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Klienci\Samorządy\Nysa Powiat\PRZETARG 2025 - 2027\SWZ\II postępowanie\Na platformę\"/>
    </mc:Choice>
  </mc:AlternateContent>
  <xr:revisionPtr revIDLastSave="0" documentId="13_ncr:1_{A46B2BD0-0DA8-43E8-B849-DCFB0FCFF6FC}" xr6:coauthVersionLast="47" xr6:coauthVersionMax="47" xr10:uidLastSave="{00000000-0000-0000-0000-000000000000}"/>
  <bookViews>
    <workbookView xWindow="-120" yWindow="-120" windowWidth="29040" windowHeight="15720" tabRatio="708" firstSheet="1" activeTab="7" xr2:uid="{00000000-000D-0000-FFFF-FFFF00000000}"/>
  </bookViews>
  <sheets>
    <sheet name="Informacje ogólne" sheetId="11" r:id="rId1"/>
    <sheet name="budynki" sheetId="1" r:id="rId2"/>
    <sheet name="fotowoltaika" sheetId="20" r:id="rId3"/>
    <sheet name="elektronika" sheetId="17" r:id="rId4"/>
    <sheet name="środki trwałe" sheetId="6" r:id="rId5"/>
    <sheet name="pojazdy" sheetId="18" r:id="rId6"/>
    <sheet name="lokalizacje" sheetId="16" r:id="rId7"/>
    <sheet name="szkodowość" sheetId="19" r:id="rId8"/>
  </sheets>
  <definedNames>
    <definedName name="_xlnm._FilterDatabase" localSheetId="1" hidden="1">budynki!$A$1:$AH$109</definedName>
    <definedName name="_xlnm._FilterDatabase" localSheetId="3" hidden="1">elektronika!$A$4:$HN$1021</definedName>
    <definedName name="_xlnm.Print_Area" localSheetId="1">budynki!$A$1:$AH$109</definedName>
    <definedName name="_xlnm.Print_Area" localSheetId="3">elektronika!$A$1:$D$1025</definedName>
    <definedName name="_xlnm.Print_Area" localSheetId="2">fotowoltaika!$A$1:$G$29</definedName>
    <definedName name="_xlnm.Print_Area" localSheetId="0">'Informacje ogólne'!$A$1:$I$20</definedName>
    <definedName name="_xlnm.Print_Area" localSheetId="6">lokalizacje!$A$1:$C$31</definedName>
    <definedName name="_xlnm.Print_Area" localSheetId="5">pojazdy!$A$1:$AA$70</definedName>
    <definedName name="_xlnm.Print_Area" localSheetId="7">szkodowość!$A$1:$G$144</definedName>
    <definedName name="_xlnm.Print_Area" localSheetId="4">'środki trwałe'!$A$1:$F$22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19" l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40" i="19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16" i="19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F137" i="19"/>
  <c r="F141" i="19"/>
  <c r="F122" i="19"/>
  <c r="G124" i="19"/>
  <c r="G130" i="19"/>
  <c r="F131" i="19"/>
  <c r="F143" i="19"/>
  <c r="F130" i="19"/>
  <c r="F124" i="19"/>
  <c r="F118" i="19"/>
  <c r="G123" i="19"/>
  <c r="G142" i="19"/>
  <c r="F142" i="19"/>
  <c r="F129" i="19"/>
  <c r="F123" i="19"/>
  <c r="F117" i="19"/>
  <c r="F128" i="19"/>
  <c r="F121" i="19"/>
  <c r="F116" i="19"/>
  <c r="G110" i="19"/>
  <c r="F110" i="19"/>
  <c r="F112" i="19" s="1"/>
  <c r="G72" i="19"/>
  <c r="F72" i="19"/>
  <c r="F36" i="19"/>
  <c r="F12" i="19"/>
  <c r="A17" i="1"/>
  <c r="A18" i="1"/>
  <c r="R17" i="1"/>
  <c r="R18" i="1" s="1"/>
  <c r="H19" i="1"/>
  <c r="C22" i="6"/>
  <c r="D1025" i="17"/>
  <c r="D1024" i="17"/>
  <c r="D1023" i="17"/>
  <c r="D1021" i="17"/>
  <c r="D1016" i="17"/>
  <c r="D1002" i="17"/>
  <c r="D921" i="17"/>
  <c r="D887" i="17"/>
  <c r="D864" i="17"/>
  <c r="D844" i="17"/>
  <c r="D834" i="17"/>
  <c r="D820" i="17"/>
  <c r="D817" i="17"/>
  <c r="D804" i="17"/>
  <c r="D773" i="17"/>
  <c r="D753" i="17"/>
  <c r="D684" i="17"/>
  <c r="D678" i="17"/>
  <c r="D666" i="17"/>
  <c r="D658" i="17"/>
  <c r="D632" i="17"/>
  <c r="D610" i="17"/>
  <c r="D607" i="17"/>
  <c r="D593" i="17"/>
  <c r="D582" i="17"/>
  <c r="D568" i="17"/>
  <c r="D552" i="17"/>
  <c r="D545" i="17"/>
  <c r="D538" i="17"/>
  <c r="D455" i="17"/>
  <c r="D437" i="17"/>
  <c r="D425" i="17"/>
  <c r="D422" i="17"/>
  <c r="D389" i="17"/>
  <c r="D376" i="17"/>
  <c r="D344" i="17"/>
  <c r="D315" i="17"/>
  <c r="D294" i="17"/>
  <c r="D245" i="17"/>
  <c r="D241" i="17"/>
  <c r="D167" i="17"/>
  <c r="H107" i="1"/>
  <c r="H101" i="1"/>
  <c r="H97" i="1"/>
  <c r="H94" i="1"/>
  <c r="H85" i="1"/>
  <c r="H79" i="1"/>
  <c r="H76" i="1"/>
  <c r="H65" i="1"/>
  <c r="H61" i="1"/>
  <c r="H52" i="1"/>
  <c r="H39" i="1"/>
  <c r="H34" i="1"/>
  <c r="H22" i="1"/>
  <c r="F144" i="19" l="1"/>
  <c r="A9" i="18"/>
  <c r="A10" i="18" s="1"/>
  <c r="A11" i="18" s="1"/>
  <c r="A12" i="18" s="1"/>
  <c r="A13" i="18" s="1"/>
  <c r="A14" i="18" s="1"/>
  <c r="A15" i="18" s="1"/>
  <c r="G138" i="19"/>
  <c r="G131" i="19"/>
  <c r="G144" i="19"/>
  <c r="F138" i="19"/>
  <c r="C13" i="6"/>
  <c r="G119" i="19"/>
  <c r="A75" i="19"/>
  <c r="A39" i="19"/>
  <c r="G36" i="19"/>
  <c r="G112" i="19" s="1"/>
  <c r="A15" i="19"/>
  <c r="G12" i="19"/>
  <c r="A11" i="19"/>
  <c r="F119" i="19" l="1"/>
  <c r="G125" i="19"/>
  <c r="F125" i="19"/>
  <c r="H89" i="1"/>
  <c r="H91" i="1" s="1"/>
  <c r="A670" i="17"/>
  <c r="A671" i="17" s="1"/>
  <c r="A672" i="17" s="1"/>
  <c r="A673" i="17" s="1"/>
  <c r="A674" i="17" s="1"/>
  <c r="A675" i="17" s="1"/>
  <c r="A676" i="17" s="1"/>
  <c r="A677" i="17" s="1"/>
  <c r="A556" i="17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459" i="17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C10" i="6"/>
  <c r="A429" i="17"/>
  <c r="A430" i="17" s="1"/>
  <c r="A431" i="17" s="1"/>
  <c r="A432" i="17" s="1"/>
  <c r="A433" i="17" s="1"/>
  <c r="A434" i="17" s="1"/>
  <c r="A435" i="17" s="1"/>
  <c r="A436" i="17" s="1"/>
  <c r="C5" i="6" l="1"/>
  <c r="C4" i="6" l="1"/>
  <c r="A18" i="18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635" i="17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R7" i="1"/>
  <c r="R8" i="1" s="1"/>
  <c r="R9" i="1" s="1"/>
  <c r="R10" i="1" s="1"/>
  <c r="R11" i="1" s="1"/>
  <c r="R12" i="1" s="1"/>
  <c r="R13" i="1" s="1"/>
  <c r="R14" i="1" s="1"/>
  <c r="R15" i="1" s="1"/>
  <c r="R16" i="1" s="1"/>
  <c r="A891" i="17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848" i="17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571" i="17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1006" i="17" l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440" i="17" l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297" i="17" l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92" i="17" l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596" i="17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586" i="17"/>
  <c r="A587" i="17" s="1"/>
  <c r="A588" i="17" s="1"/>
  <c r="A589" i="17" s="1"/>
  <c r="A590" i="17" s="1"/>
  <c r="A591" i="17" s="1"/>
  <c r="A592" i="17" s="1"/>
  <c r="A743" i="17"/>
  <c r="A744" i="17" s="1"/>
  <c r="A745" i="17" s="1"/>
  <c r="A746" i="17" s="1"/>
  <c r="A747" i="17" s="1"/>
  <c r="A748" i="17" s="1"/>
  <c r="A749" i="17" s="1"/>
  <c r="A750" i="17" s="1"/>
  <c r="A751" i="17" s="1"/>
  <c r="A752" i="17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777" i="17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380" i="17" l="1"/>
  <c r="A381" i="17" s="1"/>
  <c r="A382" i="17" s="1"/>
  <c r="A383" i="17" s="1"/>
  <c r="A384" i="17" s="1"/>
  <c r="A385" i="17" s="1"/>
  <c r="A386" i="17" s="1"/>
  <c r="A387" i="17" s="1"/>
  <c r="A388" i="17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689" i="17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249" i="17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807" i="17"/>
  <c r="A808" i="17" s="1"/>
  <c r="A809" i="17" s="1"/>
  <c r="A810" i="17" s="1"/>
  <c r="A811" i="17" s="1"/>
  <c r="A812" i="17" s="1"/>
  <c r="A813" i="17" s="1"/>
  <c r="A814" i="17" s="1"/>
  <c r="A815" i="17" s="1"/>
  <c r="A816" i="17" s="1"/>
  <c r="A924" i="17" l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614" i="17" l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867" i="17" l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170" i="17" l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347" i="17" l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19" i="17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H25" i="1" l="1"/>
  <c r="H29" i="1" s="1"/>
  <c r="H108" i="1" s="1"/>
</calcChain>
</file>

<file path=xl/sharedStrings.xml><?xml version="1.0" encoding="utf-8"?>
<sst xmlns="http://schemas.openxmlformats.org/spreadsheetml/2006/main" count="4216" uniqueCount="1909">
  <si>
    <t>Zespół Szkół w Głuchołazach</t>
  </si>
  <si>
    <t xml:space="preserve">Zespół Szkół w Paczkowie </t>
  </si>
  <si>
    <t xml:space="preserve">Powiatowe Centrum Pomocy Rodzinie w Nysie </t>
  </si>
  <si>
    <t xml:space="preserve">1905 r. </t>
  </si>
  <si>
    <t>Nysa, ul. Piastowska 33</t>
  </si>
  <si>
    <t>stropy Kleina, drewniane (poddasze) i żelbetowe (skarbiec)</t>
  </si>
  <si>
    <t>więźba drewniana, kryty papą termozgrzewalną</t>
  </si>
  <si>
    <t>czy budynek jest przeznaczony do rozbiórki? (TAK/NIE)</t>
  </si>
  <si>
    <t xml:space="preserve">wartość </t>
  </si>
  <si>
    <t>753-24-34-866</t>
  </si>
  <si>
    <t>161599101</t>
  </si>
  <si>
    <t>Zespół Placówek Specjalnych w Nysie</t>
  </si>
  <si>
    <t>Rodzaj materiałów budowlanych, z jakich wykonano budynek</t>
  </si>
  <si>
    <t>mury</t>
  </si>
  <si>
    <t>stropy</t>
  </si>
  <si>
    <t>dach (konstrukcja i pokrycie)</t>
  </si>
  <si>
    <t xml:space="preserve">odległość od najbliższej rzeki lub innego zbiornika wodnego </t>
  </si>
  <si>
    <t xml:space="preserve">informacja o przeprowadzonych remontach i modernizacji budynków starszych niż 50 lat </t>
  </si>
  <si>
    <t>konstukcja i pokrycie dachu</t>
  </si>
  <si>
    <t>intalacja elekryczna</t>
  </si>
  <si>
    <t>JEZIORO NYSKIE - 5 KM, RZEKA NYSA KŁODZKA-1,5 KM</t>
  </si>
  <si>
    <t xml:space="preserve">Powiatowy Ośrodek Doskonalenia Nauczycieli i Poradnictwa Psychologiczno - Pedagogicznego </t>
  </si>
  <si>
    <t>753-243-26-08</t>
  </si>
  <si>
    <t>161544436</t>
  </si>
  <si>
    <t>Powiatowy Ośrodek Doskonalenia Nauczycieli i Poradnictwa Psychologiczno - Pedagogicznego</t>
  </si>
  <si>
    <t xml:space="preserve">Boisko Szkolne Nysa, ul. Szopena 4, działka gruntu 66 </t>
  </si>
  <si>
    <t>dozór pracowniczy - część doby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</si>
  <si>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</si>
  <si>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</si>
  <si>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</si>
  <si>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</si>
  <si>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</si>
  <si>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ilość kondygnacji</t>
  </si>
  <si>
    <t>czy jest wyposażony w windę? (TAK/NIE)</t>
  </si>
  <si>
    <t>Informacje ogólne</t>
  </si>
  <si>
    <t>sygnalizacja alarmu pożaru, hydranty.gaśnice proszkowe, całodobowy nadzór pracowniczy</t>
  </si>
  <si>
    <t>sygnalizacja alarmu pożaru,gaśnice, hydranty,całodobowy nadzór pracowniczy</t>
  </si>
  <si>
    <t>cegła pełna</t>
  </si>
  <si>
    <t>ceglane, odcinkowe na profilach stalowych</t>
  </si>
  <si>
    <t>więźba dachowa płatowo kleszczowa, dachówka ceramiczna karpiówka</t>
  </si>
  <si>
    <t>dobry</t>
  </si>
  <si>
    <t>dobra</t>
  </si>
  <si>
    <t>bardzo dobra</t>
  </si>
  <si>
    <t>cegła pełna, w nadbudowanej części – pustak</t>
  </si>
  <si>
    <t>płyty żelbetonowe kanałowe, w nowej częśći POROTHEM 19/50</t>
  </si>
  <si>
    <t>dach płaski dwuspadowy z płyt korytkowych, w nowej części w konstrukcji drtewnianej pokryty papą</t>
  </si>
  <si>
    <t>bardzo dobry</t>
  </si>
  <si>
    <t>bloczki</t>
  </si>
  <si>
    <t>p.łyty WPS na dźwigarach stalowych</t>
  </si>
  <si>
    <t>dach płaski z płyt korytkowych pokryty papą</t>
  </si>
  <si>
    <t>dostateczna</t>
  </si>
  <si>
    <t>Ceglane</t>
  </si>
  <si>
    <t>Brak</t>
  </si>
  <si>
    <t>cegła</t>
  </si>
  <si>
    <t>żelbetonowe</t>
  </si>
  <si>
    <t>dwuspadowy żelbetonowy, papa asfaltowa</t>
  </si>
  <si>
    <t>betonowo-drzewne</t>
  </si>
  <si>
    <t>dwuspadowy, dachówka ceramiczna tłoczona</t>
  </si>
  <si>
    <t>papa asfaltowa</t>
  </si>
  <si>
    <t>3km rzeka biała głuchołaska</t>
  </si>
  <si>
    <t xml:space="preserve">Uwagi do budynków </t>
  </si>
  <si>
    <t>11-12/2011r-wymiana stolarki okiennej drewnianej na stolarke okienną z PCV-29.539,89</t>
  </si>
  <si>
    <t>dostateczny</t>
  </si>
  <si>
    <t>nie doryczy</t>
  </si>
  <si>
    <t>I</t>
  </si>
  <si>
    <t>drewniany</t>
  </si>
  <si>
    <t>blacha</t>
  </si>
  <si>
    <t>beton</t>
  </si>
  <si>
    <t>papa</t>
  </si>
  <si>
    <t>2 km</t>
  </si>
  <si>
    <t xml:space="preserve">rement elewacji i orynnowania, wymiana stolarki okiennej wymiana kotła co </t>
  </si>
  <si>
    <t>wymiana stolarki okiennej</t>
  </si>
  <si>
    <t>CEGŁA</t>
  </si>
  <si>
    <t>BETONOWE</t>
  </si>
  <si>
    <t>BARDZO DOBRY</t>
  </si>
  <si>
    <t>DOBRY</t>
  </si>
  <si>
    <t>NIE DOTYCZY</t>
  </si>
  <si>
    <t>nie występuje</t>
  </si>
  <si>
    <t>Budynek Główny</t>
  </si>
  <si>
    <t>Komputer Dell</t>
  </si>
  <si>
    <t>* Gaśnice ( GP 6X ABC  14 szt.proszkowa, i GS 5kg - 1 szt. - śniegowa, 
* hydranty, 
* kraty na oknach - piwnice
* dozór pracowniczy od pon. do piątku całą dobę, w sobotę, niedzięlę i dni wolne usługi monitoringowe</t>
  </si>
  <si>
    <t xml:space="preserve">Rok produkcji </t>
  </si>
  <si>
    <t>Grodkowska 54</t>
  </si>
  <si>
    <t>Ogrodzenie</t>
  </si>
  <si>
    <t>drewniany, kryty papą, częściowo kryty blachą</t>
  </si>
  <si>
    <t>150 m (rzeka Nysa Kłodzka)</t>
  </si>
  <si>
    <t xml:space="preserve">drewniany, kryty papą, </t>
  </si>
  <si>
    <t>531421845</t>
  </si>
  <si>
    <t>8899Z</t>
  </si>
  <si>
    <t>753-13-34-447</t>
  </si>
  <si>
    <t>000282926</t>
  </si>
  <si>
    <t>9102Z</t>
  </si>
  <si>
    <t>PAŁAC BISKUPÓW WROCŁAWSKICH</t>
  </si>
  <si>
    <t>MUZEUM</t>
  </si>
  <si>
    <t>NYSA,UL BISKUPA JAROSŁAWA 11</t>
  </si>
  <si>
    <t>GARAŻ</t>
  </si>
  <si>
    <t>drzwi  metalowe zamykane na  klódę</t>
  </si>
  <si>
    <t xml:space="preserve">płyta DKZ </t>
  </si>
  <si>
    <t xml:space="preserve">płaski jednospadowy pokryty blachą </t>
  </si>
  <si>
    <t>8560Z</t>
  </si>
  <si>
    <t>zajęcia dydaktyczne</t>
  </si>
  <si>
    <t>tak</t>
  </si>
  <si>
    <t>nie</t>
  </si>
  <si>
    <t>biura</t>
  </si>
  <si>
    <t>753-10-36-885</t>
  </si>
  <si>
    <t>000743190</t>
  </si>
  <si>
    <t xml:space="preserve">BUDYNEK  SZKOLNY </t>
  </si>
  <si>
    <t xml:space="preserve">użyteczności publicznej </t>
  </si>
  <si>
    <t xml:space="preserve">48-300  NYSA  ,                                    PLAC  SIKORSKIEGO 1 </t>
  </si>
  <si>
    <t xml:space="preserve">SALA  GIMNASTYCZNA </t>
  </si>
  <si>
    <t xml:space="preserve">gaśnice , monitoring                                                                                                    </t>
  </si>
  <si>
    <t>prowadzenie zajęć praktycznej nauki zawodu</t>
  </si>
  <si>
    <t>Nysa, ul. Orkana 6</t>
  </si>
  <si>
    <t>000743209</t>
  </si>
  <si>
    <t>lp.</t>
  </si>
  <si>
    <t>Lp.</t>
  </si>
  <si>
    <t>lokalizacja (adres)</t>
  </si>
  <si>
    <t>1.</t>
  </si>
  <si>
    <t>9.</t>
  </si>
  <si>
    <t>7.</t>
  </si>
  <si>
    <t>5.</t>
  </si>
  <si>
    <t>-</t>
  </si>
  <si>
    <t>3.</t>
  </si>
  <si>
    <t>4.</t>
  </si>
  <si>
    <t>Starostwo Powiatowe w Nysie</t>
  </si>
  <si>
    <t xml:space="preserve">cegła </t>
  </si>
  <si>
    <t xml:space="preserve">Blacha </t>
  </si>
  <si>
    <t>161470459</t>
  </si>
  <si>
    <t>753-243-08-16</t>
  </si>
  <si>
    <t>Budynek szkoły+sala gimnastyczna (1975)</t>
  </si>
  <si>
    <t>Lokal użytkowy</t>
  </si>
  <si>
    <t>Pracownia dydaktyczna ( budynek wolnostojący)</t>
  </si>
  <si>
    <t xml:space="preserve">zabezpieczenia
(znane zabiezpieczenia p-poż i przeciwkradzieżowe)      </t>
  </si>
  <si>
    <t xml:space="preserve">Zespół Szkół Technicznych </t>
  </si>
  <si>
    <t xml:space="preserve">nie użytkowana </t>
  </si>
  <si>
    <t>zajęcia sportowe</t>
  </si>
  <si>
    <t>Siłownia zewnetrzna</t>
  </si>
  <si>
    <t>Parking</t>
  </si>
  <si>
    <t>zajęcia praktycznej nauki zawodu</t>
  </si>
  <si>
    <t>gaśnice, kraty, alarm</t>
  </si>
  <si>
    <t>alarm, kraty, rolety i szyby antywłamaniowe, gaśnice</t>
  </si>
  <si>
    <t>alarm, kraty, gaśnice</t>
  </si>
  <si>
    <t xml:space="preserve">kraty </t>
  </si>
  <si>
    <t>żelbetonowe gęstożebrowe</t>
  </si>
  <si>
    <t>dach płaski kryty papą</t>
  </si>
  <si>
    <t xml:space="preserve">rzeka 2 km </t>
  </si>
  <si>
    <t>wymiana pokrycia dachu, ocieplenie stropów 2010r (wart.nakładów 323699,44)</t>
  </si>
  <si>
    <t>styropapa</t>
  </si>
  <si>
    <t>wentylacjja mechaniczna i grawitacyjna dobra</t>
  </si>
  <si>
    <t>budynek parterowy</t>
  </si>
  <si>
    <t xml:space="preserve">Zespół Szkół i Placówek Artystycznych </t>
  </si>
  <si>
    <t>Zespół Szkół i Placówek Artystycznych</t>
  </si>
  <si>
    <t>Muzeum w Nysie</t>
  </si>
  <si>
    <t>drewniane, nad piwnicą ceglane kolebkowe
nowy obiekt - strop żelbetowy gęstożebrowany w systemie TERIVA</t>
  </si>
  <si>
    <t>753-24-28-624</t>
  </si>
  <si>
    <t>Dom Pomocy Społecznej "Maria" w Korfantowie</t>
  </si>
  <si>
    <t>753-18-65-624</t>
  </si>
  <si>
    <t>531595924</t>
  </si>
  <si>
    <t>8413Z</t>
  </si>
  <si>
    <t xml:space="preserve">Wykaz budynków i budowli w Powiecie Nyskim </t>
  </si>
  <si>
    <t>6.</t>
  </si>
  <si>
    <t>8.</t>
  </si>
  <si>
    <t>11.</t>
  </si>
  <si>
    <t>12.</t>
  </si>
  <si>
    <t>14.</t>
  </si>
  <si>
    <t>15.</t>
  </si>
  <si>
    <t>L.p.</t>
  </si>
  <si>
    <t>Nazwa jednostki</t>
  </si>
  <si>
    <t xml:space="preserve">nazwa budynku/ budowli </t>
  </si>
  <si>
    <t>rok budowy</t>
  </si>
  <si>
    <t>RAZEM</t>
  </si>
  <si>
    <t>10.</t>
  </si>
  <si>
    <t>wartość (początkowa) - księgowa brutto</t>
  </si>
  <si>
    <t>Razem</t>
  </si>
  <si>
    <t>Tabela nr 1</t>
  </si>
  <si>
    <t>Wykaz sprzętu elektronicznego stacjonarnego , przenośnego i monitoringu  oraz oprogramowania w poszczególnych jednostkach</t>
  </si>
  <si>
    <t xml:space="preserve">Nazwa  </t>
  </si>
  <si>
    <t xml:space="preserve">Wykaz sprzętu elektronicznego stacjonarnego </t>
  </si>
  <si>
    <t>Wykaz sprzętu elektronicznego przenośnego</t>
  </si>
  <si>
    <t>Wykaz sprzętu elektronicznego stacjonarnego</t>
  </si>
  <si>
    <t xml:space="preserve">Wykaz monitoringu </t>
  </si>
  <si>
    <t>Aktualny adres</t>
  </si>
  <si>
    <t>NIP</t>
  </si>
  <si>
    <t>REGON</t>
  </si>
  <si>
    <t>Jednostka</t>
  </si>
  <si>
    <t>Urządzenia i wyposażenie</t>
  </si>
  <si>
    <t xml:space="preserve">Razem: </t>
  </si>
  <si>
    <t>NIE</t>
  </si>
  <si>
    <t>Wykaz sprzętu elektronicznego, oprogramowania i monitoringu wizyjnego w Powiecie Nyskim</t>
  </si>
  <si>
    <t>1. Starostwo Powiatowe w Nysie</t>
  </si>
  <si>
    <t>Zespół Szkół i Placówek Oświatowych im. Emila Godlewskiego w Nysie</t>
  </si>
  <si>
    <t xml:space="preserve">Zespół Szkół i Placówek Oświatowych </t>
  </si>
  <si>
    <t>Centrum Kształcenia Zawodowego i Ustawicznego w Nysie</t>
  </si>
  <si>
    <t xml:space="preserve">przeznaczenie budynku/ budowli </t>
  </si>
  <si>
    <t>czy budynek jest użytkowany? (TAK/NIE)</t>
  </si>
  <si>
    <t>753-24-00-287</t>
  </si>
  <si>
    <t>8790Z</t>
  </si>
  <si>
    <t>w wartości budynku ujeta jest winda</t>
  </si>
  <si>
    <t xml:space="preserve">budynek przedwojenny, brak dokumentacji </t>
  </si>
  <si>
    <t>Centrum Placówek Opiekuńczo Wychowawczych w Paczkowie</t>
  </si>
  <si>
    <t>płyty żelbetonowe, drewniane wieńce międzykondygnacyjne - żelbetonowe</t>
  </si>
  <si>
    <t>wielospadowy,( dwuspadowy), blachodachówka, powierzchnia płaska - papa</t>
  </si>
  <si>
    <t>363,40m2</t>
  </si>
  <si>
    <t>2. Powiatowy Urząd Pracy</t>
  </si>
  <si>
    <t>4. Zespół Szkół Technicznych</t>
  </si>
  <si>
    <t>5. Zespół Szkół Ekonomicznych</t>
  </si>
  <si>
    <t>6.  Zespół Szkół i Placówek Oświatowych im. Emila Godlewskiego</t>
  </si>
  <si>
    <t>7. Zespół Szkół w Głuchołazach</t>
  </si>
  <si>
    <t>8.  Zespół Szkół w Paczkowie</t>
  </si>
  <si>
    <t>czy jest to budynkek zabytkowy, podlegający nadzorowi konserwatora zabytków?</t>
  </si>
  <si>
    <t>Administracyjno-biurowy</t>
  </si>
  <si>
    <t>działalność statutowa</t>
  </si>
  <si>
    <t>TAK</t>
  </si>
  <si>
    <t>Nysa ul. Słowiańska 19</t>
  </si>
  <si>
    <t>1915-1925 dobudowa 2011r</t>
  </si>
  <si>
    <t>48-300 Nysa ul.Sobieskiego 2</t>
  </si>
  <si>
    <t xml:space="preserve">Ogrodzenie z muru </t>
  </si>
  <si>
    <t>operat szaunkowy 1998 r</t>
  </si>
  <si>
    <t>000098039</t>
  </si>
  <si>
    <t>Budynek główny szkoły</t>
  </si>
  <si>
    <t>księgowa brutto</t>
  </si>
  <si>
    <t>gaśnice, krata</t>
  </si>
  <si>
    <t>Budynek Sali gimnastycznej</t>
  </si>
  <si>
    <t>szkoła</t>
  </si>
  <si>
    <t>gaśnice śniegowe ilość 3, gaśnice pianowe ilość 2, gaśnice proszkowe ilość 5, okna zakratowane ilość 78, węże ilość 3</t>
  </si>
  <si>
    <t>Nysa, ul. Szopena 4</t>
  </si>
  <si>
    <t xml:space="preserve">stropy ceglane oraz  kleina  </t>
  </si>
  <si>
    <t xml:space="preserve">nad częścią sanitarną  płyta  DKZ, nad  salą  - wiązany  ze  stalowej płyty  korytkowej </t>
  </si>
  <si>
    <t xml:space="preserve">płaski jednosadowy  pokryty  blachą </t>
  </si>
  <si>
    <t>ok.. 1 km</t>
  </si>
  <si>
    <t xml:space="preserve">dobry </t>
  </si>
  <si>
    <t>brak</t>
  </si>
  <si>
    <t xml:space="preserve">dostateczne </t>
  </si>
  <si>
    <t xml:space="preserve">I kondygnacja </t>
  </si>
  <si>
    <t>drewniane</t>
  </si>
  <si>
    <t>drewniana, dachówka ceramiczna</t>
  </si>
  <si>
    <t>drewniana, papa</t>
  </si>
  <si>
    <t>betonowe</t>
  </si>
  <si>
    <t>dachówka</t>
  </si>
  <si>
    <t>nie wystepuje</t>
  </si>
  <si>
    <t>Zespół Szkół Technicznych</t>
  </si>
  <si>
    <t>Budynek internatu żeńskiego</t>
  </si>
  <si>
    <t>mieszkalne</t>
  </si>
  <si>
    <t>Budynek sali gimnastycznej</t>
  </si>
  <si>
    <t>753-24-31-230</t>
  </si>
  <si>
    <t>Kotłownia</t>
  </si>
  <si>
    <t xml:space="preserve">Budynek warsztatowo-magazyn.  </t>
  </si>
  <si>
    <t>755-10-31-483</t>
  </si>
  <si>
    <t>000743095</t>
  </si>
  <si>
    <t>budynek szkoły</t>
  </si>
  <si>
    <t>edukacja</t>
  </si>
  <si>
    <t>gaśnice, hydranty, czujniki alarmowe, alarm-dozór całodobowy agencji ochrony, monitoring-kamery wewnętrzne, zewnętrzne</t>
  </si>
  <si>
    <t>Głuchołazy ul. Kolonia Kaszubska 2</t>
  </si>
  <si>
    <t>kanał co</t>
  </si>
  <si>
    <t>przepływ ciepła</t>
  </si>
  <si>
    <t>drogi ichodniki</t>
  </si>
  <si>
    <t>Wartość środków trwałych w Powiecie Nyskim</t>
  </si>
  <si>
    <t>16.</t>
  </si>
  <si>
    <t>do uzytku wewnetrznego szkoły</t>
  </si>
  <si>
    <t>plac składowy</t>
  </si>
  <si>
    <t>budynek administracyjny</t>
  </si>
  <si>
    <t>baza noclegowa</t>
  </si>
  <si>
    <t>gaśnice, hydranty, dozór-część doby</t>
  </si>
  <si>
    <t>Pokrzywna 72</t>
  </si>
  <si>
    <t>budynek-garaże</t>
  </si>
  <si>
    <t>garaże</t>
  </si>
  <si>
    <t>lokalizacje</t>
  </si>
  <si>
    <t>Zabezpieczenia (znane zabezpieczenia p-poż i przeciw kradzieżowe)</t>
  </si>
  <si>
    <t>007015594</t>
  </si>
  <si>
    <t>SZKOŁA</t>
  </si>
  <si>
    <t>EDUKACJA</t>
  </si>
  <si>
    <t>Paczków, ul. Kołłątaja 9</t>
  </si>
  <si>
    <t>SALA GIMNASTYCZNA</t>
  </si>
  <si>
    <t>Paczków, ul. Spacerowa 2</t>
  </si>
  <si>
    <t>nie dotyczy</t>
  </si>
  <si>
    <t xml:space="preserve"> SPRZĘT ELEKTRONICZNY STACJONARNY ŁĄCZNIE</t>
  </si>
  <si>
    <t>MONITORING WIZYJNY ŁĄCZNIE</t>
  </si>
  <si>
    <t xml:space="preserve"> SPRZĘT ELEKTRONICZNY PRZENOŚNY ŁĄCZNIE</t>
  </si>
  <si>
    <t>Budynek adm. - biurowy</t>
  </si>
  <si>
    <t>biurowe</t>
  </si>
  <si>
    <t>Tak</t>
  </si>
  <si>
    <t>Przed 1945</t>
  </si>
  <si>
    <t xml:space="preserve">Gaśnice, hydranty, czujniki </t>
  </si>
  <si>
    <t>Nysa, ul. Parkowa 2</t>
  </si>
  <si>
    <t>Nysa, ul. Parkowa 4</t>
  </si>
  <si>
    <t>Budynek szkolny</t>
  </si>
  <si>
    <t>Nie</t>
  </si>
  <si>
    <t>turystyczne</t>
  </si>
  <si>
    <t>ŁĄCZNIE</t>
  </si>
  <si>
    <t>rodzaj wartości</t>
  </si>
  <si>
    <t>ul. Zamkowa 6, 48-385 Otmuchów (oddział zamiejscowy komunikacji)</t>
  </si>
  <si>
    <t>cegla pełna</t>
  </si>
  <si>
    <t>żelbeton</t>
  </si>
  <si>
    <t>konstr.drewn., dachówka ceram.</t>
  </si>
  <si>
    <t>jezioro i tama - ok..8 km,
rzeka - 1 km</t>
  </si>
  <si>
    <t>b.dobry - nowe</t>
  </si>
  <si>
    <t>V</t>
  </si>
  <si>
    <t>75 mb - konstrukcja murowana z wypełnieniem stalowym pozostała część - siatka ocynkowana - stan dobry</t>
  </si>
  <si>
    <t>ceramika, granit</t>
  </si>
  <si>
    <t>akerman</t>
  </si>
  <si>
    <t xml:space="preserve">konstrukcja drewniana, pokryciedachówka ceramiczna </t>
  </si>
  <si>
    <t>5 km</t>
  </si>
  <si>
    <t xml:space="preserve">BRAK </t>
  </si>
  <si>
    <t>budynek szkolny A</t>
  </si>
  <si>
    <t>szkoła publiczna</t>
  </si>
  <si>
    <t>budynek szkolny B+C z sala gimnastyczna i szaatnią</t>
  </si>
  <si>
    <t>Tak z wyłaczeniem szatni</t>
  </si>
  <si>
    <t>1725 - budynek szkoły</t>
  </si>
  <si>
    <t>1920 - sala giastyczna         1974 - szatnia</t>
  </si>
  <si>
    <t>mury ceglame, fundamenty kamienno-ceglane</t>
  </si>
  <si>
    <t>ceramiczne; prefabryk; drewniane</t>
  </si>
  <si>
    <t>konstr. drewniana: płatniowo - kleszczowa, pokrycie: blacha miedziana</t>
  </si>
  <si>
    <t>Kanał Bielawski - tuż przy ogrodzeniu</t>
  </si>
  <si>
    <t>mury z cegły i kamienia, fundamenty kamienno-ceglane</t>
  </si>
  <si>
    <t>ceglane kabelkowe i drewniane</t>
  </si>
  <si>
    <t>mury ceglane, fundamenty kamienno-ceglane</t>
  </si>
  <si>
    <t>drewniane, szatnia- stropodach kryty papą</t>
  </si>
  <si>
    <t>gaśnice proszkowe szt.4,dwa hydranty, kraty na oknach-wszystkie okna są okratowane na parterze,dozór pracowników od godz. 6,00 do godz. 20,30, monitoring wizyijny</t>
  </si>
  <si>
    <t>konstr. krokwiowo- kleszczowa, pokrycie: blacha ocynkowana pomalowana</t>
  </si>
  <si>
    <t>Rynek 14, 48 - 317 Korfantów (oddział zamiejscowy komunikacji)</t>
  </si>
  <si>
    <t>Rynek 15, 48 - 340 Głuchołazy (oddział zamiejscowy komunikacji)</t>
  </si>
  <si>
    <t>753-12-82-443</t>
  </si>
  <si>
    <t>004505719</t>
  </si>
  <si>
    <t>8730Z</t>
  </si>
  <si>
    <t>Budynek mieszkalny</t>
  </si>
  <si>
    <t>do użytku mieszkańców</t>
  </si>
  <si>
    <t>pocz. XX wieku</t>
  </si>
  <si>
    <t>Budynek mieszkalno – gospodarczy</t>
  </si>
  <si>
    <t>- do użytku mieszkańców, - pralnia, - pomieszczenia biurowe</t>
  </si>
  <si>
    <t>48-317 Korfantów ul. 3 maja 2</t>
  </si>
  <si>
    <t>Budynek gospodarczy</t>
  </si>
  <si>
    <t>Powiatowy Urząd Pracy</t>
  </si>
  <si>
    <t>Zespół Szkół Ekonomicznych</t>
  </si>
  <si>
    <t>Boisko</t>
  </si>
  <si>
    <t>inne budowle</t>
  </si>
  <si>
    <t>Gaśnice, hydranty, czujniki, monitoring, firma ochroniarska</t>
  </si>
  <si>
    <t>dobudowa sanitariatów 2014r-18.700,00</t>
  </si>
  <si>
    <t>Budynek biurowo – administracyjny</t>
  </si>
  <si>
    <t>Po 45 r. Rozbudowany ok 2006r .</t>
  </si>
  <si>
    <t>Nysa, ul. Piastowska 33A</t>
  </si>
  <si>
    <t>żelbetowe</t>
  </si>
  <si>
    <t xml:space="preserve">płaski,żelbetowy,  kryty papą. </t>
  </si>
  <si>
    <t xml:space="preserve">100 m. </t>
  </si>
  <si>
    <t>rozbudowa, przebudowa ok 2006 r. Wybudowanie dodatkowej kondygnacji</t>
  </si>
  <si>
    <t>sklepienia ceglane oraz typu WPS na belkach stalowych i gęstożebrowe typu DZ-3</t>
  </si>
  <si>
    <t>więźba dachowa drewniana konstrukcji płatwiowo-kleszczowej pokryta blachą miedzianą na pełnym deskowaniu, koryta odpływowe pokryte papą termozgrzewalną, obróbki blacharskie, rynny i rury spustowe z blachy miedzianej i pcv</t>
  </si>
  <si>
    <t>cegła, pustaki ceramiczne</t>
  </si>
  <si>
    <t>sklepienia ceglane oraz typu WPS na belkach stalowych</t>
  </si>
  <si>
    <t>dostateczna, w części bardzo dobra</t>
  </si>
  <si>
    <t xml:space="preserve">Droga wewnętrzna z parkingiem </t>
  </si>
  <si>
    <t xml:space="preserve">Droga wewnętrzna i place </t>
  </si>
  <si>
    <t xml:space="preserve">gaśnice pianowe/30/, hydranty /24/, kraty na parterze w oknach, dozór Firmy Ochroniarskiej oraz monitoring , czujniki  ppoż. </t>
  </si>
  <si>
    <t>gaśnice pianowe/10/, hydranty/8/, kraty na parterze w oknach, dozór Firmy Ochroniarskiej,  monitoring, czujniki  ppoż</t>
  </si>
  <si>
    <t>gasnice pianowe/4/, kraty na parterze w oknach, dozór Firmy Ohroniarskiej oraz monitoring, czujniki ppoż.</t>
  </si>
  <si>
    <t>gaśnice pianowe/3/ oraz dozór Firmy Ochroniarskiej  oraz monitoring</t>
  </si>
  <si>
    <t>GASNICE ilość 12</t>
  </si>
  <si>
    <t>753-244-06-83</t>
  </si>
  <si>
    <t>364832260</t>
  </si>
  <si>
    <t xml:space="preserve">19.Zakład Utrzymania Dróg </t>
  </si>
  <si>
    <t xml:space="preserve">Zakład Utrzymania Dróg </t>
  </si>
  <si>
    <t>ul Piłsudskiego 41, 48-300 Nysa</t>
  </si>
  <si>
    <t>ZESTAW KOMPUTEROWY</t>
  </si>
  <si>
    <t>ul. Piastowska 33 A, 48-300 Nysa</t>
  </si>
  <si>
    <t>Przed 1939 r.</t>
  </si>
  <si>
    <t>Gierałcice Nr 40, gm. Głuchołazy</t>
  </si>
  <si>
    <t>Ceglany</t>
  </si>
  <si>
    <t>ceramiczne na belkach stalowych, częściowo drewniane</t>
  </si>
  <si>
    <t>Dach spadzisty kryty blachą.</t>
  </si>
  <si>
    <t>500 m. od rzeki. Dom Budynek położony na wzniesieniu, ok 50 m. ponad poziomem rzeki.</t>
  </si>
  <si>
    <t>W roku 2005 wykonano remont – wymianę poszycia dachowego</t>
  </si>
  <si>
    <t>Dobry</t>
  </si>
  <si>
    <t>Dostateczny</t>
  </si>
  <si>
    <t xml:space="preserve"> dostateczny</t>
  </si>
  <si>
    <t>Stan techniczny zły</t>
  </si>
  <si>
    <t>Stan dostateczny</t>
  </si>
  <si>
    <t>Budynek CKP (rozbud.2012 i rozbudowa zakończona w XII 2017)</t>
  </si>
  <si>
    <t>rozbudowa budynku o skszydło dydaktyczne o 1087,09 m2, nadbudowa instniejącego budynku i budowa łącznika -wartość-3093504,24</t>
  </si>
  <si>
    <t>czy budynek jest podpiwniczony?</t>
  </si>
  <si>
    <t>tylko nowa część</t>
  </si>
  <si>
    <t>częściowo</t>
  </si>
  <si>
    <t>13.</t>
  </si>
  <si>
    <t>Powiatowe Centrum Pomocy Rodzinie w Nysie</t>
  </si>
  <si>
    <t>Budynek usług administracyjnych</t>
  </si>
  <si>
    <t>Działalnośc PCPR w Nysie na parterze i I pietrze oraz Wydziału Starostwa Powiatowego na II piętrze</t>
  </si>
  <si>
    <t>Żelbetowe</t>
  </si>
  <si>
    <t>Stropodach płaski o konstrukcji stalowo- drewnianej pokryty papą</t>
  </si>
  <si>
    <t>Od rzeki – 200 m</t>
  </si>
  <si>
    <t>Dobra</t>
  </si>
  <si>
    <t>Drukarka Brother</t>
  </si>
  <si>
    <t>podpiwniczony</t>
  </si>
  <si>
    <t>monitoring, gaśnice pianowe 21sz., urzadzenie gaśnicze do elektroniki 1 szt., kraty do pomieszczeń biurowych i pracowni komputerowej</t>
  </si>
  <si>
    <t>gaśnice proszkowe 3 szt.</t>
  </si>
  <si>
    <t>Głośniki</t>
  </si>
  <si>
    <t>48-300 NYSA  ul. UJEJSKIEGO 12</t>
  </si>
  <si>
    <t>Zespół Szkól i Placówek Artystycznych w Nysie</t>
  </si>
  <si>
    <t>szkoła, ognisko artystyczne</t>
  </si>
  <si>
    <t>ognisko artystyczne</t>
  </si>
  <si>
    <t>Ognisko Artystyczne w Głuchołazach (filia)</t>
  </si>
  <si>
    <t>7 gaśnica, 6 hydrantów wew. i 1 hydrant zewnętrzny, monitoring (8 kamer), kraty w oknach, karty wejścia i wyjścia</t>
  </si>
  <si>
    <t>5 gaśnic, kraty w oknach</t>
  </si>
  <si>
    <t>rzeczka/ kanał 15 metrów</t>
  </si>
  <si>
    <t>Rzeka 500 metrów</t>
  </si>
  <si>
    <t>zgodnie z książką obiektu budowlanego</t>
  </si>
  <si>
    <t>TAK- częściowo</t>
  </si>
  <si>
    <t xml:space="preserve">TAK </t>
  </si>
  <si>
    <t xml:space="preserve">boiska wielofunkcyjne z infrastr. + boisko do badmintona i bieznia </t>
  </si>
  <si>
    <t>Boisko wielofunkcyjne (powierzchnia poliuretanowa) z terenen rekreacyjno - sportowym</t>
  </si>
  <si>
    <t>średni</t>
  </si>
  <si>
    <t>okienna nowa- b. dobry,stara- dostateczny,drzwiowa: 30% dobry, 70% zły</t>
  </si>
  <si>
    <t>dostateczny (w trakcie remontu)</t>
  </si>
  <si>
    <t>dobry (w trakcie remontu)</t>
  </si>
  <si>
    <t>wentylacyjna - dostateczny (w trakcie remontu)</t>
  </si>
  <si>
    <t>budowla drewniana Tężnia Solankowa</t>
  </si>
  <si>
    <t xml:space="preserve">ALEKSANDRÓWKA </t>
  </si>
  <si>
    <t>Parkowa, Głuchołazy</t>
  </si>
  <si>
    <t>ZŁOTY POTOK ODLEGŁOŚĆ OKOŁO 28 METRÓW</t>
  </si>
  <si>
    <t>Gaśnice</t>
  </si>
  <si>
    <r>
      <t xml:space="preserve">od zbiornika wodnego – </t>
    </r>
    <r>
      <rPr>
        <u/>
        <sz val="10"/>
        <rFont val="Arial"/>
        <family val="2"/>
        <charset val="238"/>
      </rPr>
      <t>256 km</t>
    </r>
    <r>
      <rPr>
        <sz val="10"/>
        <rFont val="Arial"/>
        <family val="2"/>
        <charset val="238"/>
      </rPr>
      <t>, od rzeki 1 km</t>
    </r>
  </si>
  <si>
    <t xml:space="preserve">gaśnice, drzwi antywłamaniowe, monitoring wizyjny w budynku szkoły od 2007 r. </t>
  </si>
  <si>
    <t>48-300 NYSA   ul. UJEJSKIEGO 12</t>
  </si>
  <si>
    <t>dach drewniany jako więźba wielospadowa  kryty blachą stalową płaską, sala konferencyjna - pokrycie papowe z papy termozgrzewalnej,</t>
  </si>
  <si>
    <t>Drukarka</t>
  </si>
  <si>
    <t>Urządzenie wielofunkcyjne</t>
  </si>
  <si>
    <t>3 km zbiornik retencyjny</t>
  </si>
  <si>
    <t>Notebook</t>
  </si>
  <si>
    <t>Laptop</t>
  </si>
  <si>
    <t>Budynek mieszkalno-biurowy</t>
  </si>
  <si>
    <t>mieszkalno-biurowe</t>
  </si>
  <si>
    <t>1905 r</t>
  </si>
  <si>
    <t xml:space="preserve">monitoring, </t>
  </si>
  <si>
    <t>Otmuchów, ul. Krakowska 49</t>
  </si>
  <si>
    <t>ceramiczne i drewniane</t>
  </si>
  <si>
    <t>dkryty dachówką</t>
  </si>
  <si>
    <t>1 km ( do jeziora )</t>
  </si>
  <si>
    <t>sprawna</t>
  </si>
  <si>
    <t>4 kondygnacje w tym piwnicA</t>
  </si>
  <si>
    <t>Urządzanie wielofunkcyjne</t>
  </si>
  <si>
    <t xml:space="preserve">Wykaz monitoringu wizyjnego </t>
  </si>
  <si>
    <t xml:space="preserve">Razem </t>
  </si>
  <si>
    <t>Monitoring wizyjny</t>
  </si>
  <si>
    <t>KOMPUTER</t>
  </si>
  <si>
    <t xml:space="preserve">Drukarka Brother HL-L2360DN </t>
  </si>
  <si>
    <t>dwuspadowy,dachówka ceramiczna tłoczona</t>
  </si>
  <si>
    <t>Parking na działce 11/10 ul. Sucharskiego</t>
  </si>
  <si>
    <t xml:space="preserve">projektor Epson </t>
  </si>
  <si>
    <t>Parking Podziemny</t>
  </si>
  <si>
    <t>Miejsca parkingowe przeznaczone dla samochodów osobowych</t>
  </si>
  <si>
    <t xml:space="preserve">Instalacja przecipożarowa na terenie parkingu podziemnego usytuowane są dwa hydranty wewnętrzne 33, w okolicy garażu znajdują się dwa hydranty zewnętrzne, pierwszy w odległości 17,80m od wejścia doklatki zchodowej nr 1, drugi znajduje się w odległości 55,45m od wejścia do klattki schodowej nr 2. Obiekt monitorowny  - w obiekcie zamontowanych jest 11 kamer  oraz rejestrator zdarzeń.  </t>
  </si>
  <si>
    <t>Nysa,  ulica Piastowska działka nr 90/2</t>
  </si>
  <si>
    <t>Monolityczne żelbetowe gr. 30cm, słupy żelbetowe</t>
  </si>
  <si>
    <t>Strop typu "Filigran" gr. 30cm beton 30/70, tróprzęsłowy. podciągi żelbetowe, jedno i wieloprzęsłowe.</t>
  </si>
  <si>
    <t>Nad stropem znajduje się parking nadziemny dla samochodów osobowych o konstrukcji: warstwa ścieralna z kostki kamiennej na podsypce cementowo- piaskowej, podbudowa z kruszywa łamanego grubości 15cm , warstwa betonu o grubości 5-13cm, mata bentonitowo- haloizytowa Bentizol,.</t>
  </si>
  <si>
    <t>245 m</t>
  </si>
  <si>
    <t>Strop typu "Filigran" gr. 30cm, tróprzęsłowy. podciągi żelbetowe, jedno i wieloprzęsłowe.</t>
  </si>
  <si>
    <t xml:space="preserve">Zasilanie 230V i 380 V </t>
  </si>
  <si>
    <t>Instalacja przeciwpożarowa - sieć wodociągowa zasilająca hydranty.Instalacja odwodnienia parkingu- kraty ściekowe, przepompownie 2 sztuki wraz z instalacją odprowadzającą ścieki do miejskiej kanalizacji deszczowej, instalacja podgrzewania nawierzchni zjazdu do parkingu celem ograniczenia śliskości zimowej.</t>
  </si>
  <si>
    <t>Dwie katki schodowe przeszklone, drzwi aluminiowe, brama garażowa typu Hormann.</t>
  </si>
  <si>
    <t>Nie występuje</t>
  </si>
  <si>
    <t>instalacja wentylacyjna , instalacja detekcji gazów</t>
  </si>
  <si>
    <t>1488,04 m²</t>
  </si>
  <si>
    <t>Jednokondygnacyjny</t>
  </si>
  <si>
    <t>2.</t>
  </si>
  <si>
    <t>pomieszczenia gospodarcze, garaż na samochód służbowy</t>
  </si>
  <si>
    <t>Drukarka laserowa ze skanerem</t>
  </si>
  <si>
    <t>DRUKARKA TYP  NEVERSTOP LASER 1000A PRINTER</t>
  </si>
  <si>
    <t>DRUKARKA TYP  NEVERSTOP LASER 1200 PRINTER</t>
  </si>
  <si>
    <t>MONITOR INTERAKTYWNY 55 + KOMPUTER OPS</t>
  </si>
  <si>
    <t>MONITOR INTERAKTYWNY 65 + KOMPUTER OPS</t>
  </si>
  <si>
    <t>TABLET HUAWEI</t>
  </si>
  <si>
    <t>DRUKARKA  HP LASER</t>
  </si>
  <si>
    <t>532383503</t>
  </si>
  <si>
    <t>8531B</t>
  </si>
  <si>
    <t>konstrukcja - stan średni, pokrycie - stan dobry (skala WACETOB)</t>
  </si>
  <si>
    <t>okienna - nowa:bardzo dobry, stara dostateczny (wg. skali WACETOB zadowalający), drzwiowa - ok.. 30 % dobry, ok. 70 % zły (wg. skali WACETOB)</t>
  </si>
  <si>
    <t>powstał na terenie objątym nadzorem konserwatora</t>
  </si>
  <si>
    <t>kamery monitoringu wizyjnego</t>
  </si>
  <si>
    <t>2006 r. nowy dach- 1.602.533,58 zł, 2010 r.- oświetlenie i nagłośnienie auli-4.636 zł, roboty naprawcze dachu bud. A i B- 65.211,73 zł, wykonanie instalacji elektrycznej - 27.450 zł 2009-2011r. prace renowacyjne i konserwatorskie(renowacja elewacji, rewitalizacja auli)- 494 714,50 zł, 2011 r. rozbudowa monitoringu wizyjnego-7.000 zł, 2011 r.remont/naprawa schodów-14.800 zł, 2011 r.-modernizacja instalacji elektrycznej - 15.314 zł, 2011 r.-elementy kute w auli- 26.528 zł., renowacja drzwi do auli- 7.994 zł, 2013 r. modernizacja biblioteki szkolnej- 18.500 zł, nagłośnienie auli- 25.928,40 zł, 2013 r. renowacja drzwi wejściowych-15.500 zł, wymiana posadzki w sieni wejściowej-27.675 zł, 2014 r. montaż płotków przeciwśniegowych-15.290,76 zł, naprawa wyłazów dachowych- 12.600 zł, kamienna zabudowa ujęć wody- 22.399,98 zł, zmiana nawierzchni dziedzińca szkolnego- 39.994,04 zł, częściowa wymiana stolarki okiennej w budynku A- 194.300,22 zł , 2015 r. częściowa wymiana stolarki okiennej w budynku A - 141.567,79 zł, 2016 - usunięcie awarii kanalizacji - 4.489,50, remont i wyposażenie pracowni chemicznej - 23.205,18 zł, 2017 - budowa studni kanalizacyjnej - 2460,00 zł, 2010 r. modernizacja instalacji elektr.-4.450 zł, wymiana stolarki okiennej- 16.595 zł,  2012 r.-naprawa parkietu w sali gimnast. 3.825 zł, remont sali gimnast. i toalet -7.201,41 zł, 2014 r.- kapitalny remont toalet- 53.456,72 zł,  2010 r. - rewitalizacja elewacji sali gimnast. 76.460,60 zł, 2011 r. roboty malarskie sali gimnast.-31.487 zł, drzwi do szatni- 2.600 zł, 2014 r - oświetlenie boiska- 8.356,74 zł, montaż ruchomych łapaczy piłek- 7.600 zł, 2015 r.- montaż ruchomych łapaczy piłek- 4.100 zł, rozbudowa monitoringu wizyjnego - 4.267,85 zł, kamienna fontanna na terenie rekreacyjno - sportowym - 16.500,00 zł; remont kapitalny dużej Sali gimnastycznej i szatni (budynek C) zakończony w listopadzie 2017 koszt 265.012,61zł</t>
  </si>
  <si>
    <t>drukarka (urządzenie wielofunkcyjne Brother)</t>
  </si>
  <si>
    <t xml:space="preserve">drukarka Samsung </t>
  </si>
  <si>
    <t>router</t>
  </si>
  <si>
    <t>switch TP-Link</t>
  </si>
  <si>
    <t>komputeryz oprogramowaniem x17</t>
  </si>
  <si>
    <t>projektor Epson</t>
  </si>
  <si>
    <t>tablet graficzny</t>
  </si>
  <si>
    <t>I Liceum Ogólnokształcące im. Jana II Sobieskiego Carolinum w Nysie</t>
  </si>
  <si>
    <t>DRUKARKA LASEROWA</t>
  </si>
  <si>
    <t>PROJEKTOR RICOM</t>
  </si>
  <si>
    <t>LAPTOP</t>
  </si>
  <si>
    <t>GAŚNICE ŚNIEGOWE, GAŚNICE PROSZKOWE, KOCE GAŚNICZE, HYDRANTY, CZUJKI DYMU, KRATY OKIENNE-PARTER, KRATY OKIENNE I DRZWIOWE W MAGAZYNIE SZTUKI,SYSTEM ALARMOWY MONITOROWANY PRZEZ ZEWNĘTRZNĄ AGENCJĘ OCHRONY, SYSTEM SYGNALIZACJI POŻARU MONITOROWANY, TELEWIZJA PRZEMYSŁOWA ZEWNĘTRZNA I WEWNĘTRZNA, DOZÓR AGENCJI OCHRONY W GODZINACH UDOSTĘPNIANIA ZBIORÓW DLA ZWIEDZAJĄCYCH</t>
  </si>
  <si>
    <t>Projektor OPTOMA</t>
  </si>
  <si>
    <t>SIEDZIBA</t>
  </si>
  <si>
    <t>DZIAŁALNOŚĆ STATUTOWA</t>
  </si>
  <si>
    <t xml:space="preserve">NIE </t>
  </si>
  <si>
    <t>BRAK DANYCH</t>
  </si>
  <si>
    <t>GAŚNICE KRATY W OKNACH ROLETY W DRZWIACH WEJŚCIOWYCH</t>
  </si>
  <si>
    <t>48-300 NYSA SŁOWIAŃSKA 17</t>
  </si>
  <si>
    <t>ŻELBET</t>
  </si>
  <si>
    <t>DACH PŁASKI DWUSPADOWY KRYTY PAPĄ</t>
  </si>
  <si>
    <t>OD JEZIORA BARDZO DALEKO, OD RZEKI- W LINII PROSTEJ OK.1000M, BUDYNEK STOI JAKBY NA WZGÓRZU</t>
  </si>
  <si>
    <t>2019 ADAPTACJA OK.50000 ZŁ</t>
  </si>
  <si>
    <t>BRAK</t>
  </si>
  <si>
    <t>Kserokopiarka</t>
  </si>
  <si>
    <t>48 - 300 NYSA SŁOWIAŃSKA 17</t>
  </si>
  <si>
    <t>KRATY NA OKNACH, GAŚNICE,ROLETY NA DRZWIACH WEJŚCIOWYCH</t>
  </si>
  <si>
    <t>Gaśnica proszkowa-  -18,  Gaśnica  śniegowa -7, , czujników alarmowych - 6 , sygnał przekazywany do agencji ochrony, zamontowany system alarmowy , na parterze kraty w oknach, kamery z widokiem na posesję i dach budynku</t>
  </si>
  <si>
    <t>cegła klinkierowa
nowy obiekt - beton komórkowy, YTONG SILKA</t>
  </si>
  <si>
    <t>dobre/
w nowym obiekcie - bardzo dobre</t>
  </si>
  <si>
    <t>dobra/
w nowym obiekcie - bardzo dobra</t>
  </si>
  <si>
    <t>dobra /
w nowym obiekcie - bardzo dobra</t>
  </si>
  <si>
    <t>dobra/
w nowym obiekcie - dobra</t>
  </si>
  <si>
    <t>Laptop Dell Vostro</t>
  </si>
  <si>
    <t>Drukarka OKI 431</t>
  </si>
  <si>
    <t>Drukarka sieciowa Brother HL-L5100DN</t>
  </si>
  <si>
    <t>Zestaw komputerowy HP 800 G1</t>
  </si>
  <si>
    <t>Urządzenie wielofunkcyjne SHARP MX-M266N</t>
  </si>
  <si>
    <t>Monitor Dell P2719H</t>
  </si>
  <si>
    <t>Laptop Dell Latitude 3500</t>
  </si>
  <si>
    <t>531412220</t>
  </si>
  <si>
    <t xml:space="preserve">8411Z </t>
  </si>
  <si>
    <t>BUDYNEK SANATORYJNY</t>
  </si>
  <si>
    <t>wartość rynkowa</t>
  </si>
  <si>
    <t>budynek z około 1890-1891 r, wyremontowany w 1972r.</t>
  </si>
  <si>
    <t>monitoring, instalacja odgromowa</t>
  </si>
  <si>
    <t>Jarnołtówek 19, 48-262</t>
  </si>
  <si>
    <t>FUNDAMENTY Z KAMIENIA NA ZAPRAWIE, ŚCIANY ZEWNĘTRZNE CERAMICZNE Z CEGŁY PEŁNEJ NA ZAPRAWIE CEMENTOWO-WAPIENNEJ, KAMIEŃ GRANIT, MUR PRUSKI,</t>
  </si>
  <si>
    <t>DREWNIANE I ŻELBETOWE</t>
  </si>
  <si>
    <t>DACHÓWKA CERAMICZNA, KONSTRUKCJA DREWNIANA</t>
  </si>
  <si>
    <t>DOSTATECZNY</t>
  </si>
  <si>
    <t>DOBRA</t>
  </si>
  <si>
    <t>Centrum Integracji i Rehabilitacji ( wyposażone w basen do rehabilitacji )</t>
  </si>
  <si>
    <t>Boisko sportowe pełnowymiarowe</t>
  </si>
  <si>
    <t>* monitoring wizyjny
* hydranty
* gaśnice
* czujki dymne
* wydzielone strefy pożarowe</t>
  </si>
  <si>
    <t>żelbet + cegła</t>
  </si>
  <si>
    <t>żelbet</t>
  </si>
  <si>
    <t>żelbet + drewno + blacha</t>
  </si>
  <si>
    <t>II</t>
  </si>
  <si>
    <t>tylko część basenowa</t>
  </si>
  <si>
    <t>08.2009r-wymiana stolarki okiennej z drewnianej na PCV-2.471,04, 09.12.2009r.-wymiana oświetlenia-5.846,01, 12.2009r.-remont damskichi męskich łazienek-32.848,92, 03.2012r.-docieplenie i malowanie elewacji budynku szkoły-105264,00, 05.2011r.-07.2012r.-dokończenie docieplenia szkoły i sali gimnastycznej-26678,00, 06.2010r.-wymiana stolarki okiennej drewnianej na stolarkę PCV-57616,14, 08.2010r.-wymiana stolarki okiennej drewnianej na PCV-66481,24, 09-10.2010r.- przebudowa pomieszczeń na kotłownię c.o.w budynku szkoły-99000,00,08.2014r.-wymiana podłogi w sali gimnastycznej</t>
  </si>
  <si>
    <t>bieżąca działalność</t>
  </si>
  <si>
    <t xml:space="preserve">Komputer </t>
  </si>
  <si>
    <t>Laptop Lenovo V15 ADA 82C7S02W00 -  22 szt. x 2.434,17 zł.</t>
  </si>
  <si>
    <t xml:space="preserve">Laptop HP Inc. ProBook 455 G7 - 16 szt. x 2.124,21 zł.  </t>
  </si>
  <si>
    <t xml:space="preserve">Zestaw słuchawkowo-mikrof. Jabra Evolve - 7 szt. x    318,57 zł.  </t>
  </si>
  <si>
    <t>monitor interaktywny SAMSUNG Filip 2 WM 65R</t>
  </si>
  <si>
    <t>nauka zdalna</t>
  </si>
  <si>
    <t>laptop</t>
  </si>
  <si>
    <t>notebook Lenovo FAIM</t>
  </si>
  <si>
    <t>DRUKARKA</t>
  </si>
  <si>
    <t xml:space="preserve">Budynek Al..Wojska Polskiego 31 - wynajmowany ubezpieczany przez Zakon OO Franciszkanów </t>
  </si>
  <si>
    <t>nieznany</t>
  </si>
  <si>
    <t>Zestaw komputerowy DELL</t>
  </si>
  <si>
    <t>Drukarka Epson</t>
  </si>
  <si>
    <t>Dreukarka Epson</t>
  </si>
  <si>
    <t>Smartfon Xiaomi</t>
  </si>
  <si>
    <t xml:space="preserve">Nysa, ul. Fryderyka Szopena 4 </t>
  </si>
  <si>
    <t>gasnice, system oddymiania, roleta antywlamaniowa</t>
  </si>
  <si>
    <t>Ścieżka edukacyjna z placem zabaw</t>
  </si>
  <si>
    <t>Zmywarko - wyparzarka, zmiękczacz utoamtyczny do wody -kuchnia</t>
  </si>
  <si>
    <t>Monitor Interaktywny telekonferencja z programu erazmus -odpow Bagrowska</t>
  </si>
  <si>
    <t xml:space="preserve">Tablet z programu Erazmus odpow Bagrowska Lucyna - 3 sztuki </t>
  </si>
  <si>
    <t xml:space="preserve">Urządzenie wielofunkcyjne program Erazmus odpow Bagrowska </t>
  </si>
  <si>
    <t xml:space="preserve">Tablet z programu Erazmus odpow Wawrzyniak - 3 sztuki </t>
  </si>
  <si>
    <t xml:space="preserve">Urzadzenie wielofunkcyjne Brother MFC - biblioteka odpow Ciecielag </t>
  </si>
  <si>
    <t>Komputer mulimedialny H1208HM70765 - ODPOW Workiewicz gab 214</t>
  </si>
  <si>
    <t>Laptop + tablica interaktywna + projektor odpow Magierowska gab 9</t>
  </si>
  <si>
    <t>Laptop + tablica interaktywna + projektor odpow Misiarz gab 135</t>
  </si>
  <si>
    <t xml:space="preserve">Dyski komputerowe + pamięć odpow Lisik </t>
  </si>
  <si>
    <t>Stymulator sztucznego zapłodnienia bydła Reality Works gab 135 odpow Misiarz</t>
  </si>
  <si>
    <t xml:space="preserve">Zestaw do nauki szycia chirurgicznego SKINPAD PRO - 25 sztuk odpow Misiarz </t>
  </si>
  <si>
    <t>konstrukcja drewniana, pokrycie dachówką ceramiczną</t>
  </si>
  <si>
    <t>internat ZSiPA</t>
  </si>
  <si>
    <t>Nakłady inwestycyjne w postaci części budynku - przeznaczonego na internat</t>
  </si>
  <si>
    <t>Laptop DELL LATITUDE E5450</t>
  </si>
  <si>
    <t>Komputer DELL OPTIPLEX</t>
  </si>
  <si>
    <t>Drukarka CANON</t>
  </si>
  <si>
    <t>Urządzenie wielofunkcyjne BROTHER NFC</t>
  </si>
  <si>
    <t>Drukarka HP OfficeJet</t>
  </si>
  <si>
    <t>Urządzenie wielofunkcyjne LASER JERT MFP433A</t>
  </si>
  <si>
    <t>Urządzenie wielofunkcyjne Brother MFC-J353</t>
  </si>
  <si>
    <t>Drukarka HP LASERJET M227</t>
  </si>
  <si>
    <t>Drukarka do etykiet tsc te210</t>
  </si>
  <si>
    <t>Tablet -2szt, adapter</t>
  </si>
  <si>
    <t>Laptop dell latitude E5450</t>
  </si>
  <si>
    <t>Niszczarka OPUS VS 2000</t>
  </si>
  <si>
    <t>Laptop dell latitude E6440</t>
  </si>
  <si>
    <t>9.  Centrum Kształcenia Zawodowego i Ustawicznego w Nysie</t>
  </si>
  <si>
    <t>11. Dom Pomocy Społecznej "Maria" w Korfantowie</t>
  </si>
  <si>
    <t>12. Zespół Placówek Specjalnych w Nysie</t>
  </si>
  <si>
    <t>13. Powiatowe Centrum Pomocy Rodzinie</t>
  </si>
  <si>
    <t>14. Muzeum w Nysie</t>
  </si>
  <si>
    <t>15.Zespół Szkół i Placówek Artystycznych</t>
  </si>
  <si>
    <t xml:space="preserve">I Liceum Ogólnokształcące im. Jana Sobieskiego Carolinum w Nysie </t>
  </si>
  <si>
    <t xml:space="preserve">I Liceum Ogólnokształcące im. Jana III Sobieskiego Carolinum w Nysie </t>
  </si>
  <si>
    <t xml:space="preserve">3. I Liceum Ogólnokształcące im. Jana Sobieskiego Carolinum w Nysie </t>
  </si>
  <si>
    <t>Pralka Amica</t>
  </si>
  <si>
    <t>Lodówka Whirpool  - 2szt.</t>
  </si>
  <si>
    <t>Komputer z osprzętem</t>
  </si>
  <si>
    <t>Drukarka Brother MFC-L3770CDW 4w1</t>
  </si>
  <si>
    <t>Komputer PC</t>
  </si>
  <si>
    <t>Drukarki 3d-6szt</t>
  </si>
  <si>
    <t>Komputery do księgowości, kadr, sekretariatu-4szt</t>
  </si>
  <si>
    <t>Projektor BENQ MX535</t>
  </si>
  <si>
    <t>Laptop ACER ASPIRE 3-15SZT</t>
  </si>
  <si>
    <t>Laptop HP- 20SZT</t>
  </si>
  <si>
    <t>Laptop HP- 66SZT</t>
  </si>
  <si>
    <t>Projektor -2szt</t>
  </si>
  <si>
    <t>Wizualizer OPTOMA-2SZT</t>
  </si>
  <si>
    <t>Tablet graficzny, adapter bluetooth</t>
  </si>
  <si>
    <t>Projektor BENQ MX560</t>
  </si>
  <si>
    <t>Projektor BENQ MU613</t>
  </si>
  <si>
    <t>TELEWIZOR 40' THOMSON 40FE5606</t>
  </si>
  <si>
    <t>URZADZENIE WIELOFUNKCYJNE  HP  Color Laser Jet</t>
  </si>
  <si>
    <t>XBOX One+KINEKT</t>
  </si>
  <si>
    <t>ALKOMAT PROMILER GR8500 ELEKTROCHEMICZNY</t>
  </si>
  <si>
    <t>TELEWIZOR SAMSUNG</t>
  </si>
  <si>
    <t>MONITOR LENOVO</t>
  </si>
  <si>
    <t>Monitory interaktywne Samsung 3 sztuki</t>
  </si>
  <si>
    <t xml:space="preserve">Urządzenie wielofun. Brother </t>
  </si>
  <si>
    <t>Urządzenie wiel. atramentowe Epson</t>
  </si>
  <si>
    <t>Urządz. wiel. atramentowe Brother</t>
  </si>
  <si>
    <t xml:space="preserve">komputer - jednostka komputerowa z monitorem </t>
  </si>
  <si>
    <t xml:space="preserve">Ups do komputera </t>
  </si>
  <si>
    <t xml:space="preserve">komputery przenośne Lenovo V15 ADA 45sztuk </t>
  </si>
  <si>
    <t xml:space="preserve">Komputer przenośny Lenovo </t>
  </si>
  <si>
    <t>Zestawy słuchawkowo- mikrofonowe Jabra  21sztuk</t>
  </si>
  <si>
    <t>Wizualizery Lumens 2sztuki</t>
  </si>
  <si>
    <t>Kamery Logitech BRIO 3sztuki</t>
  </si>
  <si>
    <t xml:space="preserve">Notebook/Laptop Lenovo </t>
  </si>
  <si>
    <t xml:space="preserve">Kamera DLT-CAM basic </t>
  </si>
  <si>
    <t xml:space="preserve">Mikroskop DO Ganatic PRO </t>
  </si>
  <si>
    <t>DVD_ RW BOX ZEWN czarny</t>
  </si>
  <si>
    <t>KOMPUTER RYZEN</t>
  </si>
  <si>
    <t>DRUKARKA EPSON</t>
  </si>
  <si>
    <t>MONITOR LED SAMSUNG</t>
  </si>
  <si>
    <t>APARAT CANON</t>
  </si>
  <si>
    <t>Otmuchów ul. Krakowska 49/3, 49/4</t>
  </si>
  <si>
    <t>Głucholazy ul. Andersa 21/1</t>
  </si>
  <si>
    <t>Laptop Asus</t>
  </si>
  <si>
    <t>Niszczarka</t>
  </si>
  <si>
    <t>ul. Piastowska 33 
48 - 300 Nysa</t>
  </si>
  <si>
    <t>ul. Słowiańska 19,   
48-300 NYSA</t>
  </si>
  <si>
    <t>Pl. Sikorskiego 1,      
48-300 NYSA</t>
  </si>
  <si>
    <t>ul. Kolonia Kaszubska 2, 
48-340 Głuchołazy</t>
  </si>
  <si>
    <t>ul. SŁOWIAŃSKA 17, 
48-300 NYSA</t>
  </si>
  <si>
    <t>ul. 3 maja 2,                
48-317 Korfantów</t>
  </si>
  <si>
    <t>ul. Grodkowska 54, 
48 - 300 Nysa</t>
  </si>
  <si>
    <t>ul. Piastowska 33A, 
48-300 Nysa</t>
  </si>
  <si>
    <t>ul Biskupa Jarosława 11, 
48-300 Nysa</t>
  </si>
  <si>
    <t>uL.GRODZKA 19, 
48-300 NYSA</t>
  </si>
  <si>
    <t>odległość od rzeki - ok. 1 km; odległość od jeziora - ok. 3 km</t>
  </si>
  <si>
    <t>4; w nowym obiekcie 2</t>
  </si>
  <si>
    <t>Komputer Lenovo ThinkCentre M920s i5-9500</t>
  </si>
  <si>
    <t>Monitor AOC 22V2Q 21.5"</t>
  </si>
  <si>
    <t>Czytnik kodów 2D QuickSCAN</t>
  </si>
  <si>
    <t>Czytnik kart ACR38 miniLECTOR</t>
  </si>
  <si>
    <t>Drukarka OKI B432dn</t>
  </si>
  <si>
    <t>Komputer Dell Vostro 3671 MT</t>
  </si>
  <si>
    <t>Serwer DELL PowerEdge R240</t>
  </si>
  <si>
    <t>Kserokopiarka RICOH MPC3003</t>
  </si>
  <si>
    <t>Kserokopiarka RICOH MPC3503</t>
  </si>
  <si>
    <t>Serwer Rack</t>
  </si>
  <si>
    <t>Sprzęt do zabezpieczenia usług</t>
  </si>
  <si>
    <t>UPS do urządzeń RACK</t>
  </si>
  <si>
    <t>Kserokopiarka RICOH IM C3000</t>
  </si>
  <si>
    <t>Komputer Dell Vostro 3681 i5</t>
  </si>
  <si>
    <t>Zasilacz UPS Ever EASYLINE 850 AVR USB RJ-11 LCD</t>
  </si>
  <si>
    <t>Tablet Lenovo Tab M10LTE FHD Plus (2 gen)</t>
  </si>
  <si>
    <t>Laptop HP 15-DW0013NW</t>
  </si>
  <si>
    <t xml:space="preserve">Monitor  19 DEL </t>
  </si>
  <si>
    <t xml:space="preserve">Zestaw komputerowy </t>
  </si>
  <si>
    <t xml:space="preserve">Kserokopiarka  Toshiba </t>
  </si>
  <si>
    <t>Komputer Dell Latitude   nr ser.7QZHN93</t>
  </si>
  <si>
    <t>Komputer Dell Latitude   nr ser.2MZHN93</t>
  </si>
  <si>
    <t>Komputer Dell Latitude   nr ser.FTZHN93</t>
  </si>
  <si>
    <t>Komputer Dell Latitude   nr ser.526JN93</t>
  </si>
  <si>
    <t>Komputer Dell Latitude   nr ser.3QZHN93</t>
  </si>
  <si>
    <t>Komputer Dell Latitude   nr ser.826JN93</t>
  </si>
  <si>
    <t>Komputer Dell Latitude   nr ser.8G0JN93</t>
  </si>
  <si>
    <t>Komputer Dell Latitude   nr ser.GLZHN93</t>
  </si>
  <si>
    <t>Komputer Dell Latitude   nr ser.2SZHN93</t>
  </si>
  <si>
    <t>Komputer Dell Latitude   nr ser.7LZHN93</t>
  </si>
  <si>
    <t>Komputer Dell Latitude   nr ser.GSZHN93</t>
  </si>
  <si>
    <t>Komputer Dell Latitude   nr ser.706JN93</t>
  </si>
  <si>
    <t>Komputer Dell Latitude   nr ser.6TZHN93</t>
  </si>
  <si>
    <t>Komputer Dell Latitude   nr ser.626JN93</t>
  </si>
  <si>
    <t>Komputer Dell Latitude   nr ser.H75JN93</t>
  </si>
  <si>
    <t>Komputer Dell Latitude   nr ser.6LZHN93</t>
  </si>
  <si>
    <t>Komputer Dell Latitude   nr ser.7MZHN93</t>
  </si>
  <si>
    <t>Komputer Dell Latitude   nr ser.HSZHN93</t>
  </si>
  <si>
    <t>Komputer Dell Latitude   nr ser.5NZHN93</t>
  </si>
  <si>
    <t>Komputer Dell Latitude   nr ser.BKZHN93</t>
  </si>
  <si>
    <t>Komputer Dell Latitude   nr ser.4MZHN93</t>
  </si>
  <si>
    <t>Komputer Dell Latitude   nr ser.JQZHN93</t>
  </si>
  <si>
    <t>Komputer Dell Latitude   nr ser.6PZHN93</t>
  </si>
  <si>
    <t>Komputer Dell Latitude   nr ser.8H6JN93</t>
  </si>
  <si>
    <t>Komputer Dell Latitude   nr ser.9QZHN93</t>
  </si>
  <si>
    <t>Komputer Dell Latitude   nr ser.BMZHN93</t>
  </si>
  <si>
    <t>Komputer Dell Latitude   nr ser.1QZHN93</t>
  </si>
  <si>
    <t>Komputer Dell Latitude   nr ser.2RZHN93</t>
  </si>
  <si>
    <t>Komputer Dell Latitude   nr ser.3VZHN93</t>
  </si>
  <si>
    <t>Komputer Dell Latitude   nr ser.B85JN93</t>
  </si>
  <si>
    <t>Komputer Dell Latitude   nr ser.5MZHN93</t>
  </si>
  <si>
    <t>Komputer Dell Latitude   nr ser.4LZHN93</t>
  </si>
  <si>
    <t>Komputer Dell Latitude   nr ser.1TZHN93</t>
  </si>
  <si>
    <t>Komputer Dell Latitude   nr ser.3SZHN93</t>
  </si>
  <si>
    <t>Komputer Dell Latitude   nr ser.3KZHN93</t>
  </si>
  <si>
    <t>Komputer Dell Latitude   nr ser.HLZHN93</t>
  </si>
  <si>
    <t>Komputer Dell Latitude   nr ser.9MZHN93</t>
  </si>
  <si>
    <t>Komputer Dell Latitude   nr ser.DQZHN93</t>
  </si>
  <si>
    <t>Komputer Dell Latitude   nr ser.380JN93</t>
  </si>
  <si>
    <t>Komputer Dell Latitude   nr ser.9H6JN93</t>
  </si>
  <si>
    <t>Komputer Dell Latitude   nr ser.9PZHN93</t>
  </si>
  <si>
    <t>Komputer Dell Latitude   nr ser.FPZHN93</t>
  </si>
  <si>
    <t>Komputer Dell Latitude   nr ser.FCCKX93</t>
  </si>
  <si>
    <t>Drukarka  HP DJ 5075</t>
  </si>
  <si>
    <t xml:space="preserve">Telewizor PHILIPS </t>
  </si>
  <si>
    <t>Telewizor  LG</t>
  </si>
  <si>
    <t>Telewizor  BLAUPUNT LED BLA-40</t>
  </si>
  <si>
    <t>Drukarka  LEXMARK MX311</t>
  </si>
  <si>
    <t>Telewizor  BLAUPUNT LED BN43U2042</t>
  </si>
  <si>
    <t>Zestaw komputerowy  DELL OPTIPLEX</t>
  </si>
  <si>
    <t>Zestaw komputerowy  HP ELITEDESK 800</t>
  </si>
  <si>
    <t>Zestaw komputerowy  DEL PROCISION t 1700</t>
  </si>
  <si>
    <t>Monitor interaktywny  PROMETHAN Activ Panel 65 4k</t>
  </si>
  <si>
    <t xml:space="preserve">Komunikator  IG MACK </t>
  </si>
  <si>
    <t xml:space="preserve">Komunikator  TALKING BRIX </t>
  </si>
  <si>
    <t>Szorowarka  Karcher BD 50/50 BP</t>
  </si>
  <si>
    <t xml:space="preserve">Przegladarka do prezentacji </t>
  </si>
  <si>
    <t xml:space="preserve">Laptop Lenovo 3-15IILK4DXi3 </t>
  </si>
  <si>
    <t>ul. Grodkowska 54</t>
  </si>
  <si>
    <t>Al. Wojska Polskiego 31</t>
  </si>
  <si>
    <t>Centrum Rehabilitacji ul. Grodkowska 54 Nysa</t>
  </si>
  <si>
    <t>Zespół Placówek Specjalnych w Nysie - ul. Grodkowska 54</t>
  </si>
  <si>
    <t>Zespół Placówek Specjalnych w Nysie - Al. Wojska Polskiego 31</t>
  </si>
  <si>
    <t>zestaw wideokonferencyjny</t>
  </si>
  <si>
    <t xml:space="preserve">III kondygnacja </t>
  </si>
  <si>
    <t xml:space="preserve"> dobry </t>
  </si>
  <si>
    <t xml:space="preserve"> brak </t>
  </si>
  <si>
    <t>TABLET ZE STATYWEM</t>
  </si>
  <si>
    <t xml:space="preserve">URZĄDZENIE WIELOFUNKCYJNE </t>
  </si>
  <si>
    <t>Monitor NEC</t>
  </si>
  <si>
    <t>Laptop HP  Inc ProBook 455 G7 -20 sztuk  ( 20 szt x 2124,21)</t>
  </si>
  <si>
    <t xml:space="preserve">Monitor Acer 27" gab 100 ksiegowość </t>
  </si>
  <si>
    <t>Projektor  gab 1 dyrektor</t>
  </si>
  <si>
    <t>Komputer przenośny Lenovo V 15 - 74 sztuki  ( 74 szt 2434,15)</t>
  </si>
  <si>
    <t>Kamera Logitech Brio -2 szt ( 2 x 1129,14)</t>
  </si>
  <si>
    <t>Monitor Interaktywny  Samsung - 2 szt( 2 x 10371,36) gab 306, gab 21</t>
  </si>
  <si>
    <t xml:space="preserve">Monitor Acer 27" Samsung gab 100 ksiegowość </t>
  </si>
  <si>
    <t>Monitor Acer 27" Samsung gab 2 sekretariat ( 2 szt x 619)</t>
  </si>
  <si>
    <t xml:space="preserve">Niszczarka gab 116 -  gabinet wicedyrektorzy </t>
  </si>
  <si>
    <t xml:space="preserve">Komputer i5 8 Gb gab 100 księgowość </t>
  </si>
  <si>
    <t xml:space="preserve">Wizualizer Lumens DC 170 ( 2 szt x 1787,19) gab 102 </t>
  </si>
  <si>
    <t>Projektor Epson gab 101 -Razik P</t>
  </si>
  <si>
    <t>Drukarka Brother do etykietek gab 103 kadry</t>
  </si>
  <si>
    <t>Drukarka gab 108 Salomon A</t>
  </si>
  <si>
    <t xml:space="preserve">Niszczarka gab 100 ksiegowość </t>
  </si>
  <si>
    <t>Drukarka LaserJet Pro M gab 100 ksiegowość</t>
  </si>
  <si>
    <t>Monitor dotykowy 55" , komputer do monitora, okablowanie + kamera gab 102</t>
  </si>
  <si>
    <t>Tablet graficzny, adapter bluethe gab 102</t>
  </si>
  <si>
    <t>Komputer przenośny Lenovo V 15 ( 5 szt x 2434,17)</t>
  </si>
  <si>
    <t>Komputer PC kadry i 2 szt sekretariat ( 3 x 1660,50)</t>
  </si>
  <si>
    <t>Centrala telefoniczna (serwer karty pamieci IPM)</t>
  </si>
  <si>
    <t xml:space="preserve">Monitor interaktywny NewLine Tru Touch 62" - gab 102 </t>
  </si>
  <si>
    <t>Monitor interaktywny NewLine Tru Touch 75" - gab 209</t>
  </si>
  <si>
    <t>Rejestrator , 5 kamer , witch, HDD 4T ( bursa)</t>
  </si>
  <si>
    <t>metkownica szt. 6</t>
  </si>
  <si>
    <t>kasa fiskalna szt.6</t>
  </si>
  <si>
    <t>czytnik kodów szt. 6</t>
  </si>
  <si>
    <t>czytnik kodów szt.1</t>
  </si>
  <si>
    <t>Kuchenka elektryczna</t>
  </si>
  <si>
    <t>zmywarka do naczyń</t>
  </si>
  <si>
    <t>Zestaw kodeków</t>
  </si>
  <si>
    <t>Zestawy komputerowe 30 szt. nr.ew. 007202- 007231</t>
  </si>
  <si>
    <t>Zestawy komputerowe 6 szt.</t>
  </si>
  <si>
    <t>Zestawy komputerowe 2 szt.</t>
  </si>
  <si>
    <t>Zestawy komputerowe 4 szt.</t>
  </si>
  <si>
    <t>Urządzenie Wielofunkcyjne</t>
  </si>
  <si>
    <t>monitor interaktywny</t>
  </si>
  <si>
    <t>Komputer</t>
  </si>
  <si>
    <t>Zestaw komputerowy</t>
  </si>
  <si>
    <t>PST/4/00623 komputer</t>
  </si>
  <si>
    <t>PST/4/00624 komputer</t>
  </si>
  <si>
    <t>KOMPUTER DELL VOSTRO WRAZ Z MONITOREM</t>
  </si>
  <si>
    <t>TABLET GRAFICZNY</t>
  </si>
  <si>
    <t>MONITOR INTERAKTYWNY 55" TOUCHSCEEN 5</t>
  </si>
  <si>
    <t>KOMPUTER OPS DO MONITORA, KODEKI, WÓZEK</t>
  </si>
  <si>
    <t>LAPTOP MB D15 I5 16GB</t>
  </si>
  <si>
    <t xml:space="preserve">10. Powiatowy Ośrodek Doskonalenia Nauczycieli i Poradnictwa Psychologiczno - Pedagogicznego </t>
  </si>
  <si>
    <t>PKD</t>
  </si>
  <si>
    <t>Rodzaj prowadzonej działalności (opisowo)</t>
  </si>
  <si>
    <t>DZIAŁALNOŚĆ WSPOMAGAJĄCA EDUKACJĘ</t>
  </si>
  <si>
    <t>POZOSTAŁA POMOC SPOŁECZNA Z ZAKWATEROWANIEM</t>
  </si>
  <si>
    <t>POMOC SPOŁECZNA Z ZAKWATEROWANIEM DLA OSÓB W PODESZŁYM WIEKU I OSÓB NIEPEŁNOSPRAWNYCH</t>
  </si>
  <si>
    <t xml:space="preserve">czy w konstrukcji budynku znajduje się płyta warstwowa (TAK/NIE)? </t>
  </si>
  <si>
    <t>czy budynek posiada instalację solarną (kolektory słoneczne)? (TAK/NIE).</t>
  </si>
  <si>
    <t xml:space="preserve">czy budynek posiada instalację fotowoltaiczną? (TAK/NIE). </t>
  </si>
  <si>
    <t>aktualny protokół z okresowego (pięcioletniego) przeglądu stanu technicznego obiektu (TAK/NIE)</t>
  </si>
  <si>
    <t>ocena stanu technicznego budynku i instalacji według protokołu, zalecenia</t>
  </si>
  <si>
    <t>ochrona odgromowa na obiekcie (TAK/NIE)</t>
  </si>
  <si>
    <t>Pozytywny wynik przeglądu, brak zaleceń</t>
  </si>
  <si>
    <t>Zamontowana na gruncie instalacja fotowoltaiczna</t>
  </si>
  <si>
    <t>Tablet</t>
  </si>
  <si>
    <t>LICEA OGÓLNOKSZTAŁCĄCE</t>
  </si>
  <si>
    <t>Monitory LED (3 sztuki)</t>
  </si>
  <si>
    <t xml:space="preserve">Monitor LED </t>
  </si>
  <si>
    <t>Monitor Samusung Smart</t>
  </si>
  <si>
    <t>Monitor LED Acer</t>
  </si>
  <si>
    <t>Drukarka HP Laser JET</t>
  </si>
  <si>
    <t>Monitor LG</t>
  </si>
  <si>
    <t>Komputer Adax</t>
  </si>
  <si>
    <t>Komputery (14sztuk) i monitory (14sztuk)</t>
  </si>
  <si>
    <t>Wieże CD/USB</t>
  </si>
  <si>
    <t>Wieża CD/USB</t>
  </si>
  <si>
    <t>Tablety graficzne sztuk 2</t>
  </si>
  <si>
    <t>Projektor szt.1</t>
  </si>
  <si>
    <t>Tablety graficzne sztuk 9</t>
  </si>
  <si>
    <t>Projektory szt.2</t>
  </si>
  <si>
    <t>DZIAŁALNOŚĆ MUZEÓW</t>
  </si>
  <si>
    <t xml:space="preserve">Dach z papy po okresie zimowym  poddać konserwacji, kominy ponad dachem wymagają remontu, ściany w piwnicach zawilgocone. </t>
  </si>
  <si>
    <t xml:space="preserve">TAK                                   21.11.2018                        BRAK </t>
  </si>
  <si>
    <t xml:space="preserve">	POZOSTAŁA POMOC SPOŁECZNA BEZ ZAKWATEROWANIA, GDZIE INDZIEJ NIESKLASYFIKOWANA</t>
  </si>
  <si>
    <t>FORTIGATE</t>
  </si>
  <si>
    <t xml:space="preserve">MONITOR  </t>
  </si>
  <si>
    <t>ZASILACZ AWARYJNY</t>
  </si>
  <si>
    <t>KIEROWANIE W ZAKRESIE EFEKTYWNOŚCI GOSPODAROWANIA</t>
  </si>
  <si>
    <t>drewniane,  nad piwnicą ceglane, kolebkowe; nowy obiekt, konstrukcja żelbetowa, gęstożebrowana, kryty papą w systemie ICOPAL</t>
  </si>
  <si>
    <t>1.Remont dachu -14.11.2005--05.12.2005,20.08.2007-15.09.2007-wartość remontu-21.762,73,-zł            
2. Wymiana okien: 03.07.2007-15.10.2007-wartość remontu-95.749,82 zł..                                         
3. wymiana okien II etap: 09.06.2008- 31.10.2008- wartość remontu 90.703,17 zł..   
4.  Remont instalacji elektrycznej:18.08.2008- 17.11.2008- wartość remontu 99.825,52 zł.           
 5. Wymiana instalacji C.O.- 04.08.2009-19.06.2009: wartość remontu:149.475,91 zł.                        
6. remont dachu: 15.10.2013-26.10.2013: wartość remontu :5.166,00zł.
- dobudowę realizowano w okresie  od 10.04.2010 do 30.06.2011  Wartość dobudowy 877.471,28 zł.</t>
  </si>
  <si>
    <t>ZADOWALAJĄCA</t>
  </si>
  <si>
    <t>TAK   19.07.2021 R.</t>
  </si>
  <si>
    <t>dobra/
w nowym obiekcie - bardzo dobre</t>
  </si>
  <si>
    <t>Urzadzenie wielofunkcyjne INEO</t>
  </si>
  <si>
    <t>Skaner Epson</t>
  </si>
  <si>
    <t>Serwer Dell</t>
  </si>
  <si>
    <t xml:space="preserve">Drukarka Ineo </t>
  </si>
  <si>
    <t>Urządzenie wielofunkcyjne Develop</t>
  </si>
  <si>
    <t>Drukarka develop ineo 4000</t>
  </si>
  <si>
    <t>Drukarka develop ineo 3300i kolor</t>
  </si>
  <si>
    <t>Switch mikrotik</t>
  </si>
  <si>
    <t xml:space="preserve">Drukarka develop Ineo </t>
  </si>
  <si>
    <t>Konsola 8 Port</t>
  </si>
  <si>
    <t>KIEROWANIE PODSTAWOWYMI RODZAJAMI DZIAŁALNOŚCI PUBLICZNEJ</t>
  </si>
  <si>
    <t>Nie dotyczy</t>
  </si>
  <si>
    <t>ul. Rodziewiczówny 1 48-300 NYSA</t>
  </si>
  <si>
    <t>Kościół pw. WNMP w Nysie</t>
  </si>
  <si>
    <t>Komputer Dell Vostro 3681 SFF</t>
  </si>
  <si>
    <t>Monitor Dell P2722H</t>
  </si>
  <si>
    <t>Komputer Dell Optiplex 3080 MFF</t>
  </si>
  <si>
    <t>Komputer Dell Precision 3450 SFF</t>
  </si>
  <si>
    <t>Serwer HP ML350pR08 z UPS</t>
  </si>
  <si>
    <t>Ksero Sharp BP20M22</t>
  </si>
  <si>
    <t>Komputer ADAX VERSO C5i5</t>
  </si>
  <si>
    <t>tak do 19.12.2026r.</t>
  </si>
  <si>
    <t>system do wyświetlania</t>
  </si>
  <si>
    <t>urządzenie Epson L3210</t>
  </si>
  <si>
    <t>BENQ Projektor Mx560</t>
  </si>
  <si>
    <t xml:space="preserve">urządzenie wielofunkcyjne XEROX </t>
  </si>
  <si>
    <t>oświatowa</t>
  </si>
  <si>
    <t>oświatowo - wychowawcza ( obecnie bursa)</t>
  </si>
  <si>
    <t>remontowa</t>
  </si>
  <si>
    <t>oświatowa - zajęcia wychowania fizycznego</t>
  </si>
  <si>
    <t>Pralka Kernau ( 2 x 1779,00)</t>
  </si>
  <si>
    <t>Taboret elektryczny - kuchnia odpow. Joanna Knoll-Jacewska</t>
  </si>
  <si>
    <t>Monitor Samsung - gab 102 odpow K. Dorożyński prot przekazaniaz RZPWW w Opolu</t>
  </si>
  <si>
    <t>Szafa chłodnicza do kuchni  odpow. St.intendent</t>
  </si>
  <si>
    <t>Monitor z oprogramowaniem system do wyswietlania tresci  gab 102 odpow. K. D</t>
  </si>
  <si>
    <t>Lodówka Sharp - 2 szt 2 x 999,99 bursa odpow B.W</t>
  </si>
  <si>
    <t>Brak aktualnych badań</t>
  </si>
  <si>
    <t xml:space="preserve">Nie zagraża żuciu lub zdrowiu ludzi, bezpieczeństwu mienia. Jest w odpowiednim stanie technicznym. </t>
  </si>
  <si>
    <t>Nie zagraża życiu lub zdrowiu ludzi, bezpieczeństwu mienia. Jest w odpowiednim stanie technicznym. Stan technicznych jest zadawalający i umożliwia jego bezpieczną eksplatację .</t>
  </si>
  <si>
    <t>Urządzenie NAShuatec MPC 2504</t>
  </si>
  <si>
    <t>Komputer przenośny Lenovo V15 ADA 82C7S02W00 szt.12</t>
  </si>
  <si>
    <t>Tablet graficzny Huion H1161 szt. 5</t>
  </si>
  <si>
    <t>Izolacje – częściowe zawilgocenie ścian w pomieszczeniach piwnicznych. Rynny – wymagają bieżących prac naprawczych. Instalacja wodna – sukcesywna wymiana skorodowanych pionów instalacji wodnej. Instalacja kanalizacyjna – wymaga bieżącej konserwacji – wymiana instalacji kanalizacyjnej w budynku. Instalacja grzewcza – w znacznym stopniu wyeksploatowana wymaga ciągłych prac naprawczych.</t>
  </si>
  <si>
    <t>TAK                          04.10.2021 Sprawdzenie ciągłości przewodów ochronnych , w tym głównych i dodatkowych połączeń wyrównawczych jest zachowane. Wyniki pomiarów pozytywne.</t>
  </si>
  <si>
    <t>Izolacje – brak izolacji pionowej budynku, częściowe zawilgocenie ścian. Rynny – wymagają bieżącej konserwacji. Instalacja kanalizacyjna – zalecana wymiana instalacji kanalizacyjnej budynku. Tynki – tynki przy podłodze do wymiany. Na zewnątrz zmurszałe cegły odbić i uzupełnić. Wymiana tynków wewnętrznych. Przeprowadzić prace malarskie na sali gimnastycznej.</t>
  </si>
  <si>
    <t>TAK                      4.10.2021 Należy wykonać zwody dachowe, wymienić przewody odprowadzające na drut o odpowiedniej średnicy min.8 mm, wymienić złącza kontrolne. Należy poprawić wartości uziomów np.. poprzez wykonanie uziomów pionowych szpilkowych.</t>
  </si>
  <si>
    <t>Laptop ASUS 11 szt.</t>
  </si>
  <si>
    <t>Monitor 75 Avtek Touchscreen 1 szt.</t>
  </si>
  <si>
    <t>Tablet graficzny</t>
  </si>
  <si>
    <t>Dell Optiplex 3050Micro 13 szt.</t>
  </si>
  <si>
    <t>Dell Optiplex 3050Micro 1 szt.</t>
  </si>
  <si>
    <t>Monitpr</t>
  </si>
  <si>
    <t>Dell Precision T7600</t>
  </si>
  <si>
    <t>Laptop Dell Latitude 2 szt.</t>
  </si>
  <si>
    <t>oczyszczacz powietrza</t>
  </si>
  <si>
    <t>DZIAŁALNOŚĆ USŁUGOWA WSPOMAGAJĄCA TRANSPORT LĄDOWY</t>
  </si>
  <si>
    <t>5221Z</t>
  </si>
  <si>
    <t>PST/4/00628 Komputer</t>
  </si>
  <si>
    <t>PST/4/00629 Monitor</t>
  </si>
  <si>
    <t>PST/4/00630 Komputer</t>
  </si>
  <si>
    <t>PST/4/00631 Monitor</t>
  </si>
  <si>
    <t>Zestaw Apple ( komputer, mysz, klawiatura)</t>
  </si>
  <si>
    <t xml:space="preserve"> lampa studyjna – 2szt.</t>
  </si>
  <si>
    <t>Projektor Benq</t>
  </si>
  <si>
    <t>powierzchnia użytkowa</t>
  </si>
  <si>
    <t xml:space="preserve">1. </t>
  </si>
  <si>
    <t xml:space="preserve">Starostwo w Nysie </t>
  </si>
  <si>
    <t xml:space="preserve">2. </t>
  </si>
  <si>
    <t xml:space="preserve">6. </t>
  </si>
  <si>
    <t xml:space="preserve">7. </t>
  </si>
  <si>
    <t xml:space="preserve">8. </t>
  </si>
  <si>
    <t xml:space="preserve">11. </t>
  </si>
  <si>
    <t xml:space="preserve">12. </t>
  </si>
  <si>
    <t xml:space="preserve">14. </t>
  </si>
  <si>
    <t>pilnie wykonać wymianę ław kominiarskich; pilnie wymienić drabinę wyłazową na dach; pilnie wykonać wymienę nieszczelnego pokrycia dachowego z blachy</t>
  </si>
  <si>
    <t>wymienić pękniete i uszkodzone płytki na schodach zewnętrzych wejściowych do Sali</t>
  </si>
  <si>
    <t>tak - badania z dnia 04.12.2017</t>
  </si>
  <si>
    <t>konstrukcja - dobry, pokrycie dachu - bardzo zły</t>
  </si>
  <si>
    <t>TAK                                                 szczyty dachowe                     konstrukcja -blacha +pianka</t>
  </si>
  <si>
    <t xml:space="preserve"> TAK                                           Protokół z dnia 30.11.2021 </t>
  </si>
  <si>
    <t xml:space="preserve">TAK - 2022    </t>
  </si>
  <si>
    <t>brak zaleceń</t>
  </si>
  <si>
    <t xml:space="preserve">TAK - 2020 r. </t>
  </si>
  <si>
    <t>dobry - nowe</t>
  </si>
  <si>
    <t>Instalacja fotowoltaiczna na Budynku CKP</t>
  </si>
  <si>
    <t>Montaż w XII.2021</t>
  </si>
  <si>
    <t>fundamenty ceglano-kamienne, ściany i filary ceglane, cokół kamienny</t>
  </si>
  <si>
    <t>dach nad nawą główną oraz zakrystią dwuspadowy, nad wałami bocznymi dachy pulpitowe</t>
  </si>
  <si>
    <t>sklepienia ceglane, kolebkowe i krzyżowe; więźba dachowa drewniana płatwiowo-krokwiowa</t>
  </si>
  <si>
    <t>1688-1692</t>
  </si>
  <si>
    <t>Nysa, Plac Solny 2,  działka nr 57/2 i 58, obręb Śródmieście</t>
  </si>
  <si>
    <t>obiekt sakralny</t>
  </si>
  <si>
    <t>Centrum Placówek Opiekuńczo-Wychowawczych w Nysie</t>
  </si>
  <si>
    <t>Zasilacz UPS APC Back</t>
  </si>
  <si>
    <t>Zapora FortiGate-101F</t>
  </si>
  <si>
    <t>Skaner Brother PDS-5000F</t>
  </si>
  <si>
    <t>Skaner KODAK SceyeX A3</t>
  </si>
  <si>
    <t>Drukarka Brother MFC-L2732DW 4w1</t>
  </si>
  <si>
    <t>Skaner EPSON V19 Perfection</t>
  </si>
  <si>
    <t>Urządzenie wielofunkcyjne Ricoh</t>
  </si>
  <si>
    <t>Komputer komputronic Infinity</t>
  </si>
  <si>
    <t>Drukarka Brother HL-L5100DN</t>
  </si>
  <si>
    <t>Monitor LCD 27" AOC2</t>
  </si>
  <si>
    <t>Laptop Dell Vostro 3510 Core i3</t>
  </si>
  <si>
    <t>Laptop ACER Chromebook 315 CB315-4H</t>
  </si>
  <si>
    <t>Monitoring wizyjny - Budynek B</t>
  </si>
  <si>
    <t>Uzupełnienie monitoringu wizyjnego - budynek B</t>
  </si>
  <si>
    <t>DRUKARKA DEVELOP INEO + 3220i</t>
  </si>
  <si>
    <t>DRUKARKA DEVELOP INEO 5000I</t>
  </si>
  <si>
    <t>PST/4/00627 Ruter</t>
  </si>
  <si>
    <t>PST/4/00632 Switch Zyxel</t>
  </si>
  <si>
    <t>PST/4/00634 Kompter AIO Lenovo</t>
  </si>
  <si>
    <t>PST/4/00635 Komputer</t>
  </si>
  <si>
    <t xml:space="preserve">PST/4/00636 Drukarka </t>
  </si>
  <si>
    <t>PST/4/00622 laptop</t>
  </si>
  <si>
    <t>PST/6/00596 telefon komórkowy</t>
  </si>
  <si>
    <t>PST/6/00598 telefon komórkowy</t>
  </si>
  <si>
    <t xml:space="preserve"> ul. Jana Sobieskiego 2,    
48-300 Nysa</t>
  </si>
  <si>
    <t>gaśnice śniegowe szt.2, gaśnice proszkowe szt.11, czujniki szt.11,urządzenia alarmowe szt.2, kraty na oknach-wszystkie okna są okratowane na parterze, dozór pracowników od godz.6,00 do godz.20,30, monitoring wizyijny- korytarze, dziedziniec szkoły
agencja ochrony-monitoring całodobowy lokalnego systemu alarmowego elektroniczny system dostępu do szkoły - projekt bezpieczna szkoła</t>
  </si>
  <si>
    <t xml:space="preserve">Termodernizacja w budynkach A i B- wymiana grzejników, wymiana stolarki okiennej </t>
  </si>
  <si>
    <t>Drukarka- urządzenie wielofunkcyjne</t>
  </si>
  <si>
    <t>Monitor interaktywny OPTOMA</t>
  </si>
  <si>
    <t>Wizualizer</t>
  </si>
  <si>
    <t>Nagłośnienie</t>
  </si>
  <si>
    <t xml:space="preserve">Monitor Samsung </t>
  </si>
  <si>
    <t xml:space="preserve">Laptopy </t>
  </si>
  <si>
    <t xml:space="preserve">Drukarka </t>
  </si>
  <si>
    <t xml:space="preserve">Projektor </t>
  </si>
  <si>
    <t xml:space="preserve">monitor SMART </t>
  </si>
  <si>
    <t>monitopr interaktywny cali 65</t>
  </si>
  <si>
    <t>monitor+jednostka</t>
  </si>
  <si>
    <t>monitor +jednostka</t>
  </si>
  <si>
    <t>monitor interaktywny cali 75</t>
  </si>
  <si>
    <t>urządzenie wielofunkcyjne SHARP</t>
  </si>
  <si>
    <t>laptop ASUS</t>
  </si>
  <si>
    <t>HP Inc ProBook 455 G7 (20 szt.)</t>
  </si>
  <si>
    <t>HP Inc ProBook 455 G7 (21 szt.)</t>
  </si>
  <si>
    <t>projektor</t>
  </si>
  <si>
    <t>rzutnik EPSON (8715946706849)</t>
  </si>
  <si>
    <t>drukarka BROTHER (4977766785746)</t>
  </si>
  <si>
    <t>tablet graficzny (3szt)</t>
  </si>
  <si>
    <t>drukarka</t>
  </si>
  <si>
    <t xml:space="preserve">ul. Marii Rodziewiczówny 1, 
48-303 Nysa </t>
  </si>
  <si>
    <t>ochronna</t>
  </si>
  <si>
    <t>użytkowa, ochronna</t>
  </si>
  <si>
    <t>uzytkowa, ochronna</t>
  </si>
  <si>
    <t>Tosbiba e studio  kseokopiarka kolor A4  - wicedyrektorzy gab 116</t>
  </si>
  <si>
    <t>zestaw Komputerowy PC I3/16GB/SSD + 21,5"-  1 szt - Kubica D gab 111</t>
  </si>
  <si>
    <t>zestaw Komputerowy PC I3/16GB/SSD + 21,5"-  2 szt x 2833,49 zł  - Migus P gab 117</t>
  </si>
  <si>
    <t xml:space="preserve">Urządzeni e wielofunkcyjne Brother  Workiewicz </t>
  </si>
  <si>
    <t xml:space="preserve">PRALKA - bursa </t>
  </si>
  <si>
    <t>Projektor Lerd Overmax Mulipic  gab 138 Woś M</t>
  </si>
  <si>
    <t>Projektor Led Overmax Mulipic  gab 126 Fesz-Suchecka D</t>
  </si>
  <si>
    <t>Projektor Led Overmax Mulipic gad Dorożyński K</t>
  </si>
  <si>
    <t>Monitor Interaktywny Newline - gab 5 Konopka I</t>
  </si>
  <si>
    <t>Komputer Pc i3/16GB/SSD  - 1 szt Workiewicz gab 214</t>
  </si>
  <si>
    <t xml:space="preserve">Monitor Interaktywny Newline - gab 12 Cichoń </t>
  </si>
  <si>
    <t xml:space="preserve">Urządzenie wielofukcyjne HP gab pedagog specjalny J. Lipińska </t>
  </si>
  <si>
    <t xml:space="preserve">Kamery 16 + rejestrator = HDD sala gimastyczna nowa Workiewicz M </t>
  </si>
  <si>
    <t>Interaktywny monitor Hikvisen ds.-DSB gab 111 Kubica D</t>
  </si>
  <si>
    <t>Interaktywny monitor Hikvisen ds.-DSB gab 117 Migus P</t>
  </si>
  <si>
    <t>Interaktywny monitor Hikvisen ds.-DSB gab 11 Kamińska H</t>
  </si>
  <si>
    <t>Monitor IYAMA gab214 Workiewicz M</t>
  </si>
  <si>
    <t>Monitor IYAMA gab Dorozynski K</t>
  </si>
  <si>
    <t>Monitor IYAMA gab 101 Razik P</t>
  </si>
  <si>
    <t xml:space="preserve">Kolumny Eurolive 2 szt x 1195 zł gab 214 Workiewicz M </t>
  </si>
  <si>
    <t>Monitor Interaktywny Gb 214 Workiewicz</t>
  </si>
  <si>
    <t>Urządzenie wielofunkcyjne Canon  gab pedagog Lipinska j</t>
  </si>
  <si>
    <t>urządzenie wielofukcyjne Termomix gab 15 Smolińska A</t>
  </si>
  <si>
    <t xml:space="preserve">Laptop Dell 17" 3793/i7/8gb - gab 100 księgowość </t>
  </si>
  <si>
    <t>Notebook Acer - 1 szt Bursa Wójcik B</t>
  </si>
  <si>
    <t>Notebook lenovo I 3 - 4 szt x 1875 zł  gab 117 Migus P</t>
  </si>
  <si>
    <t xml:space="preserve">Monitor + domofon+ stacja robocza - bursa </t>
  </si>
  <si>
    <t>Monitor do domofonu + kamera bursa</t>
  </si>
  <si>
    <t>tak ważny do 07.10.2027r.</t>
  </si>
  <si>
    <t>urządzenie wielofunkcyjne 2 szt3300,00</t>
  </si>
  <si>
    <t>projektor Optoma 2 szt x4000,00</t>
  </si>
  <si>
    <t>drukarka Epson</t>
  </si>
  <si>
    <t>projektor Overmax FUllHD</t>
  </si>
  <si>
    <t>urządzenie wielofunkcyjne Epson</t>
  </si>
  <si>
    <t>laptop HP INC Broobok 455G7 10 szt x 2124,21</t>
  </si>
  <si>
    <t>laptop HP INC Brobok 455G7 11 sztx 2249,67</t>
  </si>
  <si>
    <t>laptop ASUS Expert Center  6 sztx2997</t>
  </si>
  <si>
    <t>laptop 15s Ryzen7 3szt x 3436,24</t>
  </si>
  <si>
    <t>monitor LED 27 15sztx 1020,00</t>
  </si>
  <si>
    <t>komputer PCDell Optiplex</t>
  </si>
  <si>
    <t>komputer ASUS Expert Center</t>
  </si>
  <si>
    <t>robot Photon Edu 2x 999,99</t>
  </si>
  <si>
    <t>tablet kindle fire 9 szt x 947,21</t>
  </si>
  <si>
    <t>czytnik kindle 6 szt x 689,99</t>
  </si>
  <si>
    <t>ul. Hugona Kołłątaja 9,            
48-370 PACZKÓW</t>
  </si>
  <si>
    <t>ul. Marszałka Józefa Piłsudskiego 41, 48-303 Nysa</t>
  </si>
  <si>
    <t>ul. Fryderyka Szopena 4, 
48-300 Nysa</t>
  </si>
  <si>
    <t xml:space="preserve">Projektor Epson  2 szt. </t>
  </si>
  <si>
    <t xml:space="preserve">Notebook HP </t>
  </si>
  <si>
    <t xml:space="preserve">Monitor interaktywny </t>
  </si>
  <si>
    <t xml:space="preserve">Zestaw interaktywny </t>
  </si>
  <si>
    <t>Rejestrator i kamera</t>
  </si>
  <si>
    <t xml:space="preserve"> ul. Władysława Orkana 6,
48-300 Nysa</t>
  </si>
  <si>
    <t>stan dobry</t>
  </si>
  <si>
    <t>Monitor Samsung SMART</t>
  </si>
  <si>
    <t>Drukarka HP Neverstop</t>
  </si>
  <si>
    <t xml:space="preserve">Komputer DELL VOSTRO+ Monitor Samsung </t>
  </si>
  <si>
    <t>Drukarka Brother MFC</t>
  </si>
  <si>
    <t>Tablet Graficzny PEN DECO-4SZT</t>
  </si>
  <si>
    <t>Projektor BENQ-2szt</t>
  </si>
  <si>
    <t>Kamera do transmisji online</t>
  </si>
  <si>
    <t>Projektor BENQ-4szt</t>
  </si>
  <si>
    <t>Laptop DELL Vostro 3510+ stacja dokująca</t>
  </si>
  <si>
    <t>Czytniki Pocket Book TouchHD</t>
  </si>
  <si>
    <t>Kamera LOGITECH + słuchwki</t>
  </si>
  <si>
    <t>Laptop DELL LATITUDE 5540</t>
  </si>
  <si>
    <t xml:space="preserve">oswiatowa - zajecia wychowania fizycznego </t>
  </si>
  <si>
    <t>kamera, zamykane furtki, siatka wysoka , monitoring</t>
  </si>
  <si>
    <t>kamery</t>
  </si>
  <si>
    <t>pustaki ceramiczne , podkonstrukcji stalowej</t>
  </si>
  <si>
    <t>membrana dachowa PCV, Łącznik z blachy, obróbka blacharska z blachy stalowej ocynkowanej</t>
  </si>
  <si>
    <t xml:space="preserve">nie </t>
  </si>
  <si>
    <r>
      <t>Nowa sala gimnastyczna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(w wartości budynku instalacja fotowoltaiczna)</t>
    </r>
  </si>
  <si>
    <t>2009 r. - rozbudowa budynku na potrzeby mieszkańców-324.788 zł; 2013 r. - adaptacja zaplecza gospodarczego na pokój mieszkalny</t>
  </si>
  <si>
    <t>2014 r. - remont pomieszczenia z garażem-31.168 zł</t>
  </si>
  <si>
    <t>TAK Badanie wykonano 17.11.2022 r. - Brak uwag</t>
  </si>
  <si>
    <t>Monitor interaktywny "75" Newlina Lyra TT-7521Q+statyw</t>
  </si>
  <si>
    <t>2004r. - pogłębienie piwnic + przyłącz energetyczny - 167.756,95zł,
2005 i 2006 - gener.remont budynku piwnice, parter, I i II piętra tj.wyk.instal.wodn.kanaliz.,wym.okien, wyk.wentylacji,inst.elektryczn.,wymiana stol.okiennej,wyk.węzłów sanitarnych, wykon.podjazdów, przyłącz gazu, instal.centraln.ogrzew. i inne prace ren.budowlane-1.997.946,20zł
2010r. - remont generl.III pietra i dachu - 905.738,88, 2023r.  - termomodernizacja budynku 1.307.668,40zł</t>
  </si>
  <si>
    <t xml:space="preserve"> zalecenia zrealizowane - wykonanie izolacji pionowej i docieplenie budynku,                                                        malowanie podjazdów</t>
  </si>
  <si>
    <t xml:space="preserve">DRUKARKA </t>
  </si>
  <si>
    <t>DRUKARKA BROTHER</t>
  </si>
  <si>
    <t>TELEWIZOR MANTA 40</t>
  </si>
  <si>
    <t xml:space="preserve">DRUKARKA LASERJET </t>
  </si>
  <si>
    <t>DRUKARKA HP LASER</t>
  </si>
  <si>
    <t>KOMPUTER DELL</t>
  </si>
  <si>
    <t>MONITOR</t>
  </si>
  <si>
    <t>SKANER</t>
  </si>
  <si>
    <t xml:space="preserve">  </t>
  </si>
  <si>
    <t xml:space="preserve"> cegła, w części dobudowanej układ szkieletowy żelbetowy słupowo-ryglowy</t>
  </si>
  <si>
    <t xml:space="preserve">więźba dachowa drewniana na części budynku pokryta dachówką zakładkową ułożoną na sucho, na części budynku płaskiej warstwa spadkowa z zaprawy cementowej na stropie gęstożebrowym pokrycie wykonane z papy termozgrzewalnej, obróbki blacharskie, rynny i rury spustowe z blachy stalowej ocynkowanej </t>
  </si>
  <si>
    <t>bardzo dobra, dobra</t>
  </si>
  <si>
    <t>Komputery stacjonarne 3szt.</t>
  </si>
  <si>
    <t>Komputery stacjonarne</t>
  </si>
  <si>
    <t>Kuchenka mikrofalowa</t>
  </si>
  <si>
    <t>Ogrzewacz przepływowy</t>
  </si>
  <si>
    <t>Chłodziarka Smith&amp;Brown</t>
  </si>
  <si>
    <t>Lodówka Sharp</t>
  </si>
  <si>
    <t>Osuszacz powietrza 5szt.</t>
  </si>
  <si>
    <t>Kocioł grzewczy</t>
  </si>
  <si>
    <t>Monitor interaktywny 2szt.</t>
  </si>
  <si>
    <t>Laptop Acer Aspire – 4szt.</t>
  </si>
  <si>
    <t>Projektor Optoma</t>
  </si>
  <si>
    <t>Laptop ASUS</t>
  </si>
  <si>
    <t>Tablety piórkowe</t>
  </si>
  <si>
    <t>Laptopy Lenovo- 4szt.</t>
  </si>
  <si>
    <t>Odkurzacz piorący</t>
  </si>
  <si>
    <t>Projektory 2 szt.</t>
  </si>
  <si>
    <t>Telefon samsung</t>
  </si>
  <si>
    <t>Termowentylator</t>
  </si>
  <si>
    <t>tablety graficzne 5 szt</t>
  </si>
  <si>
    <t>Drukarka Canon</t>
  </si>
  <si>
    <t>Myjka do okien Karcher</t>
  </si>
  <si>
    <t>Odkurzacz Karcher</t>
  </si>
  <si>
    <t>Notebook Asus</t>
  </si>
  <si>
    <t xml:space="preserve">CPO-W Nysa Budynek Placówki Opiekuńczo-Wychowawczej w Nysie                         </t>
  </si>
  <si>
    <t>bez zaleceń</t>
  </si>
  <si>
    <t>budynek mieszkalny</t>
  </si>
  <si>
    <t>ul. Władysława Reymonta 1           48-317 Korfantów</t>
  </si>
  <si>
    <t>pustak gazobetonowy</t>
  </si>
  <si>
    <t>żelbet zbrojony</t>
  </si>
  <si>
    <t xml:space="preserve">dach  drewniany, dwuspadowy,  o pokryciu z blachy płaskiej  </t>
  </si>
  <si>
    <t>ul. Krakowska 42 A                            48-385 Otmuchów</t>
  </si>
  <si>
    <t>bloczki ceramiczne</t>
  </si>
  <si>
    <t>strop żelbetowy typu fikigran</t>
  </si>
  <si>
    <t>dach dwuspadowy, drewniany, pokryty blachą na rąbek stojący</t>
  </si>
  <si>
    <t xml:space="preserve"> ul. Unii Lubelskiej 8 A                      48-303 Nysa</t>
  </si>
  <si>
    <t>nie dotyczy -obiekt oddany do uzytku w 2023</t>
  </si>
  <si>
    <t>461,2 m2</t>
  </si>
  <si>
    <t>410,07m2</t>
  </si>
  <si>
    <t xml:space="preserve">CPO-W Nysa Budynek Placówki Opiekuńczo-Wychowawczej w Korfantowie                        </t>
  </si>
  <si>
    <t>16.Centrum Placówek Opiekuńczo-Wychowawczych w Nysie</t>
  </si>
  <si>
    <t>TELEWIZOR LED JVC</t>
  </si>
  <si>
    <t>TELEWIZOR TLC</t>
  </si>
  <si>
    <t>ZESTW KOMPUTEROWY DELL</t>
  </si>
  <si>
    <t>LAPTOP ASUS</t>
  </si>
  <si>
    <t>URZĄDZENIE WIELOFUNKCYJNE HP LASER JET</t>
  </si>
  <si>
    <t>TELEFON STACJONARNY  PANASONIC</t>
  </si>
  <si>
    <t>URĄDZENIE WIELOFUNKCYJNE  BROTHER  DCP-T525W</t>
  </si>
  <si>
    <t>URĄDZENIE WIELOFUNKCYJNE  BROTHER  DCP-1622WET525W</t>
  </si>
  <si>
    <t>URZADZENIE WIELOFUNKCYJNE LASEROWE BROTHER DCP-1622WE</t>
  </si>
  <si>
    <t>TELEFON  BEZPRZEWODOWY DUO GIGA SET</t>
  </si>
  <si>
    <t>URZĄDZENIE WIEOFUNKCYJNE THERMOMIX</t>
  </si>
  <si>
    <t>Nysa Słowianska 19  (budynek PUP w Nysie)</t>
  </si>
  <si>
    <t xml:space="preserve">Alarm, monitoring , </t>
  </si>
  <si>
    <t>Kaponiera</t>
  </si>
  <si>
    <t>obiekt forteczny</t>
  </si>
  <si>
    <t>Nysa, ul. Orląt Lwowskich</t>
  </si>
  <si>
    <t>elewacja kamienna, ściany wykonane z cegły oraz kamienia naturalnego</t>
  </si>
  <si>
    <t>betonowo stalowy</t>
  </si>
  <si>
    <t>"zielony dach" pokryty zielenią biologicznie czynną</t>
  </si>
  <si>
    <t>odtworzeniowa określona przez zamawiającego</t>
  </si>
  <si>
    <t>1044 m</t>
  </si>
  <si>
    <t xml:space="preserve">2019 r. - nowa stolarka okienna i drzwiowa; odtworzenie
historycznych otworów strzelniczych, remont części ściany zewnętrznej, gzymsów i zielonego dachu oraz przebudowę
pomieszczeń wewnętrznych.  </t>
  </si>
  <si>
    <t xml:space="preserve">parter 111.29 m2,                                          piwnica 105,99 m2 </t>
  </si>
  <si>
    <t xml:space="preserve">TAK, wartość 864 245,36 zł - ujęta w tabeli nr 3 </t>
  </si>
  <si>
    <t>2001 r. -  kapitalny remont dachu-75.000 zł; instalacja sygnalizacji pożaru-29.639 zł; 2004-2005 – wymiana wszystkich okien-73.375 zł; 2011-2016 – generalny remont pomieszczeń mieszkalnych-142.772 zł; 2016 – remont kotłowni gazowej-wymiana kotła-68.000 zł; 2022 r. - modernizacja szybu i wymiana dźwigu osobowego-189.432 zł, modernizacja instalacji sygnalizacji pożaru-77.846,19 zł,  wymiana włącznika głównego prądu-26.568 zł;</t>
  </si>
  <si>
    <t xml:space="preserve">tak, wartość ujęta w tabeli nr 3 </t>
  </si>
  <si>
    <t>Wykaz pojazdów w Powiecie Nyskim</t>
  </si>
  <si>
    <t>Dane pojazdów</t>
  </si>
  <si>
    <t>Marka</t>
  </si>
  <si>
    <t>Typ, model</t>
  </si>
  <si>
    <t>Nr podw./ nadw.</t>
  </si>
  <si>
    <t>Nr rej.</t>
  </si>
  <si>
    <t>Rodzaj pojazdu zgodnie z dowodem rejestracyjnym lub innymi dokumentami</t>
  </si>
  <si>
    <t>Poj.</t>
  </si>
  <si>
    <t>Ilość miejsc / ładowność w kg</t>
  </si>
  <si>
    <t>Rok prod.</t>
  </si>
  <si>
    <t>Data I rejestracji</t>
  </si>
  <si>
    <t>DMC</t>
  </si>
  <si>
    <t>Czy pojazd służy do nauki jazdy? (TAK/NIE)</t>
  </si>
  <si>
    <t>Zabezpieczenia przeciwkradzieżowe</t>
  </si>
  <si>
    <t>Wyposażenie dodatkowe</t>
  </si>
  <si>
    <t>Przebieg</t>
  </si>
  <si>
    <t xml:space="preserve">Okres ubezpieczenia </t>
  </si>
  <si>
    <t>Zakres ubezpieczenia</t>
  </si>
  <si>
    <t>ZK</t>
  </si>
  <si>
    <t>rodzaj</t>
  </si>
  <si>
    <t>wartość</t>
  </si>
  <si>
    <t>Od</t>
  </si>
  <si>
    <t>Do</t>
  </si>
  <si>
    <t>OC</t>
  </si>
  <si>
    <t>NNW</t>
  </si>
  <si>
    <t>AC</t>
  </si>
  <si>
    <t>ASS</t>
  </si>
  <si>
    <t>Peugeot</t>
  </si>
  <si>
    <t>Partner</t>
  </si>
  <si>
    <t>osobowy</t>
  </si>
  <si>
    <t>autoalarm</t>
  </si>
  <si>
    <t>x</t>
  </si>
  <si>
    <t>Zeppia</t>
  </si>
  <si>
    <t>S Cymerman</t>
  </si>
  <si>
    <t>SV9PC200AA3GK1004</t>
  </si>
  <si>
    <t>ONY 7UJ4</t>
  </si>
  <si>
    <t>przyczepa</t>
  </si>
  <si>
    <t>----</t>
  </si>
  <si>
    <t>----------</t>
  </si>
  <si>
    <t>SV9BC350BA3GKA101</t>
  </si>
  <si>
    <t>ONY 7UJ5</t>
  </si>
  <si>
    <t>VF37SBHZMGJ530681</t>
  </si>
  <si>
    <t>ONY PK77</t>
  </si>
  <si>
    <t>5-05-2016</t>
  </si>
  <si>
    <t>Wiola</t>
  </si>
  <si>
    <t>W 600</t>
  </si>
  <si>
    <t>SUCE1ASA3E1004868</t>
  </si>
  <si>
    <t>ONY 03388</t>
  </si>
  <si>
    <t>przyczepa lekka</t>
  </si>
  <si>
    <t>01.12.2014</t>
  </si>
  <si>
    <t>Toyota</t>
  </si>
  <si>
    <t>Proace</t>
  </si>
  <si>
    <t>YARVEAHXKGZ190136</t>
  </si>
  <si>
    <t>ONY 26800</t>
  </si>
  <si>
    <t>01.12.2020</t>
  </si>
  <si>
    <t>Dacia</t>
  </si>
  <si>
    <t>Duster</t>
  </si>
  <si>
    <t>UU1HSDCM546968809</t>
  </si>
  <si>
    <t>ONY 28177</t>
  </si>
  <si>
    <t>5/475</t>
  </si>
  <si>
    <t>04.04.2012</t>
  </si>
  <si>
    <t>FORD</t>
  </si>
  <si>
    <t>RANGER</t>
  </si>
  <si>
    <t>6FPPXXMJ2PMK41174</t>
  </si>
  <si>
    <t>ONY41114</t>
  </si>
  <si>
    <t>ciężarowy</t>
  </si>
  <si>
    <t>5/1003</t>
  </si>
  <si>
    <t>19.07.2022</t>
  </si>
  <si>
    <t xml:space="preserve">Fiat </t>
  </si>
  <si>
    <t>PANDA169</t>
  </si>
  <si>
    <t>ZFA16900000092455</t>
  </si>
  <si>
    <t>ONY 73VK</t>
  </si>
  <si>
    <t>05.03.2004</t>
  </si>
  <si>
    <t xml:space="preserve">VOLKSWAGEN </t>
  </si>
  <si>
    <t>T5JD 142</t>
  </si>
  <si>
    <t>ONY 20YM</t>
  </si>
  <si>
    <t>9/1185</t>
  </si>
  <si>
    <t>11.10.2006</t>
  </si>
  <si>
    <t>Przyczepa</t>
  </si>
  <si>
    <t>Niewiadów</t>
  </si>
  <si>
    <t>przyczepa specjalna</t>
  </si>
  <si>
    <t>Transporter T5</t>
  </si>
  <si>
    <t>WV2ZZZ7HZ6H071450</t>
  </si>
  <si>
    <t>ONY 6GN6</t>
  </si>
  <si>
    <t>12.01.2006</t>
  </si>
  <si>
    <t>Skoda</t>
  </si>
  <si>
    <t>Roomster</t>
  </si>
  <si>
    <t>TMBMG65J685008037</t>
  </si>
  <si>
    <t>ONY 4GW4</t>
  </si>
  <si>
    <t>22.06.2007</t>
  </si>
  <si>
    <t>ONY 4NJ4</t>
  </si>
  <si>
    <t>21.03.2012</t>
  </si>
  <si>
    <t>Ursus</t>
  </si>
  <si>
    <t>C-330</t>
  </si>
  <si>
    <t>ONY EX15</t>
  </si>
  <si>
    <t>ciągnik</t>
  </si>
  <si>
    <t>1960/22,4 kW</t>
  </si>
  <si>
    <t>29.06.1988</t>
  </si>
  <si>
    <t>STAL</t>
  </si>
  <si>
    <t>D-45</t>
  </si>
  <si>
    <t>ONY CJ37</t>
  </si>
  <si>
    <t>15.07.1988</t>
  </si>
  <si>
    <t>TMBMG25J1A5037427</t>
  </si>
  <si>
    <t>ONY 2YL9</t>
  </si>
  <si>
    <t>14.07.2010</t>
  </si>
  <si>
    <t>Volkswagen</t>
  </si>
  <si>
    <t>T5</t>
  </si>
  <si>
    <t>WV1ZZZ7JZ9X001805</t>
  </si>
  <si>
    <t>ONY 7WS7</t>
  </si>
  <si>
    <t>6/880</t>
  </si>
  <si>
    <t>14.10.2009</t>
  </si>
  <si>
    <t>UUJ11042424140068</t>
  </si>
  <si>
    <t>ONY EX14</t>
  </si>
  <si>
    <t>04.12.2014</t>
  </si>
  <si>
    <t>03.12.2025</t>
  </si>
  <si>
    <t>JCB</t>
  </si>
  <si>
    <t>3CX - 4T</t>
  </si>
  <si>
    <t>JCB3CX4TP81334931</t>
  </si>
  <si>
    <t>brak numeru</t>
  </si>
  <si>
    <t>koparka - wolnobieżny</t>
  </si>
  <si>
    <t>---</t>
  </si>
  <si>
    <t>Ciągnik NEW HOLLAND ONY CK 97</t>
  </si>
  <si>
    <t>TS100</t>
  </si>
  <si>
    <t>00159412B</t>
  </si>
  <si>
    <t>ONY CK97</t>
  </si>
  <si>
    <t>1/3100</t>
  </si>
  <si>
    <t>06.04.2001</t>
  </si>
  <si>
    <t>DAIMLER CHRYSLER ATEGO</t>
  </si>
  <si>
    <t>Daimler Chrysler Atego</t>
  </si>
  <si>
    <t>WDB9505361K724891</t>
  </si>
  <si>
    <t>ONY 03744</t>
  </si>
  <si>
    <t>Samochód specjalny</t>
  </si>
  <si>
    <t>2/10000</t>
  </si>
  <si>
    <t>22.11.2001</t>
  </si>
  <si>
    <t>Przyczepa ciężarowo- rolnicza</t>
  </si>
  <si>
    <t>BSS P53SH</t>
  </si>
  <si>
    <t>ONY 81PW</t>
  </si>
  <si>
    <t>17.04.1969</t>
  </si>
  <si>
    <t>Ścinarka</t>
  </si>
  <si>
    <t>DUCKER 660</t>
  </si>
  <si>
    <t>ścinarka</t>
  </si>
  <si>
    <t>Crafter</t>
  </si>
  <si>
    <t>WV1ZZZ2FZG7014737</t>
  </si>
  <si>
    <t>ONY 14642</t>
  </si>
  <si>
    <t>24.10.2016</t>
  </si>
  <si>
    <t>IVECO</t>
  </si>
  <si>
    <t xml:space="preserve">Daily </t>
  </si>
  <si>
    <t>ZCFC3571705916565</t>
  </si>
  <si>
    <t>ONY 11265</t>
  </si>
  <si>
    <t>6/700</t>
  </si>
  <si>
    <t>27.06.2012</t>
  </si>
  <si>
    <t>Zamiatarka</t>
  </si>
  <si>
    <t>HAKO CITY</t>
  </si>
  <si>
    <t>141120916501</t>
  </si>
  <si>
    <t>Rębak Skorpion 160SD</t>
  </si>
  <si>
    <t>Skorpion 160 SD</t>
  </si>
  <si>
    <t>SVA130R16LLR00016</t>
  </si>
  <si>
    <t>ONY 20363</t>
  </si>
  <si>
    <t>17.02.2020</t>
  </si>
  <si>
    <t>Samochów osobowy Skoda Roomster</t>
  </si>
  <si>
    <t>TMBNL25J3B5022865</t>
  </si>
  <si>
    <t>ONY 8YG1</t>
  </si>
  <si>
    <t>5/530</t>
  </si>
  <si>
    <t>19.11.2010</t>
  </si>
  <si>
    <t>Transporter</t>
  </si>
  <si>
    <t>WV1ZZZ7JZFX012294</t>
  </si>
  <si>
    <t>ONY36432</t>
  </si>
  <si>
    <t>6/935</t>
  </si>
  <si>
    <t>10.11.2014</t>
  </si>
  <si>
    <t>CIĄGNIK ROLNICZY</t>
  </si>
  <si>
    <t>URSUS 11054</t>
  </si>
  <si>
    <t>UUJ11042424160209</t>
  </si>
  <si>
    <t>ONY02561</t>
  </si>
  <si>
    <t>24.06.2016</t>
  </si>
  <si>
    <t>TEKNAMOTOR</t>
  </si>
  <si>
    <t>SKORPION W 160SD</t>
  </si>
  <si>
    <t>SVA130R16NBR00140</t>
  </si>
  <si>
    <t>ONY 40008</t>
  </si>
  <si>
    <t>30.09.2022</t>
  </si>
  <si>
    <t>MAN</t>
  </si>
  <si>
    <t>TGL</t>
  </si>
  <si>
    <t>WMAN14ZZ1EY316188</t>
  </si>
  <si>
    <t>ONY50501</t>
  </si>
  <si>
    <t>2/6270</t>
  </si>
  <si>
    <t>20.06.2014</t>
  </si>
  <si>
    <t>Renault</t>
  </si>
  <si>
    <t>Megane</t>
  </si>
  <si>
    <t>VF1RFB00660468453</t>
  </si>
  <si>
    <t>ONY 16571</t>
  </si>
  <si>
    <t>5/548</t>
  </si>
  <si>
    <t>23.07.2018</t>
  </si>
  <si>
    <t>auto alarm centralny zamek</t>
  </si>
  <si>
    <t>Rapid</t>
  </si>
  <si>
    <t>TMBAR6NHXK4054624</t>
  </si>
  <si>
    <t>ONY50065</t>
  </si>
  <si>
    <t>30.07.2019</t>
  </si>
  <si>
    <t>Zespół Szkół i Placówek Oświatowych</t>
  </si>
  <si>
    <t>CIĄGNIK ZETOR</t>
  </si>
  <si>
    <t>ODX 3006</t>
  </si>
  <si>
    <t>CIĄGNIK ROL.</t>
  </si>
  <si>
    <t>45KM</t>
  </si>
  <si>
    <t>18.11.96</t>
  </si>
  <si>
    <t>SAN</t>
  </si>
  <si>
    <t>T-070</t>
  </si>
  <si>
    <t>ODZ 2848</t>
  </si>
  <si>
    <t>PRZECZEPA ROL. UNIWERSALNA</t>
  </si>
  <si>
    <t>4500 kg</t>
  </si>
  <si>
    <t xml:space="preserve">OPEL </t>
  </si>
  <si>
    <t>VIVARO</t>
  </si>
  <si>
    <t>WOL7BHB68V635010</t>
  </si>
  <si>
    <t>ONY 69H8</t>
  </si>
  <si>
    <t>OSOBOWY</t>
  </si>
  <si>
    <t>8 + 1</t>
  </si>
  <si>
    <t>30.09.2025</t>
  </si>
  <si>
    <t>SEAT</t>
  </si>
  <si>
    <t>IBIZA Sella 1,2</t>
  </si>
  <si>
    <t>VSSZZZ6LZ4DOO3068</t>
  </si>
  <si>
    <t>ONY 92GN</t>
  </si>
  <si>
    <t>5/0</t>
  </si>
  <si>
    <t>28.08.2003</t>
  </si>
  <si>
    <t>do 3,5 ton</t>
  </si>
  <si>
    <t>centralny zamek</t>
  </si>
  <si>
    <t>nalepki reklamowe, radio</t>
  </si>
  <si>
    <t>TRANSIT S.C. 350LEF</t>
  </si>
  <si>
    <t>WFQAXXTTFA6S31750</t>
  </si>
  <si>
    <t>ONY 21WP</t>
  </si>
  <si>
    <t>ciężarowy uniwersalny</t>
  </si>
  <si>
    <t>3/1.478</t>
  </si>
  <si>
    <t>07.06.2006</t>
  </si>
  <si>
    <t>radio</t>
  </si>
  <si>
    <t>FIAT</t>
  </si>
  <si>
    <t>PUNTO 55SXKAT</t>
  </si>
  <si>
    <t>ZFA17600000916242</t>
  </si>
  <si>
    <t>ONY 3GH7</t>
  </si>
  <si>
    <t>5/649</t>
  </si>
  <si>
    <t>12.01.1998</t>
  </si>
  <si>
    <t>CHAVROLET</t>
  </si>
  <si>
    <t>AVEO H5LA554</t>
  </si>
  <si>
    <t>KL1SF48TJ6B677465</t>
  </si>
  <si>
    <t>ONY 66YR</t>
  </si>
  <si>
    <t>RENAULT</t>
  </si>
  <si>
    <t>CLIO</t>
  </si>
  <si>
    <t>VF15R0G0H49804658</t>
  </si>
  <si>
    <t>ONY AP40</t>
  </si>
  <si>
    <t>18.12.2013</t>
  </si>
  <si>
    <t>SKODA</t>
  </si>
  <si>
    <t>SUPERB 1.8 MR-07</t>
  </si>
  <si>
    <t>TMBDL63U289010823</t>
  </si>
  <si>
    <t>ONY 21039</t>
  </si>
  <si>
    <t>28.09.2007</t>
  </si>
  <si>
    <t>CLIO Zen SCe65</t>
  </si>
  <si>
    <t>VF1RJA00068080368</t>
  </si>
  <si>
    <t>ONY 36177</t>
  </si>
  <si>
    <t>18.11.2021</t>
  </si>
  <si>
    <t>Kangoo 1,5 DCI</t>
  </si>
  <si>
    <t>VF1KCTEEF38046319</t>
  </si>
  <si>
    <t>ONY 7M71</t>
  </si>
  <si>
    <t xml:space="preserve">osobowy </t>
  </si>
  <si>
    <t>25.07.2007</t>
  </si>
  <si>
    <t>radioodtwarzacz</t>
  </si>
  <si>
    <t>24.07.2025</t>
  </si>
  <si>
    <t>Traffic 1.6</t>
  </si>
  <si>
    <t>VF1JL000759428645</t>
  </si>
  <si>
    <t>ONY YT34</t>
  </si>
  <si>
    <t>9/1097</t>
  </si>
  <si>
    <t>27.12.2017</t>
  </si>
  <si>
    <t xml:space="preserve">CITROEN </t>
  </si>
  <si>
    <t>BERLINGO 1,6 HDI 75</t>
  </si>
  <si>
    <t>VF7GJ9HWC93478758</t>
  </si>
  <si>
    <t>ONY 9F27</t>
  </si>
  <si>
    <t>5/611</t>
  </si>
  <si>
    <t>31.10.2007</t>
  </si>
  <si>
    <t>CITROEN</t>
  </si>
  <si>
    <t>BERLINGO</t>
  </si>
  <si>
    <t>VF7MFWJZFYK200405</t>
  </si>
  <si>
    <t>ODD 5376</t>
  </si>
  <si>
    <t xml:space="preserve">CIEZAROWY </t>
  </si>
  <si>
    <t>10.01.2000</t>
  </si>
  <si>
    <t>BLOKADA SKRZYNI BIEGÓW</t>
  </si>
  <si>
    <t>Centrum Placówek Opiekuńczo Wychowawczych w Nysie</t>
  </si>
  <si>
    <t>YETI</t>
  </si>
  <si>
    <t>TMBLC75L5E6015274</t>
  </si>
  <si>
    <t>ONY 27887</t>
  </si>
  <si>
    <t>13.01.2021</t>
  </si>
  <si>
    <t>OCTAVIA</t>
  </si>
  <si>
    <t>TMBDS41U378879851</t>
  </si>
  <si>
    <t>ONY 2GR6</t>
  </si>
  <si>
    <t>04.06.2007</t>
  </si>
  <si>
    <t>1855 KG</t>
  </si>
  <si>
    <t>OPEL</t>
  </si>
  <si>
    <t>GALAXY</t>
  </si>
  <si>
    <t>WF0MXXGBWMES30867</t>
  </si>
  <si>
    <t>ONY45115</t>
  </si>
  <si>
    <t>7/849</t>
  </si>
  <si>
    <t>26.03.2014</t>
  </si>
  <si>
    <t>VECTRA</t>
  </si>
  <si>
    <t>W0L0ZCF6871101488</t>
  </si>
  <si>
    <t>ONY 7GN6</t>
  </si>
  <si>
    <t>5/577</t>
  </si>
  <si>
    <t>04.07.2007</t>
  </si>
  <si>
    <t>02.12.2025</t>
  </si>
  <si>
    <t>Kopmputer AIO EliteOne 870 G9</t>
  </si>
  <si>
    <t>Drukarka HP LaserJet</t>
  </si>
  <si>
    <t>Monitor Dell</t>
  </si>
  <si>
    <t>Powiększalnik ClearView Speech</t>
  </si>
  <si>
    <t>Tablet Samsung Galaxy Tab A9+</t>
  </si>
  <si>
    <t>Laptop Dell Latitude 5540</t>
  </si>
  <si>
    <t>czujniki p.poż., alarm</t>
  </si>
  <si>
    <t>Powiatowy Magazyn Przeciwpowodziowy,
ul. Jagiellońska 6, Paczków</t>
  </si>
  <si>
    <t>ul. Wojska Polskiego 32, 48-370 Paczków (oddział Zamiejscowy komunikacji)</t>
  </si>
  <si>
    <t>rolety antywłamaniowe zewnętrzne, czujniki p.poż.</t>
  </si>
  <si>
    <t>Tabela nr 4</t>
  </si>
  <si>
    <t>ONY54888</t>
  </si>
  <si>
    <t>ONY 53602</t>
  </si>
  <si>
    <t>KIA</t>
  </si>
  <si>
    <t>Sportage</t>
  </si>
  <si>
    <t>U5YPU81BGSL315345</t>
  </si>
  <si>
    <t>5/637</t>
  </si>
  <si>
    <t>10.07.2024</t>
  </si>
  <si>
    <t>VF1JL000672293430</t>
  </si>
  <si>
    <t>23.05.2024</t>
  </si>
  <si>
    <t>VF1JL000672293427</t>
  </si>
  <si>
    <t>Liczba pracowników</t>
  </si>
  <si>
    <t>26</t>
  </si>
  <si>
    <t>Moc KW</t>
  </si>
  <si>
    <t>52</t>
  </si>
  <si>
    <t>KOMPUTER DEL VOSTRO 3710</t>
  </si>
  <si>
    <t>KOMPUTER DELL VOSTRO 3710</t>
  </si>
  <si>
    <t>MONITOR 27'' AOC</t>
  </si>
  <si>
    <t>MONITOR 27'' ASUS</t>
  </si>
  <si>
    <t>MONITOR AOC 34''</t>
  </si>
  <si>
    <t>URZĄDZENIE WIELOFUNKCYJNE DEVELOP INEO+ 3320I</t>
  </si>
  <si>
    <t>Laptop Dell</t>
  </si>
  <si>
    <t>LAPTOP DELL INSPIRION</t>
  </si>
  <si>
    <t>5/560</t>
  </si>
  <si>
    <t>64</t>
  </si>
  <si>
    <t>771</t>
  </si>
  <si>
    <t>72</t>
  </si>
  <si>
    <t>678</t>
  </si>
  <si>
    <t>47</t>
  </si>
  <si>
    <t>367</t>
  </si>
  <si>
    <t xml:space="preserve">ściany cegła pełna </t>
  </si>
  <si>
    <t>monitor</t>
  </si>
  <si>
    <t>laptop (9szt)</t>
  </si>
  <si>
    <t>142</t>
  </si>
  <si>
    <t>1098</t>
  </si>
  <si>
    <t>XII /2023 r. do XII/2028</t>
  </si>
  <si>
    <t>TAK o wartości 219 668,58 zł, ujęta w kwocie budynku</t>
  </si>
  <si>
    <t xml:space="preserve">Urzadzenie Sous Vide GN/3 GAB 15 Smolinska </t>
  </si>
  <si>
    <t>Lodówka Beko - kuchnia</t>
  </si>
  <si>
    <t>Kserokopiarka sekretariat</t>
  </si>
  <si>
    <t>Urządzenie wielofunkcyjne Brother - Sekretariat</t>
  </si>
  <si>
    <t>Monitor interaktywny Dunaj E</t>
  </si>
  <si>
    <t>Routher TP-Link - 8 sztuk Częstochowski P</t>
  </si>
  <si>
    <t>Projektor Led Silies odpow Dorozynski</t>
  </si>
  <si>
    <t xml:space="preserve">Projektor Overmax </t>
  </si>
  <si>
    <t>Zamrażarka Kernau - kuchnia</t>
  </si>
  <si>
    <t>Zamrazarka Kernau - kuchnia</t>
  </si>
  <si>
    <t xml:space="preserve">Monitor imnteraktywny Avlek </t>
  </si>
  <si>
    <t>Pralka Kernau - bursa</t>
  </si>
  <si>
    <t xml:space="preserve">Lodówka Ravanson </t>
  </si>
  <si>
    <t>Czytnik Kodów biblioteka</t>
  </si>
  <si>
    <t>Laptopy Acer - darowizna od Starostwa odpow. Dorozyński - 3 sztuki 3 x 2140</t>
  </si>
  <si>
    <t>Laptop Dell Precison - biblioteka</t>
  </si>
  <si>
    <t xml:space="preserve">Kamery - 3 sztuki </t>
  </si>
  <si>
    <t xml:space="preserve">Kamera - 1 </t>
  </si>
  <si>
    <t xml:space="preserve"> tak -18.04.2024r.</t>
  </si>
  <si>
    <t>tak-18.04.2024r.</t>
  </si>
  <si>
    <t>1 podziemna 3 nadziemne</t>
  </si>
  <si>
    <t>1 podziemna 2 nadziemne</t>
  </si>
  <si>
    <t>Komputer 2 sztx1500,00</t>
  </si>
  <si>
    <t>system aktywna tablica</t>
  </si>
  <si>
    <t>komputer 2 sztx 3500,00</t>
  </si>
  <si>
    <t>komputer PC Dell</t>
  </si>
  <si>
    <t>komputer PC Dell 2x2833,00</t>
  </si>
  <si>
    <t>laptopy 7sztx2140</t>
  </si>
  <si>
    <t xml:space="preserve">czujnikialarmowe, dozór całodobowy  agencj ochrony, gaśnice,hydranty, monitoring,i </t>
  </si>
  <si>
    <t>gaśnice, hydranty, dozór częśći doby monitoring wewnętrzny i zewnętrzny</t>
  </si>
  <si>
    <t>29</t>
  </si>
  <si>
    <t>201</t>
  </si>
  <si>
    <t>109</t>
  </si>
  <si>
    <t>832</t>
  </si>
  <si>
    <t>32</t>
  </si>
  <si>
    <t>Monitor Avtek-2szt</t>
  </si>
  <si>
    <t>drukarka do legitymacji</t>
  </si>
  <si>
    <t>kamera LOGITECH -2SZT</t>
  </si>
  <si>
    <t>Drukarka przenośna</t>
  </si>
  <si>
    <t>30</t>
  </si>
  <si>
    <t>Liczba uczniów/ wychowanków/ pensjonariuszy</t>
  </si>
  <si>
    <t>39</t>
  </si>
  <si>
    <t>59</t>
  </si>
  <si>
    <t>data montażu 17.11.2021</t>
  </si>
  <si>
    <t>Drukarka laserowa</t>
  </si>
  <si>
    <t>Komputer Dell Vostro (używany - otrzymany w darowiźnie)</t>
  </si>
  <si>
    <t>Komputer Dell   (używany - otrzymany w darowiźnie)</t>
  </si>
  <si>
    <t>JLJM9R</t>
  </si>
  <si>
    <t>Miejsc: 9 ładowność: 1014 kg</t>
  </si>
  <si>
    <t>3070 kg</t>
  </si>
  <si>
    <t>4813 km</t>
  </si>
  <si>
    <t>23.05.2025</t>
  </si>
  <si>
    <t>189</t>
  </si>
  <si>
    <t>284</t>
  </si>
  <si>
    <t xml:space="preserve">TAK 
( wartość -271 415,75 zł,  jest wliczona w wartość budyku )   </t>
  </si>
  <si>
    <t xml:space="preserve">                                           Protokół półroczny z dnia                       28.11.2023</t>
  </si>
  <si>
    <t>Komputer ASUS - sekretariat</t>
  </si>
  <si>
    <t>Komputer DELL Vostro - księgowość</t>
  </si>
  <si>
    <t>Monitor interaktywny 75 New line - rehabilitacja</t>
  </si>
  <si>
    <t>Jednostka centralna komputera używana 16 stanowisk</t>
  </si>
  <si>
    <t>Trafic Combi Grand EQUlibre DCI</t>
  </si>
  <si>
    <t>ONY53603</t>
  </si>
  <si>
    <t>9/958kg</t>
  </si>
  <si>
    <t>3070kg</t>
  </si>
  <si>
    <t>osobowy (przewóz osób niepełnosprawnych)</t>
  </si>
  <si>
    <t>ul. Grodkowska 54, Nysa</t>
  </si>
  <si>
    <t>tak jak w tab. Nr 1</t>
  </si>
  <si>
    <t>Al. Wojska Polskiego 31, Nysa</t>
  </si>
  <si>
    <t>wewnętrzna instalacja hydrantowa, przenośne gasnice proszkowe i  śniegowe, całodobowy dozór pracowniczy, monitoring</t>
  </si>
  <si>
    <t>Hydranty na każdej kondygnacji, gaśnice proszkowe 4 szt., czujki dymu - klapa oddymiająca, monitoring agencji ochroniarskiej , Alarm</t>
  </si>
  <si>
    <t>LAPTOP DELL VOSTRO3590</t>
  </si>
  <si>
    <t>NOTEBOOK DELL VOSTRO</t>
  </si>
  <si>
    <t>LAPTOP TOSCHIBA</t>
  </si>
  <si>
    <t>LAPTOP DELL VOSTRO</t>
  </si>
  <si>
    <t>LAPTOP HP</t>
  </si>
  <si>
    <t>CENTRALA</t>
  </si>
  <si>
    <t>GAŚNICE ŚNIEGOWE, GAŚNICE PROSZKOWE, KOCE GAŚNICZE, HYDRANTY, CZUJKI DYMU, KRATY OKIENNE-PARTER, KRATY OKIENNE I DRZWIOWE W MAGAZYNIE SZTUKI, SYSTEM ALARMOWY CAŁODOBOWO MONITOROWANY PRZEZ ZEWNĘTRZNĄ AGENCJĘ OCHRONY, SYSTEM SYGNALIZACJI POŻARU CAŁODOBOWO MONITOROWANY, PODŁĄCZONY DO STRAŻY POŻARNEJ, TELEWIZJA PRZEMYSŁOWA ZEWNĘTRZNA I WEWNĘTRZNA, DOZÓR AGENCJI OCHRONY W GODZINACH UDOSTĘPNIANIA ZBIORÓW DLA ZWIEDZAJĄCYCH</t>
  </si>
  <si>
    <t>KONSTRUKCJA DREWNIANA, DACHÓWKA CERAMICZNA</t>
  </si>
  <si>
    <t>2006 R.- WYMIANA CZĘŚCI POSZYCIA DACHOWEGO - 240 411,79 ZŁ,2010 R.-WYMIANA POZOSTAŁEJ CZĘŚCI POKRYCIA DACHOWEGO - 498 954,64 ZŁ,2011 R- KONSERWACJA DWÓCH PORTALI BAROKOWYCH BUDYNKU - 161 964,54 ZŁ,2012 R.- WYMIANA STOLARKI OKIENNEJ - 143 681,63 ZŁ,2013 R. - WYMIANA POZOSTAŁEJ STOLARKI OKIENNEJ - 187 784,58 ZŁ,2013 R.- KONSERWACJIA 1 ELEWACJI (ZEWNETRZNEJ) - 277.384,16 ZŁ, BIEŻĄCE REMONTY TJ: MODERNIZACJA INSTALACJI CENTRALNEGO OGRZEWANIA, MALOWANIE SAL WYSTAWOWYCH , GABINETÓW, RENOWACJA PARKIETÓW</t>
  </si>
  <si>
    <t>OBIEKT JEST UŻYKTOWANY PRZEZ MUZEUM ZGODNIE Z PRZEZNACZENIEM I NADAJE SIĘ DO DALSZEJ EKSPLOATACJI POD WZGLĘDEM BUDOWLANYM</t>
  </si>
  <si>
    <t>NIE DOTYCZNY</t>
  </si>
  <si>
    <t>MONITOR SAMSUNG</t>
  </si>
  <si>
    <t>MONITOR LG</t>
  </si>
  <si>
    <t>ODBIORNIK RTK GINTEG</t>
  </si>
  <si>
    <t>LAPTOP DELL</t>
  </si>
  <si>
    <t>URZĄDZENIE WIELOFUNKCYJNE XEROX</t>
  </si>
  <si>
    <t>DRON</t>
  </si>
  <si>
    <t>ul. Grodzka 19, 48-300 Nysa</t>
  </si>
  <si>
    <t>ul. Rynek 8, 48-340 Głuchołazy</t>
  </si>
  <si>
    <t>Sterownik piecy do wypału ceramiki</t>
  </si>
  <si>
    <t>Sterownik monitoringu</t>
  </si>
  <si>
    <t>system  sygnalizacji pożaru,, wykonan jest instalacja  wodociągowa przeciwpożarowa 2szt hydranty  wewnętrzne DN-25 ,zainstalowany system SSP  - sygnał do Strazy Pozarnej, wyposażono obiekt w podręczny sprzęt gaśniczy 4 szt.gaśnica proszkowa . Obiekt dozorowany przez pracowników całodobow.</t>
  </si>
  <si>
    <t>system  sygnalizacji pożaru.wykonan jest instalacja  wodociągowa przeciwpożarowa, 4szt hydranty  wewnętrzne DN-25  wyposażono obiekt w podręczny sprzęt gaśniczy.5 szt gaśnica proszkowa  Obiekt dozorowany przez pracowników całodobowo</t>
  </si>
  <si>
    <t xml:space="preserve"> ul. Unii Lubelskiej 8                           48-303 Nysa</t>
  </si>
  <si>
    <t xml:space="preserve">CPO-W NYSA Budynek Placówki Opiekuńczo-Wychowawczej w Otmuchowie             </t>
  </si>
  <si>
    <r>
      <t>CPO-W NYSA Budynek Placówki Opiekuńczo-Wychowawczej w Nysie</t>
    </r>
    <r>
      <rPr>
        <sz val="12"/>
        <color rgb="FFFF0000"/>
        <rFont val="Arial"/>
        <family val="2"/>
        <charset val="238"/>
      </rPr>
      <t xml:space="preserve">  </t>
    </r>
    <r>
      <rPr>
        <sz val="12"/>
        <rFont val="Arial"/>
        <family val="2"/>
        <charset val="238"/>
      </rPr>
      <t xml:space="preserve">         </t>
    </r>
  </si>
  <si>
    <t>2,345km-rzeka</t>
  </si>
  <si>
    <t>400 m</t>
  </si>
  <si>
    <t>1km-rzeka</t>
  </si>
  <si>
    <t>2,4 km-rzeka</t>
  </si>
  <si>
    <t>2009 r. modernizacja budynku wewnątrz i zewnątrz. Wymiana instalacji elektrycznej .Remont kotłowni, montaz pompy ciepła, modernizacja posesji- zadaszenie, położenie kostki brukowej 280.215,00 zł. 2012 remont instalacji kanalizacyjnej 6.048,00 zł 2019 - wykonanie przyłącza do sieci gazowej i wymiana kotła  CO na gaz - 65.950,51zł</t>
  </si>
  <si>
    <t xml:space="preserve">KLIMATYZATOR  ROTHENS </t>
  </si>
  <si>
    <t>PROJEKTOR</t>
  </si>
  <si>
    <t>TELEWIZOR TCL 65</t>
  </si>
  <si>
    <t>NISZCZARKA REXELOPTIMUM AUTOFEED + 150X</t>
  </si>
  <si>
    <t>TABLET LENOVO</t>
  </si>
  <si>
    <t>LAPTOP HP255G7</t>
  </si>
  <si>
    <t xml:space="preserve">ZESTAW NAGŁAŚNIAJĄCY-PROEL ( kolumna+mikrofon+mikser) </t>
  </si>
  <si>
    <t>LAPTOP  HP  450</t>
  </si>
  <si>
    <t>APARAT TELEFONICZNY SAMSUNG - KOMÓRKA</t>
  </si>
  <si>
    <t>APARAT TLELFONICZNY SAMSUNG - KOMÓRKA</t>
  </si>
  <si>
    <t>TELEFON  SAMSUNG - KOMÓRKOWY</t>
  </si>
  <si>
    <t>TELEFON  MYPHONE - KOMÓRKOWY</t>
  </si>
  <si>
    <t>LAPTOP  HP  PROBOOOK 450G9</t>
  </si>
  <si>
    <t>81kW</t>
  </si>
  <si>
    <t>74kW</t>
  </si>
  <si>
    <t>103kW</t>
  </si>
  <si>
    <t>110kw</t>
  </si>
  <si>
    <t>92kW</t>
  </si>
  <si>
    <t>Ilość drzwi</t>
  </si>
  <si>
    <t>Rodzaj paliwa</t>
  </si>
  <si>
    <t>ON</t>
  </si>
  <si>
    <t>CENTRALNY ZAMEK. IMMOBILIZNER</t>
  </si>
  <si>
    <t>RADIO, SYSTEM GŁ. MÓWIACY, NAWIGACJA</t>
  </si>
  <si>
    <t>RADIO</t>
  </si>
  <si>
    <t>diesel</t>
  </si>
  <si>
    <t>olej napędowy</t>
  </si>
  <si>
    <t>BENZYNA</t>
  </si>
  <si>
    <t>13.03.2025</t>
  </si>
  <si>
    <t>12.03.2026</t>
  </si>
  <si>
    <t>05.05.2025</t>
  </si>
  <si>
    <t>04.05.2026</t>
  </si>
  <si>
    <t>01.12.2026</t>
  </si>
  <si>
    <t>30.11.2025</t>
  </si>
  <si>
    <t>29.11.2026</t>
  </si>
  <si>
    <t>25.01.2025</t>
  </si>
  <si>
    <t>24.01.2026</t>
  </si>
  <si>
    <t>19.07.2025</t>
  </si>
  <si>
    <t>28.07.2026</t>
  </si>
  <si>
    <t>10.07.2025</t>
  </si>
  <si>
    <t>09.07.2026</t>
  </si>
  <si>
    <t>19.10.2025</t>
  </si>
  <si>
    <t>18.10.2026</t>
  </si>
  <si>
    <t>11.10.2025</t>
  </si>
  <si>
    <t>10.10.2026</t>
  </si>
  <si>
    <t>23.07.2026</t>
  </si>
  <si>
    <t>06.12.2025</t>
  </si>
  <si>
    <t>05.12.2026</t>
  </si>
  <si>
    <t>23.12.2025</t>
  </si>
  <si>
    <t>22.12.2026</t>
  </si>
  <si>
    <t>26.03.2025</t>
  </si>
  <si>
    <t>25.03.2026</t>
  </si>
  <si>
    <t>01.01.2025</t>
  </si>
  <si>
    <t>31.12.2025</t>
  </si>
  <si>
    <t>04.09.2025</t>
  </si>
  <si>
    <t>03.09.2026</t>
  </si>
  <si>
    <t>04.12.2025</t>
  </si>
  <si>
    <t>03.12.2026</t>
  </si>
  <si>
    <t>10.04.2025</t>
  </si>
  <si>
    <t>09.04.2026</t>
  </si>
  <si>
    <t>07.06.2025</t>
  </si>
  <si>
    <t>06.06.2026</t>
  </si>
  <si>
    <t>02.05.2025</t>
  </si>
  <si>
    <t>01.05.2026</t>
  </si>
  <si>
    <t>30.08.2025</t>
  </si>
  <si>
    <t>29.08.2026</t>
  </si>
  <si>
    <t>28.03.2025</t>
  </si>
  <si>
    <t>27.03.2026</t>
  </si>
  <si>
    <t>04.11.2025</t>
  </si>
  <si>
    <t>03.11.2026</t>
  </si>
  <si>
    <t>17.02.2025</t>
  </si>
  <si>
    <t>16.02.2026</t>
  </si>
  <si>
    <t>14.12.2025</t>
  </si>
  <si>
    <t>13.12.2026</t>
  </si>
  <si>
    <t>10.05.2025</t>
  </si>
  <si>
    <t>09.05.2026</t>
  </si>
  <si>
    <t>29.09.2026</t>
  </si>
  <si>
    <t>11.12.2025</t>
  </si>
  <si>
    <t>10.12.2026</t>
  </si>
  <si>
    <t>09.10.2025</t>
  </si>
  <si>
    <t>08.10.2026</t>
  </si>
  <si>
    <t>15.11.2025</t>
  </si>
  <si>
    <t>14.11.2026</t>
  </si>
  <si>
    <t>19.11.2025</t>
  </si>
  <si>
    <t>18.11.2026</t>
  </si>
  <si>
    <t>01.10.2025</t>
  </si>
  <si>
    <t>30.09.2026</t>
  </si>
  <si>
    <t>28.08.2025</t>
  </si>
  <si>
    <t>27.08.2026</t>
  </si>
  <si>
    <t>20.01.2025</t>
  </si>
  <si>
    <t>19.01.2026</t>
  </si>
  <si>
    <t>26.10.2025</t>
  </si>
  <si>
    <t>25.10.2026</t>
  </si>
  <si>
    <t>18.12.2025</t>
  </si>
  <si>
    <t>17.12.2026</t>
  </si>
  <si>
    <t>25.07.2025</t>
  </si>
  <si>
    <t>24.07.2026</t>
  </si>
  <si>
    <t>23.05.2026</t>
  </si>
  <si>
    <t>31.10.2025</t>
  </si>
  <si>
    <t>30.10.2026</t>
  </si>
  <si>
    <t>22.05.2026</t>
  </si>
  <si>
    <t>11.01.2025</t>
  </si>
  <si>
    <t>10.01.2026</t>
  </si>
  <si>
    <t>13.01.2025</t>
  </si>
  <si>
    <t>12.01.2026</t>
  </si>
  <si>
    <t>30.12.2025</t>
  </si>
  <si>
    <t>29.12.2026</t>
  </si>
  <si>
    <t>22.03.2025</t>
  </si>
  <si>
    <t>21.03.2026</t>
  </si>
  <si>
    <t>02.12.2026</t>
  </si>
  <si>
    <t>27.12.2025</t>
  </si>
  <si>
    <t>26.12.2026</t>
  </si>
  <si>
    <t>TU</t>
  </si>
  <si>
    <t>Ryzyko</t>
  </si>
  <si>
    <t>Data szkody</t>
  </si>
  <si>
    <t xml:space="preserve">Opis szkody </t>
  </si>
  <si>
    <t>Wypłata</t>
  </si>
  <si>
    <t>Rezerwy</t>
  </si>
  <si>
    <t>Compensa TU S.A.</t>
  </si>
  <si>
    <t>OC dróg</t>
  </si>
  <si>
    <t>Uszkodzenie pojazdu na drodze w wyniku wjechania w ubytek w nawierzchni jezdni.</t>
  </si>
  <si>
    <t>OC ogólne</t>
  </si>
  <si>
    <t>Mienie od ognia i innych zdarzeń</t>
  </si>
  <si>
    <t>Uszkodzenie pojazdu na drodze wskutek najechania na ubytek w nawierzchni drogi</t>
  </si>
  <si>
    <t>Uszkodzenie pojazdu na drodze podczas koszenia trawy na poboczu drogi</t>
  </si>
  <si>
    <t>Obrażenia ciała doznane wskutek upadku na oblodzonym, nieodśnieżonym i niczym nieposypanym chodniku.</t>
  </si>
  <si>
    <t>Razem:</t>
  </si>
  <si>
    <t>Uszkodzenie pojazdu na drodze w wyniku wjechania w ubytki w nawierzchni jezdni.</t>
  </si>
  <si>
    <t>Punktowe uszkodzenie pokrycia dachowego wskutek wichury</t>
  </si>
  <si>
    <t>Uszkodzenie pojazdu na drodze w wyniku wjechania w ubytek (wyrwę) znajdującą się przy krawędzi jezdni.</t>
  </si>
  <si>
    <t>Zalanie sufitu w sali gimnastycznej na skutek prawdopodobnie awarii wodno-kanalizacyjnej.</t>
  </si>
  <si>
    <t>Uszkodzenie mienia wskutek działania nieznanych sprawców</t>
  </si>
  <si>
    <t>REGRES z TUiR Allianz Polska SA, uszkodzenie pojazdu na drodze w wyniku najechania na obniżoną kratę studzienki kanalizacyjnej</t>
  </si>
  <si>
    <t>Uszkodzenie pojazdu (szyba) podczas koszenia trawy</t>
  </si>
  <si>
    <t>Generali TU S.A.</t>
  </si>
  <si>
    <t>Uszkodzenie pojazdu wskutek najechania na ostrą krawędź chodnika.</t>
  </si>
  <si>
    <t>Uszkodzenie pojazdu (szyby czołowej) na skutek uderzenia kamienia  który wydostał się spod kosiarki, podczas mijania ciągnika koszącego trawę.</t>
  </si>
  <si>
    <t>Zalanie pomieszczeń piwnicznych wskutek nagłej awarii instalacji wodnej</t>
  </si>
  <si>
    <t>Uszkodzenie pojazdu wskutek uderzenia kamieniem podczas koszenia trawy</t>
  </si>
  <si>
    <t>Zalanie mienia w budynku szkoły.</t>
  </si>
  <si>
    <t>Uszkodzenie zabudowy naczepy Schmitz o konar drzewa rosnący w skrajni drogi.</t>
  </si>
  <si>
    <t xml:space="preserve">OC dróg </t>
  </si>
  <si>
    <t>Uszkodzenie pojazdu wskutek najechania na ubytek w drodze</t>
  </si>
  <si>
    <t>Uszkodzenie pojazdu wskutek najechania na ubytek w drodze.</t>
  </si>
  <si>
    <t>Uszkodzenie pojazdu na drodze w wyniku najechania na ubytek w nawierzchni jezdni.</t>
  </si>
  <si>
    <t>Koszty wyciągnięcia autobusu z rowu</t>
  </si>
  <si>
    <t>Uszkodzenie infrastruktury drogowej przez nieznanego sprawcę</t>
  </si>
  <si>
    <t>Wiener TU S.A.</t>
  </si>
  <si>
    <t>Uszkodzenie szyby w lokalu mieszkalnym podczas prac porządkowych</t>
  </si>
  <si>
    <t>Uszkodzenie pojazdu (szyby)</t>
  </si>
  <si>
    <t>Obrażenia ciała doznane w wyniku wpadnięcia w ubytek w nawierzchni chodnika.</t>
  </si>
  <si>
    <t>Uszkodzenie pojazdu (peknięta przednia szyba).</t>
  </si>
  <si>
    <t>Zalanie mienia z powodu rozszczelnienia się obróbki wokół komina</t>
  </si>
  <si>
    <t>Zalanie mienia wskutek awarii instalacji wodnej</t>
  </si>
  <si>
    <t>Zerwanie dachówek z dachu budynku podczas silnie wiejacego wiatru w dniach 13-14.03 br.</t>
  </si>
  <si>
    <t>Uszkodzenie pojazdu podczas postoju na parkingu przez nieznanego sprawcę.</t>
  </si>
  <si>
    <t>Uszkodzenie pojazdu wskutek najechania na ubytki w drodze</t>
  </si>
  <si>
    <t>OC komunikacyjne</t>
  </si>
  <si>
    <t>Uszkodzenie mienia wskutek uderzenia pojazdem</t>
  </si>
  <si>
    <t>Uszkodzenie pojazdu wskutek uderzenia w szlaban podczas cofania</t>
  </si>
  <si>
    <t>Uszkodzenie pojazdu na drodze w wyniku najechania na wyrwę w nawierzchni jezdni.</t>
  </si>
  <si>
    <t>Zalanie mienia wskutek pęknięcia rury</t>
  </si>
  <si>
    <t>Uszkodzenie mienia przez nieznanego sprawcę</t>
  </si>
  <si>
    <t>TUZ TUW</t>
  </si>
  <si>
    <t>Uszkodzenie pojazdu podczas manewru parkowania tyłem.</t>
  </si>
  <si>
    <t>Zalanie pomieszczenia sekretariatu szkoły w wyniku nieszczelnej instalacji wodnej na I piętrze budynku.</t>
  </si>
  <si>
    <t>Zniszczenie mienia wskutek dewastacji</t>
  </si>
  <si>
    <t>Zalanie pomieszczeń wskutek intensywnych opadow deszczu.</t>
  </si>
  <si>
    <t>Uszkodzenie pojazdu wskutek najechania na metalowy przedmiot</t>
  </si>
  <si>
    <t>Uszkodzenie pojazdu na drodze w wyniku wjechania w ubytek w nawiezrchni jezdni.</t>
  </si>
  <si>
    <t xml:space="preserve">Uszkodzenie pojazdu wskutek wpadnięcia w poślizg na olodzonej drodze i uderzenia poprzedzające autozderzakoc ogólna - wina/zaniechanie osoby trzeciej </t>
  </si>
  <si>
    <t>Uraz ciała wskutek przewrócenia się na drodze</t>
  </si>
  <si>
    <t>Uszkodzenie zaparkowanego pojazdu (wgniecenie dachu) na skutek upadku ściegu z dachu budynku.</t>
  </si>
  <si>
    <t xml:space="preserve"> </t>
  </si>
  <si>
    <t>Zalanie mienia wskutek awarii instalacji kanalizacyjnej</t>
  </si>
  <si>
    <t>Uszkodzenie infrastruktury drogowej przez nieznanego sprawcę.</t>
  </si>
  <si>
    <t>Szyby</t>
  </si>
  <si>
    <t>Uszkodzenie szyby w oknie wskutek dewastacji</t>
  </si>
  <si>
    <t>Uraz ciała powstały wskutek przewrócenia się na nierównej drodze</t>
  </si>
  <si>
    <t>Zalanie mienia wskutek rozszczelnienia instalacji</t>
  </si>
  <si>
    <t>2024-03-26</t>
  </si>
  <si>
    <t>Uszkodzenie pojazdu wskutek wjechania w ubytek na drodze.uszkodzona felga aluminiowa wraz z oponą osi przedniej prawej, uszkodzona felga aluminiowa wraz z oponą osi tylnej</t>
  </si>
  <si>
    <t>2024-04-30</t>
  </si>
  <si>
    <t>Uszkodzenie pojazdu na drodze w wyniku wjechania w ubytek w nawierzchni jezdni.opona, felga, amortyzator</t>
  </si>
  <si>
    <t>Uszkodzenie pojazdu w wyniku wjechania w ubytek na drodze.</t>
  </si>
  <si>
    <t>Uszkodzenie pojazdu w wyniku uderzenia kamienia spod kosy spalinowej podczas koszenia trawy.</t>
  </si>
  <si>
    <t>Uszkodzenie mienia wskutek dewastacji przez nieznanych sprawców</t>
  </si>
  <si>
    <t>Uszkodzenie pojazdu w wyniku uderzenia przez kamień podczas koszenia.</t>
  </si>
  <si>
    <t>2024-08-03</t>
  </si>
  <si>
    <t>Uszkodzenie pojazdu wskutek uderzenia w wiszącą gałąź</t>
  </si>
  <si>
    <t>Rozbicie szyby przez nieznanych sprawców</t>
  </si>
  <si>
    <t>zalanie z instalacji wodnej pomieszczeń magazynowych</t>
  </si>
  <si>
    <t>Zalanie mienia wskutek opadów deszczu</t>
  </si>
  <si>
    <t>2024-08-30</t>
  </si>
  <si>
    <t>Uszkodzenie pojazdu na drodze w wyniku złego stanu nawierzchni.Uszkodzenie pojazdu na drodze w wyniku złego stanu nawierzchni.</t>
  </si>
  <si>
    <t>2024-09-30</t>
  </si>
  <si>
    <t>ŁĄCZNIE:</t>
  </si>
  <si>
    <t>RYZYKO</t>
  </si>
  <si>
    <t>ROK</t>
  </si>
  <si>
    <t>WYPŁATY</t>
  </si>
  <si>
    <t>REZERWY</t>
  </si>
  <si>
    <t>mienie 
od zdarzeń losowych</t>
  </si>
  <si>
    <t>szyby</t>
  </si>
  <si>
    <t>komunikacja</t>
  </si>
  <si>
    <t>Wartość 2025</t>
  </si>
  <si>
    <t>25</t>
  </si>
  <si>
    <t>195</t>
  </si>
  <si>
    <t>wartość rzeczywista (wycena rzeczoznawcy)</t>
  </si>
  <si>
    <t xml:space="preserve">termoizolacja dachu, wymiana drzwi wejściowych, wymiana dachu </t>
  </si>
  <si>
    <t>21</t>
  </si>
  <si>
    <t>w tym zbiory bibioteczne</t>
  </si>
  <si>
    <t>w tym: mienie będące w posiadaniu (użytkowane) na podstawie umów najmu, dzierżawy, użytkowania, leasingu lub umów pokrewnych</t>
  </si>
  <si>
    <t>w tym mienie zabytkowe, zbiory, eksponaty muzealne</t>
  </si>
  <si>
    <t xml:space="preserve">3 551 791,74 zł </t>
  </si>
  <si>
    <t>159</t>
  </si>
  <si>
    <t xml:space="preserve">tak o wartości 122 500 zł, wliczona do wartości budynku, zaintalowana na dachu </t>
  </si>
  <si>
    <t>gaśnice proszkowe- 6 szt       
 Drzwi zamykane 2 zamki antywłamaniowe. 
Obiekt dozorowany przez pracowników całodobowo</t>
  </si>
  <si>
    <t>tak -platforma, wartość wliczona do budynku</t>
  </si>
  <si>
    <t>Tabela nr 2 - wykaz instalacji fotowoltaicznych</t>
  </si>
  <si>
    <t>Pytania</t>
  </si>
  <si>
    <t>Wykaz lokalizacji</t>
  </si>
  <si>
    <t>Otmuchów  ul. Krakowska 42a</t>
  </si>
  <si>
    <t>Nysa, ul. Unii Lubelskiej 8A</t>
  </si>
  <si>
    <t>Wartość instalacji</t>
  </si>
  <si>
    <t>Rok produkcji instalacji/wiek paneli</t>
  </si>
  <si>
    <t>Ilość paneli</t>
  </si>
  <si>
    <t>66 MODUŁÓW</t>
  </si>
  <si>
    <t>Moc instalacji</t>
  </si>
  <si>
    <t>25,08 kW</t>
  </si>
  <si>
    <t>Miejsce instalacji: wolnostojąca czy na budynku</t>
  </si>
  <si>
    <t>NA BUDYNKU</t>
  </si>
  <si>
    <t>Data montażu instalacji</t>
  </si>
  <si>
    <t>06-2023</t>
  </si>
  <si>
    <t>Lokalizacja falownika</t>
  </si>
  <si>
    <t>Czy instalacja objęta jest gwarancją producenta</t>
  </si>
  <si>
    <t>Czy instalacja jest serwisowana przez specjalistyczną firmę</t>
  </si>
  <si>
    <t>Czy są wykonywane regularne przeglądy techniczne i elektryczne</t>
  </si>
  <si>
    <t>Czy są zamontowane zabezpieczenia przetężeniowe i zwarciowe przed występującymi prądami rewersyjnymi</t>
  </si>
  <si>
    <t xml:space="preserve">Czy instalacja jest wyposażona w sprawną instalację przeciwprzepięciową </t>
  </si>
  <si>
    <t>Czy instalacja jest zabezpieczona instalacją odgromową</t>
  </si>
  <si>
    <t xml:space="preserve">Prosimy o podanie rodzaju zabezpieczeń przeciwkradzieżowych i zabezpieczeń przed dostępem osób trzecich ( ochrona obiektu, zapis monitoringu, ogrodzenie, oświetlenie, itp.) </t>
  </si>
  <si>
    <t>OGRODZONA</t>
  </si>
  <si>
    <t>Rodzaj konstrukcji wsporczej paneli fotowoltaicznych oraz sposób mocowania paneli na dachu</t>
  </si>
  <si>
    <t>KONSTRUKCJA BALASTOWA NA DACHU POKRYTYM BLACHĄ NA RĄBEK</t>
  </si>
  <si>
    <t>Instalacja wyposażona jest w:
a)            Inwertery stringowe 
b)            Mikroinwertery 
c)            Inwertery z optymalizatorami mocy z funkcją wykrywania i wygaszania łuku elektrycznego</t>
  </si>
  <si>
    <t>INWERTERY STRINGOWE</t>
  </si>
  <si>
    <t>Proszę podać miejsce montażu inwerterów/mikroinwerterów.
a)            Na ścianie niepalnej
b)           Na ścianie z płyty warstwowej z rdzeniem pianki poliuretanowej lub styropianu
c)            Na ścianie z drewna lub płyty wiórowej</t>
  </si>
  <si>
    <t>NA ŚCIANIE NIEPALNEJ</t>
  </si>
  <si>
    <t>Czy połączenia za pomocą szybkozłączy wykonano wyłącznie przy użyciu komponentów tego samego typu oraz producenta (MC4)?</t>
  </si>
  <si>
    <t>Czy instalacja fotowoltaiczna posiada baterię akumulatorów do magazynowania energii</t>
  </si>
  <si>
    <t>wersja 1/2024 z dn. 30.07.2024</t>
  </si>
  <si>
    <t>LAPTOP ACER ASPIRE - Depozyt</t>
  </si>
  <si>
    <t xml:space="preserve">Skaner EPSON V19 </t>
  </si>
  <si>
    <t xml:space="preserve">Komputer PC Alfa </t>
  </si>
  <si>
    <t>40,15 Kwp</t>
  </si>
  <si>
    <t>X/2023</t>
  </si>
  <si>
    <t>Ośiwtlenie, kamery</t>
  </si>
  <si>
    <t>montaż inwektora</t>
  </si>
  <si>
    <t>montaz inwektora 3 fasowego  o mocy 40 kw</t>
  </si>
  <si>
    <t>XII/2021</t>
  </si>
  <si>
    <t>25,025kW</t>
  </si>
  <si>
    <t>monitoring, ogrodzenie, oświetlenie</t>
  </si>
  <si>
    <t>STALOWA</t>
  </si>
  <si>
    <t>C</t>
  </si>
  <si>
    <t>A</t>
  </si>
  <si>
    <t>Centrum Integracji i Rehabilitacji
Grodkowska 54, Nysa</t>
  </si>
  <si>
    <t>49,6KW</t>
  </si>
  <si>
    <t>11.04.2022</t>
  </si>
  <si>
    <t>tak do 11.04.2026</t>
  </si>
  <si>
    <t>Monitoring, ogrodzenie i oświetlenie</t>
  </si>
  <si>
    <t>dedykowany system montażowy, pochylenie 15°</t>
  </si>
  <si>
    <t>Tabela nr 3</t>
  </si>
  <si>
    <t>Tabela nr 5</t>
  </si>
  <si>
    <t>Tabela nr 6 - Wykaz lokalizacji w których prowadzona jest działalność</t>
  </si>
  <si>
    <t>Tabela nr 7 - Wykaz odszkodowań wypłaconych z ubezpieczeń Powiatu Nyskiego w  ostatnich 3 latach</t>
  </si>
  <si>
    <t>128 szt.</t>
  </si>
  <si>
    <t>49,28 kWp</t>
  </si>
  <si>
    <t>17.11.2021</t>
  </si>
  <si>
    <t>OGRODZENIE, MONITORING</t>
  </si>
  <si>
    <t>KONSTRUKCJA WOLNOSTOJĄCA BALASTOWA TF-60</t>
  </si>
  <si>
    <t>INWENTER MULTI-STRING</t>
  </si>
  <si>
    <t>listopad 2021</t>
  </si>
  <si>
    <t>na dachu budynku (nowa sala gimnastyczna zgodnie z tabelą nr 1)</t>
  </si>
  <si>
    <t xml:space="preserve">Dach budynku CKZ </t>
  </si>
  <si>
    <t>Na budynku (budynek CKP zgodnie z tabelą nr 1)</t>
  </si>
  <si>
    <t xml:space="preserve">BUDYNEK GOSPODARCZY </t>
  </si>
  <si>
    <t>wolnostojąca (zgodnie z załącznikiem nr 1)</t>
  </si>
  <si>
    <t>poddasze</t>
  </si>
  <si>
    <t xml:space="preserve">na budynku (budynek Centrum Integracji i Rehabilitacji zgodnie z tabelą nr 1) </t>
  </si>
  <si>
    <t xml:space="preserve">W BUDYNKU, PARTER. POMIESZCZENIE TECHNICZNE </t>
  </si>
  <si>
    <t>NA BUDYNKU (CPO-W NYSA Budynek Placówki Opiekuńczo-Wychowawczej w Otmuchowie zgodnie z tabelą nr 1)</t>
  </si>
  <si>
    <t>W BUDYNKU, PARTER. POMIESZCZENIE TECHNICZNE</t>
  </si>
  <si>
    <t>NA BUDYNKU (CPO-W NYSA Budynek Placówki Opiekuńczo-Wychowawczej w Nysie zgodnie z tabelą nr 1)</t>
  </si>
  <si>
    <t>Uszkodzenie pojazdu na drodze w wyniku wjechania w ubytek (głęboką wyrwę) w nawierzchni jezdni.</t>
  </si>
  <si>
    <t>Uszkodzenie pojazdu z powodu niewłaściwego stanu drogi.</t>
  </si>
  <si>
    <t>Zalanie mienia w wyniku powodzi.</t>
  </si>
  <si>
    <t>Zalanie mienia ruchomego wskutek powodzi</t>
  </si>
  <si>
    <t>listopad 2024</t>
  </si>
  <si>
    <t>WV1ZZZ7JZ7X008971</t>
  </si>
  <si>
    <t>odbudowany 1961</t>
  </si>
  <si>
    <t>Budynek archiwum - łącznik</t>
  </si>
  <si>
    <t>instalacj alarmowa, przeciwwłamaniowa, pożarowa</t>
  </si>
  <si>
    <t>Nysa, ul. Wałowa 3-5</t>
  </si>
  <si>
    <t>prefabrykowane, żelbetowe</t>
  </si>
  <si>
    <t>drewniana więźba, dachówka</t>
  </si>
  <si>
    <t>ok 600 m (rzeka Nysa Kłodzka)</t>
  </si>
  <si>
    <t>remont stolarki okiennej, wymiana poszycia dachowego, wymiana instalacji elektrycznej</t>
  </si>
  <si>
    <t>2+1( poddasze)</t>
  </si>
  <si>
    <t>jednokondygnacyjny</t>
  </si>
  <si>
    <t>SWNB75000C0060200</t>
  </si>
  <si>
    <t>SOLIS</t>
  </si>
  <si>
    <t>26 9+9 M5 4LA4CV DNWA2</t>
  </si>
  <si>
    <t>MEMGMKSNGHRH71101</t>
  </si>
  <si>
    <t>ONY53705</t>
  </si>
  <si>
    <t>ciągnik rolniczy</t>
  </si>
  <si>
    <t>27.11.2024</t>
  </si>
  <si>
    <t>27.11.2025</t>
  </si>
  <si>
    <t>26.11.2026</t>
  </si>
  <si>
    <t>pług śnieżny MIKANN LNS150H - wartość 6 000 zł; solarko-piaskarka 300L "LEJ" - wartość 3 000 zł (ujęte w sumie ubezpieczenia pojazdu)</t>
  </si>
  <si>
    <t>W wyniku najechania na ubytek w jezdni - uszkodzona felga aluminowa</t>
  </si>
  <si>
    <t>Uszkodzenie pojazdu na drodzeopona.</t>
  </si>
  <si>
    <t>Uszkodzenie pojazdu w wyniku najechania na wyboj/garb w nawierzchni jezdni.</t>
  </si>
  <si>
    <t xml:space="preserve"> Uszkodzenie pojazdu w wyniku wjechania w ubytek na drodze.</t>
  </si>
  <si>
    <t>Zalanie sufitu w sali gimnastycznej w wyniku ulewnych opadów deszczu.</t>
  </si>
  <si>
    <t>Zniszczenie mienia w wyniku powodzi.</t>
  </si>
  <si>
    <t>Zalanie łazienki w wyniku awarii podejścia kanalizacyjnego i syfonu wannowego.</t>
  </si>
  <si>
    <t>Uszkodzenie maszyny do obierania ziemniakow w wyniku powodzi.</t>
  </si>
  <si>
    <t xml:space="preserve">Uszkodzenie sygnalizacji swietlnej przez nieznanego sprawce.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</si>
</sst>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#,##0.00&quot; zł&quot;"/>
    <numFmt numFmtId="167" formatCode="000\-000\-00\-00"/>
    <numFmt numFmtId="168" formatCode="_-* #,##0.00&quot; zł&quot;_-;\-* #,##0.00&quot; zł&quot;_-;_-* \-??&quot; zł&quot;_-;_-@_-"/>
    <numFmt numFmtId="169" formatCode="d/mm/yyyy"/>
    <numFmt numFmtId="170" formatCode="d&quot;.&quot;mm&quot;.&quot;yyyy"/>
    <numFmt numFmtId="171" formatCode="yyyy/mm/dd;@"/>
  </numFmts>
  <fonts count="73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u/>
      <sz val="12"/>
      <name val="Arial"/>
      <family val="2"/>
      <charset val="238"/>
    </font>
    <font>
      <b/>
      <i/>
      <u/>
      <sz val="10"/>
      <name val="Verdana"/>
      <family val="2"/>
      <charset val="238"/>
    </font>
    <font>
      <sz val="10"/>
      <name val="Verdana"/>
      <family val="2"/>
      <charset val="238"/>
    </font>
    <font>
      <b/>
      <sz val="11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2"/>
      <name val="Tahoma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u/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Verdana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1"/>
      <charset val="238"/>
    </font>
    <font>
      <sz val="10"/>
      <name val="Arial1"/>
      <charset val="238"/>
    </font>
    <font>
      <b/>
      <sz val="9"/>
      <name val="Arial1"/>
      <charset val="238"/>
    </font>
    <font>
      <sz val="9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7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0" fontId="31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1" fillId="0" borderId="0"/>
    <xf numFmtId="168" fontId="1" fillId="0" borderId="0" applyFill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6" borderId="0" applyNumberFormat="0" applyBorder="0" applyAlignment="0" applyProtection="0"/>
    <xf numFmtId="0" fontId="34" fillId="14" borderId="36" applyNumberFormat="0" applyAlignment="0" applyProtection="0"/>
    <xf numFmtId="0" fontId="35" fillId="27" borderId="37" applyNumberFormat="0" applyAlignment="0" applyProtection="0"/>
    <xf numFmtId="0" fontId="36" fillId="11" borderId="0" applyNumberFormat="0" applyBorder="0" applyAlignment="0" applyProtection="0"/>
    <xf numFmtId="0" fontId="37" fillId="0" borderId="38" applyNumberFormat="0" applyFill="0" applyAlignment="0" applyProtection="0"/>
    <xf numFmtId="0" fontId="38" fillId="28" borderId="39" applyNumberFormat="0" applyAlignment="0" applyProtection="0"/>
    <xf numFmtId="0" fontId="39" fillId="0" borderId="40" applyNumberFormat="0" applyFill="0" applyAlignment="0" applyProtection="0"/>
    <xf numFmtId="0" fontId="40" fillId="0" borderId="41" applyNumberFormat="0" applyFill="0" applyAlignment="0" applyProtection="0"/>
    <xf numFmtId="0" fontId="41" fillId="0" borderId="42" applyNumberFormat="0" applyFill="0" applyAlignment="0" applyProtection="0"/>
    <xf numFmtId="0" fontId="41" fillId="0" borderId="0" applyNumberFormat="0" applyFill="0" applyBorder="0" applyAlignment="0" applyProtection="0"/>
    <xf numFmtId="0" fontId="42" fillId="29" borderId="0" applyNumberFormat="0" applyBorder="0" applyAlignment="0" applyProtection="0"/>
    <xf numFmtId="0" fontId="43" fillId="0" borderId="0"/>
    <xf numFmtId="0" fontId="44" fillId="27" borderId="36" applyNumberFormat="0" applyAlignment="0" applyProtection="0"/>
    <xf numFmtId="0" fontId="45" fillId="0" borderId="4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30" borderId="44" applyNumberFormat="0" applyAlignment="0" applyProtection="0"/>
    <xf numFmtId="168" fontId="1" fillId="0" borderId="0" applyFill="0" applyBorder="0" applyAlignment="0" applyProtection="0"/>
    <xf numFmtId="0" fontId="49" fillId="10" borderId="0" applyNumberFormat="0" applyBorder="0" applyAlignment="0" applyProtection="0"/>
    <xf numFmtId="168" fontId="50" fillId="0" borderId="0" applyFill="0" applyBorder="0" applyAlignment="0" applyProtection="0"/>
    <xf numFmtId="0" fontId="50" fillId="30" borderId="44" applyNumberFormat="0" applyAlignment="0" applyProtection="0"/>
    <xf numFmtId="168" fontId="50" fillId="0" borderId="0" applyFill="0" applyBorder="0" applyAlignment="0" applyProtection="0"/>
    <xf numFmtId="44" fontId="50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7" fillId="0" borderId="0" applyFont="0" applyFill="0" applyBorder="0" applyAlignment="0" applyProtection="0"/>
    <xf numFmtId="44" fontId="51" fillId="0" borderId="0" applyFont="0" applyFill="0" applyBorder="0" applyAlignment="0" applyProtection="0"/>
    <xf numFmtId="0" fontId="32" fillId="9" borderId="0" applyNumberFormat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6" fillId="11" borderId="0" applyNumberFormat="0" applyBorder="0" applyAlignment="0" applyProtection="0"/>
    <xf numFmtId="0" fontId="42" fillId="29" borderId="0" applyNumberFormat="0" applyBorder="0" applyAlignment="0" applyProtection="0"/>
    <xf numFmtId="0" fontId="1" fillId="0" borderId="0"/>
    <xf numFmtId="0" fontId="49" fillId="10" borderId="0" applyNumberFormat="0" applyBorder="0" applyAlignment="0" applyProtection="0"/>
    <xf numFmtId="0" fontId="1" fillId="0" borderId="0"/>
    <xf numFmtId="0" fontId="1" fillId="0" borderId="0"/>
    <xf numFmtId="16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4" fillId="14" borderId="45" applyNumberFormat="0" applyAlignment="0" applyProtection="0"/>
    <xf numFmtId="0" fontId="35" fillId="27" borderId="46" applyNumberFormat="0" applyAlignment="0" applyProtection="0"/>
    <xf numFmtId="0" fontId="44" fillId="27" borderId="45" applyNumberFormat="0" applyAlignment="0" applyProtection="0"/>
    <xf numFmtId="0" fontId="45" fillId="0" borderId="47" applyNumberFormat="0" applyFill="0" applyAlignment="0" applyProtection="0"/>
    <xf numFmtId="0" fontId="1" fillId="30" borderId="48" applyNumberFormat="0" applyAlignment="0" applyProtection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4" fillId="14" borderId="45" applyNumberFormat="0" applyAlignment="0" applyProtection="0"/>
    <xf numFmtId="0" fontId="35" fillId="27" borderId="46" applyNumberFormat="0" applyAlignment="0" applyProtection="0"/>
    <xf numFmtId="0" fontId="44" fillId="27" borderId="45" applyNumberFormat="0" applyAlignment="0" applyProtection="0"/>
    <xf numFmtId="0" fontId="45" fillId="0" borderId="47" applyNumberFormat="0" applyFill="0" applyAlignment="0" applyProtection="0"/>
    <xf numFmtId="0" fontId="1" fillId="30" borderId="48" applyNumberFormat="0" applyAlignment="0" applyProtection="0"/>
    <xf numFmtId="168" fontId="1" fillId="0" borderId="0" applyFill="0" applyBorder="0" applyAlignment="0" applyProtection="0"/>
    <xf numFmtId="0" fontId="1" fillId="30" borderId="48" applyNumberFormat="0" applyAlignment="0" applyProtection="0"/>
    <xf numFmtId="168" fontId="1" fillId="0" borderId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669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/>
    <xf numFmtId="165" fontId="4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4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9" fillId="0" borderId="0" xfId="0" applyFont="1"/>
    <xf numFmtId="0" fontId="1" fillId="0" borderId="0" xfId="0" applyFont="1"/>
    <xf numFmtId="0" fontId="16" fillId="0" borderId="0" xfId="0" applyFont="1"/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21" fillId="0" borderId="0" xfId="0" applyFont="1"/>
    <xf numFmtId="0" fontId="20" fillId="0" borderId="0" xfId="0" applyFont="1"/>
    <xf numFmtId="0" fontId="20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165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2" borderId="1" xfId="7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4" fontId="3" fillId="0" borderId="0" xfId="7" applyFont="1" applyFill="1" applyAlignment="1">
      <alignment vertical="center"/>
    </xf>
    <xf numFmtId="166" fontId="28" fillId="5" borderId="0" xfId="0" applyNumberFormat="1" applyFont="1" applyFill="1" applyAlignment="1">
      <alignment vertical="center"/>
    </xf>
    <xf numFmtId="0" fontId="14" fillId="6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/>
    <xf numFmtId="44" fontId="1" fillId="0" borderId="1" xfId="7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31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8" borderId="1" xfId="0" applyFont="1" applyFill="1" applyBorder="1" applyAlignment="1">
      <alignment vertical="center" wrapText="1"/>
    </xf>
    <xf numFmtId="44" fontId="1" fillId="0" borderId="1" xfId="0" applyNumberFormat="1" applyFont="1" applyBorder="1" applyAlignment="1">
      <alignment vertical="center" wrapText="1"/>
    </xf>
    <xf numFmtId="44" fontId="1" fillId="0" borderId="7" xfId="0" applyNumberFormat="1" applyFont="1" applyBorder="1" applyAlignment="1">
      <alignment vertical="center" wrapText="1"/>
    </xf>
    <xf numFmtId="0" fontId="53" fillId="0" borderId="1" xfId="0" applyFont="1" applyBorder="1" applyAlignment="1">
      <alignment horizontal="center" vertical="center" wrapText="1"/>
    </xf>
    <xf numFmtId="44" fontId="1" fillId="0" borderId="1" xfId="7" applyFont="1" applyFill="1" applyBorder="1" applyAlignment="1">
      <alignment horizontal="right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1" fillId="0" borderId="1" xfId="92" applyBorder="1" applyAlignment="1">
      <alignment vertical="center" wrapText="1"/>
    </xf>
    <xf numFmtId="0" fontId="1" fillId="0" borderId="1" xfId="92" applyBorder="1" applyAlignment="1">
      <alignment horizontal="center" vertical="center" wrapText="1"/>
    </xf>
    <xf numFmtId="0" fontId="1" fillId="0" borderId="1" xfId="7" applyNumberFormat="1" applyFont="1" applyFill="1" applyBorder="1" applyAlignment="1">
      <alignment horizontal="center" vertical="center" wrapText="1"/>
    </xf>
    <xf numFmtId="0" fontId="1" fillId="0" borderId="7" xfId="92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4" fillId="0" borderId="0" xfId="0" applyFont="1"/>
    <xf numFmtId="0" fontId="1" fillId="0" borderId="2" xfId="0" applyFont="1" applyBorder="1" applyAlignment="1">
      <alignment horizontal="center" vertical="center" wrapText="1"/>
    </xf>
    <xf numFmtId="44" fontId="1" fillId="0" borderId="1" xfId="7" applyFont="1" applyFill="1" applyBorder="1" applyAlignment="1">
      <alignment horizontal="center" vertical="center" wrapText="1"/>
    </xf>
    <xf numFmtId="0" fontId="1" fillId="8" borderId="1" xfId="6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5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44" fontId="1" fillId="0" borderId="52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31" borderId="1" xfId="0" applyFont="1" applyFill="1" applyBorder="1" applyAlignment="1">
      <alignment horizontal="center"/>
    </xf>
    <xf numFmtId="0" fontId="1" fillId="8" borderId="0" xfId="0" applyFont="1" applyFill="1"/>
    <xf numFmtId="0" fontId="19" fillId="8" borderId="6" xfId="0" applyFont="1" applyFill="1" applyBorder="1" applyAlignment="1">
      <alignment horizontal="center" vertical="center"/>
    </xf>
    <xf numFmtId="0" fontId="16" fillId="8" borderId="0" xfId="0" applyFont="1" applyFill="1"/>
    <xf numFmtId="0" fontId="19" fillId="8" borderId="1" xfId="0" applyFont="1" applyFill="1" applyBorder="1" applyAlignment="1">
      <alignment horizontal="center" vertical="center" wrapText="1"/>
    </xf>
    <xf numFmtId="0" fontId="3" fillId="8" borderId="0" xfId="0" applyFont="1" applyFill="1"/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7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7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167" fontId="20" fillId="0" borderId="1" xfId="3" applyNumberFormat="1" applyFont="1" applyBorder="1" applyAlignment="1">
      <alignment horizontal="center" vertical="center" wrapText="1"/>
    </xf>
    <xf numFmtId="49" fontId="20" fillId="0" borderId="1" xfId="3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right" vertical="center"/>
    </xf>
    <xf numFmtId="44" fontId="1" fillId="0" borderId="1" xfId="92" applyNumberFormat="1" applyBorder="1" applyAlignment="1">
      <alignment vertical="center" wrapText="1"/>
    </xf>
    <xf numFmtId="44" fontId="23" fillId="0" borderId="1" xfId="0" applyNumberFormat="1" applyFont="1" applyBorder="1" applyAlignment="1">
      <alignment horizontal="right" vertical="center"/>
    </xf>
    <xf numFmtId="44" fontId="3" fillId="0" borderId="0" xfId="0" applyNumberFormat="1" applyFont="1" applyAlignment="1">
      <alignment horizontal="right" vertical="center"/>
    </xf>
    <xf numFmtId="44" fontId="12" fillId="0" borderId="0" xfId="0" applyNumberFormat="1" applyFont="1" applyAlignment="1">
      <alignment horizontal="right" vertical="center"/>
    </xf>
    <xf numFmtId="0" fontId="1" fillId="8" borderId="1" xfId="92" applyFill="1" applyBorder="1" applyAlignment="1">
      <alignment vertical="center" wrapText="1"/>
    </xf>
    <xf numFmtId="0" fontId="1" fillId="8" borderId="1" xfId="92" applyFill="1" applyBorder="1" applyAlignment="1">
      <alignment horizontal="center" vertical="center" wrapText="1"/>
    </xf>
    <xf numFmtId="0" fontId="1" fillId="0" borderId="9" xfId="92" applyBorder="1" applyAlignment="1">
      <alignment vertical="center" wrapText="1"/>
    </xf>
    <xf numFmtId="44" fontId="3" fillId="2" borderId="0" xfId="0" applyNumberFormat="1" applyFont="1" applyFill="1"/>
    <xf numFmtId="44" fontId="14" fillId="0" borderId="0" xfId="0" applyNumberFormat="1" applyFont="1" applyAlignment="1">
      <alignment horizontal="left"/>
    </xf>
    <xf numFmtId="44" fontId="14" fillId="0" borderId="0" xfId="0" applyNumberFormat="1" applyFont="1" applyAlignment="1">
      <alignment horizontal="center" vertical="center" wrapText="1"/>
    </xf>
    <xf numFmtId="44" fontId="19" fillId="0" borderId="1" xfId="0" applyNumberFormat="1" applyFont="1" applyBorder="1" applyAlignment="1">
      <alignment horizontal="center" vertical="center" wrapText="1"/>
    </xf>
    <xf numFmtId="44" fontId="20" fillId="0" borderId="1" xfId="7" applyFont="1" applyFill="1" applyBorder="1" applyAlignment="1">
      <alignment horizontal="center" vertical="center" wrapText="1"/>
    </xf>
    <xf numFmtId="44" fontId="20" fillId="0" borderId="1" xfId="7" applyFont="1" applyFill="1" applyBorder="1" applyAlignment="1">
      <alignment horizontal="left" vertical="center" wrapText="1"/>
    </xf>
    <xf numFmtId="44" fontId="3" fillId="0" borderId="1" xfId="7" applyFont="1" applyFill="1" applyBorder="1" applyAlignment="1">
      <alignment horizontal="left" vertical="center" wrapText="1"/>
    </xf>
    <xf numFmtId="44" fontId="22" fillId="0" borderId="1" xfId="7" applyFont="1" applyFill="1" applyBorder="1" applyAlignment="1">
      <alignment horizontal="left" vertical="center" wrapText="1"/>
    </xf>
    <xf numFmtId="44" fontId="20" fillId="0" borderId="1" xfId="0" applyNumberFormat="1" applyFont="1" applyBorder="1" applyAlignment="1">
      <alignment horizontal="center" vertical="center" wrapText="1"/>
    </xf>
    <xf numFmtId="44" fontId="28" fillId="5" borderId="5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 wrapText="1"/>
    </xf>
    <xf numFmtId="0" fontId="22" fillId="8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8" fontId="4" fillId="0" borderId="1" xfId="7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4" fontId="1" fillId="0" borderId="0" xfId="0" applyNumberFormat="1" applyFont="1"/>
    <xf numFmtId="4" fontId="5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vertical="center"/>
    </xf>
    <xf numFmtId="44" fontId="4" fillId="0" borderId="2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vertical="center"/>
    </xf>
    <xf numFmtId="49" fontId="6" fillId="0" borderId="53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6" xfId="0" applyFont="1" applyBorder="1" applyAlignment="1">
      <alignment vertical="center"/>
    </xf>
    <xf numFmtId="165" fontId="1" fillId="0" borderId="1" xfId="0" applyNumberFormat="1" applyFont="1" applyBorder="1" applyAlignment="1">
      <alignment vertical="center" wrapText="1"/>
    </xf>
    <xf numFmtId="8" fontId="1" fillId="0" borderId="1" xfId="7" applyNumberFormat="1" applyFont="1" applyFill="1" applyBorder="1" applyAlignment="1">
      <alignment horizontal="right" vertical="center" wrapText="1"/>
    </xf>
    <xf numFmtId="4" fontId="53" fillId="0" borderId="1" xfId="0" applyNumberFormat="1" applyFont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9" fillId="8" borderId="1" xfId="0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165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44" fontId="23" fillId="0" borderId="1" xfId="7" applyFont="1" applyFill="1" applyBorder="1" applyAlignment="1">
      <alignment horizontal="right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165" fontId="1" fillId="8" borderId="1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5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vertical="center"/>
    </xf>
    <xf numFmtId="0" fontId="5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164" fontId="1" fillId="8" borderId="1" xfId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/>
    </xf>
    <xf numFmtId="0" fontId="13" fillId="8" borderId="1" xfId="0" applyFont="1" applyFill="1" applyBorder="1" applyAlignment="1">
      <alignment horizontal="left" vertical="center" wrapText="1"/>
    </xf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vertical="center"/>
    </xf>
    <xf numFmtId="0" fontId="54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8" fontId="1" fillId="0" borderId="1" xfId="7" applyNumberFormat="1" applyFont="1" applyFill="1" applyBorder="1" applyAlignment="1">
      <alignment vertical="center"/>
    </xf>
    <xf numFmtId="0" fontId="1" fillId="0" borderId="5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44" fontId="9" fillId="0" borderId="0" xfId="0" applyNumberFormat="1" applyFont="1"/>
    <xf numFmtId="44" fontId="2" fillId="0" borderId="1" xfId="0" applyNumberFormat="1" applyFont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7" applyFont="1" applyFill="1" applyBorder="1" applyAlignment="1">
      <alignment horizontal="right" vertical="center" wrapText="1"/>
    </xf>
    <xf numFmtId="165" fontId="0" fillId="0" borderId="1" xfId="0" applyNumberFormat="1" applyBorder="1" applyAlignment="1">
      <alignment horizontal="center" vertical="center" wrapText="1"/>
    </xf>
    <xf numFmtId="44" fontId="0" fillId="0" borderId="1" xfId="7" applyFont="1" applyFill="1" applyBorder="1" applyAlignment="1" applyProtection="1">
      <alignment horizontal="right" vertical="center" wrapText="1"/>
    </xf>
    <xf numFmtId="166" fontId="0" fillId="0" borderId="1" xfId="0" applyNumberFormat="1" applyBorder="1" applyAlignment="1">
      <alignment horizontal="center" vertical="center" wrapText="1"/>
    </xf>
    <xf numFmtId="44" fontId="0" fillId="0" borderId="1" xfId="7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44" fontId="0" fillId="0" borderId="1" xfId="7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0" fillId="0" borderId="1" xfId="0" applyNumberFormat="1" applyBorder="1" applyAlignment="1">
      <alignment vertical="center" wrapText="1"/>
    </xf>
    <xf numFmtId="44" fontId="0" fillId="8" borderId="1" xfId="0" applyNumberFormat="1" applyFill="1" applyBorder="1" applyAlignment="1">
      <alignment vertical="center" wrapText="1"/>
    </xf>
    <xf numFmtId="4" fontId="0" fillId="8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8" borderId="1" xfId="0" applyFill="1" applyBorder="1" applyAlignment="1">
      <alignment vertical="center" wrapText="1"/>
    </xf>
    <xf numFmtId="0" fontId="0" fillId="0" borderId="1" xfId="0" applyBorder="1"/>
    <xf numFmtId="0" fontId="58" fillId="0" borderId="1" xfId="0" applyFont="1" applyBorder="1" applyAlignment="1">
      <alignment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0" xfId="0" applyFont="1"/>
    <xf numFmtId="0" fontId="59" fillId="0" borderId="0" xfId="92" applyFont="1" applyAlignment="1">
      <alignment horizontal="center" wrapText="1"/>
    </xf>
    <xf numFmtId="0" fontId="60" fillId="33" borderId="0" xfId="92" applyFont="1" applyFill="1" applyAlignment="1">
      <alignment vertical="center"/>
    </xf>
    <xf numFmtId="165" fontId="2" fillId="0" borderId="0" xfId="92" applyNumberFormat="1" applyFont="1" applyAlignment="1">
      <alignment horizontal="center" vertical="center" wrapText="1"/>
    </xf>
    <xf numFmtId="0" fontId="60" fillId="4" borderId="0" xfId="92" applyFont="1" applyFill="1" applyAlignment="1">
      <alignment vertical="center"/>
    </xf>
    <xf numFmtId="0" fontId="59" fillId="0" borderId="2" xfId="92" applyFont="1" applyBorder="1" applyAlignment="1">
      <alignment horizontal="center" vertical="center" wrapText="1"/>
    </xf>
    <xf numFmtId="0" fontId="2" fillId="0" borderId="2" xfId="92" applyFont="1" applyBorder="1" applyAlignment="1">
      <alignment horizontal="center" vertical="center" wrapText="1"/>
    </xf>
    <xf numFmtId="0" fontId="59" fillId="0" borderId="12" xfId="92" applyFont="1" applyBorder="1" applyAlignment="1">
      <alignment horizontal="center" vertical="center" wrapText="1"/>
    </xf>
    <xf numFmtId="0" fontId="60" fillId="0" borderId="0" xfId="92" applyFont="1" applyAlignment="1">
      <alignment vertical="center"/>
    </xf>
    <xf numFmtId="0" fontId="59" fillId="0" borderId="1" xfId="92" applyFont="1" applyBorder="1" applyAlignment="1">
      <alignment horizontal="center" vertical="center" wrapText="1"/>
    </xf>
    <xf numFmtId="0" fontId="2" fillId="0" borderId="1" xfId="92" applyFont="1" applyBorder="1" applyAlignment="1">
      <alignment horizontal="center" vertical="center" wrapText="1"/>
    </xf>
    <xf numFmtId="0" fontId="59" fillId="0" borderId="50" xfId="92" applyFont="1" applyBorder="1" applyAlignment="1">
      <alignment horizontal="center" vertical="center" wrapText="1"/>
    </xf>
    <xf numFmtId="0" fontId="59" fillId="4" borderId="2" xfId="92" applyFont="1" applyFill="1" applyBorder="1" applyAlignment="1">
      <alignment horizontal="center" vertical="center"/>
    </xf>
    <xf numFmtId="44" fontId="60" fillId="4" borderId="1" xfId="7" applyFont="1" applyFill="1" applyBorder="1" applyAlignment="1">
      <alignment horizontal="center" vertical="center"/>
    </xf>
    <xf numFmtId="0" fontId="60" fillId="0" borderId="1" xfId="92" applyFont="1" applyBorder="1" applyAlignment="1">
      <alignment horizontal="center" vertical="center" wrapText="1"/>
    </xf>
    <xf numFmtId="0" fontId="60" fillId="8" borderId="1" xfId="92" applyFont="1" applyFill="1" applyBorder="1" applyAlignment="1">
      <alignment horizontal="center" vertical="center" wrapText="1"/>
    </xf>
    <xf numFmtId="165" fontId="60" fillId="8" borderId="1" xfId="92" applyNumberFormat="1" applyFont="1" applyFill="1" applyBorder="1" applyAlignment="1">
      <alignment horizontal="center" vertical="center" wrapText="1"/>
    </xf>
    <xf numFmtId="44" fontId="60" fillId="0" borderId="1" xfId="7" applyFont="1" applyFill="1" applyBorder="1" applyAlignment="1">
      <alignment horizontal="center" vertical="center" wrapText="1"/>
    </xf>
    <xf numFmtId="0" fontId="1" fillId="0" borderId="1" xfId="92" quotePrefix="1" applyBorder="1" applyAlignment="1">
      <alignment horizontal="center" vertical="center" wrapText="1"/>
    </xf>
    <xf numFmtId="169" fontId="1" fillId="0" borderId="1" xfId="92" applyNumberFormat="1" applyBorder="1" applyAlignment="1">
      <alignment horizontal="center" vertical="center" wrapText="1"/>
    </xf>
    <xf numFmtId="0" fontId="60" fillId="0" borderId="1" xfId="92" quotePrefix="1" applyFont="1" applyBorder="1" applyAlignment="1">
      <alignment horizontal="center" vertical="center" wrapText="1"/>
    </xf>
    <xf numFmtId="0" fontId="60" fillId="8" borderId="1" xfId="92" quotePrefix="1" applyFont="1" applyFill="1" applyBorder="1" applyAlignment="1">
      <alignment horizontal="center" vertical="center" wrapText="1"/>
    </xf>
    <xf numFmtId="165" fontId="60" fillId="8" borderId="1" xfId="92" quotePrefix="1" applyNumberFormat="1" applyFont="1" applyFill="1" applyBorder="1" applyAlignment="1">
      <alignment horizontal="center" vertical="center" wrapText="1"/>
    </xf>
    <xf numFmtId="0" fontId="59" fillId="0" borderId="1" xfId="92" quotePrefix="1" applyFont="1" applyBorder="1" applyAlignment="1">
      <alignment horizontal="center" vertical="center" wrapText="1"/>
    </xf>
    <xf numFmtId="44" fontId="60" fillId="0" borderId="1" xfId="92" quotePrefix="1" applyNumberFormat="1" applyFont="1" applyBorder="1" applyAlignment="1">
      <alignment horizontal="center" vertical="center" wrapText="1"/>
    </xf>
    <xf numFmtId="0" fontId="60" fillId="0" borderId="1" xfId="92" applyFont="1" applyBorder="1" applyAlignment="1">
      <alignment horizontal="center" vertical="center"/>
    </xf>
    <xf numFmtId="0" fontId="59" fillId="0" borderId="1" xfId="92" applyFont="1" applyBorder="1" applyAlignment="1">
      <alignment horizontal="center" vertical="center"/>
    </xf>
    <xf numFmtId="0" fontId="1" fillId="0" borderId="0" xfId="92" applyAlignment="1">
      <alignment vertical="center"/>
    </xf>
    <xf numFmtId="0" fontId="60" fillId="8" borderId="1" xfId="92" applyFont="1" applyFill="1" applyBorder="1" applyAlignment="1">
      <alignment horizontal="center" vertical="center"/>
    </xf>
    <xf numFmtId="165" fontId="60" fillId="8" borderId="1" xfId="92" applyNumberFormat="1" applyFont="1" applyFill="1" applyBorder="1" applyAlignment="1">
      <alignment horizontal="center" vertical="center"/>
    </xf>
    <xf numFmtId="3" fontId="60" fillId="8" borderId="1" xfId="92" applyNumberFormat="1" applyFont="1" applyFill="1" applyBorder="1" applyAlignment="1">
      <alignment horizontal="center" vertical="center"/>
    </xf>
    <xf numFmtId="0" fontId="59" fillId="4" borderId="1" xfId="92" applyFont="1" applyFill="1" applyBorder="1" applyAlignment="1">
      <alignment horizontal="center" vertical="center"/>
    </xf>
    <xf numFmtId="0" fontId="60" fillId="0" borderId="2" xfId="92" applyFont="1" applyBorder="1" applyAlignment="1">
      <alignment horizontal="center" vertical="center" wrapText="1"/>
    </xf>
    <xf numFmtId="165" fontId="60" fillId="0" borderId="2" xfId="92" quotePrefix="1" applyNumberFormat="1" applyFont="1" applyBorder="1" applyAlignment="1">
      <alignment horizontal="center" vertical="center" wrapText="1"/>
    </xf>
    <xf numFmtId="0" fontId="59" fillId="0" borderId="50" xfId="92" quotePrefix="1" applyFont="1" applyBorder="1" applyAlignment="1">
      <alignment horizontal="center" vertical="center" wrapText="1"/>
    </xf>
    <xf numFmtId="165" fontId="60" fillId="0" borderId="1" xfId="92" quotePrefix="1" applyNumberFormat="1" applyFont="1" applyBorder="1" applyAlignment="1">
      <alignment horizontal="center" vertical="center" wrapText="1"/>
    </xf>
    <xf numFmtId="165" fontId="60" fillId="0" borderId="1" xfId="92" applyNumberFormat="1" applyFont="1" applyBorder="1" applyAlignment="1">
      <alignment horizontal="center" vertical="center" wrapText="1"/>
    </xf>
    <xf numFmtId="0" fontId="60" fillId="8" borderId="49" xfId="92" applyFont="1" applyFill="1" applyBorder="1" applyAlignment="1">
      <alignment horizontal="center" vertical="center" wrapText="1"/>
    </xf>
    <xf numFmtId="0" fontId="60" fillId="8" borderId="0" xfId="92" applyFont="1" applyFill="1" applyAlignment="1">
      <alignment vertical="center"/>
    </xf>
    <xf numFmtId="0" fontId="60" fillId="0" borderId="49" xfId="92" applyFont="1" applyBorder="1" applyAlignment="1">
      <alignment horizontal="center" vertical="center" wrapText="1"/>
    </xf>
    <xf numFmtId="165" fontId="60" fillId="8" borderId="49" xfId="92" quotePrefix="1" applyNumberFormat="1" applyFont="1" applyFill="1" applyBorder="1" applyAlignment="1">
      <alignment horizontal="center" vertical="center" wrapText="1"/>
    </xf>
    <xf numFmtId="0" fontId="59" fillId="8" borderId="1" xfId="92" applyFont="1" applyFill="1" applyBorder="1" applyAlignment="1">
      <alignment horizontal="center" vertical="center"/>
    </xf>
    <xf numFmtId="44" fontId="60" fillId="8" borderId="1" xfId="7" applyFont="1" applyFill="1" applyBorder="1" applyAlignment="1">
      <alignment horizontal="center" vertical="center" wrapText="1"/>
    </xf>
    <xf numFmtId="0" fontId="60" fillId="0" borderId="49" xfId="92" applyFont="1" applyBorder="1" applyAlignment="1">
      <alignment horizontal="center" vertical="center"/>
    </xf>
    <xf numFmtId="0" fontId="60" fillId="8" borderId="49" xfId="92" applyFont="1" applyFill="1" applyBorder="1" applyAlignment="1">
      <alignment horizontal="center" vertical="center"/>
    </xf>
    <xf numFmtId="0" fontId="60" fillId="8" borderId="49" xfId="92" quotePrefix="1" applyFont="1" applyFill="1" applyBorder="1" applyAlignment="1">
      <alignment horizontal="center" vertical="center" wrapText="1"/>
    </xf>
    <xf numFmtId="0" fontId="59" fillId="0" borderId="49" xfId="92" quotePrefix="1" applyFont="1" applyBorder="1" applyAlignment="1">
      <alignment horizontal="center" vertical="center" wrapText="1"/>
    </xf>
    <xf numFmtId="0" fontId="59" fillId="0" borderId="8" xfId="92" quotePrefix="1" applyFont="1" applyBorder="1" applyAlignment="1">
      <alignment horizontal="center" vertical="center" wrapText="1"/>
    </xf>
    <xf numFmtId="165" fontId="60" fillId="8" borderId="49" xfId="92" applyNumberFormat="1" applyFont="1" applyFill="1" applyBorder="1" applyAlignment="1">
      <alignment horizontal="center" vertical="center"/>
    </xf>
    <xf numFmtId="0" fontId="59" fillId="0" borderId="49" xfId="92" applyFont="1" applyBorder="1" applyAlignment="1">
      <alignment horizontal="center" vertical="center"/>
    </xf>
    <xf numFmtId="0" fontId="60" fillId="0" borderId="49" xfId="92" quotePrefix="1" applyFont="1" applyBorder="1" applyAlignment="1">
      <alignment horizontal="center" vertical="center"/>
    </xf>
    <xf numFmtId="0" fontId="61" fillId="8" borderId="1" xfId="92" applyFont="1" applyFill="1" applyBorder="1" applyAlignment="1">
      <alignment horizontal="center" vertical="center" wrapText="1"/>
    </xf>
    <xf numFmtId="0" fontId="61" fillId="0" borderId="1" xfId="92" applyFont="1" applyBorder="1" applyAlignment="1">
      <alignment horizontal="center" vertical="center" wrapText="1"/>
    </xf>
    <xf numFmtId="0" fontId="61" fillId="0" borderId="1" xfId="92" applyFont="1" applyBorder="1" applyAlignment="1">
      <alignment horizontal="center" vertical="center"/>
    </xf>
    <xf numFmtId="0" fontId="62" fillId="0" borderId="1" xfId="92" applyFont="1" applyBorder="1" applyAlignment="1">
      <alignment horizontal="center" vertical="center" wrapText="1"/>
    </xf>
    <xf numFmtId="0" fontId="60" fillId="0" borderId="1" xfId="92" quotePrefix="1" applyFont="1" applyBorder="1" applyAlignment="1">
      <alignment horizontal="center" vertical="center"/>
    </xf>
    <xf numFmtId="170" fontId="61" fillId="0" borderId="1" xfId="92" applyNumberFormat="1" applyFont="1" applyBorder="1" applyAlignment="1">
      <alignment horizontal="center" vertical="center"/>
    </xf>
    <xf numFmtId="0" fontId="61" fillId="8" borderId="1" xfId="92" applyFont="1" applyFill="1" applyBorder="1" applyAlignment="1">
      <alignment horizontal="center" vertical="center"/>
    </xf>
    <xf numFmtId="165" fontId="60" fillId="0" borderId="49" xfId="92" applyNumberFormat="1" applyFont="1" applyBorder="1" applyAlignment="1">
      <alignment horizontal="center" vertical="center"/>
    </xf>
    <xf numFmtId="165" fontId="61" fillId="0" borderId="1" xfId="92" applyNumberFormat="1" applyFont="1" applyBorder="1" applyAlignment="1">
      <alignment horizontal="center" vertical="center" wrapText="1"/>
    </xf>
    <xf numFmtId="0" fontId="61" fillId="0" borderId="49" xfId="92" applyFont="1" applyBorder="1" applyAlignment="1">
      <alignment horizontal="center" vertical="center" wrapText="1"/>
    </xf>
    <xf numFmtId="0" fontId="61" fillId="8" borderId="49" xfId="92" applyFont="1" applyFill="1" applyBorder="1" applyAlignment="1">
      <alignment horizontal="center" vertical="center" wrapText="1"/>
    </xf>
    <xf numFmtId="0" fontId="61" fillId="0" borderId="49" xfId="92" applyFont="1" applyBorder="1" applyAlignment="1">
      <alignment horizontal="center" vertical="center"/>
    </xf>
    <xf numFmtId="0" fontId="62" fillId="0" borderId="49" xfId="92" applyFont="1" applyBorder="1" applyAlignment="1">
      <alignment horizontal="center" vertical="center" wrapText="1"/>
    </xf>
    <xf numFmtId="165" fontId="61" fillId="0" borderId="49" xfId="92" applyNumberFormat="1" applyFont="1" applyBorder="1" applyAlignment="1">
      <alignment horizontal="center" vertical="center" wrapText="1"/>
    </xf>
    <xf numFmtId="170" fontId="61" fillId="0" borderId="49" xfId="92" applyNumberFormat="1" applyFont="1" applyBorder="1" applyAlignment="1">
      <alignment horizontal="center" vertical="center"/>
    </xf>
    <xf numFmtId="170" fontId="63" fillId="0" borderId="1" xfId="92" applyNumberFormat="1" applyFont="1" applyBorder="1" applyAlignment="1">
      <alignment horizontal="center" vertical="center"/>
    </xf>
    <xf numFmtId="11" fontId="61" fillId="8" borderId="1" xfId="92" quotePrefix="1" applyNumberFormat="1" applyFont="1" applyFill="1" applyBorder="1" applyAlignment="1">
      <alignment horizontal="center" vertical="center" wrapText="1"/>
    </xf>
    <xf numFmtId="0" fontId="62" fillId="8" borderId="1" xfId="92" applyFont="1" applyFill="1" applyBorder="1" applyAlignment="1">
      <alignment horizontal="center" vertical="center" wrapText="1"/>
    </xf>
    <xf numFmtId="0" fontId="60" fillId="8" borderId="1" xfId="92" quotePrefix="1" applyFont="1" applyFill="1" applyBorder="1" applyAlignment="1">
      <alignment horizontal="center" vertical="center"/>
    </xf>
    <xf numFmtId="165" fontId="61" fillId="8" borderId="1" xfId="92" applyNumberFormat="1" applyFont="1" applyFill="1" applyBorder="1" applyAlignment="1">
      <alignment horizontal="center" vertical="center" wrapText="1"/>
    </xf>
    <xf numFmtId="170" fontId="61" fillId="8" borderId="1" xfId="92" applyNumberFormat="1" applyFont="1" applyFill="1" applyBorder="1" applyAlignment="1">
      <alignment horizontal="center" vertical="center"/>
    </xf>
    <xf numFmtId="170" fontId="63" fillId="8" borderId="1" xfId="92" applyNumberFormat="1" applyFont="1" applyFill="1" applyBorder="1" applyAlignment="1">
      <alignment horizontal="center" vertical="center"/>
    </xf>
    <xf numFmtId="0" fontId="61" fillId="8" borderId="1" xfId="92" quotePrefix="1" applyFont="1" applyFill="1" applyBorder="1" applyAlignment="1">
      <alignment horizontal="center" vertical="center" wrapText="1"/>
    </xf>
    <xf numFmtId="165" fontId="61" fillId="8" borderId="1" xfId="92" quotePrefix="1" applyNumberFormat="1" applyFont="1" applyFill="1" applyBorder="1" applyAlignment="1">
      <alignment horizontal="center" vertical="center" wrapText="1"/>
    </xf>
    <xf numFmtId="0" fontId="60" fillId="34" borderId="0" xfId="92" applyFont="1" applyFill="1" applyAlignment="1">
      <alignment vertical="center"/>
    </xf>
    <xf numFmtId="0" fontId="60" fillId="35" borderId="0" xfId="92" applyFont="1" applyFill="1" applyAlignment="1">
      <alignment vertical="center"/>
    </xf>
    <xf numFmtId="44" fontId="1" fillId="8" borderId="2" xfId="7" applyFont="1" applyFill="1" applyBorder="1" applyAlignment="1">
      <alignment horizontal="center" vertical="center" wrapText="1"/>
    </xf>
    <xf numFmtId="165" fontId="1" fillId="8" borderId="2" xfId="7" applyNumberFormat="1" applyFont="1" applyFill="1" applyBorder="1" applyAlignment="1">
      <alignment horizontal="center" vertical="center" wrapText="1"/>
    </xf>
    <xf numFmtId="0" fontId="2" fillId="8" borderId="1" xfId="92" quotePrefix="1" applyFont="1" applyFill="1" applyBorder="1" applyAlignment="1">
      <alignment horizontal="center" vertical="center" wrapText="1"/>
    </xf>
    <xf numFmtId="0" fontId="2" fillId="8" borderId="50" xfId="92" quotePrefix="1" applyFont="1" applyFill="1" applyBorder="1" applyAlignment="1">
      <alignment horizontal="center" vertical="center" wrapText="1"/>
    </xf>
    <xf numFmtId="0" fontId="1" fillId="8" borderId="50" xfId="92" quotePrefix="1" applyFill="1" applyBorder="1" applyAlignment="1">
      <alignment horizontal="center" vertical="center" wrapText="1"/>
    </xf>
    <xf numFmtId="44" fontId="1" fillId="8" borderId="1" xfId="92" quotePrefix="1" applyNumberFormat="1" applyFill="1" applyBorder="1" applyAlignment="1">
      <alignment horizontal="center" vertical="center" wrapText="1"/>
    </xf>
    <xf numFmtId="0" fontId="1" fillId="0" borderId="2" xfId="92" applyBorder="1" applyAlignment="1">
      <alignment horizontal="center" vertical="center" wrapText="1"/>
    </xf>
    <xf numFmtId="0" fontId="1" fillId="8" borderId="2" xfId="92" applyFill="1" applyBorder="1" applyAlignment="1">
      <alignment horizontal="center" vertical="center" wrapText="1"/>
    </xf>
    <xf numFmtId="0" fontId="1" fillId="0" borderId="2" xfId="7" applyNumberFormat="1" applyFont="1" applyFill="1" applyBorder="1" applyAlignment="1">
      <alignment horizontal="center" vertical="center" wrapText="1"/>
    </xf>
    <xf numFmtId="0" fontId="60" fillId="36" borderId="0" xfId="92" applyFont="1" applyFill="1" applyAlignment="1">
      <alignment vertical="center"/>
    </xf>
    <xf numFmtId="0" fontId="60" fillId="8" borderId="2" xfId="92" applyFont="1" applyFill="1" applyBorder="1" applyAlignment="1">
      <alignment horizontal="center" vertical="center" wrapText="1"/>
    </xf>
    <xf numFmtId="2" fontId="1" fillId="0" borderId="2" xfId="92" applyNumberFormat="1" applyBorder="1" applyAlignment="1">
      <alignment horizontal="center" vertical="center" wrapText="1"/>
    </xf>
    <xf numFmtId="0" fontId="64" fillId="0" borderId="1" xfId="92" quotePrefix="1" applyFont="1" applyBorder="1" applyAlignment="1">
      <alignment horizontal="center" vertical="center" wrapText="1"/>
    </xf>
    <xf numFmtId="0" fontId="58" fillId="0" borderId="2" xfId="92" applyFont="1" applyBorder="1" applyAlignment="1">
      <alignment horizontal="center" vertical="center" wrapText="1"/>
    </xf>
    <xf numFmtId="0" fontId="59" fillId="8" borderId="12" xfId="92" applyFont="1" applyFill="1" applyBorder="1" applyAlignment="1">
      <alignment horizontal="center" vertical="center" wrapText="1"/>
    </xf>
    <xf numFmtId="0" fontId="54" fillId="0" borderId="0" xfId="92" applyFont="1" applyAlignment="1">
      <alignment vertical="center"/>
    </xf>
    <xf numFmtId="0" fontId="60" fillId="0" borderId="50" xfId="92" applyFont="1" applyBorder="1" applyAlignment="1">
      <alignment horizontal="center" vertical="center" wrapText="1"/>
    </xf>
    <xf numFmtId="0" fontId="59" fillId="8" borderId="50" xfId="92" applyFont="1" applyFill="1" applyBorder="1" applyAlignment="1">
      <alignment horizontal="center" vertical="center" wrapText="1"/>
    </xf>
    <xf numFmtId="0" fontId="59" fillId="8" borderId="1" xfId="92" applyFont="1" applyFill="1" applyBorder="1" applyAlignment="1">
      <alignment horizontal="center" vertical="center" wrapText="1"/>
    </xf>
    <xf numFmtId="3" fontId="58" fillId="8" borderId="1" xfId="92" applyNumberFormat="1" applyFont="1" applyFill="1" applyBorder="1" applyAlignment="1">
      <alignment horizontal="center" vertical="center" wrapText="1"/>
    </xf>
    <xf numFmtId="0" fontId="58" fillId="8" borderId="1" xfId="92" applyFont="1" applyFill="1" applyBorder="1" applyAlignment="1">
      <alignment horizontal="center" vertical="center" wrapText="1"/>
    </xf>
    <xf numFmtId="0" fontId="1" fillId="8" borderId="0" xfId="92" applyFill="1" applyAlignment="1">
      <alignment vertical="center"/>
    </xf>
    <xf numFmtId="0" fontId="54" fillId="8" borderId="0" xfId="92" applyFont="1" applyFill="1" applyAlignment="1">
      <alignment vertical="center"/>
    </xf>
    <xf numFmtId="0" fontId="60" fillId="0" borderId="2" xfId="92" quotePrefix="1" applyFont="1" applyBorder="1" applyAlignment="1">
      <alignment horizontal="center" vertical="center" wrapText="1"/>
    </xf>
    <xf numFmtId="0" fontId="64" fillId="0" borderId="2" xfId="92" quotePrefix="1" applyFont="1" applyBorder="1" applyAlignment="1">
      <alignment horizontal="center" vertical="center" wrapText="1"/>
    </xf>
    <xf numFmtId="44" fontId="59" fillId="31" borderId="1" xfId="7" applyFont="1" applyFill="1" applyBorder="1" applyAlignment="1">
      <alignment horizontal="center" vertical="center"/>
    </xf>
    <xf numFmtId="0" fontId="59" fillId="35" borderId="0" xfId="92" applyFont="1" applyFill="1" applyAlignment="1">
      <alignment vertical="center"/>
    </xf>
    <xf numFmtId="0" fontId="2" fillId="4" borderId="1" xfId="92" applyFont="1" applyFill="1" applyBorder="1" applyAlignment="1">
      <alignment horizontal="center" vertical="center"/>
    </xf>
    <xf numFmtId="0" fontId="59" fillId="0" borderId="0" xfId="92" applyFont="1" applyAlignment="1">
      <alignment horizontal="left" vertical="center" wrapText="1"/>
    </xf>
    <xf numFmtId="0" fontId="60" fillId="0" borderId="0" xfId="92" applyFont="1" applyAlignment="1">
      <alignment vertical="center" wrapText="1"/>
    </xf>
    <xf numFmtId="0" fontId="60" fillId="0" borderId="0" xfId="92" applyFont="1" applyAlignment="1">
      <alignment horizontal="center" vertical="center"/>
    </xf>
    <xf numFmtId="165" fontId="60" fillId="0" borderId="0" xfId="92" applyNumberFormat="1" applyFont="1" applyAlignment="1">
      <alignment vertical="center"/>
    </xf>
    <xf numFmtId="44" fontId="60" fillId="0" borderId="0" xfId="9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4" fontId="28" fillId="5" borderId="5" xfId="7" applyFont="1" applyFill="1" applyBorder="1" applyAlignment="1">
      <alignment horizontal="center" vertical="center"/>
    </xf>
    <xf numFmtId="4" fontId="3" fillId="0" borderId="0" xfId="0" applyNumberFormat="1" applyFont="1"/>
    <xf numFmtId="8" fontId="20" fillId="0" borderId="1" xfId="7" applyNumberFormat="1" applyFont="1" applyFill="1" applyBorder="1" applyAlignment="1">
      <alignment horizontal="right" vertical="center" wrapText="1"/>
    </xf>
    <xf numFmtId="44" fontId="1" fillId="0" borderId="7" xfId="92" applyNumberFormat="1" applyBorder="1" applyAlignment="1">
      <alignment vertical="center" wrapText="1"/>
    </xf>
    <xf numFmtId="44" fontId="1" fillId="0" borderId="9" xfId="92" applyNumberFormat="1" applyBorder="1" applyAlignment="1">
      <alignment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8" fontId="54" fillId="0" borderId="0" xfId="0" applyNumberFormat="1" applyFont="1"/>
    <xf numFmtId="8" fontId="3" fillId="0" borderId="0" xfId="0" applyNumberFormat="1" applyFont="1"/>
    <xf numFmtId="8" fontId="20" fillId="0" borderId="1" xfId="7" applyNumberFormat="1" applyFont="1" applyFill="1" applyBorder="1" applyAlignment="1">
      <alignment vertical="center" wrapText="1"/>
    </xf>
    <xf numFmtId="0" fontId="1" fillId="0" borderId="49" xfId="0" applyFont="1" applyBorder="1" applyAlignment="1">
      <alignment horizontal="center" vertical="center" wrapText="1"/>
    </xf>
    <xf numFmtId="8" fontId="3" fillId="0" borderId="1" xfId="7" applyNumberFormat="1" applyFont="1" applyFill="1" applyBorder="1" applyAlignment="1">
      <alignment horizontal="right" vertical="center" wrapText="1"/>
    </xf>
    <xf numFmtId="44" fontId="1" fillId="8" borderId="1" xfId="0" applyNumberFormat="1" applyFont="1" applyFill="1" applyBorder="1" applyAlignment="1">
      <alignment horizontal="right" vertical="center" wrapText="1"/>
    </xf>
    <xf numFmtId="44" fontId="1" fillId="0" borderId="1" xfId="7" applyFont="1" applyFill="1" applyBorder="1" applyAlignment="1">
      <alignment vertical="center"/>
    </xf>
    <xf numFmtId="8" fontId="22" fillId="0" borderId="1" xfId="7" applyNumberFormat="1" applyFont="1" applyFill="1" applyBorder="1" applyAlignment="1">
      <alignment horizontal="right" vertical="center" wrapText="1"/>
    </xf>
    <xf numFmtId="0" fontId="1" fillId="8" borderId="59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vertical="center" wrapText="1"/>
    </xf>
    <xf numFmtId="0" fontId="1" fillId="8" borderId="7" xfId="0" applyFont="1" applyFill="1" applyBorder="1" applyAlignment="1">
      <alignment horizontal="center" vertical="center" wrapText="1"/>
    </xf>
    <xf numFmtId="8" fontId="20" fillId="0" borderId="1" xfId="7" applyNumberFormat="1" applyFont="1" applyFill="1" applyBorder="1" applyAlignment="1">
      <alignment horizontal="right" vertical="center"/>
    </xf>
    <xf numFmtId="8" fontId="1" fillId="0" borderId="1" xfId="7" applyNumberFormat="1" applyFont="1" applyFill="1" applyBorder="1" applyAlignment="1">
      <alignment horizontal="right" vertical="center"/>
    </xf>
    <xf numFmtId="0" fontId="1" fillId="0" borderId="1" xfId="92" applyBorder="1" applyAlignment="1">
      <alignment horizontal="center" vertical="center"/>
    </xf>
    <xf numFmtId="44" fontId="1" fillId="8" borderId="1" xfId="7" applyFont="1" applyFill="1" applyBorder="1" applyAlignment="1">
      <alignment horizontal="center" vertical="center" wrapText="1"/>
    </xf>
    <xf numFmtId="0" fontId="1" fillId="0" borderId="2" xfId="92" applyBorder="1" applyAlignment="1">
      <alignment horizontal="center" vertical="center"/>
    </xf>
    <xf numFmtId="0" fontId="20" fillId="8" borderId="1" xfId="0" applyFont="1" applyFill="1" applyBorder="1" applyAlignment="1">
      <alignment vertical="center" wrapText="1"/>
    </xf>
    <xf numFmtId="8" fontId="22" fillId="0" borderId="16" xfId="7" applyNumberFormat="1" applyFont="1" applyFill="1" applyBorder="1" applyAlignment="1">
      <alignment horizontal="right" vertical="center" wrapText="1"/>
    </xf>
    <xf numFmtId="0" fontId="2" fillId="4" borderId="1" xfId="92" applyFont="1" applyFill="1" applyBorder="1" applyAlignment="1">
      <alignment vertical="center" wrapText="1"/>
    </xf>
    <xf numFmtId="0" fontId="1" fillId="4" borderId="1" xfId="92" applyFill="1" applyBorder="1" applyAlignment="1">
      <alignment vertical="center"/>
    </xf>
    <xf numFmtId="0" fontId="1" fillId="4" borderId="1" xfId="92" applyFill="1" applyBorder="1" applyAlignment="1">
      <alignment horizontal="center" vertical="center"/>
    </xf>
    <xf numFmtId="0" fontId="1" fillId="4" borderId="50" xfId="92" applyFill="1" applyBorder="1" applyAlignment="1">
      <alignment vertical="center"/>
    </xf>
    <xf numFmtId="44" fontId="1" fillId="4" borderId="1" xfId="7" applyFont="1" applyFill="1" applyBorder="1" applyAlignment="1">
      <alignment horizontal="center" vertical="center"/>
    </xf>
    <xf numFmtId="0" fontId="1" fillId="4" borderId="0" xfId="92" applyFill="1" applyAlignment="1">
      <alignment vertical="center"/>
    </xf>
    <xf numFmtId="0" fontId="1" fillId="0" borderId="15" xfId="92" applyBorder="1" applyAlignment="1">
      <alignment horizontal="center" vertical="center" wrapText="1"/>
    </xf>
    <xf numFmtId="0" fontId="1" fillId="8" borderId="15" xfId="92" applyFill="1" applyBorder="1" applyAlignment="1">
      <alignment horizontal="center" vertical="center" wrapText="1"/>
    </xf>
    <xf numFmtId="44" fontId="1" fillId="0" borderId="15" xfId="7" applyFont="1" applyFill="1" applyBorder="1" applyAlignment="1">
      <alignment horizontal="center" vertical="center" wrapText="1"/>
    </xf>
    <xf numFmtId="0" fontId="1" fillId="0" borderId="49" xfId="92" quotePrefix="1" applyBorder="1" applyAlignment="1">
      <alignment horizontal="center" vertical="center" wrapText="1"/>
    </xf>
    <xf numFmtId="0" fontId="2" fillId="0" borderId="49" xfId="92" quotePrefix="1" applyFont="1" applyBorder="1" applyAlignment="1">
      <alignment horizontal="center" vertical="center" wrapText="1"/>
    </xf>
    <xf numFmtId="0" fontId="2" fillId="0" borderId="8" xfId="92" quotePrefix="1" applyFont="1" applyBorder="1" applyAlignment="1">
      <alignment horizontal="center" vertical="center" wrapText="1"/>
    </xf>
    <xf numFmtId="0" fontId="1" fillId="0" borderId="8" xfId="92" quotePrefix="1" applyBorder="1" applyAlignment="1">
      <alignment horizontal="center" vertical="center" wrapText="1"/>
    </xf>
    <xf numFmtId="0" fontId="1" fillId="8" borderId="2" xfId="92" applyFill="1" applyBorder="1" applyAlignment="1">
      <alignment horizontal="center" vertical="center"/>
    </xf>
    <xf numFmtId="0" fontId="1" fillId="8" borderId="2" xfId="92" quotePrefix="1" applyFill="1" applyBorder="1" applyAlignment="1">
      <alignment horizontal="center" vertical="center" wrapText="1"/>
    </xf>
    <xf numFmtId="0" fontId="1" fillId="8" borderId="1" xfId="92" applyFill="1" applyBorder="1" applyAlignment="1">
      <alignment horizontal="center" vertical="center"/>
    </xf>
    <xf numFmtId="3" fontId="1" fillId="8" borderId="2" xfId="92" applyNumberFormat="1" applyFill="1" applyBorder="1" applyAlignment="1">
      <alignment horizontal="center" vertical="center" wrapText="1"/>
    </xf>
    <xf numFmtId="0" fontId="2" fillId="8" borderId="2" xfId="92" applyFont="1" applyFill="1" applyBorder="1" applyAlignment="1">
      <alignment horizontal="center" vertical="center" wrapText="1"/>
    </xf>
    <xf numFmtId="0" fontId="31" fillId="0" borderId="0" xfId="6"/>
    <xf numFmtId="0" fontId="31" fillId="0" borderId="0" xfId="6" applyAlignment="1">
      <alignment horizontal="center" vertical="center"/>
    </xf>
    <xf numFmtId="165" fontId="31" fillId="0" borderId="0" xfId="6" applyNumberFormat="1" applyAlignment="1">
      <alignment horizontal="center" vertical="center"/>
    </xf>
    <xf numFmtId="165" fontId="31" fillId="0" borderId="0" xfId="6" applyNumberFormat="1"/>
    <xf numFmtId="0" fontId="67" fillId="0" borderId="0" xfId="6" applyFont="1"/>
    <xf numFmtId="165" fontId="68" fillId="0" borderId="0" xfId="6" applyNumberFormat="1" applyFont="1" applyAlignment="1">
      <alignment horizontal="center" vertical="center"/>
    </xf>
    <xf numFmtId="0" fontId="29" fillId="37" borderId="1" xfId="6" applyFont="1" applyFill="1" applyBorder="1" applyAlignment="1">
      <alignment horizontal="center" vertical="center"/>
    </xf>
    <xf numFmtId="0" fontId="29" fillId="8" borderId="1" xfId="6" applyFont="1" applyFill="1" applyBorder="1" applyAlignment="1">
      <alignment horizontal="center" vertical="center" wrapText="1"/>
    </xf>
    <xf numFmtId="0" fontId="29" fillId="0" borderId="1" xfId="6" applyFont="1" applyBorder="1" applyAlignment="1">
      <alignment horizontal="center" vertical="center" wrapText="1"/>
    </xf>
    <xf numFmtId="171" fontId="29" fillId="0" borderId="1" xfId="6" applyNumberFormat="1" applyFont="1" applyBorder="1" applyAlignment="1">
      <alignment horizontal="center" vertical="center" wrapText="1"/>
    </xf>
    <xf numFmtId="165" fontId="69" fillId="0" borderId="0" xfId="6" applyNumberFormat="1" applyFont="1"/>
    <xf numFmtId="0" fontId="69" fillId="0" borderId="0" xfId="6" applyFont="1"/>
    <xf numFmtId="165" fontId="4" fillId="39" borderId="1" xfId="6" applyNumberFormat="1" applyFont="1" applyFill="1" applyBorder="1" applyAlignment="1">
      <alignment horizontal="center" vertical="center"/>
    </xf>
    <xf numFmtId="0" fontId="14" fillId="37" borderId="1" xfId="6" applyFont="1" applyFill="1" applyBorder="1" applyAlignment="1">
      <alignment horizontal="center" vertical="center"/>
    </xf>
    <xf numFmtId="0" fontId="58" fillId="0" borderId="0" xfId="6" applyFont="1"/>
    <xf numFmtId="0" fontId="58" fillId="0" borderId="0" xfId="6" applyFont="1" applyAlignment="1">
      <alignment horizontal="center" vertical="center"/>
    </xf>
    <xf numFmtId="165" fontId="58" fillId="0" borderId="0" xfId="6" applyNumberFormat="1" applyFont="1" applyAlignment="1">
      <alignment horizontal="center" vertical="center"/>
    </xf>
    <xf numFmtId="0" fontId="70" fillId="0" borderId="0" xfId="6" applyFont="1"/>
    <xf numFmtId="0" fontId="71" fillId="38" borderId="1" xfId="6" applyFont="1" applyFill="1" applyBorder="1" applyAlignment="1">
      <alignment horizontal="center" vertical="center"/>
    </xf>
    <xf numFmtId="0" fontId="2" fillId="38" borderId="1" xfId="6" applyFont="1" applyFill="1" applyBorder="1" applyAlignment="1">
      <alignment horizontal="center" vertical="center"/>
    </xf>
    <xf numFmtId="165" fontId="2" fillId="38" borderId="1" xfId="6" applyNumberFormat="1" applyFont="1" applyFill="1" applyBorder="1" applyAlignment="1">
      <alignment horizontal="center" vertical="center" wrapText="1"/>
    </xf>
    <xf numFmtId="0" fontId="2" fillId="40" borderId="1" xfId="6" applyFont="1" applyFill="1" applyBorder="1" applyAlignment="1">
      <alignment horizontal="center" vertical="center"/>
    </xf>
    <xf numFmtId="165" fontId="2" fillId="40" borderId="1" xfId="6" applyNumberFormat="1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/>
    </xf>
    <xf numFmtId="165" fontId="1" fillId="0" borderId="0" xfId="6" applyNumberFormat="1" applyFont="1" applyAlignment="1">
      <alignment horizontal="center" vertical="center" wrapText="1"/>
    </xf>
    <xf numFmtId="0" fontId="2" fillId="31" borderId="1" xfId="0" applyFont="1" applyFill="1" applyBorder="1" applyAlignment="1">
      <alignment vertical="center"/>
    </xf>
    <xf numFmtId="0" fontId="1" fillId="8" borderId="6" xfId="0" applyFont="1" applyFill="1" applyBorder="1" applyAlignment="1">
      <alignment horizontal="left" vertical="center" wrapText="1"/>
    </xf>
    <xf numFmtId="0" fontId="1" fillId="8" borderId="16" xfId="0" applyFont="1" applyFill="1" applyBorder="1" applyAlignment="1">
      <alignment horizontal="left" vertical="center" wrapText="1"/>
    </xf>
    <xf numFmtId="165" fontId="1" fillId="0" borderId="1" xfId="92" applyNumberFormat="1" applyBorder="1" applyAlignment="1">
      <alignment horizontal="center" vertical="center" wrapText="1"/>
    </xf>
    <xf numFmtId="165" fontId="1" fillId="8" borderId="1" xfId="92" applyNumberFormat="1" applyFill="1" applyBorder="1" applyAlignment="1">
      <alignment horizontal="center" vertical="center" wrapText="1"/>
    </xf>
    <xf numFmtId="165" fontId="1" fillId="0" borderId="2" xfId="7" applyNumberFormat="1" applyFont="1" applyFill="1" applyBorder="1" applyAlignment="1">
      <alignment horizontal="center" vertical="center" wrapText="1"/>
    </xf>
    <xf numFmtId="165" fontId="1" fillId="0" borderId="2" xfId="92" applyNumberFormat="1" applyBorder="1" applyAlignment="1">
      <alignment horizontal="center" vertical="center" wrapText="1"/>
    </xf>
    <xf numFmtId="165" fontId="1" fillId="0" borderId="15" xfId="92" quotePrefix="1" applyNumberFormat="1" applyBorder="1" applyAlignment="1">
      <alignment horizontal="center" vertical="center" wrapText="1"/>
    </xf>
    <xf numFmtId="165" fontId="1" fillId="4" borderId="1" xfId="92" applyNumberFormat="1" applyFill="1" applyBorder="1" applyAlignment="1">
      <alignment vertical="center"/>
    </xf>
    <xf numFmtId="165" fontId="1" fillId="8" borderId="2" xfId="92" applyNumberFormat="1" applyFill="1" applyBorder="1" applyAlignment="1">
      <alignment horizontal="center" vertical="center" wrapText="1"/>
    </xf>
    <xf numFmtId="0" fontId="1" fillId="0" borderId="0" xfId="92"/>
    <xf numFmtId="0" fontId="2" fillId="0" borderId="0" xfId="92" applyFont="1" applyAlignment="1">
      <alignment horizontal="left" vertical="center"/>
    </xf>
    <xf numFmtId="8" fontId="1" fillId="0" borderId="1" xfId="0" applyNumberFormat="1" applyFont="1" applyBorder="1" applyAlignment="1">
      <alignment horizontal="right" vertical="center" wrapText="1"/>
    </xf>
    <xf numFmtId="44" fontId="20" fillId="0" borderId="1" xfId="7" applyFont="1" applyFill="1" applyBorder="1" applyAlignment="1">
      <alignment horizontal="right" vertical="center"/>
    </xf>
    <xf numFmtId="44" fontId="7" fillId="0" borderId="4" xfId="7" applyFont="1" applyBorder="1" applyAlignment="1">
      <alignment horizontal="right" vertical="center"/>
    </xf>
    <xf numFmtId="44" fontId="2" fillId="0" borderId="1" xfId="7" applyFont="1" applyFill="1" applyBorder="1" applyAlignment="1">
      <alignment horizontal="center" vertical="center" wrapText="1"/>
    </xf>
    <xf numFmtId="44" fontId="2" fillId="0" borderId="1" xfId="7" applyFont="1" applyFill="1" applyBorder="1" applyAlignment="1">
      <alignment vertical="center" wrapText="1"/>
    </xf>
    <xf numFmtId="44" fontId="2" fillId="0" borderId="6" xfId="7" applyFont="1" applyFill="1" applyBorder="1" applyAlignment="1">
      <alignment vertical="center" wrapText="1"/>
    </xf>
    <xf numFmtId="44" fontId="2" fillId="4" borderId="14" xfId="7" applyFont="1" applyFill="1" applyBorder="1" applyAlignment="1">
      <alignment horizontal="left" vertical="center" wrapText="1"/>
    </xf>
    <xf numFmtId="44" fontId="1" fillId="8" borderId="1" xfId="7" applyFont="1" applyFill="1" applyBorder="1" applyAlignment="1">
      <alignment vertical="center" wrapText="1"/>
    </xf>
    <xf numFmtId="44" fontId="2" fillId="2" borderId="1" xfId="7" applyFont="1" applyFill="1" applyBorder="1" applyAlignment="1">
      <alignment vertical="center" wrapText="1"/>
    </xf>
    <xf numFmtId="44" fontId="2" fillId="0" borderId="1" xfId="7" applyFont="1" applyFill="1" applyBorder="1" applyAlignment="1">
      <alignment vertical="center"/>
    </xf>
    <xf numFmtId="44" fontId="2" fillId="0" borderId="2" xfId="7" applyFont="1" applyFill="1" applyBorder="1" applyAlignment="1">
      <alignment vertical="center" wrapText="1"/>
    </xf>
    <xf numFmtId="44" fontId="1" fillId="8" borderId="1" xfId="7" applyFont="1" applyFill="1" applyBorder="1" applyAlignment="1">
      <alignment horizontal="right" vertical="center" wrapText="1"/>
    </xf>
    <xf numFmtId="44" fontId="2" fillId="0" borderId="1" xfId="7" applyFont="1" applyFill="1" applyBorder="1" applyAlignment="1">
      <alignment horizontal="right" vertical="center" wrapText="1"/>
    </xf>
    <xf numFmtId="44" fontId="58" fillId="0" borderId="1" xfId="7" applyFont="1" applyFill="1" applyBorder="1" applyAlignment="1">
      <alignment vertical="center" wrapText="1"/>
    </xf>
    <xf numFmtId="44" fontId="1" fillId="0" borderId="49" xfId="7" applyFont="1" applyFill="1" applyBorder="1" applyAlignment="1">
      <alignment vertical="center" wrapText="1"/>
    </xf>
    <xf numFmtId="44" fontId="1" fillId="0" borderId="7" xfId="7" applyFont="1" applyFill="1" applyBorder="1" applyAlignment="1">
      <alignment vertical="center" wrapText="1"/>
    </xf>
    <xf numFmtId="44" fontId="2" fillId="0" borderId="7" xfId="7" applyFont="1" applyFill="1" applyBorder="1" applyAlignment="1">
      <alignment vertical="center" wrapText="1"/>
    </xf>
    <xf numFmtId="44" fontId="2" fillId="0" borderId="18" xfId="7" applyFont="1" applyFill="1" applyBorder="1" applyAlignment="1">
      <alignment vertical="center" wrapText="1"/>
    </xf>
    <xf numFmtId="44" fontId="1" fillId="0" borderId="2" xfId="7" applyFont="1" applyFill="1" applyBorder="1" applyAlignment="1">
      <alignment vertical="center" wrapText="1"/>
    </xf>
    <xf numFmtId="44" fontId="1" fillId="0" borderId="1" xfId="7" applyFont="1" applyFill="1" applyBorder="1" applyAlignment="1">
      <alignment horizontal="center" vertical="center"/>
    </xf>
    <xf numFmtId="44" fontId="1" fillId="0" borderId="14" xfId="7" applyFont="1" applyFill="1" applyBorder="1" applyAlignment="1">
      <alignment horizontal="center" vertical="center" wrapText="1"/>
    </xf>
    <xf numFmtId="44" fontId="6" fillId="5" borderId="1" xfId="7" applyFont="1" applyFill="1" applyBorder="1" applyAlignment="1">
      <alignment vertical="center" wrapText="1"/>
    </xf>
    <xf numFmtId="44" fontId="2" fillId="0" borderId="0" xfId="7" applyFont="1" applyFill="1" applyBorder="1" applyAlignment="1">
      <alignment horizontal="right" vertical="center"/>
    </xf>
    <xf numFmtId="44" fontId="1" fillId="0" borderId="0" xfId="7" applyFont="1" applyFill="1" applyBorder="1" applyAlignment="1">
      <alignment horizontal="right" vertical="center"/>
    </xf>
    <xf numFmtId="44" fontId="1" fillId="0" borderId="1" xfId="7" applyFont="1" applyFill="1" applyBorder="1" applyAlignment="1">
      <alignment horizontal="right" vertical="center"/>
    </xf>
    <xf numFmtId="0" fontId="22" fillId="8" borderId="1" xfId="0" applyFont="1" applyFill="1" applyBorder="1" applyAlignment="1">
      <alignment horizontal="center" vertical="center" wrapText="1"/>
    </xf>
    <xf numFmtId="14" fontId="1" fillId="0" borderId="1" xfId="92" applyNumberFormat="1" applyBorder="1" applyAlignment="1">
      <alignment horizontal="center" vertical="center" wrapText="1"/>
    </xf>
    <xf numFmtId="0" fontId="72" fillId="42" borderId="60" xfId="92" applyFont="1" applyFill="1" applyBorder="1" applyAlignment="1">
      <alignment horizontal="center" vertical="center" wrapText="1"/>
    </xf>
    <xf numFmtId="0" fontId="72" fillId="43" borderId="60" xfId="92" applyFont="1" applyFill="1" applyBorder="1" applyAlignment="1">
      <alignment horizontal="center" vertical="center" wrapText="1"/>
    </xf>
    <xf numFmtId="0" fontId="72" fillId="44" borderId="60" xfId="92" applyFont="1" applyFill="1" applyBorder="1" applyAlignment="1">
      <alignment horizontal="center" vertical="center" wrapText="1"/>
    </xf>
    <xf numFmtId="0" fontId="72" fillId="41" borderId="60" xfId="92" applyFont="1" applyFill="1" applyBorder="1" applyAlignment="1">
      <alignment horizontal="center" vertical="center" wrapText="1"/>
    </xf>
    <xf numFmtId="0" fontId="72" fillId="45" borderId="60" xfId="92" applyFont="1" applyFill="1" applyBorder="1" applyAlignment="1">
      <alignment horizontal="center" vertical="center" wrapText="1"/>
    </xf>
    <xf numFmtId="0" fontId="72" fillId="44" borderId="60" xfId="92" applyFont="1" applyFill="1" applyBorder="1" applyAlignment="1">
      <alignment horizontal="center" vertical="center"/>
    </xf>
    <xf numFmtId="0" fontId="1" fillId="0" borderId="29" xfId="92" applyBorder="1" applyAlignment="1">
      <alignment vertical="center" wrapText="1"/>
    </xf>
    <xf numFmtId="165" fontId="1" fillId="0" borderId="29" xfId="92" applyNumberFormat="1" applyBorder="1" applyAlignment="1">
      <alignment horizontal="center" vertical="center" wrapText="1"/>
    </xf>
    <xf numFmtId="0" fontId="14" fillId="37" borderId="1" xfId="6" applyFont="1" applyFill="1" applyBorder="1" applyAlignment="1">
      <alignment horizontal="center" vertical="center" wrapText="1"/>
    </xf>
    <xf numFmtId="165" fontId="14" fillId="37" borderId="1" xfId="6" applyNumberFormat="1" applyFont="1" applyFill="1" applyBorder="1" applyAlignment="1">
      <alignment horizontal="center" vertical="center"/>
    </xf>
    <xf numFmtId="0" fontId="14" fillId="8" borderId="1" xfId="6" applyFont="1" applyFill="1" applyBorder="1" applyAlignment="1">
      <alignment horizontal="center" vertical="center"/>
    </xf>
    <xf numFmtId="165" fontId="4" fillId="8" borderId="1" xfId="6" applyNumberFormat="1" applyFont="1" applyFill="1" applyBorder="1" applyAlignment="1">
      <alignment horizontal="center" vertical="center"/>
    </xf>
    <xf numFmtId="8" fontId="1" fillId="0" borderId="1" xfId="7" applyNumberFormat="1" applyFont="1" applyFill="1" applyBorder="1" applyAlignment="1">
      <alignment horizontal="center" vertical="center" wrapText="1"/>
    </xf>
    <xf numFmtId="8" fontId="20" fillId="0" borderId="1" xfId="7" applyNumberFormat="1" applyFont="1" applyFill="1" applyBorder="1" applyAlignment="1">
      <alignment horizontal="center" vertical="center" wrapText="1"/>
    </xf>
    <xf numFmtId="44" fontId="3" fillId="0" borderId="1" xfId="7" applyFont="1" applyFill="1" applyBorder="1" applyAlignment="1">
      <alignment horizontal="center" vertical="center" wrapText="1"/>
    </xf>
    <xf numFmtId="8" fontId="22" fillId="0" borderId="1" xfId="7" applyNumberFormat="1" applyFont="1" applyFill="1" applyBorder="1" applyAlignment="1">
      <alignment horizontal="center" vertical="center" wrapText="1"/>
    </xf>
    <xf numFmtId="8" fontId="1" fillId="0" borderId="1" xfId="7" applyNumberFormat="1" applyFont="1" applyFill="1" applyBorder="1" applyAlignment="1">
      <alignment horizontal="center" vertical="center"/>
    </xf>
    <xf numFmtId="171" fontId="29" fillId="8" borderId="1" xfId="6" applyNumberFormat="1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5" fillId="0" borderId="5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8" borderId="1" xfId="92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4" fontId="4" fillId="4" borderId="1" xfId="122" applyFont="1" applyFill="1" applyBorder="1" applyAlignment="1">
      <alignment horizontal="left" vertical="center" wrapText="1"/>
    </xf>
    <xf numFmtId="0" fontId="1" fillId="0" borderId="1" xfId="92" applyBorder="1" applyAlignment="1">
      <alignment horizontal="center" vertical="center" wrapText="1"/>
    </xf>
    <xf numFmtId="4" fontId="5" fillId="0" borderId="1" xfId="92" applyNumberFormat="1" applyFont="1" applyBorder="1" applyAlignment="1">
      <alignment horizontal="center" vertical="center" wrapText="1"/>
    </xf>
    <xf numFmtId="44" fontId="10" fillId="3" borderId="1" xfId="0" applyNumberFormat="1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44" fontId="0" fillId="0" borderId="49" xfId="7" applyFont="1" applyFill="1" applyBorder="1" applyAlignment="1">
      <alignment horizontal="center" vertical="center" wrapText="1"/>
    </xf>
    <xf numFmtId="44" fontId="0" fillId="0" borderId="2" xfId="7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44" fontId="14" fillId="0" borderId="27" xfId="0" applyNumberFormat="1" applyFont="1" applyBorder="1" applyAlignment="1">
      <alignment horizontal="center" vertical="center" wrapText="1"/>
    </xf>
    <xf numFmtId="44" fontId="14" fillId="0" borderId="28" xfId="0" applyNumberFormat="1" applyFont="1" applyBorder="1" applyAlignment="1">
      <alignment horizontal="center" vertical="center" wrapText="1"/>
    </xf>
    <xf numFmtId="165" fontId="14" fillId="0" borderId="27" xfId="0" applyNumberFormat="1" applyFont="1" applyBorder="1" applyAlignment="1">
      <alignment horizontal="center" vertical="center" wrapText="1"/>
    </xf>
    <xf numFmtId="165" fontId="14" fillId="0" borderId="28" xfId="0" applyNumberFormat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14" fillId="6" borderId="54" xfId="0" applyFont="1" applyFill="1" applyBorder="1" applyAlignment="1">
      <alignment horizontal="center" vertical="center" wrapText="1"/>
    </xf>
    <xf numFmtId="0" fontId="14" fillId="6" borderId="5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left" vertical="center" wrapText="1"/>
    </xf>
    <xf numFmtId="0" fontId="4" fillId="4" borderId="58" xfId="0" applyFont="1" applyFill="1" applyBorder="1" applyAlignment="1">
      <alignment horizontal="left" vertical="center" wrapText="1"/>
    </xf>
    <xf numFmtId="0" fontId="55" fillId="4" borderId="50" xfId="0" applyFont="1" applyFill="1" applyBorder="1" applyAlignment="1">
      <alignment horizontal="left" vertical="center"/>
    </xf>
    <xf numFmtId="0" fontId="55" fillId="4" borderId="14" xfId="0" applyFont="1" applyFill="1" applyBorder="1" applyAlignment="1">
      <alignment horizontal="left" vertical="center"/>
    </xf>
    <xf numFmtId="0" fontId="55" fillId="4" borderId="51" xfId="0" applyFont="1" applyFill="1" applyBorder="1" applyAlignment="1">
      <alignment horizontal="left" vertical="center"/>
    </xf>
    <xf numFmtId="0" fontId="14" fillId="6" borderId="26" xfId="0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165" fontId="0" fillId="0" borderId="49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55" fillId="4" borderId="50" xfId="0" applyFont="1" applyFill="1" applyBorder="1" applyAlignment="1">
      <alignment horizontal="left" vertical="center" wrapText="1"/>
    </xf>
    <xf numFmtId="0" fontId="55" fillId="4" borderId="14" xfId="0" applyFont="1" applyFill="1" applyBorder="1" applyAlignment="1">
      <alignment horizontal="left" vertical="center" wrapText="1"/>
    </xf>
    <xf numFmtId="0" fontId="2" fillId="4" borderId="51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2" fillId="39" borderId="60" xfId="92" applyFont="1" applyFill="1" applyBorder="1" applyAlignment="1">
      <alignment horizontal="center" vertical="center"/>
    </xf>
    <xf numFmtId="0" fontId="2" fillId="39" borderId="60" xfId="92" applyFont="1" applyFill="1" applyBorder="1" applyAlignment="1">
      <alignment horizontal="center" vertical="center" wrapText="1"/>
    </xf>
    <xf numFmtId="0" fontId="2" fillId="44" borderId="60" xfId="92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32" borderId="4" xfId="0" applyFont="1" applyFill="1" applyBorder="1" applyAlignment="1">
      <alignment horizontal="center" vertical="center" wrapText="1"/>
    </xf>
    <xf numFmtId="0" fontId="7" fillId="32" borderId="17" xfId="0" applyFont="1" applyFill="1" applyBorder="1" applyAlignment="1">
      <alignment horizontal="center" vertical="center" wrapText="1"/>
    </xf>
    <xf numFmtId="0" fontId="7" fillId="32" borderId="1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wrapText="1"/>
    </xf>
    <xf numFmtId="0" fontId="2" fillId="4" borderId="17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left" wrapText="1"/>
    </xf>
    <xf numFmtId="0" fontId="7" fillId="7" borderId="1" xfId="0" applyFont="1" applyFill="1" applyBorder="1" applyAlignment="1">
      <alignment horizontal="center" vertical="center" wrapText="1"/>
    </xf>
    <xf numFmtId="0" fontId="2" fillId="32" borderId="50" xfId="0" applyFont="1" applyFill="1" applyBorder="1" applyAlignment="1">
      <alignment horizontal="center" vertical="center" wrapText="1"/>
    </xf>
    <xf numFmtId="0" fontId="2" fillId="32" borderId="51" xfId="0" applyFont="1" applyFill="1" applyBorder="1" applyAlignment="1">
      <alignment horizontal="center" vertical="center" wrapText="1"/>
    </xf>
    <xf numFmtId="0" fontId="2" fillId="32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  <xf numFmtId="0" fontId="2" fillId="4" borderId="18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166" fontId="14" fillId="0" borderId="0" xfId="0" applyNumberFormat="1" applyFont="1" applyAlignment="1">
      <alignment horizontal="left"/>
    </xf>
    <xf numFmtId="0" fontId="28" fillId="5" borderId="4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9" fillId="0" borderId="53" xfId="92" applyFont="1" applyBorder="1" applyAlignment="1">
      <alignment horizontal="center" wrapText="1"/>
    </xf>
    <xf numFmtId="0" fontId="59" fillId="0" borderId="0" xfId="92" applyFont="1" applyAlignment="1">
      <alignment horizontal="center" wrapText="1"/>
    </xf>
    <xf numFmtId="165" fontId="2" fillId="0" borderId="53" xfId="92" applyNumberFormat="1" applyFont="1" applyBorder="1" applyAlignment="1">
      <alignment horizontal="center" vertical="center" wrapText="1"/>
    </xf>
    <xf numFmtId="165" fontId="2" fillId="0" borderId="0" xfId="92" applyNumberFormat="1" applyFont="1" applyAlignment="1">
      <alignment horizontal="center" vertical="center" wrapText="1"/>
    </xf>
    <xf numFmtId="0" fontId="59" fillId="4" borderId="50" xfId="92" applyFont="1" applyFill="1" applyBorder="1" applyAlignment="1">
      <alignment horizontal="center" vertical="center"/>
    </xf>
    <xf numFmtId="0" fontId="59" fillId="4" borderId="51" xfId="92" applyFont="1" applyFill="1" applyBorder="1" applyAlignment="1">
      <alignment horizontal="center" vertical="center"/>
    </xf>
    <xf numFmtId="0" fontId="59" fillId="4" borderId="14" xfId="92" applyFont="1" applyFill="1" applyBorder="1" applyAlignment="1">
      <alignment horizontal="center" vertical="center"/>
    </xf>
    <xf numFmtId="0" fontId="59" fillId="0" borderId="2" xfId="92" applyFont="1" applyBorder="1" applyAlignment="1">
      <alignment horizontal="center" vertical="center" wrapText="1"/>
    </xf>
    <xf numFmtId="0" fontId="59" fillId="0" borderId="1" xfId="92" applyFont="1" applyBorder="1" applyAlignment="1">
      <alignment horizontal="center" vertical="center" wrapText="1"/>
    </xf>
    <xf numFmtId="44" fontId="59" fillId="0" borderId="1" xfId="92" applyNumberFormat="1" applyFont="1" applyBorder="1" applyAlignment="1">
      <alignment horizontal="center" vertical="center" wrapText="1"/>
    </xf>
    <xf numFmtId="0" fontId="59" fillId="0" borderId="49" xfId="92" applyFont="1" applyBorder="1" applyAlignment="1">
      <alignment horizontal="center" vertical="center" wrapText="1"/>
    </xf>
    <xf numFmtId="0" fontId="59" fillId="0" borderId="15" xfId="92" applyFont="1" applyBorder="1" applyAlignment="1">
      <alignment horizontal="center" vertical="center" wrapText="1"/>
    </xf>
    <xf numFmtId="0" fontId="59" fillId="0" borderId="12" xfId="92" applyFont="1" applyBorder="1" applyAlignment="1">
      <alignment horizontal="center" vertical="center" wrapText="1"/>
    </xf>
    <xf numFmtId="0" fontId="59" fillId="0" borderId="50" xfId="92" applyFont="1" applyBorder="1" applyAlignment="1">
      <alignment horizontal="center" vertical="center" wrapText="1"/>
    </xf>
    <xf numFmtId="0" fontId="2" fillId="0" borderId="2" xfId="92" applyFont="1" applyBorder="1" applyAlignment="1">
      <alignment horizontal="center" vertical="center" wrapText="1"/>
    </xf>
    <xf numFmtId="0" fontId="2" fillId="0" borderId="1" xfId="92" applyFont="1" applyBorder="1" applyAlignment="1">
      <alignment horizontal="center" vertical="center" wrapText="1"/>
    </xf>
    <xf numFmtId="165" fontId="59" fillId="0" borderId="2" xfId="92" applyNumberFormat="1" applyFont="1" applyBorder="1" applyAlignment="1">
      <alignment horizontal="center" vertical="center" wrapText="1"/>
    </xf>
    <xf numFmtId="165" fontId="59" fillId="0" borderId="1" xfId="92" applyNumberFormat="1" applyFont="1" applyBorder="1" applyAlignment="1">
      <alignment horizontal="center" vertical="center" wrapText="1"/>
    </xf>
    <xf numFmtId="165" fontId="59" fillId="0" borderId="49" xfId="92" applyNumberFormat="1" applyFont="1" applyBorder="1" applyAlignment="1">
      <alignment horizontal="center" vertical="center" wrapText="1"/>
    </xf>
    <xf numFmtId="165" fontId="59" fillId="0" borderId="15" xfId="92" applyNumberFormat="1" applyFont="1" applyBorder="1" applyAlignment="1">
      <alignment horizontal="center" vertical="center" wrapText="1"/>
    </xf>
    <xf numFmtId="0" fontId="59" fillId="0" borderId="5" xfId="92" applyFont="1" applyBorder="1" applyAlignment="1">
      <alignment horizontal="left" vertical="center" wrapText="1"/>
    </xf>
    <xf numFmtId="0" fontId="59" fillId="0" borderId="0" xfId="92" applyFont="1" applyAlignment="1">
      <alignment horizontal="left" vertical="center" wrapText="1"/>
    </xf>
    <xf numFmtId="0" fontId="59" fillId="4" borderId="50" xfId="92" applyFont="1" applyFill="1" applyBorder="1" applyAlignment="1">
      <alignment horizontal="left" vertical="center" wrapText="1"/>
    </xf>
    <xf numFmtId="0" fontId="59" fillId="4" borderId="51" xfId="92" applyFont="1" applyFill="1" applyBorder="1" applyAlignment="1">
      <alignment horizontal="left" vertical="center" wrapText="1"/>
    </xf>
    <xf numFmtId="0" fontId="2" fillId="31" borderId="50" xfId="92" applyFont="1" applyFill="1" applyBorder="1" applyAlignment="1">
      <alignment horizontal="left" vertical="center" wrapText="1"/>
    </xf>
    <xf numFmtId="0" fontId="2" fillId="31" borderId="51" xfId="92" applyFont="1" applyFill="1" applyBorder="1" applyAlignment="1">
      <alignment horizontal="left" vertical="center" wrapText="1"/>
    </xf>
    <xf numFmtId="0" fontId="2" fillId="4" borderId="50" xfId="92" applyFont="1" applyFill="1" applyBorder="1" applyAlignment="1">
      <alignment horizontal="left" vertical="center" wrapText="1"/>
    </xf>
    <xf numFmtId="0" fontId="2" fillId="4" borderId="51" xfId="92" applyFont="1" applyFill="1" applyBorder="1" applyAlignment="1">
      <alignment horizontal="left" vertical="center" wrapText="1"/>
    </xf>
    <xf numFmtId="0" fontId="2" fillId="4" borderId="14" xfId="92" applyFont="1" applyFill="1" applyBorder="1" applyAlignment="1">
      <alignment horizontal="left" vertical="center" wrapText="1"/>
    </xf>
    <xf numFmtId="0" fontId="60" fillId="8" borderId="50" xfId="92" applyFont="1" applyFill="1" applyBorder="1" applyAlignment="1">
      <alignment horizontal="center" vertical="center" wrapText="1"/>
    </xf>
    <xf numFmtId="0" fontId="60" fillId="8" borderId="14" xfId="9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/>
    </xf>
    <xf numFmtId="0" fontId="2" fillId="38" borderId="50" xfId="6" applyFont="1" applyFill="1" applyBorder="1" applyAlignment="1">
      <alignment horizontal="center" vertical="center"/>
    </xf>
    <xf numFmtId="0" fontId="2" fillId="38" borderId="14" xfId="6" applyFont="1" applyFill="1" applyBorder="1" applyAlignment="1">
      <alignment horizontal="center" vertical="center"/>
    </xf>
    <xf numFmtId="0" fontId="2" fillId="40" borderId="1" xfId="6" applyFont="1" applyFill="1" applyBorder="1" applyAlignment="1">
      <alignment horizontal="center" vertical="center"/>
    </xf>
    <xf numFmtId="0" fontId="2" fillId="40" borderId="1" xfId="6" applyFont="1" applyFill="1" applyBorder="1" applyAlignment="1">
      <alignment horizontal="center" vertical="center" wrapText="1"/>
    </xf>
    <xf numFmtId="0" fontId="66" fillId="0" borderId="0" xfId="6" applyFont="1" applyAlignment="1">
      <alignment horizontal="left" vertical="center" wrapText="1"/>
    </xf>
    <xf numFmtId="49" fontId="14" fillId="37" borderId="50" xfId="6" applyNumberFormat="1" applyFont="1" applyFill="1" applyBorder="1" applyAlignment="1">
      <alignment horizontal="center" vertical="center"/>
    </xf>
    <xf numFmtId="49" fontId="14" fillId="37" borderId="51" xfId="6" applyNumberFormat="1" applyFont="1" applyFill="1" applyBorder="1" applyAlignment="1">
      <alignment horizontal="center" vertical="center"/>
    </xf>
    <xf numFmtId="49" fontId="14" fillId="37" borderId="14" xfId="6" applyNumberFormat="1" applyFont="1" applyFill="1" applyBorder="1" applyAlignment="1">
      <alignment horizontal="center" vertical="center"/>
    </xf>
    <xf numFmtId="0" fontId="14" fillId="39" borderId="1" xfId="6" applyFont="1" applyFill="1" applyBorder="1" applyAlignment="1">
      <alignment horizontal="center" vertical="center"/>
    </xf>
    <xf numFmtId="0" fontId="14" fillId="37" borderId="50" xfId="6" applyFont="1" applyFill="1" applyBorder="1" applyAlignment="1">
      <alignment horizontal="center" vertical="center"/>
    </xf>
    <xf numFmtId="0" fontId="14" fillId="37" borderId="51" xfId="6" applyFont="1" applyFill="1" applyBorder="1" applyAlignment="1">
      <alignment horizontal="center" vertical="center"/>
    </xf>
    <xf numFmtId="0" fontId="14" fillId="37" borderId="14" xfId="6" applyFont="1" applyFill="1" applyBorder="1" applyAlignment="1">
      <alignment horizontal="center" vertical="center"/>
    </xf>
    <xf numFmtId="17" fontId="14" fillId="37" borderId="1" xfId="6" quotePrefix="1" applyNumberFormat="1" applyFont="1" applyFill="1" applyBorder="1" applyAlignment="1">
      <alignment horizontal="center" vertical="center"/>
    </xf>
    <xf numFmtId="0" fontId="14" fillId="37" borderId="1" xfId="6" applyFont="1" applyFill="1" applyBorder="1" applyAlignment="1">
      <alignment horizontal="center" vertical="center"/>
    </xf>
    <xf numFmtId="0" fontId="4" fillId="39" borderId="1" xfId="6" applyFont="1" applyFill="1" applyBorder="1" applyAlignment="1">
      <alignment horizontal="center" vertical="center"/>
    </xf>
    <xf numFmtId="3" fontId="29" fillId="0" borderId="1" xfId="6" applyNumberFormat="1" applyFont="1" applyBorder="1" applyAlignment="1">
      <alignment horizontal="center" vertical="center" wrapText="1"/>
    </xf>
    <xf numFmtId="165" fontId="29" fillId="41" borderId="1" xfId="6" applyNumberFormat="1" applyFont="1" applyFill="1" applyBorder="1" applyAlignment="1">
      <alignment horizontal="center" vertical="center" wrapText="1"/>
    </xf>
  </cellXfs>
  <cellStyles count="127">
    <cellStyle name="20% - akcent 1" xfId="12" xr:uid="{00000000-0005-0000-0000-000000000000}"/>
    <cellStyle name="20% — akcent 1 2" xfId="65" xr:uid="{00000000-0005-0000-0000-000001000000}"/>
    <cellStyle name="20% - akcent 2" xfId="13" xr:uid="{00000000-0005-0000-0000-000002000000}"/>
    <cellStyle name="20% — akcent 2 2" xfId="71" xr:uid="{00000000-0005-0000-0000-000003000000}"/>
    <cellStyle name="20% - akcent 3" xfId="14" xr:uid="{00000000-0005-0000-0000-000004000000}"/>
    <cellStyle name="20% — akcent 3 2" xfId="72" xr:uid="{00000000-0005-0000-0000-000005000000}"/>
    <cellStyle name="20% - akcent 4" xfId="15" xr:uid="{00000000-0005-0000-0000-000006000000}"/>
    <cellStyle name="20% — akcent 4 2" xfId="73" xr:uid="{00000000-0005-0000-0000-000007000000}"/>
    <cellStyle name="20% - akcent 5" xfId="16" xr:uid="{00000000-0005-0000-0000-000008000000}"/>
    <cellStyle name="20% — akcent 5 2" xfId="74" xr:uid="{00000000-0005-0000-0000-000009000000}"/>
    <cellStyle name="20% - akcent 6" xfId="17" xr:uid="{00000000-0005-0000-0000-00000A000000}"/>
    <cellStyle name="20% — akcent 6 2" xfId="75" xr:uid="{00000000-0005-0000-0000-00000B000000}"/>
    <cellStyle name="40% - akcent 1" xfId="18" xr:uid="{00000000-0005-0000-0000-00000C000000}"/>
    <cellStyle name="40% — akcent 1 2" xfId="76" xr:uid="{00000000-0005-0000-0000-00000D000000}"/>
    <cellStyle name="40% - akcent 2" xfId="19" xr:uid="{00000000-0005-0000-0000-00000E000000}"/>
    <cellStyle name="40% — akcent 2 2" xfId="77" xr:uid="{00000000-0005-0000-0000-00000F000000}"/>
    <cellStyle name="40% - akcent 3" xfId="20" xr:uid="{00000000-0005-0000-0000-000010000000}"/>
    <cellStyle name="40% — akcent 3 2" xfId="78" xr:uid="{00000000-0005-0000-0000-000011000000}"/>
    <cellStyle name="40% - akcent 4" xfId="21" xr:uid="{00000000-0005-0000-0000-000012000000}"/>
    <cellStyle name="40% — akcent 4 2" xfId="79" xr:uid="{00000000-0005-0000-0000-000013000000}"/>
    <cellStyle name="40% - akcent 5" xfId="22" xr:uid="{00000000-0005-0000-0000-000014000000}"/>
    <cellStyle name="40% — akcent 5 2" xfId="80" xr:uid="{00000000-0005-0000-0000-000015000000}"/>
    <cellStyle name="40% - akcent 6" xfId="23" xr:uid="{00000000-0005-0000-0000-000016000000}"/>
    <cellStyle name="40% — akcent 6 2" xfId="81" xr:uid="{00000000-0005-0000-0000-000017000000}"/>
    <cellStyle name="60% - akcent 1" xfId="24" xr:uid="{00000000-0005-0000-0000-000018000000}"/>
    <cellStyle name="60% — akcent 1 2" xfId="82" xr:uid="{00000000-0005-0000-0000-000019000000}"/>
    <cellStyle name="60% - akcent 2" xfId="25" xr:uid="{00000000-0005-0000-0000-00001A000000}"/>
    <cellStyle name="60% — akcent 2 2" xfId="83" xr:uid="{00000000-0005-0000-0000-00001B000000}"/>
    <cellStyle name="60% - akcent 3" xfId="26" xr:uid="{00000000-0005-0000-0000-00001C000000}"/>
    <cellStyle name="60% — akcent 3 2" xfId="84" xr:uid="{00000000-0005-0000-0000-00001D000000}"/>
    <cellStyle name="60% - akcent 4" xfId="27" xr:uid="{00000000-0005-0000-0000-00001E000000}"/>
    <cellStyle name="60% — akcent 4 2" xfId="85" xr:uid="{00000000-0005-0000-0000-00001F000000}"/>
    <cellStyle name="60% - akcent 5" xfId="28" xr:uid="{00000000-0005-0000-0000-000020000000}"/>
    <cellStyle name="60% — akcent 5 2" xfId="86" xr:uid="{00000000-0005-0000-0000-000021000000}"/>
    <cellStyle name="60% - akcent 6" xfId="29" xr:uid="{00000000-0005-0000-0000-000022000000}"/>
    <cellStyle name="60% — akcent 6 2" xfId="87" xr:uid="{00000000-0005-0000-0000-000023000000}"/>
    <cellStyle name="Akcent 1 2" xfId="30" xr:uid="{00000000-0005-0000-0000-000024000000}"/>
    <cellStyle name="Akcent 2 2" xfId="31" xr:uid="{00000000-0005-0000-0000-000025000000}"/>
    <cellStyle name="Akcent 3 2" xfId="32" xr:uid="{00000000-0005-0000-0000-000026000000}"/>
    <cellStyle name="Akcent 4 2" xfId="33" xr:uid="{00000000-0005-0000-0000-000027000000}"/>
    <cellStyle name="Akcent 5 2" xfId="34" xr:uid="{00000000-0005-0000-0000-000028000000}"/>
    <cellStyle name="Akcent 6 2" xfId="35" xr:uid="{00000000-0005-0000-0000-000029000000}"/>
    <cellStyle name="Dane wejściowe 2" xfId="36" xr:uid="{00000000-0005-0000-0000-00002A000000}"/>
    <cellStyle name="Dane wejściowe 2 2" xfId="107" xr:uid="{00000000-0005-0000-0000-00002B000000}"/>
    <cellStyle name="Dane wejściowe 3" xfId="97" xr:uid="{00000000-0005-0000-0000-00002C000000}"/>
    <cellStyle name="Dane wyjściowe 2" xfId="37" xr:uid="{00000000-0005-0000-0000-00002D000000}"/>
    <cellStyle name="Dane wyjściowe 2 2" xfId="108" xr:uid="{00000000-0005-0000-0000-00002E000000}"/>
    <cellStyle name="Dane wyjściowe 3" xfId="98" xr:uid="{00000000-0005-0000-0000-00002F000000}"/>
    <cellStyle name="Dobre" xfId="38" xr:uid="{00000000-0005-0000-0000-000030000000}"/>
    <cellStyle name="Dobry 2" xfId="88" xr:uid="{00000000-0005-0000-0000-000031000000}"/>
    <cellStyle name="Dziesiętny" xfId="1" builtinId="3"/>
    <cellStyle name="Dziesiętny 2" xfId="94" xr:uid="{00000000-0005-0000-0000-000033000000}"/>
    <cellStyle name="Dziesiętny 2 2" xfId="121" xr:uid="{00000000-0005-0000-0000-000034000000}"/>
    <cellStyle name="Dziesiętny 3" xfId="2" xr:uid="{00000000-0005-0000-0000-000035000000}"/>
    <cellStyle name="Dziesiętny 3 2" xfId="60" xr:uid="{00000000-0005-0000-0000-000036000000}"/>
    <cellStyle name="Dziesiętny 3 2 2" xfId="117" xr:uid="{00000000-0005-0000-0000-000037000000}"/>
    <cellStyle name="Dziesiętny 3 3" xfId="102" xr:uid="{00000000-0005-0000-0000-000038000000}"/>
    <cellStyle name="Hiperłącze 2" xfId="61" xr:uid="{00000000-0005-0000-0000-000039000000}"/>
    <cellStyle name="Hiperłącze 3" xfId="69" xr:uid="{00000000-0005-0000-0000-00003A000000}"/>
    <cellStyle name="Komórka połączona 2" xfId="39" xr:uid="{00000000-0005-0000-0000-00003B000000}"/>
    <cellStyle name="Komórka zaznaczona 2" xfId="40" xr:uid="{00000000-0005-0000-0000-00003C000000}"/>
    <cellStyle name="Nagłówek 1 2" xfId="41" xr:uid="{00000000-0005-0000-0000-00003D000000}"/>
    <cellStyle name="Nagłówek 2 2" xfId="42" xr:uid="{00000000-0005-0000-0000-00003E000000}"/>
    <cellStyle name="Nagłówek 3 2" xfId="43" xr:uid="{00000000-0005-0000-0000-00003F000000}"/>
    <cellStyle name="Nagłówek 4 2" xfId="44" xr:uid="{00000000-0005-0000-0000-000040000000}"/>
    <cellStyle name="Neutralne" xfId="45" xr:uid="{00000000-0005-0000-0000-000041000000}"/>
    <cellStyle name="Neutralny 2" xfId="89" xr:uid="{00000000-0005-0000-0000-000042000000}"/>
    <cellStyle name="Normalny" xfId="0" builtinId="0"/>
    <cellStyle name="Normalny 10" xfId="92" xr:uid="{00000000-0005-0000-0000-000044000000}"/>
    <cellStyle name="Normalny 2" xfId="3" xr:uid="{00000000-0005-0000-0000-000045000000}"/>
    <cellStyle name="Normalny 2 2" xfId="4" xr:uid="{00000000-0005-0000-0000-000046000000}"/>
    <cellStyle name="Normalny 2 3" xfId="46" xr:uid="{00000000-0005-0000-0000-000047000000}"/>
    <cellStyle name="Normalny 2 4" xfId="103" xr:uid="{00000000-0005-0000-0000-000048000000}"/>
    <cellStyle name="Normalny 2_Wyp tab do ubezp maj na 2014r " xfId="5" xr:uid="{00000000-0005-0000-0000-000049000000}"/>
    <cellStyle name="Normalny 3" xfId="6" xr:uid="{00000000-0005-0000-0000-00004A000000}"/>
    <cellStyle name="Normalny 3 2" xfId="62" xr:uid="{00000000-0005-0000-0000-00004B000000}"/>
    <cellStyle name="Normalny 4" xfId="10" xr:uid="{00000000-0005-0000-0000-00004C000000}"/>
    <cellStyle name="Normalny 5" xfId="66" xr:uid="{00000000-0005-0000-0000-00004D000000}"/>
    <cellStyle name="Normalny 6" xfId="70" xr:uid="{00000000-0005-0000-0000-00004E000000}"/>
    <cellStyle name="Normalny 7" xfId="67" xr:uid="{00000000-0005-0000-0000-00004F000000}"/>
    <cellStyle name="Normalny 8" xfId="90" xr:uid="{00000000-0005-0000-0000-000050000000}"/>
    <cellStyle name="Normalny 9" xfId="93" xr:uid="{00000000-0005-0000-0000-000051000000}"/>
    <cellStyle name="Obliczenia 2" xfId="47" xr:uid="{00000000-0005-0000-0000-000052000000}"/>
    <cellStyle name="Obliczenia 2 2" xfId="109" xr:uid="{00000000-0005-0000-0000-000053000000}"/>
    <cellStyle name="Obliczenia 3" xfId="99" xr:uid="{00000000-0005-0000-0000-000054000000}"/>
    <cellStyle name="Suma 2" xfId="48" xr:uid="{00000000-0005-0000-0000-000055000000}"/>
    <cellStyle name="Suma 2 2" xfId="110" xr:uid="{00000000-0005-0000-0000-000056000000}"/>
    <cellStyle name="Suma 3" xfId="100" xr:uid="{00000000-0005-0000-0000-000057000000}"/>
    <cellStyle name="Tekst objaśnienia 2" xfId="49" xr:uid="{00000000-0005-0000-0000-000058000000}"/>
    <cellStyle name="Tekst ostrzeżenia 2" xfId="50" xr:uid="{00000000-0005-0000-0000-000059000000}"/>
    <cellStyle name="Tytuł 2" xfId="51" xr:uid="{00000000-0005-0000-0000-00005A000000}"/>
    <cellStyle name="Uwaga 2" xfId="52" xr:uid="{00000000-0005-0000-0000-00005B000000}"/>
    <cellStyle name="Uwaga 2 2" xfId="111" xr:uid="{00000000-0005-0000-0000-00005C000000}"/>
    <cellStyle name="Uwaga 3" xfId="56" xr:uid="{00000000-0005-0000-0000-00005D000000}"/>
    <cellStyle name="Uwaga 3 2" xfId="113" xr:uid="{00000000-0005-0000-0000-00005E000000}"/>
    <cellStyle name="Uwaga 4" xfId="101" xr:uid="{00000000-0005-0000-0000-00005F000000}"/>
    <cellStyle name="Walutowy" xfId="7" builtinId="4"/>
    <cellStyle name="Walutowy 10" xfId="104" xr:uid="{00000000-0005-0000-0000-000061000000}"/>
    <cellStyle name="Walutowy 11" xfId="125" xr:uid="{BD9AAD9D-CC47-4F99-A791-12D3D55DDB81}"/>
    <cellStyle name="Walutowy 2" xfId="8" xr:uid="{00000000-0005-0000-0000-000062000000}"/>
    <cellStyle name="Walutowy 2 2" xfId="53" xr:uid="{00000000-0005-0000-0000-000063000000}"/>
    <cellStyle name="Walutowy 2 3" xfId="57" xr:uid="{00000000-0005-0000-0000-000064000000}"/>
    <cellStyle name="Walutowy 2 3 2" xfId="114" xr:uid="{00000000-0005-0000-0000-000065000000}"/>
    <cellStyle name="Walutowy 2 4" xfId="59" xr:uid="{00000000-0005-0000-0000-000066000000}"/>
    <cellStyle name="Walutowy 2 4 2" xfId="116" xr:uid="{00000000-0005-0000-0000-000067000000}"/>
    <cellStyle name="Walutowy 2 5" xfId="63" xr:uid="{00000000-0005-0000-0000-000068000000}"/>
    <cellStyle name="Walutowy 2 5 2" xfId="118" xr:uid="{00000000-0005-0000-0000-000069000000}"/>
    <cellStyle name="Walutowy 2 6" xfId="96" xr:uid="{00000000-0005-0000-0000-00006A000000}"/>
    <cellStyle name="Walutowy 2 6 2" xfId="123" xr:uid="{00000000-0005-0000-0000-00006B000000}"/>
    <cellStyle name="Walutowy 2 7" xfId="105" xr:uid="{00000000-0005-0000-0000-00006C000000}"/>
    <cellStyle name="Walutowy 2 8" xfId="124" xr:uid="{95912D4B-FFD1-44F5-8819-8BE9A8B8EC69}"/>
    <cellStyle name="Walutowy 2 9" xfId="126" xr:uid="{89316021-8FD2-4F78-81B5-B64127C254BA}"/>
    <cellStyle name="Walutowy 3" xfId="9" xr:uid="{00000000-0005-0000-0000-00006D000000}"/>
    <cellStyle name="Walutowy 3 2" xfId="106" xr:uid="{00000000-0005-0000-0000-00006E000000}"/>
    <cellStyle name="Walutowy 4" xfId="11" xr:uid="{00000000-0005-0000-0000-00006F000000}"/>
    <cellStyle name="Walutowy 5" xfId="55" xr:uid="{00000000-0005-0000-0000-000070000000}"/>
    <cellStyle name="Walutowy 5 2" xfId="112" xr:uid="{00000000-0005-0000-0000-000071000000}"/>
    <cellStyle name="Walutowy 6" xfId="58" xr:uid="{00000000-0005-0000-0000-000072000000}"/>
    <cellStyle name="Walutowy 6 2" xfId="115" xr:uid="{00000000-0005-0000-0000-000073000000}"/>
    <cellStyle name="Walutowy 7" xfId="64" xr:uid="{00000000-0005-0000-0000-000074000000}"/>
    <cellStyle name="Walutowy 7 2" xfId="119" xr:uid="{00000000-0005-0000-0000-000075000000}"/>
    <cellStyle name="Walutowy 8" xfId="68" xr:uid="{00000000-0005-0000-0000-000076000000}"/>
    <cellStyle name="Walutowy 8 2" xfId="120" xr:uid="{00000000-0005-0000-0000-000077000000}"/>
    <cellStyle name="Walutowy 9" xfId="95" xr:uid="{00000000-0005-0000-0000-000078000000}"/>
    <cellStyle name="Walutowy 9 2" xfId="122" xr:uid="{00000000-0005-0000-0000-000079000000}"/>
    <cellStyle name="Złe" xfId="54" xr:uid="{00000000-0005-0000-0000-00007A000000}"/>
    <cellStyle name="Zły 2" xfId="91" xr:uid="{00000000-0005-0000-0000-00007B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1552575</xdr:colOff>
      <xdr:row>0</xdr:row>
      <xdr:rowOff>76200</xdr:rowOff>
    </xdr:from>
    <xdr:to>
      <xdr:col>6</xdr:col>
      <xdr:colOff>1312545</xdr:colOff>
      <xdr:row>2</xdr:row>
      <xdr:rowOff>121920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76200"/>
          <a:ext cx="160782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0</xdr:colOff>
          <xdr:row>2</xdr:row>
          <xdr:rowOff>76200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Y28"/>
  <sheetViews>
    <sheetView view="pageBreakPreview" topLeftCell="A16" zoomScaleSheetLayoutView="100" workbookViewId="0">
      <selection activeCell="H23" sqref="H23"/>
    </sheetView>
  </sheetViews>
  <sheetFormatPr defaultColWidth="9.140625" defaultRowHeight="12.75"/>
  <cols>
    <col min="1" max="1" width="4.7109375" style="13" customWidth="1"/>
    <col min="2" max="2" width="32.85546875" style="109" customWidth="1"/>
    <col min="3" max="3" width="24.140625" style="13" customWidth="1"/>
    <col min="4" max="4" width="12.85546875" style="13" customWidth="1"/>
    <col min="5" max="5" width="10.140625" style="13" customWidth="1"/>
    <col min="6" max="6" width="8.5703125" style="13" customWidth="1"/>
    <col min="7" max="7" width="34.42578125" style="13" customWidth="1"/>
    <col min="8" max="8" width="13.28515625" style="13" customWidth="1"/>
    <col min="9" max="9" width="14.85546875" style="13" customWidth="1"/>
    <col min="10" max="16384" width="9.140625" style="13"/>
  </cols>
  <sheetData>
    <row r="1" spans="1:51" s="12" customFormat="1">
      <c r="B1" s="107"/>
    </row>
    <row r="2" spans="1:51" s="16" customFormat="1" ht="45" customHeight="1">
      <c r="A2" s="477" t="s">
        <v>34</v>
      </c>
      <c r="B2" s="478"/>
      <c r="C2" s="478"/>
      <c r="D2" s="478"/>
      <c r="E2" s="478"/>
      <c r="F2" s="478"/>
      <c r="G2" s="478"/>
      <c r="H2" s="352"/>
      <c r="I2" s="352"/>
    </row>
    <row r="3" spans="1:51" s="17" customFormat="1" ht="84.75" customHeight="1">
      <c r="A3" s="28" t="s">
        <v>166</v>
      </c>
      <c r="B3" s="108" t="s">
        <v>167</v>
      </c>
      <c r="C3" s="28" t="s">
        <v>181</v>
      </c>
      <c r="D3" s="28" t="s">
        <v>182</v>
      </c>
      <c r="E3" s="28" t="s">
        <v>183</v>
      </c>
      <c r="F3" s="30" t="s">
        <v>788</v>
      </c>
      <c r="G3" s="47" t="s">
        <v>789</v>
      </c>
      <c r="H3" s="47" t="s">
        <v>1455</v>
      </c>
      <c r="I3" s="47" t="s">
        <v>1521</v>
      </c>
    </row>
    <row r="4" spans="1:51" s="126" customFormat="1" ht="41.25" customHeight="1">
      <c r="A4" s="18">
        <v>1</v>
      </c>
      <c r="B4" s="220" t="s">
        <v>124</v>
      </c>
      <c r="C4" s="75" t="s">
        <v>639</v>
      </c>
      <c r="D4" s="125">
        <v>7531944565</v>
      </c>
      <c r="E4" s="124" t="s">
        <v>517</v>
      </c>
      <c r="F4" s="124" t="s">
        <v>518</v>
      </c>
      <c r="G4" s="124" t="s">
        <v>840</v>
      </c>
      <c r="H4" s="188" t="s">
        <v>1795</v>
      </c>
      <c r="I4" s="119" t="s">
        <v>121</v>
      </c>
      <c r="J4" s="210"/>
      <c r="K4" s="210"/>
      <c r="L4" s="210"/>
      <c r="M4" s="210"/>
      <c r="N4" s="210"/>
      <c r="O4" s="210"/>
      <c r="P4" s="210"/>
    </row>
    <row r="5" spans="1:51" s="127" customFormat="1" ht="38.25" customHeight="1">
      <c r="A5" s="113">
        <v>2</v>
      </c>
      <c r="B5" s="152" t="s">
        <v>359</v>
      </c>
      <c r="C5" s="75" t="s">
        <v>1021</v>
      </c>
      <c r="D5" s="121" t="s">
        <v>356</v>
      </c>
      <c r="E5" s="119" t="s">
        <v>357</v>
      </c>
      <c r="F5" s="119" t="s">
        <v>886</v>
      </c>
      <c r="G5" s="119" t="s">
        <v>885</v>
      </c>
      <c r="H5" s="119" t="s">
        <v>1456</v>
      </c>
      <c r="I5" s="119" t="s">
        <v>121</v>
      </c>
      <c r="J5" s="211"/>
      <c r="K5" s="212"/>
      <c r="L5" s="212"/>
      <c r="M5" s="212"/>
      <c r="N5" s="212"/>
      <c r="O5" s="212"/>
      <c r="P5" s="212"/>
    </row>
    <row r="6" spans="1:51" s="120" customFormat="1" ht="33" customHeight="1">
      <c r="A6" s="18">
        <v>3</v>
      </c>
      <c r="B6" s="221" t="s">
        <v>331</v>
      </c>
      <c r="C6" s="75" t="s">
        <v>640</v>
      </c>
      <c r="D6" s="125" t="s">
        <v>156</v>
      </c>
      <c r="E6" s="119" t="s">
        <v>157</v>
      </c>
      <c r="F6" s="119" t="s">
        <v>158</v>
      </c>
      <c r="G6" s="188" t="s">
        <v>824</v>
      </c>
      <c r="H6" s="188" t="s">
        <v>1458</v>
      </c>
      <c r="I6" s="188" t="s">
        <v>121</v>
      </c>
      <c r="J6" s="213"/>
      <c r="K6" s="213"/>
      <c r="L6" s="213"/>
      <c r="M6" s="214"/>
      <c r="N6" s="214"/>
      <c r="O6" s="214"/>
      <c r="P6" s="214"/>
    </row>
    <row r="7" spans="1:51" s="120" customFormat="1" ht="29.25" customHeight="1">
      <c r="A7" s="113">
        <v>4</v>
      </c>
      <c r="B7" s="152" t="s">
        <v>592</v>
      </c>
      <c r="C7" s="75" t="s">
        <v>947</v>
      </c>
      <c r="D7" s="121" t="s">
        <v>154</v>
      </c>
      <c r="E7" s="122" t="s">
        <v>470</v>
      </c>
      <c r="F7" s="122" t="s">
        <v>471</v>
      </c>
      <c r="G7" s="122" t="s">
        <v>802</v>
      </c>
      <c r="H7" s="122" t="s">
        <v>1468</v>
      </c>
      <c r="I7" s="181" t="s">
        <v>1469</v>
      </c>
      <c r="J7" s="214"/>
      <c r="K7" s="214"/>
      <c r="L7" s="214"/>
      <c r="M7" s="214"/>
      <c r="N7" s="214"/>
      <c r="O7" s="214"/>
      <c r="P7" s="214"/>
    </row>
    <row r="8" spans="1:51" s="127" customFormat="1" ht="26.25" customHeight="1">
      <c r="A8" s="18">
        <v>5</v>
      </c>
      <c r="B8" s="221" t="s">
        <v>240</v>
      </c>
      <c r="C8" s="75" t="s">
        <v>1022</v>
      </c>
      <c r="D8" s="125">
        <v>7531323024</v>
      </c>
      <c r="E8" s="124" t="s">
        <v>113</v>
      </c>
      <c r="F8" s="124" t="s">
        <v>99</v>
      </c>
      <c r="G8" s="124" t="s">
        <v>790</v>
      </c>
      <c r="H8" s="119" t="s">
        <v>1470</v>
      </c>
      <c r="I8" s="119" t="s">
        <v>1471</v>
      </c>
      <c r="J8" s="212"/>
      <c r="K8" s="212"/>
      <c r="L8" s="212"/>
      <c r="M8" s="212"/>
      <c r="N8" s="212"/>
      <c r="O8" s="212"/>
      <c r="P8" s="212"/>
    </row>
    <row r="9" spans="1:51" s="126" customFormat="1" ht="24.95" customHeight="1">
      <c r="A9" s="113">
        <v>6</v>
      </c>
      <c r="B9" s="220" t="s">
        <v>332</v>
      </c>
      <c r="C9" s="75" t="s">
        <v>641</v>
      </c>
      <c r="D9" s="128" t="s">
        <v>104</v>
      </c>
      <c r="E9" s="129" t="s">
        <v>105</v>
      </c>
      <c r="F9" s="129" t="s">
        <v>99</v>
      </c>
      <c r="G9" s="129" t="s">
        <v>790</v>
      </c>
      <c r="H9" s="358" t="s">
        <v>1472</v>
      </c>
      <c r="I9" s="358" t="s">
        <v>1473</v>
      </c>
      <c r="J9" s="210"/>
      <c r="K9" s="210"/>
      <c r="L9" s="210"/>
      <c r="M9" s="210"/>
      <c r="N9" s="210"/>
      <c r="O9" s="210"/>
      <c r="P9" s="210"/>
    </row>
    <row r="10" spans="1:51" ht="29.25" customHeight="1">
      <c r="A10" s="18">
        <v>7</v>
      </c>
      <c r="B10" s="375" t="s">
        <v>190</v>
      </c>
      <c r="C10" s="75" t="s">
        <v>972</v>
      </c>
      <c r="D10" s="125">
        <v>7531042259</v>
      </c>
      <c r="E10" s="119" t="s">
        <v>218</v>
      </c>
      <c r="F10" s="119" t="s">
        <v>99</v>
      </c>
      <c r="G10" s="119" t="s">
        <v>790</v>
      </c>
      <c r="H10" s="119" t="s">
        <v>1477</v>
      </c>
      <c r="I10" s="119" t="s">
        <v>1478</v>
      </c>
      <c r="J10" s="481"/>
      <c r="K10" s="482"/>
      <c r="L10" s="482"/>
      <c r="M10" s="482"/>
      <c r="N10" s="482"/>
      <c r="O10" s="482"/>
      <c r="P10" s="482"/>
    </row>
    <row r="11" spans="1:51" ht="30" customHeight="1">
      <c r="A11" s="113">
        <v>8</v>
      </c>
      <c r="B11" s="220" t="s">
        <v>0</v>
      </c>
      <c r="C11" s="75" t="s">
        <v>642</v>
      </c>
      <c r="D11" s="125" t="s">
        <v>247</v>
      </c>
      <c r="E11" s="124" t="s">
        <v>248</v>
      </c>
      <c r="F11" s="124" t="s">
        <v>99</v>
      </c>
      <c r="G11" s="124" t="s">
        <v>790</v>
      </c>
      <c r="H11" s="188" t="s">
        <v>1786</v>
      </c>
      <c r="I11" s="188" t="s">
        <v>1787</v>
      </c>
      <c r="J11" s="205"/>
      <c r="K11" s="215"/>
      <c r="L11" s="215"/>
      <c r="M11" s="215"/>
      <c r="N11" s="215"/>
      <c r="O11" s="215"/>
      <c r="P11" s="215"/>
    </row>
    <row r="12" spans="1:51" ht="28.5" customHeight="1">
      <c r="A12" s="18">
        <v>9</v>
      </c>
      <c r="B12" s="220" t="s">
        <v>1</v>
      </c>
      <c r="C12" s="75" t="s">
        <v>1020</v>
      </c>
      <c r="D12" s="125">
        <v>7531087090</v>
      </c>
      <c r="E12" s="124" t="s">
        <v>268</v>
      </c>
      <c r="F12" s="124" t="s">
        <v>99</v>
      </c>
      <c r="G12" s="124" t="s">
        <v>790</v>
      </c>
      <c r="H12" s="119" t="s">
        <v>1511</v>
      </c>
      <c r="I12" s="119" t="s">
        <v>1512</v>
      </c>
      <c r="J12" s="205"/>
      <c r="K12" s="215"/>
      <c r="L12" s="215"/>
      <c r="M12" s="215"/>
      <c r="N12" s="215"/>
      <c r="O12" s="215"/>
      <c r="P12" s="215"/>
    </row>
    <row r="13" spans="1:51" s="3" customFormat="1" ht="30.75" customHeight="1">
      <c r="A13" s="113">
        <v>10</v>
      </c>
      <c r="B13" s="221" t="s">
        <v>192</v>
      </c>
      <c r="C13" s="75" t="s">
        <v>1028</v>
      </c>
      <c r="D13" s="114" t="s">
        <v>128</v>
      </c>
      <c r="E13" s="122" t="s">
        <v>127</v>
      </c>
      <c r="F13" s="122" t="s">
        <v>99</v>
      </c>
      <c r="G13" s="181" t="s">
        <v>790</v>
      </c>
      <c r="H13" s="181" t="s">
        <v>1513</v>
      </c>
      <c r="I13" s="181" t="s">
        <v>1514</v>
      </c>
      <c r="J13" s="211"/>
      <c r="K13" s="216"/>
      <c r="L13" s="216"/>
      <c r="M13" s="216"/>
      <c r="N13" s="216"/>
      <c r="O13" s="216"/>
      <c r="P13" s="216"/>
    </row>
    <row r="14" spans="1:51" s="120" customFormat="1" ht="42.75" customHeight="1">
      <c r="A14" s="18">
        <v>11</v>
      </c>
      <c r="B14" s="152" t="s">
        <v>21</v>
      </c>
      <c r="C14" s="75" t="s">
        <v>643</v>
      </c>
      <c r="D14" s="114" t="s">
        <v>22</v>
      </c>
      <c r="E14" s="122" t="s">
        <v>23</v>
      </c>
      <c r="F14" s="122" t="s">
        <v>99</v>
      </c>
      <c r="G14" s="122" t="s">
        <v>790</v>
      </c>
      <c r="H14" s="122" t="s">
        <v>1520</v>
      </c>
      <c r="I14" s="122" t="s">
        <v>121</v>
      </c>
      <c r="J14" s="214"/>
      <c r="K14" s="214"/>
      <c r="L14" s="214"/>
      <c r="M14" s="214"/>
      <c r="N14" s="214"/>
      <c r="O14" s="214"/>
      <c r="P14" s="214"/>
    </row>
    <row r="15" spans="1:51" s="120" customFormat="1" ht="52.5" customHeight="1">
      <c r="A15" s="113">
        <v>12</v>
      </c>
      <c r="B15" s="222" t="s">
        <v>155</v>
      </c>
      <c r="C15" s="75" t="s">
        <v>644</v>
      </c>
      <c r="D15" s="117" t="s">
        <v>321</v>
      </c>
      <c r="E15" s="118" t="s">
        <v>322</v>
      </c>
      <c r="F15" s="118" t="s">
        <v>323</v>
      </c>
      <c r="G15" s="118" t="s">
        <v>792</v>
      </c>
      <c r="H15" s="119" t="s">
        <v>1522</v>
      </c>
      <c r="I15" s="119" t="s">
        <v>1523</v>
      </c>
      <c r="J15" s="214"/>
      <c r="K15" s="214"/>
      <c r="L15" s="214"/>
      <c r="M15" s="214"/>
      <c r="N15" s="214"/>
      <c r="O15" s="214"/>
      <c r="P15" s="214"/>
    </row>
    <row r="16" spans="1:51" s="21" customFormat="1" ht="30.75" customHeight="1">
      <c r="A16" s="18">
        <v>13</v>
      </c>
      <c r="B16" s="221" t="s">
        <v>11</v>
      </c>
      <c r="C16" s="119" t="s">
        <v>645</v>
      </c>
      <c r="D16" s="114" t="s">
        <v>9</v>
      </c>
      <c r="E16" s="130" t="s">
        <v>10</v>
      </c>
      <c r="F16" s="130" t="s">
        <v>99</v>
      </c>
      <c r="G16" s="130" t="s">
        <v>790</v>
      </c>
      <c r="H16" s="119" t="s">
        <v>1533</v>
      </c>
      <c r="I16" s="119" t="s">
        <v>1534</v>
      </c>
      <c r="J16" s="216"/>
      <c r="K16" s="216"/>
      <c r="L16" s="216"/>
      <c r="M16" s="216"/>
      <c r="N16" s="216"/>
      <c r="O16" s="216"/>
      <c r="P16" s="216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131"/>
    </row>
    <row r="17" spans="1:16" s="123" customFormat="1" ht="36" customHeight="1">
      <c r="A17" s="113">
        <v>14</v>
      </c>
      <c r="B17" s="152" t="s">
        <v>2</v>
      </c>
      <c r="C17" s="75" t="s">
        <v>646</v>
      </c>
      <c r="D17" s="117">
        <v>7531979523</v>
      </c>
      <c r="E17" s="118" t="s">
        <v>87</v>
      </c>
      <c r="F17" s="118" t="s">
        <v>88</v>
      </c>
      <c r="G17" s="119" t="s">
        <v>820</v>
      </c>
      <c r="H17" s="119" t="s">
        <v>1515</v>
      </c>
      <c r="I17" s="119" t="s">
        <v>121</v>
      </c>
      <c r="J17" s="479"/>
      <c r="K17" s="480"/>
      <c r="L17" s="206"/>
      <c r="M17" s="206"/>
      <c r="N17" s="206"/>
      <c r="O17" s="206"/>
      <c r="P17" s="206"/>
    </row>
    <row r="18" spans="1:16" s="120" customFormat="1" ht="26.25" customHeight="1">
      <c r="A18" s="18">
        <v>15</v>
      </c>
      <c r="B18" s="222" t="s">
        <v>152</v>
      </c>
      <c r="C18" s="75" t="s">
        <v>647</v>
      </c>
      <c r="D18" s="116" t="s">
        <v>89</v>
      </c>
      <c r="E18" s="119" t="s">
        <v>90</v>
      </c>
      <c r="F18" s="119" t="s">
        <v>91</v>
      </c>
      <c r="G18" s="119" t="s">
        <v>817</v>
      </c>
      <c r="H18" s="188" t="s">
        <v>1790</v>
      </c>
      <c r="I18" s="119" t="s">
        <v>121</v>
      </c>
      <c r="J18" s="214"/>
      <c r="K18" s="214"/>
      <c r="L18" s="214"/>
      <c r="M18" s="214"/>
      <c r="N18" s="214"/>
      <c r="O18" s="214"/>
      <c r="P18" s="214"/>
    </row>
    <row r="19" spans="1:16" ht="25.5" customHeight="1">
      <c r="A19" s="113">
        <v>16</v>
      </c>
      <c r="B19" s="153" t="s">
        <v>150</v>
      </c>
      <c r="C19" s="112" t="s">
        <v>648</v>
      </c>
      <c r="D19" s="52" t="s">
        <v>244</v>
      </c>
      <c r="E19" s="116">
        <v>161485076</v>
      </c>
      <c r="F19" s="116" t="s">
        <v>99</v>
      </c>
      <c r="G19" s="116" t="s">
        <v>790</v>
      </c>
      <c r="H19" s="457">
        <v>53</v>
      </c>
      <c r="I19" s="457">
        <v>150</v>
      </c>
      <c r="J19" s="217"/>
      <c r="K19" s="215"/>
      <c r="L19" s="215"/>
      <c r="M19" s="215"/>
      <c r="N19" s="215"/>
      <c r="O19" s="215"/>
      <c r="P19" s="215"/>
    </row>
    <row r="20" spans="1:16" ht="31.5" customHeight="1">
      <c r="A20" s="18">
        <v>17</v>
      </c>
      <c r="B20" s="152" t="s">
        <v>922</v>
      </c>
      <c r="C20" s="75" t="s">
        <v>640</v>
      </c>
      <c r="D20" s="115" t="s">
        <v>195</v>
      </c>
      <c r="E20" s="115">
        <v>160325436</v>
      </c>
      <c r="F20" s="115" t="s">
        <v>196</v>
      </c>
      <c r="G20" s="115" t="s">
        <v>791</v>
      </c>
      <c r="H20" s="115">
        <v>44</v>
      </c>
      <c r="I20" s="115">
        <v>63</v>
      </c>
      <c r="J20" s="95"/>
      <c r="K20" s="215"/>
      <c r="L20" s="215"/>
      <c r="M20" s="215"/>
      <c r="N20" s="215"/>
      <c r="O20" s="215"/>
      <c r="P20" s="215"/>
    </row>
    <row r="28" spans="1:16">
      <c r="C28" s="19"/>
      <c r="D28" s="19"/>
    </row>
  </sheetData>
  <mergeCells count="3">
    <mergeCell ref="A2:G2"/>
    <mergeCell ref="J17:K17"/>
    <mergeCell ref="J10:P10"/>
  </mergeCells>
  <phoneticPr fontId="0" type="noConversion"/>
  <printOptions horizontalCentered="1"/>
  <pageMargins left="0.11811023622047245" right="0.11811023622047245" top="0.74803149606299213" bottom="0.19685039370078741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H158"/>
  <sheetViews>
    <sheetView view="pageBreakPreview" topLeftCell="A13" zoomScale="70" zoomScaleNormal="85" zoomScaleSheetLayoutView="70" workbookViewId="0">
      <selection activeCell="F21" sqref="F21"/>
    </sheetView>
  </sheetViews>
  <sheetFormatPr defaultColWidth="9.140625" defaultRowHeight="12.75"/>
  <cols>
    <col min="1" max="1" width="5.140625" style="6" customWidth="1"/>
    <col min="2" max="2" width="37.5703125" style="3" customWidth="1"/>
    <col min="3" max="3" width="19.42578125" style="3" customWidth="1"/>
    <col min="4" max="4" width="13.7109375" style="3" customWidth="1"/>
    <col min="5" max="5" width="15.5703125" style="3" customWidth="1"/>
    <col min="6" max="6" width="14.85546875" style="3" customWidth="1"/>
    <col min="7" max="7" width="13.85546875" style="6" customWidth="1"/>
    <col min="8" max="8" width="25.5703125" style="137" customWidth="1"/>
    <col min="9" max="9" width="16.85546875" style="14" customWidth="1"/>
    <col min="10" max="10" width="50" style="39" customWidth="1"/>
    <col min="11" max="11" width="30.42578125" style="3" customWidth="1"/>
    <col min="12" max="12" width="26.28515625" style="3" customWidth="1"/>
    <col min="13" max="13" width="20.5703125" style="3" customWidth="1"/>
    <col min="14" max="14" width="25.5703125" style="3" customWidth="1"/>
    <col min="15" max="16" width="13" style="3" customWidth="1"/>
    <col min="17" max="17" width="16.85546875" style="3" customWidth="1"/>
    <col min="18" max="18" width="4.28515625" style="3" customWidth="1"/>
    <col min="19" max="19" width="20.85546875" style="6" customWidth="1"/>
    <col min="20" max="20" width="53.28515625" style="6" customWidth="1"/>
    <col min="21" max="21" width="19.42578125" style="6" customWidth="1"/>
    <col min="22" max="22" width="38" style="6" customWidth="1"/>
    <col min="23" max="23" width="28.42578125" style="6" customWidth="1"/>
    <col min="24" max="24" width="26.42578125" style="3" customWidth="1"/>
    <col min="25" max="25" width="12.7109375" style="3" customWidth="1"/>
    <col min="26" max="27" width="21.140625" style="3" customWidth="1"/>
    <col min="28" max="28" width="14.7109375" style="3" customWidth="1"/>
    <col min="29" max="29" width="17.85546875" style="3" customWidth="1"/>
    <col min="30" max="30" width="14.85546875" style="3" customWidth="1"/>
    <col min="31" max="31" width="13.28515625" style="3" customWidth="1"/>
    <col min="32" max="32" width="13.42578125" style="3" customWidth="1"/>
    <col min="33" max="33" width="16.28515625" style="3" customWidth="1"/>
    <col min="34" max="34" width="13.7109375" style="3" customWidth="1"/>
    <col min="35" max="16384" width="9.140625" style="3"/>
  </cols>
  <sheetData>
    <row r="1" spans="1:34" ht="21" customHeight="1">
      <c r="A1" s="519" t="s">
        <v>174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</row>
    <row r="2" spans="1:34" ht="18.75" customHeight="1" thickBot="1">
      <c r="A2" s="519" t="s">
        <v>159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</row>
    <row r="3" spans="1:34" ht="39.75" customHeight="1" thickBot="1">
      <c r="A3" s="520" t="s">
        <v>114</v>
      </c>
      <c r="B3" s="522" t="s">
        <v>168</v>
      </c>
      <c r="C3" s="522" t="s">
        <v>193</v>
      </c>
      <c r="D3" s="522" t="s">
        <v>194</v>
      </c>
      <c r="E3" s="522" t="s">
        <v>209</v>
      </c>
      <c r="F3" s="490" t="s">
        <v>7</v>
      </c>
      <c r="G3" s="522" t="s">
        <v>169</v>
      </c>
      <c r="H3" s="524" t="s">
        <v>8</v>
      </c>
      <c r="I3" s="526" t="s">
        <v>289</v>
      </c>
      <c r="J3" s="528" t="s">
        <v>132</v>
      </c>
      <c r="K3" s="522" t="s">
        <v>116</v>
      </c>
      <c r="L3" s="544" t="s">
        <v>12</v>
      </c>
      <c r="M3" s="544"/>
      <c r="N3" s="544"/>
      <c r="O3" s="532" t="s">
        <v>793</v>
      </c>
      <c r="P3" s="532" t="s">
        <v>794</v>
      </c>
      <c r="Q3" s="532" t="s">
        <v>795</v>
      </c>
      <c r="R3" s="532" t="s">
        <v>115</v>
      </c>
      <c r="S3" s="490" t="s">
        <v>16</v>
      </c>
      <c r="T3" s="490" t="s">
        <v>17</v>
      </c>
      <c r="U3" s="494" t="s">
        <v>796</v>
      </c>
      <c r="V3" s="494" t="s">
        <v>797</v>
      </c>
      <c r="W3" s="494" t="s">
        <v>798</v>
      </c>
      <c r="X3" s="498" t="s">
        <v>31</v>
      </c>
      <c r="Y3" s="498"/>
      <c r="Z3" s="498"/>
      <c r="AA3" s="498"/>
      <c r="AB3" s="498"/>
      <c r="AC3" s="498"/>
      <c r="AD3" s="490" t="s">
        <v>894</v>
      </c>
      <c r="AE3" s="494" t="s">
        <v>32</v>
      </c>
      <c r="AF3" s="492" t="s">
        <v>33</v>
      </c>
      <c r="AG3" s="496" t="s">
        <v>377</v>
      </c>
      <c r="AH3" s="488" t="s">
        <v>60</v>
      </c>
    </row>
    <row r="4" spans="1:34" ht="90.75" customHeight="1" thickBot="1">
      <c r="A4" s="521"/>
      <c r="B4" s="523"/>
      <c r="C4" s="523"/>
      <c r="D4" s="523"/>
      <c r="E4" s="523"/>
      <c r="F4" s="491"/>
      <c r="G4" s="523"/>
      <c r="H4" s="525"/>
      <c r="I4" s="527"/>
      <c r="J4" s="529"/>
      <c r="K4" s="523"/>
      <c r="L4" s="45" t="s">
        <v>13</v>
      </c>
      <c r="M4" s="45" t="s">
        <v>14</v>
      </c>
      <c r="N4" s="45" t="s">
        <v>15</v>
      </c>
      <c r="O4" s="533"/>
      <c r="P4" s="533"/>
      <c r="Q4" s="533"/>
      <c r="R4" s="533"/>
      <c r="S4" s="491"/>
      <c r="T4" s="491"/>
      <c r="U4" s="495"/>
      <c r="V4" s="495"/>
      <c r="W4" s="495"/>
      <c r="X4" s="46" t="s">
        <v>18</v>
      </c>
      <c r="Y4" s="46" t="s">
        <v>19</v>
      </c>
      <c r="Z4" s="46" t="s">
        <v>27</v>
      </c>
      <c r="AA4" s="46" t="s">
        <v>28</v>
      </c>
      <c r="AB4" s="46" t="s">
        <v>29</v>
      </c>
      <c r="AC4" s="46" t="s">
        <v>30</v>
      </c>
      <c r="AD4" s="491"/>
      <c r="AE4" s="495"/>
      <c r="AF4" s="493"/>
      <c r="AG4" s="497"/>
      <c r="AH4" s="489"/>
    </row>
    <row r="5" spans="1:34" s="64" customFormat="1" ht="15" customHeight="1">
      <c r="A5" s="164" t="s">
        <v>117</v>
      </c>
      <c r="B5" s="190" t="s">
        <v>124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 t="s">
        <v>895</v>
      </c>
      <c r="S5" s="539" t="s">
        <v>896</v>
      </c>
      <c r="T5" s="54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1"/>
      <c r="AG5" s="165"/>
      <c r="AH5" s="166"/>
    </row>
    <row r="6" spans="1:34" s="63" customFormat="1" ht="37.5" customHeight="1">
      <c r="A6" s="75">
        <v>1</v>
      </c>
      <c r="B6" s="223" t="s">
        <v>278</v>
      </c>
      <c r="C6" s="224" t="s">
        <v>279</v>
      </c>
      <c r="D6" s="224" t="s">
        <v>280</v>
      </c>
      <c r="E6" s="224" t="s">
        <v>280</v>
      </c>
      <c r="F6" s="224" t="s">
        <v>286</v>
      </c>
      <c r="G6" s="224" t="s">
        <v>281</v>
      </c>
      <c r="H6" s="225">
        <v>391345.39</v>
      </c>
      <c r="I6" s="226" t="s">
        <v>220</v>
      </c>
      <c r="J6" s="162" t="s">
        <v>335</v>
      </c>
      <c r="K6" s="224" t="s">
        <v>283</v>
      </c>
      <c r="L6" s="224" t="s">
        <v>53</v>
      </c>
      <c r="M6" s="224" t="s">
        <v>234</v>
      </c>
      <c r="N6" s="224" t="s">
        <v>84</v>
      </c>
      <c r="O6" s="224" t="s">
        <v>187</v>
      </c>
      <c r="P6" s="224" t="s">
        <v>187</v>
      </c>
      <c r="Q6" s="224" t="s">
        <v>187</v>
      </c>
      <c r="R6" s="75">
        <v>1</v>
      </c>
      <c r="S6" s="224" t="s">
        <v>85</v>
      </c>
      <c r="T6" s="34"/>
      <c r="U6" s="34" t="s">
        <v>212</v>
      </c>
      <c r="V6" s="34"/>
      <c r="W6" s="34" t="s">
        <v>212</v>
      </c>
      <c r="X6" s="224" t="s">
        <v>62</v>
      </c>
      <c r="Y6" s="224" t="s">
        <v>40</v>
      </c>
      <c r="Z6" s="224" t="s">
        <v>62</v>
      </c>
      <c r="AA6" s="224" t="s">
        <v>40</v>
      </c>
      <c r="AB6" s="224" t="s">
        <v>274</v>
      </c>
      <c r="AC6" s="224" t="s">
        <v>62</v>
      </c>
      <c r="AD6" s="224">
        <v>506.39</v>
      </c>
      <c r="AE6" s="224">
        <v>3</v>
      </c>
      <c r="AF6" s="224" t="s">
        <v>102</v>
      </c>
      <c r="AG6" s="224"/>
    </row>
    <row r="7" spans="1:34" s="63" customFormat="1" ht="30.75" customHeight="1">
      <c r="A7" s="75">
        <f>1+A6</f>
        <v>2</v>
      </c>
      <c r="B7" s="223" t="s">
        <v>278</v>
      </c>
      <c r="C7" s="224" t="s">
        <v>279</v>
      </c>
      <c r="D7" s="224" t="s">
        <v>280</v>
      </c>
      <c r="E7" s="224" t="s">
        <v>280</v>
      </c>
      <c r="F7" s="224" t="s">
        <v>286</v>
      </c>
      <c r="G7" s="224" t="s">
        <v>281</v>
      </c>
      <c r="H7" s="225">
        <v>414700</v>
      </c>
      <c r="I7" s="226" t="s">
        <v>220</v>
      </c>
      <c r="J7" s="162" t="s">
        <v>335</v>
      </c>
      <c r="K7" s="224" t="s">
        <v>284</v>
      </c>
      <c r="L7" s="224" t="s">
        <v>53</v>
      </c>
      <c r="M7" s="224" t="s">
        <v>234</v>
      </c>
      <c r="N7" s="224" t="s">
        <v>86</v>
      </c>
      <c r="O7" s="224" t="s">
        <v>187</v>
      </c>
      <c r="P7" s="224" t="s">
        <v>187</v>
      </c>
      <c r="Q7" s="224" t="s">
        <v>187</v>
      </c>
      <c r="R7" s="75">
        <f>1+R6</f>
        <v>2</v>
      </c>
      <c r="S7" s="224" t="s">
        <v>85</v>
      </c>
      <c r="T7" s="34"/>
      <c r="U7" s="34" t="s">
        <v>212</v>
      </c>
      <c r="V7" s="34"/>
      <c r="W7" s="34" t="s">
        <v>212</v>
      </c>
      <c r="X7" s="224" t="s">
        <v>62</v>
      </c>
      <c r="Y7" s="224" t="s">
        <v>40</v>
      </c>
      <c r="Z7" s="224" t="s">
        <v>62</v>
      </c>
      <c r="AA7" s="224" t="s">
        <v>40</v>
      </c>
      <c r="AB7" s="224" t="s">
        <v>274</v>
      </c>
      <c r="AC7" s="224" t="s">
        <v>62</v>
      </c>
      <c r="AD7" s="224">
        <v>709.56</v>
      </c>
      <c r="AE7" s="224">
        <v>4</v>
      </c>
      <c r="AF7" s="224" t="s">
        <v>102</v>
      </c>
      <c r="AG7" s="224"/>
    </row>
    <row r="8" spans="1:34" s="63" customFormat="1" ht="44.25" customHeight="1">
      <c r="A8" s="75">
        <f t="shared" ref="A8:A18" si="0">1+A7</f>
        <v>3</v>
      </c>
      <c r="B8" s="223" t="s">
        <v>337</v>
      </c>
      <c r="C8" s="224" t="s">
        <v>279</v>
      </c>
      <c r="D8" s="224" t="s">
        <v>280</v>
      </c>
      <c r="E8" s="224" t="s">
        <v>286</v>
      </c>
      <c r="F8" s="224" t="s">
        <v>286</v>
      </c>
      <c r="G8" s="224" t="s">
        <v>338</v>
      </c>
      <c r="H8" s="227">
        <v>1950000</v>
      </c>
      <c r="I8" s="228" t="s">
        <v>220</v>
      </c>
      <c r="J8" s="162" t="s">
        <v>335</v>
      </c>
      <c r="K8" s="224" t="s">
        <v>339</v>
      </c>
      <c r="L8" s="224" t="s">
        <v>53</v>
      </c>
      <c r="M8" s="224" t="s">
        <v>340</v>
      </c>
      <c r="N8" s="224" t="s">
        <v>341</v>
      </c>
      <c r="O8" s="224" t="s">
        <v>187</v>
      </c>
      <c r="P8" s="224" t="s">
        <v>187</v>
      </c>
      <c r="Q8" s="224" t="s">
        <v>187</v>
      </c>
      <c r="R8" s="75">
        <f t="shared" ref="R8:R18" si="1">1+R7</f>
        <v>3</v>
      </c>
      <c r="S8" s="224" t="s">
        <v>342</v>
      </c>
      <c r="T8" s="24" t="s">
        <v>343</v>
      </c>
      <c r="U8" s="24" t="s">
        <v>212</v>
      </c>
      <c r="V8" s="24"/>
      <c r="W8" s="24" t="s">
        <v>212</v>
      </c>
      <c r="X8" s="224" t="s">
        <v>40</v>
      </c>
      <c r="Y8" s="224" t="s">
        <v>40</v>
      </c>
      <c r="Z8" s="224" t="s">
        <v>40</v>
      </c>
      <c r="AA8" s="224" t="s">
        <v>40</v>
      </c>
      <c r="AB8" s="224" t="s">
        <v>40</v>
      </c>
      <c r="AC8" s="224" t="s">
        <v>40</v>
      </c>
      <c r="AD8" s="224">
        <v>776</v>
      </c>
      <c r="AE8" s="224">
        <v>3</v>
      </c>
      <c r="AF8" s="224" t="s">
        <v>101</v>
      </c>
      <c r="AG8" s="224"/>
    </row>
    <row r="9" spans="1:34" s="63" customFormat="1" ht="64.5" customHeight="1">
      <c r="A9" s="75">
        <f t="shared" si="0"/>
        <v>4</v>
      </c>
      <c r="B9" s="223" t="s">
        <v>278</v>
      </c>
      <c r="C9" s="224" t="s">
        <v>279</v>
      </c>
      <c r="D9" s="224" t="s">
        <v>280</v>
      </c>
      <c r="E9" s="224" t="s">
        <v>280</v>
      </c>
      <c r="F9" s="224" t="s">
        <v>286</v>
      </c>
      <c r="G9" s="224" t="s">
        <v>3</v>
      </c>
      <c r="H9" s="229">
        <v>5878000</v>
      </c>
      <c r="I9" s="226" t="s">
        <v>220</v>
      </c>
      <c r="J9" s="162" t="s">
        <v>282</v>
      </c>
      <c r="K9" s="224" t="s">
        <v>4</v>
      </c>
      <c r="L9" s="224" t="s">
        <v>53</v>
      </c>
      <c r="M9" s="223" t="s">
        <v>5</v>
      </c>
      <c r="N9" s="223" t="s">
        <v>6</v>
      </c>
      <c r="O9" s="224" t="s">
        <v>187</v>
      </c>
      <c r="P9" s="224" t="s">
        <v>187</v>
      </c>
      <c r="Q9" s="224" t="s">
        <v>187</v>
      </c>
      <c r="R9" s="75">
        <f t="shared" si="1"/>
        <v>4</v>
      </c>
      <c r="S9" s="224"/>
      <c r="T9" s="34"/>
      <c r="U9" s="34" t="s">
        <v>841</v>
      </c>
      <c r="V9" s="34"/>
      <c r="W9" s="34" t="s">
        <v>212</v>
      </c>
      <c r="X9" s="224" t="s">
        <v>62</v>
      </c>
      <c r="Y9" s="224" t="s">
        <v>40</v>
      </c>
      <c r="Z9" s="224" t="s">
        <v>62</v>
      </c>
      <c r="AA9" s="224" t="s">
        <v>62</v>
      </c>
      <c r="AB9" s="224" t="s">
        <v>274</v>
      </c>
      <c r="AC9" s="224" t="s">
        <v>62</v>
      </c>
      <c r="AD9" s="224">
        <v>1921.1</v>
      </c>
      <c r="AE9" s="224">
        <v>3</v>
      </c>
      <c r="AF9" s="224" t="s">
        <v>101</v>
      </c>
      <c r="AG9" s="224"/>
      <c r="AH9" s="75"/>
    </row>
    <row r="10" spans="1:34" s="203" customFormat="1" ht="45.75" customHeight="1">
      <c r="A10" s="75">
        <f t="shared" si="0"/>
        <v>5</v>
      </c>
      <c r="B10" s="230" t="s">
        <v>426</v>
      </c>
      <c r="C10" s="224" t="s">
        <v>427</v>
      </c>
      <c r="D10" s="224" t="s">
        <v>280</v>
      </c>
      <c r="E10" s="224" t="s">
        <v>102</v>
      </c>
      <c r="F10" s="224" t="s">
        <v>286</v>
      </c>
      <c r="G10" s="224" t="s">
        <v>428</v>
      </c>
      <c r="H10" s="231">
        <v>117644.85</v>
      </c>
      <c r="I10" s="226" t="s">
        <v>220</v>
      </c>
      <c r="J10" s="162" t="s">
        <v>429</v>
      </c>
      <c r="K10" s="224" t="s">
        <v>430</v>
      </c>
      <c r="L10" s="224" t="s">
        <v>53</v>
      </c>
      <c r="M10" s="224" t="s">
        <v>431</v>
      </c>
      <c r="N10" s="224" t="s">
        <v>432</v>
      </c>
      <c r="O10" s="224" t="s">
        <v>187</v>
      </c>
      <c r="P10" s="224" t="s">
        <v>187</v>
      </c>
      <c r="Q10" s="224" t="s">
        <v>187</v>
      </c>
      <c r="R10" s="75">
        <f t="shared" si="1"/>
        <v>5</v>
      </c>
      <c r="S10" s="224" t="s">
        <v>433</v>
      </c>
      <c r="T10" s="34"/>
      <c r="U10" s="34" t="s">
        <v>212</v>
      </c>
      <c r="V10" s="34"/>
      <c r="W10" s="34" t="s">
        <v>212</v>
      </c>
      <c r="X10" s="224" t="s">
        <v>41</v>
      </c>
      <c r="Y10" s="224" t="s">
        <v>40</v>
      </c>
      <c r="Z10" s="224" t="s">
        <v>41</v>
      </c>
      <c r="AA10" s="224" t="s">
        <v>41</v>
      </c>
      <c r="AB10" s="224" t="s">
        <v>434</v>
      </c>
      <c r="AC10" s="224" t="s">
        <v>62</v>
      </c>
      <c r="AD10" s="224">
        <v>603.79999999999995</v>
      </c>
      <c r="AE10" s="224" t="s">
        <v>435</v>
      </c>
      <c r="AF10" s="224" t="s">
        <v>102</v>
      </c>
      <c r="AG10" s="236"/>
      <c r="AH10" s="202"/>
    </row>
    <row r="11" spans="1:34" s="203" customFormat="1" ht="51">
      <c r="A11" s="75">
        <f t="shared" si="0"/>
        <v>6</v>
      </c>
      <c r="B11" s="223" t="s">
        <v>324</v>
      </c>
      <c r="C11" s="224" t="s">
        <v>242</v>
      </c>
      <c r="D11" s="224" t="s">
        <v>280</v>
      </c>
      <c r="E11" s="224" t="s">
        <v>286</v>
      </c>
      <c r="F11" s="224" t="s">
        <v>286</v>
      </c>
      <c r="G11" s="224" t="s">
        <v>363</v>
      </c>
      <c r="H11" s="225">
        <v>213500</v>
      </c>
      <c r="I11" s="226" t="s">
        <v>220</v>
      </c>
      <c r="J11" s="162" t="s">
        <v>282</v>
      </c>
      <c r="K11" s="224" t="s">
        <v>364</v>
      </c>
      <c r="L11" s="224" t="s">
        <v>365</v>
      </c>
      <c r="M11" s="224" t="s">
        <v>366</v>
      </c>
      <c r="N11" s="224" t="s">
        <v>367</v>
      </c>
      <c r="O11" s="224" t="s">
        <v>187</v>
      </c>
      <c r="P11" s="224" t="s">
        <v>187</v>
      </c>
      <c r="Q11" s="224" t="s">
        <v>187</v>
      </c>
      <c r="R11" s="75">
        <f t="shared" si="1"/>
        <v>6</v>
      </c>
      <c r="S11" s="224" t="s">
        <v>368</v>
      </c>
      <c r="T11" s="224" t="s">
        <v>369</v>
      </c>
      <c r="U11" s="224" t="s">
        <v>212</v>
      </c>
      <c r="V11" s="224"/>
      <c r="W11" s="224" t="s">
        <v>212</v>
      </c>
      <c r="X11" s="223" t="s">
        <v>370</v>
      </c>
      <c r="Y11" s="224" t="s">
        <v>371</v>
      </c>
      <c r="Z11" s="223" t="s">
        <v>372</v>
      </c>
      <c r="AA11" s="223" t="s">
        <v>373</v>
      </c>
      <c r="AB11" s="224" t="s">
        <v>52</v>
      </c>
      <c r="AC11" s="224" t="s">
        <v>374</v>
      </c>
      <c r="AD11" s="224">
        <v>200</v>
      </c>
      <c r="AE11" s="224">
        <v>2</v>
      </c>
      <c r="AF11" s="224" t="s">
        <v>286</v>
      </c>
      <c r="AG11" s="224"/>
    </row>
    <row r="12" spans="1:34" s="203" customFormat="1" ht="45.75" customHeight="1">
      <c r="A12" s="75">
        <f t="shared" si="0"/>
        <v>7</v>
      </c>
      <c r="B12" s="230" t="s">
        <v>412</v>
      </c>
      <c r="C12" s="224" t="s">
        <v>287</v>
      </c>
      <c r="D12" s="224" t="s">
        <v>101</v>
      </c>
      <c r="E12" s="224" t="s">
        <v>102</v>
      </c>
      <c r="F12" s="224" t="s">
        <v>102</v>
      </c>
      <c r="G12" s="224">
        <v>2018</v>
      </c>
      <c r="H12" s="231">
        <v>1079857.69</v>
      </c>
      <c r="I12" s="226" t="s">
        <v>220</v>
      </c>
      <c r="J12" s="162"/>
      <c r="K12" s="224" t="s">
        <v>414</v>
      </c>
      <c r="L12" s="224"/>
      <c r="M12" s="224"/>
      <c r="N12" s="224"/>
      <c r="O12" s="232" t="s">
        <v>187</v>
      </c>
      <c r="P12" s="232" t="s">
        <v>187</v>
      </c>
      <c r="Q12" s="232" t="s">
        <v>187</v>
      </c>
      <c r="R12" s="75">
        <f t="shared" si="1"/>
        <v>7</v>
      </c>
      <c r="S12" s="224"/>
      <c r="T12" s="224"/>
      <c r="U12" s="224" t="s">
        <v>212</v>
      </c>
      <c r="V12" s="224"/>
      <c r="W12" s="224" t="s">
        <v>212</v>
      </c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</row>
    <row r="13" spans="1:34" s="203" customFormat="1" ht="108.75" customHeight="1">
      <c r="A13" s="75">
        <f t="shared" si="0"/>
        <v>8</v>
      </c>
      <c r="B13" s="230" t="s">
        <v>413</v>
      </c>
      <c r="C13" s="224" t="s">
        <v>519</v>
      </c>
      <c r="D13" s="224" t="s">
        <v>187</v>
      </c>
      <c r="E13" s="224" t="s">
        <v>212</v>
      </c>
      <c r="F13" s="224" t="s">
        <v>187</v>
      </c>
      <c r="G13" s="223" t="s">
        <v>521</v>
      </c>
      <c r="H13" s="229">
        <v>380000</v>
      </c>
      <c r="I13" s="233" t="s">
        <v>520</v>
      </c>
      <c r="J13" s="49" t="s">
        <v>522</v>
      </c>
      <c r="K13" s="224" t="s">
        <v>523</v>
      </c>
      <c r="L13" s="224" t="s">
        <v>524</v>
      </c>
      <c r="M13" s="224" t="s">
        <v>525</v>
      </c>
      <c r="N13" s="224" t="s">
        <v>526</v>
      </c>
      <c r="O13" s="224" t="s">
        <v>187</v>
      </c>
      <c r="P13" s="224" t="s">
        <v>187</v>
      </c>
      <c r="Q13" s="224" t="s">
        <v>187</v>
      </c>
      <c r="R13" s="75">
        <f t="shared" si="1"/>
        <v>8</v>
      </c>
      <c r="S13" s="224" t="s">
        <v>415</v>
      </c>
      <c r="T13" s="237"/>
      <c r="U13" s="236" t="s">
        <v>212</v>
      </c>
      <c r="V13" s="236"/>
      <c r="W13" s="236" t="s">
        <v>212</v>
      </c>
      <c r="X13" s="224" t="s">
        <v>527</v>
      </c>
      <c r="Y13" s="224" t="s">
        <v>528</v>
      </c>
      <c r="Z13" s="224" t="s">
        <v>528</v>
      </c>
      <c r="AA13" s="224" t="s">
        <v>527</v>
      </c>
      <c r="AB13" s="224" t="s">
        <v>76</v>
      </c>
      <c r="AC13" s="224" t="s">
        <v>528</v>
      </c>
      <c r="AD13" s="236">
        <v>1003</v>
      </c>
      <c r="AE13" s="236">
        <v>4</v>
      </c>
      <c r="AF13" s="236" t="s">
        <v>187</v>
      </c>
      <c r="AG13" s="224"/>
    </row>
    <row r="14" spans="1:34" s="203" customFormat="1" ht="99.75" customHeight="1">
      <c r="A14" s="75">
        <f t="shared" si="0"/>
        <v>9</v>
      </c>
      <c r="B14" s="230" t="s">
        <v>843</v>
      </c>
      <c r="C14" s="224" t="s">
        <v>921</v>
      </c>
      <c r="D14" s="224" t="s">
        <v>212</v>
      </c>
      <c r="E14" s="224" t="s">
        <v>212</v>
      </c>
      <c r="F14" s="224" t="s">
        <v>187</v>
      </c>
      <c r="G14" s="224" t="s">
        <v>919</v>
      </c>
      <c r="H14" s="231">
        <v>5216000</v>
      </c>
      <c r="I14" s="226" t="s">
        <v>1788</v>
      </c>
      <c r="J14" s="162"/>
      <c r="K14" s="224" t="s">
        <v>920</v>
      </c>
      <c r="L14" s="73" t="s">
        <v>916</v>
      </c>
      <c r="M14" s="73" t="s">
        <v>918</v>
      </c>
      <c r="N14" s="73" t="s">
        <v>917</v>
      </c>
      <c r="O14" s="73" t="s">
        <v>102</v>
      </c>
      <c r="P14" s="73" t="s">
        <v>102</v>
      </c>
      <c r="Q14" s="73" t="s">
        <v>102</v>
      </c>
      <c r="R14" s="75">
        <f t="shared" si="1"/>
        <v>9</v>
      </c>
      <c r="S14" s="224"/>
      <c r="T14" s="224"/>
      <c r="U14" s="224" t="s">
        <v>212</v>
      </c>
      <c r="V14" s="224"/>
      <c r="W14" s="224" t="s">
        <v>212</v>
      </c>
      <c r="X14" s="224"/>
      <c r="Y14" s="224"/>
      <c r="Z14" s="224"/>
      <c r="AA14" s="224"/>
      <c r="AB14" s="224"/>
      <c r="AC14" s="224"/>
      <c r="AD14" s="224"/>
      <c r="AE14" s="224"/>
      <c r="AF14" s="236" t="s">
        <v>187</v>
      </c>
      <c r="AG14" s="224" t="s">
        <v>212</v>
      </c>
    </row>
    <row r="15" spans="1:34" s="203" customFormat="1" ht="99.75" customHeight="1">
      <c r="A15" s="75">
        <f t="shared" si="0"/>
        <v>10</v>
      </c>
      <c r="B15" s="223" t="s">
        <v>1120</v>
      </c>
      <c r="C15" s="223" t="s">
        <v>1121</v>
      </c>
      <c r="D15" s="223" t="s">
        <v>101</v>
      </c>
      <c r="E15" s="224" t="s">
        <v>212</v>
      </c>
      <c r="F15" s="224" t="s">
        <v>187</v>
      </c>
      <c r="G15" s="224">
        <v>1865</v>
      </c>
      <c r="H15" s="234">
        <v>300000</v>
      </c>
      <c r="I15" s="235" t="s">
        <v>1126</v>
      </c>
      <c r="J15" s="179"/>
      <c r="K15" s="223" t="s">
        <v>1122</v>
      </c>
      <c r="L15" s="223" t="s">
        <v>1123</v>
      </c>
      <c r="M15" s="223" t="s">
        <v>1124</v>
      </c>
      <c r="N15" s="223" t="s">
        <v>1125</v>
      </c>
      <c r="O15" s="224"/>
      <c r="P15" s="224" t="s">
        <v>102</v>
      </c>
      <c r="Q15" s="224" t="s">
        <v>102</v>
      </c>
      <c r="R15" s="75">
        <f t="shared" si="1"/>
        <v>10</v>
      </c>
      <c r="S15" s="238" t="s">
        <v>1127</v>
      </c>
      <c r="T15" s="223" t="s">
        <v>1128</v>
      </c>
      <c r="U15" s="223"/>
      <c r="V15" s="223"/>
      <c r="W15" s="223"/>
      <c r="X15" s="223" t="s">
        <v>41</v>
      </c>
      <c r="Y15" s="223" t="s">
        <v>41</v>
      </c>
      <c r="Z15" s="223" t="s">
        <v>41</v>
      </c>
      <c r="AA15" s="223" t="s">
        <v>41</v>
      </c>
      <c r="AB15" s="223"/>
      <c r="AC15" s="223"/>
      <c r="AD15" s="223" t="s">
        <v>1129</v>
      </c>
      <c r="AE15" s="239"/>
      <c r="AF15" s="237" t="s">
        <v>102</v>
      </c>
      <c r="AG15" s="239"/>
    </row>
    <row r="16" spans="1:34" s="63" customFormat="1" ht="183" customHeight="1">
      <c r="A16" s="75">
        <f t="shared" si="0"/>
        <v>11</v>
      </c>
      <c r="B16" s="230" t="s">
        <v>445</v>
      </c>
      <c r="C16" s="224" t="s">
        <v>446</v>
      </c>
      <c r="D16" s="224" t="s">
        <v>212</v>
      </c>
      <c r="E16" s="224" t="s">
        <v>187</v>
      </c>
      <c r="F16" s="224" t="s">
        <v>187</v>
      </c>
      <c r="G16" s="224">
        <v>2019</v>
      </c>
      <c r="H16" s="231">
        <v>8626905.3900000006</v>
      </c>
      <c r="I16" s="226" t="s">
        <v>220</v>
      </c>
      <c r="J16" s="162" t="s">
        <v>447</v>
      </c>
      <c r="K16" s="224" t="s">
        <v>448</v>
      </c>
      <c r="L16" s="73" t="s">
        <v>449</v>
      </c>
      <c r="M16" s="73" t="s">
        <v>450</v>
      </c>
      <c r="N16" s="73" t="s">
        <v>451</v>
      </c>
      <c r="O16" s="73"/>
      <c r="P16" s="73"/>
      <c r="Q16" s="73"/>
      <c r="R16" s="75">
        <f t="shared" si="1"/>
        <v>11</v>
      </c>
      <c r="S16" s="224" t="s">
        <v>452</v>
      </c>
      <c r="T16" s="224" t="s">
        <v>274</v>
      </c>
      <c r="U16" s="224"/>
      <c r="V16" s="224"/>
      <c r="W16" s="224"/>
      <c r="X16" s="224" t="s">
        <v>453</v>
      </c>
      <c r="Y16" s="224" t="s">
        <v>454</v>
      </c>
      <c r="Z16" s="224" t="s">
        <v>455</v>
      </c>
      <c r="AA16" s="224" t="s">
        <v>456</v>
      </c>
      <c r="AB16" s="224" t="s">
        <v>457</v>
      </c>
      <c r="AC16" s="224" t="s">
        <v>458</v>
      </c>
      <c r="AD16" s="224" t="s">
        <v>459</v>
      </c>
      <c r="AE16" s="224" t="s">
        <v>460</v>
      </c>
      <c r="AF16" s="236" t="s">
        <v>212</v>
      </c>
      <c r="AG16" s="224" t="s">
        <v>187</v>
      </c>
    </row>
    <row r="17" spans="1:33" s="63" customFormat="1" ht="45.75" customHeight="1">
      <c r="A17" s="75">
        <f t="shared" si="0"/>
        <v>12</v>
      </c>
      <c r="B17" s="230" t="s">
        <v>278</v>
      </c>
      <c r="C17" s="224" t="s">
        <v>279</v>
      </c>
      <c r="D17" s="224" t="s">
        <v>102</v>
      </c>
      <c r="E17" s="224" t="s">
        <v>280</v>
      </c>
      <c r="F17" s="224" t="s">
        <v>286</v>
      </c>
      <c r="G17" s="224" t="s">
        <v>1880</v>
      </c>
      <c r="H17" s="517">
        <v>617800</v>
      </c>
      <c r="I17" s="546" t="s">
        <v>220</v>
      </c>
      <c r="J17" s="162" t="s">
        <v>1882</v>
      </c>
      <c r="K17" s="224" t="s">
        <v>1883</v>
      </c>
      <c r="L17" s="73" t="s">
        <v>53</v>
      </c>
      <c r="M17" s="73" t="s">
        <v>1884</v>
      </c>
      <c r="N17" s="73" t="s">
        <v>1885</v>
      </c>
      <c r="O17" s="73" t="s">
        <v>187</v>
      </c>
      <c r="P17" s="73" t="s">
        <v>187</v>
      </c>
      <c r="Q17" s="73" t="s">
        <v>187</v>
      </c>
      <c r="R17" s="75">
        <f t="shared" si="1"/>
        <v>12</v>
      </c>
      <c r="S17" s="224" t="s">
        <v>1886</v>
      </c>
      <c r="T17" s="224" t="s">
        <v>1887</v>
      </c>
      <c r="U17" s="224" t="s">
        <v>212</v>
      </c>
      <c r="V17" s="224"/>
      <c r="W17" s="224" t="s">
        <v>212</v>
      </c>
      <c r="X17" s="224" t="s">
        <v>40</v>
      </c>
      <c r="Y17" s="224" t="s">
        <v>40</v>
      </c>
      <c r="Z17" s="224" t="s">
        <v>62</v>
      </c>
      <c r="AA17" s="224" t="s">
        <v>40</v>
      </c>
      <c r="AB17" s="224" t="s">
        <v>274</v>
      </c>
      <c r="AC17" s="224" t="s">
        <v>40</v>
      </c>
      <c r="AD17" s="224">
        <v>554</v>
      </c>
      <c r="AE17" s="224" t="s">
        <v>1888</v>
      </c>
      <c r="AF17" s="236" t="s">
        <v>102</v>
      </c>
      <c r="AG17" s="224" t="s">
        <v>101</v>
      </c>
    </row>
    <row r="18" spans="1:33" s="63" customFormat="1" ht="45.75" customHeight="1">
      <c r="A18" s="75">
        <f t="shared" si="0"/>
        <v>13</v>
      </c>
      <c r="B18" s="230" t="s">
        <v>1881</v>
      </c>
      <c r="C18" s="224" t="s">
        <v>279</v>
      </c>
      <c r="D18" s="224" t="s">
        <v>102</v>
      </c>
      <c r="E18" s="224" t="s">
        <v>280</v>
      </c>
      <c r="F18" s="224" t="s">
        <v>286</v>
      </c>
      <c r="G18" s="224" t="s">
        <v>1880</v>
      </c>
      <c r="H18" s="518"/>
      <c r="I18" s="547"/>
      <c r="J18" s="162" t="s">
        <v>1882</v>
      </c>
      <c r="K18" s="224" t="s">
        <v>1883</v>
      </c>
      <c r="L18" s="73" t="s">
        <v>53</v>
      </c>
      <c r="M18" s="73" t="s">
        <v>1884</v>
      </c>
      <c r="N18" s="73" t="s">
        <v>68</v>
      </c>
      <c r="O18" s="73" t="s">
        <v>187</v>
      </c>
      <c r="P18" s="73" t="s">
        <v>187</v>
      </c>
      <c r="Q18" s="73" t="s">
        <v>187</v>
      </c>
      <c r="R18" s="75">
        <f t="shared" si="1"/>
        <v>13</v>
      </c>
      <c r="S18" s="224" t="s">
        <v>1886</v>
      </c>
      <c r="T18" s="224"/>
      <c r="U18" s="224" t="s">
        <v>212</v>
      </c>
      <c r="V18" s="224"/>
      <c r="W18" s="224" t="s">
        <v>212</v>
      </c>
      <c r="X18" s="224" t="s">
        <v>40</v>
      </c>
      <c r="Y18" s="224" t="s">
        <v>40</v>
      </c>
      <c r="Z18" s="224" t="s">
        <v>274</v>
      </c>
      <c r="AA18" s="224" t="s">
        <v>40</v>
      </c>
      <c r="AB18" s="224" t="s">
        <v>274</v>
      </c>
      <c r="AC18" s="224" t="s">
        <v>40</v>
      </c>
      <c r="AD18" s="224">
        <v>554</v>
      </c>
      <c r="AE18" s="224" t="s">
        <v>1889</v>
      </c>
      <c r="AF18" s="236" t="s">
        <v>102</v>
      </c>
      <c r="AG18" s="224" t="s">
        <v>102</v>
      </c>
    </row>
    <row r="19" spans="1:33" s="156" customFormat="1" ht="15" customHeight="1">
      <c r="A19" s="538" t="s">
        <v>170</v>
      </c>
      <c r="B19" s="538"/>
      <c r="C19" s="538"/>
      <c r="D19" s="538"/>
      <c r="E19" s="538"/>
      <c r="F19" s="538"/>
      <c r="G19" s="538"/>
      <c r="H19" s="133">
        <f>SUM(H6:H18)</f>
        <v>25185753.32</v>
      </c>
      <c r="I19" s="173"/>
      <c r="J19" s="35"/>
      <c r="K19" s="154"/>
      <c r="L19" s="25"/>
      <c r="M19" s="25"/>
      <c r="N19" s="25"/>
      <c r="O19" s="25"/>
      <c r="P19" s="25"/>
      <c r="Q19" s="25"/>
      <c r="R19" s="25"/>
      <c r="S19" s="34"/>
      <c r="T19" s="34"/>
      <c r="U19" s="34"/>
      <c r="V19" s="34"/>
      <c r="W19" s="34"/>
      <c r="X19" s="25"/>
      <c r="Y19" s="25"/>
      <c r="Z19" s="25"/>
      <c r="AA19" s="25"/>
      <c r="AB19" s="25"/>
    </row>
    <row r="20" spans="1:33" s="82" customFormat="1" ht="19.5" customHeight="1">
      <c r="A20" s="41" t="s">
        <v>461</v>
      </c>
      <c r="B20" s="192" t="s">
        <v>331</v>
      </c>
      <c r="C20" s="192"/>
      <c r="D20" s="192"/>
      <c r="E20" s="192"/>
      <c r="F20" s="192"/>
      <c r="G20" s="192"/>
      <c r="H20" s="192"/>
      <c r="I20" s="192"/>
      <c r="J20" s="192"/>
      <c r="K20" s="192"/>
      <c r="L20" s="26"/>
      <c r="M20" s="26"/>
      <c r="N20" s="26"/>
      <c r="O20" s="26"/>
      <c r="P20" s="26"/>
      <c r="Q20" s="26"/>
      <c r="R20" s="193" t="s">
        <v>897</v>
      </c>
      <c r="S20" s="541" t="s">
        <v>331</v>
      </c>
      <c r="T20" s="542"/>
      <c r="U20" s="36"/>
      <c r="V20" s="36"/>
      <c r="W20" s="36"/>
      <c r="X20" s="26"/>
      <c r="Y20" s="26"/>
      <c r="Z20" s="26"/>
      <c r="AA20" s="26"/>
      <c r="AB20" s="26"/>
    </row>
    <row r="21" spans="1:33" s="63" customFormat="1" ht="198.75" customHeight="1">
      <c r="A21" s="75">
        <v>1</v>
      </c>
      <c r="B21" s="57" t="s">
        <v>210</v>
      </c>
      <c r="C21" s="57" t="s">
        <v>211</v>
      </c>
      <c r="D21" s="75" t="s">
        <v>212</v>
      </c>
      <c r="E21" s="75" t="s">
        <v>187</v>
      </c>
      <c r="F21" s="75" t="s">
        <v>187</v>
      </c>
      <c r="G21" s="75" t="s">
        <v>214</v>
      </c>
      <c r="H21" s="72">
        <v>1701119.24</v>
      </c>
      <c r="I21" s="56" t="s">
        <v>220</v>
      </c>
      <c r="J21" s="162" t="s">
        <v>504</v>
      </c>
      <c r="K21" s="75" t="s">
        <v>213</v>
      </c>
      <c r="L21" s="75" t="s">
        <v>505</v>
      </c>
      <c r="M21" s="75" t="s">
        <v>153</v>
      </c>
      <c r="N21" s="75" t="s">
        <v>825</v>
      </c>
      <c r="O21" s="75" t="s">
        <v>187</v>
      </c>
      <c r="P21" s="75" t="s">
        <v>187</v>
      </c>
      <c r="Q21" s="75" t="s">
        <v>187</v>
      </c>
      <c r="R21" s="75">
        <v>1</v>
      </c>
      <c r="S21" s="75" t="s">
        <v>649</v>
      </c>
      <c r="T21" s="75" t="s">
        <v>826</v>
      </c>
      <c r="U21" s="75" t="s">
        <v>212</v>
      </c>
      <c r="V21" s="75" t="s">
        <v>827</v>
      </c>
      <c r="W21" s="75" t="s">
        <v>828</v>
      </c>
      <c r="X21" s="75" t="s">
        <v>506</v>
      </c>
      <c r="Y21" s="75" t="s">
        <v>829</v>
      </c>
      <c r="Z21" s="75" t="s">
        <v>507</v>
      </c>
      <c r="AA21" s="75" t="s">
        <v>508</v>
      </c>
      <c r="AB21" s="75" t="s">
        <v>77</v>
      </c>
      <c r="AC21" s="75" t="s">
        <v>509</v>
      </c>
      <c r="AD21" s="75">
        <v>1531.54</v>
      </c>
      <c r="AE21" s="75" t="s">
        <v>650</v>
      </c>
      <c r="AF21" s="75" t="s">
        <v>187</v>
      </c>
      <c r="AG21" s="75" t="s">
        <v>212</v>
      </c>
    </row>
    <row r="22" spans="1:33" s="63" customFormat="1" ht="15" customHeight="1">
      <c r="A22" s="538" t="s">
        <v>170</v>
      </c>
      <c r="B22" s="538"/>
      <c r="C22" s="538"/>
      <c r="D22" s="538"/>
      <c r="E22" s="538"/>
      <c r="F22" s="538"/>
      <c r="G22" s="538"/>
      <c r="H22" s="133">
        <f>SUM(H21)</f>
        <v>1701119.24</v>
      </c>
      <c r="I22" s="20"/>
      <c r="J22" s="35"/>
      <c r="K22" s="15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33" s="82" customFormat="1" ht="22.5" customHeight="1">
      <c r="A23" s="41" t="s">
        <v>122</v>
      </c>
      <c r="B23" s="485" t="s">
        <v>484</v>
      </c>
      <c r="C23" s="485"/>
      <c r="D23" s="485"/>
      <c r="E23" s="485"/>
      <c r="F23" s="485"/>
      <c r="G23" s="485"/>
      <c r="H23" s="485"/>
      <c r="I23" s="485"/>
      <c r="J23" s="485"/>
      <c r="K23" s="485"/>
      <c r="L23" s="26"/>
      <c r="M23" s="26"/>
      <c r="N23" s="26"/>
      <c r="O23" s="26"/>
      <c r="P23" s="26"/>
      <c r="Q23" s="26"/>
      <c r="R23" s="193" t="s">
        <v>122</v>
      </c>
      <c r="S23" s="541" t="s">
        <v>484</v>
      </c>
      <c r="T23" s="543"/>
      <c r="U23" s="543"/>
      <c r="V23" s="543"/>
      <c r="W23" s="542"/>
      <c r="X23" s="26"/>
      <c r="Y23" s="26"/>
      <c r="Z23" s="26"/>
      <c r="AA23" s="26"/>
      <c r="AB23" s="26"/>
    </row>
    <row r="24" spans="1:33" s="63" customFormat="1" ht="134.25" customHeight="1">
      <c r="A24" s="75">
        <v>1</v>
      </c>
      <c r="B24" s="57" t="s">
        <v>303</v>
      </c>
      <c r="C24" s="75" t="s">
        <v>304</v>
      </c>
      <c r="D24" s="75" t="s">
        <v>280</v>
      </c>
      <c r="E24" s="75" t="s">
        <v>280</v>
      </c>
      <c r="F24" s="75" t="s">
        <v>102</v>
      </c>
      <c r="G24" s="75">
        <v>1680</v>
      </c>
      <c r="H24" s="72">
        <v>4052988.65</v>
      </c>
      <c r="I24" s="56" t="s">
        <v>220</v>
      </c>
      <c r="J24" s="162" t="s">
        <v>948</v>
      </c>
      <c r="K24" s="483" t="s">
        <v>215</v>
      </c>
      <c r="L24" s="75" t="s">
        <v>309</v>
      </c>
      <c r="M24" s="75" t="s">
        <v>310</v>
      </c>
      <c r="N24" s="75" t="s">
        <v>311</v>
      </c>
      <c r="O24" s="75" t="s">
        <v>187</v>
      </c>
      <c r="P24" s="75" t="s">
        <v>187</v>
      </c>
      <c r="Q24" s="75" t="s">
        <v>187</v>
      </c>
      <c r="R24" s="75">
        <v>1</v>
      </c>
      <c r="S24" s="75" t="s">
        <v>312</v>
      </c>
      <c r="T24" s="483" t="s">
        <v>476</v>
      </c>
      <c r="U24" s="75" t="s">
        <v>212</v>
      </c>
      <c r="V24" s="75"/>
      <c r="W24" s="163">
        <v>43769</v>
      </c>
      <c r="X24" s="75" t="s">
        <v>472</v>
      </c>
      <c r="Y24" s="75" t="s">
        <v>40</v>
      </c>
      <c r="Z24" s="75" t="s">
        <v>62</v>
      </c>
      <c r="AA24" s="75" t="s">
        <v>473</v>
      </c>
      <c r="AB24" s="75" t="s">
        <v>77</v>
      </c>
      <c r="AC24" s="75" t="s">
        <v>40</v>
      </c>
      <c r="AD24" s="155">
        <v>5407</v>
      </c>
      <c r="AE24" s="75">
        <v>3</v>
      </c>
      <c r="AF24" s="75" t="s">
        <v>102</v>
      </c>
      <c r="AG24" s="75" t="s">
        <v>101</v>
      </c>
    </row>
    <row r="25" spans="1:33" s="63" customFormat="1" ht="85.5" customHeight="1">
      <c r="A25" s="483">
        <v>2</v>
      </c>
      <c r="B25" s="534" t="s">
        <v>305</v>
      </c>
      <c r="C25" s="483" t="s">
        <v>304</v>
      </c>
      <c r="D25" s="483" t="s">
        <v>280</v>
      </c>
      <c r="E25" s="483" t="s">
        <v>306</v>
      </c>
      <c r="F25" s="483" t="s">
        <v>102</v>
      </c>
      <c r="G25" s="75" t="s">
        <v>307</v>
      </c>
      <c r="H25" s="545">
        <f>491778.6</f>
        <v>491778.6</v>
      </c>
      <c r="I25" s="535" t="s">
        <v>220</v>
      </c>
      <c r="J25" s="536" t="s">
        <v>317</v>
      </c>
      <c r="K25" s="483"/>
      <c r="L25" s="75" t="s">
        <v>313</v>
      </c>
      <c r="M25" s="75" t="s">
        <v>314</v>
      </c>
      <c r="N25" s="75" t="s">
        <v>311</v>
      </c>
      <c r="O25" s="75"/>
      <c r="P25" s="75"/>
      <c r="Q25" s="75"/>
      <c r="R25" s="75">
        <v>2</v>
      </c>
      <c r="S25" s="75" t="s">
        <v>312</v>
      </c>
      <c r="T25" s="483"/>
      <c r="U25" s="75"/>
      <c r="V25" s="75"/>
      <c r="W25" s="75"/>
      <c r="X25" s="75" t="s">
        <v>407</v>
      </c>
      <c r="Y25" s="57" t="s">
        <v>40</v>
      </c>
      <c r="Z25" s="57" t="s">
        <v>62</v>
      </c>
      <c r="AA25" s="57" t="s">
        <v>408</v>
      </c>
      <c r="AB25" s="57" t="s">
        <v>77</v>
      </c>
      <c r="AC25" s="57" t="s">
        <v>40</v>
      </c>
      <c r="AD25" s="155">
        <v>1589</v>
      </c>
      <c r="AE25" s="75">
        <v>3</v>
      </c>
      <c r="AF25" s="75" t="s">
        <v>102</v>
      </c>
      <c r="AG25" s="75" t="s">
        <v>102</v>
      </c>
    </row>
    <row r="26" spans="1:33" s="63" customFormat="1" ht="102.75" customHeight="1">
      <c r="A26" s="483"/>
      <c r="B26" s="534"/>
      <c r="C26" s="483"/>
      <c r="D26" s="483"/>
      <c r="E26" s="483"/>
      <c r="F26" s="483"/>
      <c r="G26" s="75" t="s">
        <v>308</v>
      </c>
      <c r="H26" s="545"/>
      <c r="I26" s="535"/>
      <c r="J26" s="537"/>
      <c r="K26" s="483"/>
      <c r="L26" s="75" t="s">
        <v>315</v>
      </c>
      <c r="M26" s="75" t="s">
        <v>316</v>
      </c>
      <c r="N26" s="75" t="s">
        <v>318</v>
      </c>
      <c r="O26" s="75"/>
      <c r="P26" s="75"/>
      <c r="Q26" s="75"/>
      <c r="R26" s="75">
        <v>3</v>
      </c>
      <c r="S26" s="75" t="s">
        <v>312</v>
      </c>
      <c r="T26" s="483"/>
      <c r="U26" s="75"/>
      <c r="V26" s="75"/>
      <c r="W26" s="75"/>
      <c r="X26" s="75" t="s">
        <v>40</v>
      </c>
      <c r="Y26" s="57" t="s">
        <v>40</v>
      </c>
      <c r="Z26" s="57" t="s">
        <v>409</v>
      </c>
      <c r="AA26" s="57" t="s">
        <v>410</v>
      </c>
      <c r="AB26" s="57" t="s">
        <v>77</v>
      </c>
      <c r="AC26" s="57" t="s">
        <v>411</v>
      </c>
      <c r="AD26" s="75">
        <v>257</v>
      </c>
      <c r="AE26" s="75">
        <v>1</v>
      </c>
      <c r="AF26" s="75" t="s">
        <v>102</v>
      </c>
      <c r="AG26" s="75" t="s">
        <v>102</v>
      </c>
    </row>
    <row r="27" spans="1:33" s="63" customFormat="1" ht="102" customHeight="1">
      <c r="A27" s="75">
        <v>3</v>
      </c>
      <c r="B27" s="57" t="s">
        <v>406</v>
      </c>
      <c r="C27" s="75" t="s">
        <v>223</v>
      </c>
      <c r="D27" s="75" t="s">
        <v>280</v>
      </c>
      <c r="E27" s="75" t="s">
        <v>474</v>
      </c>
      <c r="F27" s="75" t="s">
        <v>102</v>
      </c>
      <c r="G27" s="75">
        <v>2014</v>
      </c>
      <c r="H27" s="72">
        <v>943013.62</v>
      </c>
      <c r="I27" s="56" t="s">
        <v>220</v>
      </c>
      <c r="J27" s="49" t="s">
        <v>475</v>
      </c>
      <c r="K27" s="75" t="s">
        <v>215</v>
      </c>
      <c r="L27" s="75"/>
      <c r="M27" s="75"/>
      <c r="N27" s="75"/>
      <c r="O27" s="75"/>
      <c r="P27" s="75"/>
      <c r="Q27" s="75"/>
      <c r="R27" s="75">
        <v>4</v>
      </c>
      <c r="S27" s="75"/>
      <c r="T27" s="483"/>
      <c r="U27" s="75"/>
      <c r="V27" s="75"/>
      <c r="W27" s="75"/>
      <c r="X27" s="75"/>
      <c r="Y27" s="75"/>
      <c r="Z27" s="75"/>
      <c r="AA27" s="75"/>
      <c r="AB27" s="75"/>
      <c r="AC27" s="75"/>
      <c r="AD27" s="75">
        <v>668</v>
      </c>
      <c r="AE27" s="75"/>
      <c r="AF27" s="75"/>
      <c r="AG27" s="75"/>
    </row>
    <row r="28" spans="1:33" s="63" customFormat="1" ht="40.5" customHeight="1">
      <c r="A28" s="75">
        <v>4</v>
      </c>
      <c r="B28" s="57" t="s">
        <v>949</v>
      </c>
      <c r="C28" s="75" t="s">
        <v>223</v>
      </c>
      <c r="D28" s="75" t="s">
        <v>101</v>
      </c>
      <c r="E28" s="75"/>
      <c r="F28" s="75"/>
      <c r="G28" s="75">
        <v>2023</v>
      </c>
      <c r="H28" s="72">
        <v>3154752.52</v>
      </c>
      <c r="I28" s="56" t="s">
        <v>220</v>
      </c>
      <c r="J28" s="49"/>
      <c r="K28" s="75" t="s">
        <v>215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</row>
    <row r="29" spans="1:33" s="156" customFormat="1" ht="15" customHeight="1">
      <c r="A29" s="538" t="s">
        <v>170</v>
      </c>
      <c r="B29" s="538"/>
      <c r="C29" s="538"/>
      <c r="D29" s="538"/>
      <c r="E29" s="538"/>
      <c r="F29" s="538"/>
      <c r="G29" s="538"/>
      <c r="H29" s="133">
        <f>SUM(H24:H28)</f>
        <v>8642533.3900000006</v>
      </c>
      <c r="I29" s="5"/>
      <c r="J29" s="35"/>
      <c r="K29" s="154"/>
      <c r="L29" s="25"/>
      <c r="M29" s="25"/>
      <c r="N29" s="25"/>
      <c r="O29" s="25"/>
      <c r="P29" s="25"/>
      <c r="Q29" s="25"/>
      <c r="R29" s="25"/>
      <c r="S29" s="34"/>
      <c r="T29" s="34"/>
      <c r="U29" s="34"/>
      <c r="V29" s="34"/>
      <c r="W29" s="34"/>
      <c r="X29" s="25"/>
      <c r="Y29" s="25"/>
      <c r="Z29" s="25"/>
      <c r="AA29" s="25"/>
      <c r="AB29" s="25"/>
    </row>
    <row r="30" spans="1:33" s="82" customFormat="1" ht="20.25" customHeight="1">
      <c r="A30" s="41" t="s">
        <v>123</v>
      </c>
      <c r="B30" s="485" t="s">
        <v>240</v>
      </c>
      <c r="C30" s="485"/>
      <c r="D30" s="485"/>
      <c r="E30" s="485"/>
      <c r="F30" s="485"/>
      <c r="G30" s="485"/>
      <c r="H30" s="485"/>
      <c r="I30" s="485"/>
      <c r="J30" s="485"/>
      <c r="K30" s="485"/>
      <c r="L30" s="26"/>
      <c r="M30" s="26"/>
      <c r="N30" s="26"/>
      <c r="O30" s="26"/>
      <c r="P30" s="26"/>
      <c r="Q30" s="26"/>
      <c r="R30" s="193" t="s">
        <v>123</v>
      </c>
      <c r="S30" s="541" t="s">
        <v>240</v>
      </c>
      <c r="T30" s="542"/>
      <c r="U30" s="36"/>
      <c r="V30" s="36"/>
      <c r="W30" s="36"/>
      <c r="X30" s="26"/>
      <c r="Y30" s="26"/>
      <c r="Z30" s="26"/>
      <c r="AA30" s="26"/>
      <c r="AB30" s="26"/>
    </row>
    <row r="31" spans="1:33" s="63" customFormat="1" ht="169.5" customHeight="1">
      <c r="A31" s="48">
        <v>1</v>
      </c>
      <c r="B31" s="55" t="s">
        <v>285</v>
      </c>
      <c r="C31" s="75" t="s">
        <v>223</v>
      </c>
      <c r="D31" s="75" t="s">
        <v>212</v>
      </c>
      <c r="E31" s="75" t="s">
        <v>187</v>
      </c>
      <c r="F31" s="75" t="s">
        <v>187</v>
      </c>
      <c r="G31" s="75">
        <v>1928</v>
      </c>
      <c r="H31" s="72">
        <v>1270863</v>
      </c>
      <c r="I31" s="75" t="s">
        <v>220</v>
      </c>
      <c r="J31" s="49" t="s">
        <v>355</v>
      </c>
      <c r="K31" s="483" t="s">
        <v>225</v>
      </c>
      <c r="L31" s="75" t="s">
        <v>298</v>
      </c>
      <c r="M31" s="75" t="s">
        <v>299</v>
      </c>
      <c r="N31" s="75" t="s">
        <v>300</v>
      </c>
      <c r="O31" s="75" t="s">
        <v>187</v>
      </c>
      <c r="P31" s="75" t="s">
        <v>187</v>
      </c>
      <c r="Q31" s="75" t="s">
        <v>187</v>
      </c>
      <c r="R31" s="75">
        <v>1</v>
      </c>
      <c r="S31" s="75" t="s">
        <v>301</v>
      </c>
      <c r="T31" s="34" t="s">
        <v>121</v>
      </c>
      <c r="U31" s="24" t="s">
        <v>212</v>
      </c>
      <c r="V31" s="24" t="s">
        <v>872</v>
      </c>
      <c r="W31" s="24" t="s">
        <v>873</v>
      </c>
      <c r="X31" s="75" t="s">
        <v>74</v>
      </c>
      <c r="Y31" s="75" t="s">
        <v>75</v>
      </c>
      <c r="Z31" s="75" t="s">
        <v>75</v>
      </c>
      <c r="AA31" s="75" t="s">
        <v>74</v>
      </c>
      <c r="AB31" s="75" t="s">
        <v>302</v>
      </c>
      <c r="AC31" s="75" t="s">
        <v>75</v>
      </c>
      <c r="AD31" s="75">
        <v>4620</v>
      </c>
      <c r="AE31" s="75">
        <v>4</v>
      </c>
      <c r="AF31" s="75" t="s">
        <v>187</v>
      </c>
      <c r="AG31" s="75" t="s">
        <v>404</v>
      </c>
    </row>
    <row r="32" spans="1:33" s="63" customFormat="1" ht="162" customHeight="1">
      <c r="A32" s="75">
        <v>2</v>
      </c>
      <c r="B32" s="57" t="s">
        <v>222</v>
      </c>
      <c r="C32" s="75" t="s">
        <v>223</v>
      </c>
      <c r="D32" s="75" t="s">
        <v>212</v>
      </c>
      <c r="E32" s="75" t="s">
        <v>187</v>
      </c>
      <c r="F32" s="75" t="s">
        <v>187</v>
      </c>
      <c r="G32" s="75"/>
      <c r="H32" s="72">
        <v>1253227</v>
      </c>
      <c r="I32" s="56" t="s">
        <v>220</v>
      </c>
      <c r="J32" s="162" t="s">
        <v>224</v>
      </c>
      <c r="K32" s="483"/>
      <c r="L32" s="75" t="s">
        <v>125</v>
      </c>
      <c r="M32" s="75" t="s">
        <v>299</v>
      </c>
      <c r="N32" s="75" t="s">
        <v>126</v>
      </c>
      <c r="O32" s="75" t="s">
        <v>187</v>
      </c>
      <c r="P32" s="75" t="s">
        <v>187</v>
      </c>
      <c r="Q32" s="75" t="s">
        <v>187</v>
      </c>
      <c r="R32" s="75">
        <v>2</v>
      </c>
      <c r="S32" s="75" t="s">
        <v>301</v>
      </c>
      <c r="T32" s="34" t="s">
        <v>121</v>
      </c>
      <c r="U32" s="24" t="s">
        <v>212</v>
      </c>
      <c r="V32" s="24" t="s">
        <v>874</v>
      </c>
      <c r="W32" s="24" t="s">
        <v>875</v>
      </c>
      <c r="X32" s="75" t="s">
        <v>75</v>
      </c>
      <c r="Y32" s="75" t="s">
        <v>75</v>
      </c>
      <c r="Z32" s="75" t="s">
        <v>75</v>
      </c>
      <c r="AA32" s="75" t="s">
        <v>75</v>
      </c>
      <c r="AB32" s="75" t="s">
        <v>302</v>
      </c>
      <c r="AC32" s="75" t="s">
        <v>75</v>
      </c>
      <c r="AD32" s="75">
        <v>772</v>
      </c>
      <c r="AE32" s="75">
        <v>1</v>
      </c>
      <c r="AF32" s="75" t="s">
        <v>187</v>
      </c>
      <c r="AG32" s="75" t="s">
        <v>212</v>
      </c>
    </row>
    <row r="33" spans="1:34" s="63" customFormat="1" ht="41.25" customHeight="1">
      <c r="A33" s="48">
        <v>3</v>
      </c>
      <c r="B33" s="57" t="s">
        <v>571</v>
      </c>
      <c r="C33" s="75" t="s">
        <v>570</v>
      </c>
      <c r="D33" s="75" t="s">
        <v>212</v>
      </c>
      <c r="E33" s="75" t="s">
        <v>187</v>
      </c>
      <c r="F33" s="75" t="s">
        <v>187</v>
      </c>
      <c r="G33" s="75">
        <v>1928</v>
      </c>
      <c r="H33" s="72">
        <v>736842.77</v>
      </c>
      <c r="I33" s="56" t="s">
        <v>220</v>
      </c>
      <c r="J33" s="162"/>
      <c r="K33" s="483"/>
      <c r="L33" s="75" t="s">
        <v>298</v>
      </c>
      <c r="M33" s="75" t="s">
        <v>299</v>
      </c>
      <c r="N33" s="75" t="s">
        <v>569</v>
      </c>
      <c r="O33" s="75" t="s">
        <v>187</v>
      </c>
      <c r="P33" s="75" t="s">
        <v>187</v>
      </c>
      <c r="Q33" s="75" t="s">
        <v>187</v>
      </c>
      <c r="R33" s="75">
        <v>3</v>
      </c>
      <c r="S33" s="75" t="s">
        <v>301</v>
      </c>
      <c r="T33" s="34"/>
      <c r="U33" s="34"/>
      <c r="V33" s="34"/>
      <c r="W33" s="34"/>
      <c r="X33" s="75"/>
      <c r="Y33" s="75" t="s">
        <v>75</v>
      </c>
      <c r="Z33" s="75" t="s">
        <v>75</v>
      </c>
      <c r="AA33" s="75" t="s">
        <v>74</v>
      </c>
      <c r="AB33" s="75" t="s">
        <v>121</v>
      </c>
      <c r="AC33" s="75" t="s">
        <v>75</v>
      </c>
      <c r="AD33" s="75">
        <v>538</v>
      </c>
      <c r="AE33" s="75">
        <v>4</v>
      </c>
      <c r="AF33" s="75" t="s">
        <v>187</v>
      </c>
      <c r="AG33" s="75" t="s">
        <v>212</v>
      </c>
    </row>
    <row r="34" spans="1:34" s="156" customFormat="1" ht="22.5" customHeight="1">
      <c r="A34" s="538" t="s">
        <v>170</v>
      </c>
      <c r="B34" s="538"/>
      <c r="C34" s="538"/>
      <c r="D34" s="538"/>
      <c r="E34" s="538"/>
      <c r="F34" s="538"/>
      <c r="G34" s="538"/>
      <c r="H34" s="133">
        <f>SUM(H31:H33)</f>
        <v>3260932.77</v>
      </c>
      <c r="I34" s="5"/>
      <c r="J34" s="35"/>
      <c r="K34" s="154"/>
      <c r="L34" s="63"/>
      <c r="M34" s="63"/>
      <c r="N34" s="63"/>
      <c r="O34" s="63"/>
      <c r="P34" s="63"/>
      <c r="Q34" s="63"/>
      <c r="R34" s="63"/>
      <c r="S34" s="66"/>
      <c r="T34" s="66"/>
      <c r="U34" s="66"/>
      <c r="V34" s="66"/>
      <c r="W34" s="66"/>
      <c r="X34" s="63"/>
      <c r="Y34" s="63"/>
      <c r="Z34" s="63"/>
      <c r="AA34" s="63"/>
      <c r="AB34" s="63"/>
    </row>
    <row r="35" spans="1:34" s="82" customFormat="1" ht="15" customHeight="1">
      <c r="A35" s="41" t="s">
        <v>120</v>
      </c>
      <c r="B35" s="485" t="s">
        <v>332</v>
      </c>
      <c r="C35" s="485"/>
      <c r="D35" s="485"/>
      <c r="E35" s="485"/>
      <c r="F35" s="485"/>
      <c r="G35" s="485"/>
      <c r="H35" s="485"/>
      <c r="I35" s="485"/>
      <c r="J35" s="485"/>
      <c r="K35" s="485"/>
      <c r="L35" s="26"/>
      <c r="M35" s="26"/>
      <c r="N35" s="26"/>
      <c r="O35" s="26"/>
      <c r="P35" s="26"/>
      <c r="Q35" s="26"/>
      <c r="R35" s="193" t="s">
        <v>120</v>
      </c>
      <c r="S35" s="541" t="s">
        <v>332</v>
      </c>
      <c r="T35" s="542"/>
      <c r="U35" s="36"/>
      <c r="V35" s="36"/>
      <c r="W35" s="36"/>
      <c r="X35" s="26"/>
      <c r="Y35" s="26"/>
      <c r="Z35" s="26"/>
      <c r="AA35" s="26"/>
      <c r="AB35" s="26"/>
    </row>
    <row r="36" spans="1:34" s="63" customFormat="1" ht="83.25" customHeight="1">
      <c r="A36" s="75">
        <v>1</v>
      </c>
      <c r="B36" s="55" t="s">
        <v>106</v>
      </c>
      <c r="C36" s="57" t="s">
        <v>107</v>
      </c>
      <c r="D36" s="75" t="s">
        <v>101</v>
      </c>
      <c r="E36" s="75" t="s">
        <v>102</v>
      </c>
      <c r="F36" s="75" t="s">
        <v>102</v>
      </c>
      <c r="G36" s="75">
        <v>1830</v>
      </c>
      <c r="H36" s="54">
        <v>609512.37</v>
      </c>
      <c r="I36" s="56" t="s">
        <v>220</v>
      </c>
      <c r="J36" s="162" t="s">
        <v>418</v>
      </c>
      <c r="K36" s="75" t="s">
        <v>108</v>
      </c>
      <c r="L36" s="75" t="s">
        <v>1474</v>
      </c>
      <c r="M36" s="75" t="s">
        <v>226</v>
      </c>
      <c r="N36" s="79" t="s">
        <v>420</v>
      </c>
      <c r="O36" s="79" t="s">
        <v>187</v>
      </c>
      <c r="P36" s="79" t="s">
        <v>187</v>
      </c>
      <c r="Q36" s="79" t="s">
        <v>187</v>
      </c>
      <c r="R36" s="79">
        <v>1</v>
      </c>
      <c r="S36" s="75" t="s">
        <v>229</v>
      </c>
      <c r="T36" s="75" t="s">
        <v>231</v>
      </c>
      <c r="U36" s="75" t="s">
        <v>212</v>
      </c>
      <c r="V36" s="75" t="s">
        <v>904</v>
      </c>
      <c r="W36" s="75" t="s">
        <v>906</v>
      </c>
      <c r="X36" s="75" t="s">
        <v>907</v>
      </c>
      <c r="Y36" s="75" t="s">
        <v>230</v>
      </c>
      <c r="Z36" s="75" t="s">
        <v>230</v>
      </c>
      <c r="AA36" s="75" t="s">
        <v>230</v>
      </c>
      <c r="AB36" s="75" t="s">
        <v>230</v>
      </c>
      <c r="AC36" s="75" t="s">
        <v>40</v>
      </c>
      <c r="AD36" s="75">
        <v>2418</v>
      </c>
      <c r="AE36" s="75" t="s">
        <v>735</v>
      </c>
      <c r="AF36" s="47" t="s">
        <v>102</v>
      </c>
      <c r="AG36" s="66" t="s">
        <v>101</v>
      </c>
    </row>
    <row r="37" spans="1:34" s="63" customFormat="1" ht="73.5" customHeight="1">
      <c r="A37" s="75">
        <v>2</v>
      </c>
      <c r="B37" s="55" t="s">
        <v>109</v>
      </c>
      <c r="C37" s="57" t="s">
        <v>107</v>
      </c>
      <c r="D37" s="75" t="s">
        <v>101</v>
      </c>
      <c r="E37" s="75" t="s">
        <v>102</v>
      </c>
      <c r="F37" s="75" t="s">
        <v>102</v>
      </c>
      <c r="G37" s="75">
        <v>1960</v>
      </c>
      <c r="H37" s="54">
        <v>663135.78</v>
      </c>
      <c r="I37" s="56" t="s">
        <v>220</v>
      </c>
      <c r="J37" s="49" t="s">
        <v>110</v>
      </c>
      <c r="K37" s="75" t="s">
        <v>419</v>
      </c>
      <c r="L37" s="75" t="s">
        <v>1474</v>
      </c>
      <c r="M37" s="75" t="s">
        <v>227</v>
      </c>
      <c r="N37" s="75" t="s">
        <v>228</v>
      </c>
      <c r="O37" s="75" t="s">
        <v>187</v>
      </c>
      <c r="P37" s="75" t="s">
        <v>187</v>
      </c>
      <c r="Q37" s="75" t="s">
        <v>187</v>
      </c>
      <c r="R37" s="75">
        <v>2</v>
      </c>
      <c r="S37" s="75" t="s">
        <v>229</v>
      </c>
      <c r="T37" s="24" t="s">
        <v>231</v>
      </c>
      <c r="U37" s="24" t="s">
        <v>212</v>
      </c>
      <c r="V37" s="24" t="s">
        <v>905</v>
      </c>
      <c r="W37" s="24"/>
      <c r="X37" s="75" t="s">
        <v>232</v>
      </c>
      <c r="Y37" s="75" t="s">
        <v>230</v>
      </c>
      <c r="Z37" s="75" t="s">
        <v>230</v>
      </c>
      <c r="AA37" s="75" t="s">
        <v>230</v>
      </c>
      <c r="AB37" s="75" t="s">
        <v>736</v>
      </c>
      <c r="AC37" s="75" t="s">
        <v>230</v>
      </c>
      <c r="AD37" s="75">
        <v>403</v>
      </c>
      <c r="AE37" s="75" t="s">
        <v>233</v>
      </c>
      <c r="AF37" s="47" t="s">
        <v>102</v>
      </c>
      <c r="AG37" s="66" t="s">
        <v>102</v>
      </c>
    </row>
    <row r="38" spans="1:34" s="63" customFormat="1" ht="73.5" customHeight="1">
      <c r="A38" s="75">
        <v>3</v>
      </c>
      <c r="B38" s="55" t="s">
        <v>95</v>
      </c>
      <c r="C38" s="57" t="s">
        <v>107</v>
      </c>
      <c r="D38" s="75" t="s">
        <v>101</v>
      </c>
      <c r="E38" s="75" t="s">
        <v>102</v>
      </c>
      <c r="F38" s="75" t="s">
        <v>102</v>
      </c>
      <c r="G38" s="75">
        <v>1960</v>
      </c>
      <c r="H38" s="54">
        <v>25021.040000000001</v>
      </c>
      <c r="I38" s="56" t="s">
        <v>220</v>
      </c>
      <c r="J38" s="49" t="s">
        <v>96</v>
      </c>
      <c r="K38" s="75" t="s">
        <v>393</v>
      </c>
      <c r="L38" s="75" t="s">
        <v>1474</v>
      </c>
      <c r="M38" s="75" t="s">
        <v>97</v>
      </c>
      <c r="N38" s="75" t="s">
        <v>98</v>
      </c>
      <c r="O38" s="75" t="s">
        <v>187</v>
      </c>
      <c r="P38" s="75" t="s">
        <v>187</v>
      </c>
      <c r="Q38" s="75" t="s">
        <v>187</v>
      </c>
      <c r="R38" s="75">
        <v>3</v>
      </c>
      <c r="S38" s="75" t="s">
        <v>229</v>
      </c>
      <c r="T38" s="24" t="s">
        <v>231</v>
      </c>
      <c r="U38" s="24" t="s">
        <v>500</v>
      </c>
      <c r="V38" s="24" t="s">
        <v>231</v>
      </c>
      <c r="W38" s="24"/>
      <c r="X38" s="75" t="s">
        <v>62</v>
      </c>
      <c r="Y38" s="75" t="s">
        <v>231</v>
      </c>
      <c r="Z38" s="75" t="s">
        <v>231</v>
      </c>
      <c r="AA38" s="75" t="s">
        <v>231</v>
      </c>
      <c r="AB38" s="75" t="s">
        <v>737</v>
      </c>
      <c r="AC38" s="75" t="s">
        <v>231</v>
      </c>
      <c r="AD38" s="75">
        <v>22</v>
      </c>
      <c r="AE38" s="75" t="s">
        <v>233</v>
      </c>
      <c r="AF38" s="47" t="s">
        <v>102</v>
      </c>
      <c r="AG38" s="66" t="s">
        <v>102</v>
      </c>
    </row>
    <row r="39" spans="1:34" s="156" customFormat="1" ht="15" customHeight="1">
      <c r="A39" s="538" t="s">
        <v>170</v>
      </c>
      <c r="B39" s="538"/>
      <c r="C39" s="538"/>
      <c r="D39" s="538"/>
      <c r="E39" s="538"/>
      <c r="F39" s="538"/>
      <c r="G39" s="538"/>
      <c r="H39" s="133">
        <f>SUM(H36:H38)</f>
        <v>1297669.19</v>
      </c>
      <c r="I39" s="5"/>
      <c r="J39" s="35"/>
      <c r="K39" s="154"/>
      <c r="L39" s="25"/>
      <c r="M39" s="25"/>
      <c r="N39" s="25"/>
      <c r="O39" s="25"/>
      <c r="P39" s="25"/>
      <c r="Q39" s="25"/>
      <c r="R39" s="25"/>
      <c r="S39" s="34"/>
      <c r="T39" s="34"/>
      <c r="U39" s="34"/>
      <c r="V39" s="34"/>
      <c r="W39" s="34"/>
      <c r="X39" s="25"/>
      <c r="Y39" s="25"/>
      <c r="Z39" s="25"/>
      <c r="AA39" s="25"/>
      <c r="AB39" s="25"/>
    </row>
    <row r="40" spans="1:34" s="82" customFormat="1" ht="15" customHeight="1">
      <c r="A40" s="41" t="s">
        <v>160</v>
      </c>
      <c r="B40" s="485" t="s">
        <v>191</v>
      </c>
      <c r="C40" s="485"/>
      <c r="D40" s="485"/>
      <c r="E40" s="485"/>
      <c r="F40" s="485"/>
      <c r="G40" s="485"/>
      <c r="H40" s="485"/>
      <c r="I40" s="485"/>
      <c r="J40" s="485"/>
      <c r="K40" s="485"/>
      <c r="L40" s="26"/>
      <c r="M40" s="26"/>
      <c r="N40" s="26"/>
      <c r="O40" s="26"/>
      <c r="P40" s="26"/>
      <c r="Q40" s="26"/>
      <c r="R40" s="194" t="s">
        <v>898</v>
      </c>
      <c r="S40" s="548" t="s">
        <v>191</v>
      </c>
      <c r="T40" s="549"/>
      <c r="U40" s="36"/>
      <c r="V40" s="36"/>
      <c r="W40" s="36"/>
      <c r="X40" s="26"/>
      <c r="Y40" s="26"/>
      <c r="Z40" s="26"/>
      <c r="AA40" s="26"/>
      <c r="AB40" s="26"/>
    </row>
    <row r="41" spans="1:34" s="63" customFormat="1" ht="48" customHeight="1">
      <c r="A41" s="75">
        <v>1</v>
      </c>
      <c r="B41" s="57" t="s">
        <v>219</v>
      </c>
      <c r="C41" s="75" t="s">
        <v>856</v>
      </c>
      <c r="D41" s="75" t="s">
        <v>212</v>
      </c>
      <c r="E41" s="75" t="s">
        <v>187</v>
      </c>
      <c r="F41" s="75" t="s">
        <v>187</v>
      </c>
      <c r="G41" s="75">
        <v>1907</v>
      </c>
      <c r="H41" s="54">
        <v>9914801.0099999998</v>
      </c>
      <c r="I41" s="56" t="s">
        <v>220</v>
      </c>
      <c r="J41" s="162" t="s">
        <v>351</v>
      </c>
      <c r="K41" s="551" t="s">
        <v>842</v>
      </c>
      <c r="L41" s="75" t="s">
        <v>53</v>
      </c>
      <c r="M41" s="75" t="s">
        <v>234</v>
      </c>
      <c r="N41" s="75" t="s">
        <v>235</v>
      </c>
      <c r="O41" s="75" t="s">
        <v>187</v>
      </c>
      <c r="P41" s="75" t="s">
        <v>187</v>
      </c>
      <c r="Q41" s="75" t="s">
        <v>187</v>
      </c>
      <c r="R41" s="75">
        <v>1</v>
      </c>
      <c r="S41" s="75" t="s">
        <v>423</v>
      </c>
      <c r="T41" s="75" t="s">
        <v>1789</v>
      </c>
      <c r="U41" s="75" t="s">
        <v>101</v>
      </c>
      <c r="V41" s="75" t="s">
        <v>50</v>
      </c>
      <c r="W41" s="75" t="s">
        <v>1479</v>
      </c>
      <c r="X41" s="75" t="s">
        <v>41</v>
      </c>
      <c r="Y41" s="75" t="s">
        <v>41</v>
      </c>
      <c r="Z41" s="75" t="s">
        <v>41</v>
      </c>
      <c r="AA41" s="75" t="s">
        <v>41</v>
      </c>
      <c r="AB41" s="75" t="s">
        <v>239</v>
      </c>
      <c r="AC41" s="75" t="s">
        <v>41</v>
      </c>
      <c r="AD41" s="66">
        <v>11748.5</v>
      </c>
      <c r="AE41" s="66">
        <v>3</v>
      </c>
      <c r="AF41" s="66" t="s">
        <v>212</v>
      </c>
      <c r="AG41" s="66" t="s">
        <v>212</v>
      </c>
      <c r="AH41" s="103" t="s">
        <v>197</v>
      </c>
    </row>
    <row r="42" spans="1:34" s="63" customFormat="1" ht="51" customHeight="1">
      <c r="A42" s="75">
        <v>2</v>
      </c>
      <c r="B42" s="57" t="s">
        <v>241</v>
      </c>
      <c r="C42" s="75" t="s">
        <v>857</v>
      </c>
      <c r="D42" s="75" t="s">
        <v>212</v>
      </c>
      <c r="E42" s="75" t="s">
        <v>187</v>
      </c>
      <c r="F42" s="75" t="s">
        <v>187</v>
      </c>
      <c r="G42" s="75">
        <v>1907</v>
      </c>
      <c r="H42" s="71">
        <v>2064985.23</v>
      </c>
      <c r="I42" s="56" t="s">
        <v>220</v>
      </c>
      <c r="J42" s="49" t="s">
        <v>352</v>
      </c>
      <c r="K42" s="552"/>
      <c r="L42" s="75" t="s">
        <v>53</v>
      </c>
      <c r="M42" s="75" t="s">
        <v>234</v>
      </c>
      <c r="N42" s="75" t="s">
        <v>235</v>
      </c>
      <c r="O42" s="75" t="s">
        <v>187</v>
      </c>
      <c r="P42" s="75" t="s">
        <v>187</v>
      </c>
      <c r="Q42" s="75" t="s">
        <v>187</v>
      </c>
      <c r="R42" s="75">
        <v>2</v>
      </c>
      <c r="S42" s="75" t="s">
        <v>423</v>
      </c>
      <c r="T42" s="75"/>
      <c r="U42" s="75" t="s">
        <v>101</v>
      </c>
      <c r="V42" s="75" t="s">
        <v>50</v>
      </c>
      <c r="W42" s="75" t="s">
        <v>1479</v>
      </c>
      <c r="X42" s="75" t="s">
        <v>41</v>
      </c>
      <c r="Y42" s="75" t="s">
        <v>41</v>
      </c>
      <c r="Z42" s="75" t="s">
        <v>41</v>
      </c>
      <c r="AA42" s="75" t="s">
        <v>42</v>
      </c>
      <c r="AB42" s="75" t="s">
        <v>239</v>
      </c>
      <c r="AC42" s="75" t="s">
        <v>41</v>
      </c>
      <c r="AD42" s="66">
        <v>2016.63</v>
      </c>
      <c r="AE42" s="66">
        <v>3</v>
      </c>
      <c r="AF42" s="66" t="s">
        <v>187</v>
      </c>
      <c r="AG42" s="66" t="s">
        <v>212</v>
      </c>
    </row>
    <row r="43" spans="1:34" s="63" customFormat="1" ht="42" customHeight="1">
      <c r="A43" s="75">
        <v>3</v>
      </c>
      <c r="B43" s="57" t="s">
        <v>243</v>
      </c>
      <c r="C43" s="75" t="s">
        <v>856</v>
      </c>
      <c r="D43" s="75" t="s">
        <v>212</v>
      </c>
      <c r="E43" s="75" t="s">
        <v>187</v>
      </c>
      <c r="F43" s="75" t="s">
        <v>187</v>
      </c>
      <c r="G43" s="75">
        <v>1907</v>
      </c>
      <c r="H43" s="71">
        <v>221186.11</v>
      </c>
      <c r="I43" s="56" t="s">
        <v>220</v>
      </c>
      <c r="J43" s="49" t="s">
        <v>353</v>
      </c>
      <c r="K43" s="552"/>
      <c r="L43" s="75" t="s">
        <v>53</v>
      </c>
      <c r="M43" s="75" t="s">
        <v>234</v>
      </c>
      <c r="N43" s="75" t="s">
        <v>236</v>
      </c>
      <c r="O43" s="75" t="s">
        <v>187</v>
      </c>
      <c r="P43" s="75" t="s">
        <v>187</v>
      </c>
      <c r="Q43" s="75" t="s">
        <v>187</v>
      </c>
      <c r="R43" s="75">
        <v>3</v>
      </c>
      <c r="S43" s="75" t="s">
        <v>423</v>
      </c>
      <c r="T43" s="75"/>
      <c r="U43" s="75" t="s">
        <v>101</v>
      </c>
      <c r="V43" s="75" t="s">
        <v>50</v>
      </c>
      <c r="W43" s="75" t="s">
        <v>1479</v>
      </c>
      <c r="X43" s="75" t="s">
        <v>41</v>
      </c>
      <c r="Y43" s="75" t="s">
        <v>41</v>
      </c>
      <c r="Z43" s="75" t="s">
        <v>41</v>
      </c>
      <c r="AA43" s="75" t="s">
        <v>41</v>
      </c>
      <c r="AB43" s="75" t="s">
        <v>239</v>
      </c>
      <c r="AC43" s="75" t="s">
        <v>41</v>
      </c>
      <c r="AD43" s="66">
        <v>1041</v>
      </c>
      <c r="AE43" s="66">
        <v>2</v>
      </c>
      <c r="AF43" s="66" t="s">
        <v>187</v>
      </c>
      <c r="AG43" s="66" t="s">
        <v>187</v>
      </c>
    </row>
    <row r="44" spans="1:34" s="63" customFormat="1" ht="34.5" customHeight="1">
      <c r="A44" s="75">
        <v>4</v>
      </c>
      <c r="B44" s="57" t="s">
        <v>246</v>
      </c>
      <c r="C44" s="75" t="s">
        <v>858</v>
      </c>
      <c r="D44" s="75" t="s">
        <v>212</v>
      </c>
      <c r="E44" s="75" t="s">
        <v>187</v>
      </c>
      <c r="F44" s="75" t="s">
        <v>187</v>
      </c>
      <c r="G44" s="75">
        <v>1907</v>
      </c>
      <c r="H44" s="71">
        <v>799621.55</v>
      </c>
      <c r="I44" s="56" t="s">
        <v>220</v>
      </c>
      <c r="J44" s="49" t="s">
        <v>354</v>
      </c>
      <c r="K44" s="552"/>
      <c r="L44" s="75" t="s">
        <v>53</v>
      </c>
      <c r="M44" s="75" t="s">
        <v>234</v>
      </c>
      <c r="N44" s="75" t="s">
        <v>66</v>
      </c>
      <c r="O44" s="75" t="s">
        <v>187</v>
      </c>
      <c r="P44" s="75" t="s">
        <v>187</v>
      </c>
      <c r="Q44" s="75" t="s">
        <v>187</v>
      </c>
      <c r="R44" s="75">
        <v>4</v>
      </c>
      <c r="S44" s="75" t="s">
        <v>423</v>
      </c>
      <c r="T44" s="75"/>
      <c r="U44" s="75" t="s">
        <v>101</v>
      </c>
      <c r="V44" s="75" t="s">
        <v>50</v>
      </c>
      <c r="W44" s="75" t="s">
        <v>1479</v>
      </c>
      <c r="X44" s="75" t="s">
        <v>50</v>
      </c>
      <c r="Y44" s="75" t="s">
        <v>41</v>
      </c>
      <c r="Z44" s="75" t="s">
        <v>41</v>
      </c>
      <c r="AA44" s="75" t="s">
        <v>50</v>
      </c>
      <c r="AB44" s="75" t="s">
        <v>239</v>
      </c>
      <c r="AC44" s="75" t="s">
        <v>41</v>
      </c>
      <c r="AD44" s="66">
        <v>2741.5</v>
      </c>
      <c r="AE44" s="66">
        <v>2</v>
      </c>
      <c r="AF44" s="66" t="s">
        <v>187</v>
      </c>
      <c r="AG44" s="66" t="s">
        <v>187</v>
      </c>
    </row>
    <row r="45" spans="1:34" s="63" customFormat="1" ht="47.25" customHeight="1">
      <c r="A45" s="75">
        <v>5</v>
      </c>
      <c r="B45" s="57" t="s">
        <v>245</v>
      </c>
      <c r="C45" s="75" t="s">
        <v>134</v>
      </c>
      <c r="D45" s="75" t="s">
        <v>187</v>
      </c>
      <c r="E45" s="75" t="s">
        <v>187</v>
      </c>
      <c r="F45" s="75" t="s">
        <v>187</v>
      </c>
      <c r="G45" s="57"/>
      <c r="H45" s="72">
        <v>8923.2999999999993</v>
      </c>
      <c r="I45" s="56" t="s">
        <v>220</v>
      </c>
      <c r="J45" s="49"/>
      <c r="K45" s="552"/>
      <c r="L45" s="75" t="s">
        <v>53</v>
      </c>
      <c r="M45" s="75" t="s">
        <v>237</v>
      </c>
      <c r="N45" s="75" t="s">
        <v>238</v>
      </c>
      <c r="O45" s="75" t="s">
        <v>187</v>
      </c>
      <c r="P45" s="75" t="s">
        <v>187</v>
      </c>
      <c r="Q45" s="75" t="s">
        <v>187</v>
      </c>
      <c r="R45" s="75">
        <v>5</v>
      </c>
      <c r="S45" s="75" t="s">
        <v>423</v>
      </c>
      <c r="T45" s="75"/>
      <c r="U45" s="75"/>
      <c r="V45" s="75"/>
      <c r="W45" s="75"/>
      <c r="X45" s="75" t="s">
        <v>50</v>
      </c>
      <c r="Y45" s="75" t="s">
        <v>239</v>
      </c>
      <c r="Z45" s="75" t="s">
        <v>239</v>
      </c>
      <c r="AA45" s="75" t="s">
        <v>50</v>
      </c>
      <c r="AB45" s="75" t="s">
        <v>239</v>
      </c>
      <c r="AC45" s="75" t="s">
        <v>41</v>
      </c>
      <c r="AD45" s="75"/>
      <c r="AE45" s="75">
        <v>2</v>
      </c>
      <c r="AF45" s="75" t="s">
        <v>187</v>
      </c>
      <c r="AG45" s="66" t="s">
        <v>187</v>
      </c>
    </row>
    <row r="46" spans="1:34" s="63" customFormat="1" ht="47.25" customHeight="1">
      <c r="A46" s="75">
        <v>6</v>
      </c>
      <c r="B46" s="57" t="s">
        <v>405</v>
      </c>
      <c r="C46" s="75" t="s">
        <v>859</v>
      </c>
      <c r="D46" s="75"/>
      <c r="E46" s="75"/>
      <c r="F46" s="75"/>
      <c r="G46" s="75">
        <v>2013</v>
      </c>
      <c r="H46" s="54">
        <v>1565426.5</v>
      </c>
      <c r="I46" s="56" t="s">
        <v>220</v>
      </c>
      <c r="J46" s="49" t="s">
        <v>1043</v>
      </c>
      <c r="K46" s="552"/>
      <c r="L46" s="75"/>
      <c r="M46" s="75"/>
      <c r="N46" s="75"/>
      <c r="O46" s="75"/>
      <c r="P46" s="75"/>
      <c r="Q46" s="75"/>
      <c r="R46" s="75">
        <v>6</v>
      </c>
      <c r="S46" s="75" t="s">
        <v>423</v>
      </c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spans="1:34" s="63" customFormat="1" ht="47.25" customHeight="1">
      <c r="A47" s="75">
        <v>7</v>
      </c>
      <c r="B47" s="57" t="s">
        <v>216</v>
      </c>
      <c r="C47" s="57" t="s">
        <v>973</v>
      </c>
      <c r="D47" s="57"/>
      <c r="E47" s="57"/>
      <c r="F47" s="57"/>
      <c r="G47" s="75" t="s">
        <v>217</v>
      </c>
      <c r="H47" s="54">
        <v>45384</v>
      </c>
      <c r="I47" s="56" t="s">
        <v>220</v>
      </c>
      <c r="J47" s="49"/>
      <c r="K47" s="552"/>
      <c r="L47" s="75"/>
      <c r="M47" s="75"/>
      <c r="N47" s="75"/>
      <c r="O47" s="75"/>
      <c r="P47" s="75"/>
      <c r="Q47" s="75"/>
      <c r="R47" s="75">
        <v>7</v>
      </c>
      <c r="S47" s="75" t="s">
        <v>423</v>
      </c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</row>
    <row r="48" spans="1:34" s="63" customFormat="1" ht="47.25" customHeight="1">
      <c r="A48" s="75">
        <v>8</v>
      </c>
      <c r="B48" s="57" t="s">
        <v>350</v>
      </c>
      <c r="C48" s="57" t="s">
        <v>974</v>
      </c>
      <c r="D48" s="57"/>
      <c r="E48" s="57"/>
      <c r="F48" s="57"/>
      <c r="G48" s="75">
        <v>2014</v>
      </c>
      <c r="H48" s="88">
        <v>547223.43999999994</v>
      </c>
      <c r="I48" s="56" t="s">
        <v>220</v>
      </c>
      <c r="J48" s="49"/>
      <c r="K48" s="552"/>
      <c r="L48" s="75"/>
      <c r="M48" s="75"/>
      <c r="N48" s="75"/>
      <c r="O48" s="75"/>
      <c r="P48" s="75"/>
      <c r="Q48" s="75"/>
      <c r="R48" s="75">
        <v>8</v>
      </c>
      <c r="S48" s="75" t="s">
        <v>423</v>
      </c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</row>
    <row r="49" spans="1:33" s="63" customFormat="1" ht="47.25" customHeight="1">
      <c r="A49" s="75">
        <v>9</v>
      </c>
      <c r="B49" s="57" t="s">
        <v>349</v>
      </c>
      <c r="C49" s="57" t="s">
        <v>975</v>
      </c>
      <c r="D49" s="57"/>
      <c r="E49" s="57"/>
      <c r="F49" s="57"/>
      <c r="G49" s="75">
        <v>2015</v>
      </c>
      <c r="H49" s="88">
        <v>258581.5</v>
      </c>
      <c r="I49" s="56" t="s">
        <v>220</v>
      </c>
      <c r="J49" s="49"/>
      <c r="K49" s="552"/>
      <c r="L49" s="75"/>
      <c r="M49" s="75"/>
      <c r="N49" s="75"/>
      <c r="O49" s="75"/>
      <c r="P49" s="75"/>
      <c r="Q49" s="75"/>
      <c r="R49" s="75">
        <v>9</v>
      </c>
      <c r="S49" s="75" t="s">
        <v>423</v>
      </c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</row>
    <row r="50" spans="1:33" s="63" customFormat="1" ht="47.25" customHeight="1">
      <c r="A50" s="75">
        <v>10</v>
      </c>
      <c r="B50" s="57" t="s">
        <v>556</v>
      </c>
      <c r="C50" s="57" t="s">
        <v>856</v>
      </c>
      <c r="D50" s="57"/>
      <c r="E50" s="57"/>
      <c r="F50" s="57"/>
      <c r="G50" s="75">
        <v>2019</v>
      </c>
      <c r="H50" s="88">
        <v>628183.4</v>
      </c>
      <c r="I50" s="189" t="s">
        <v>220</v>
      </c>
      <c r="J50" s="49"/>
      <c r="K50" s="552"/>
      <c r="L50" s="75"/>
      <c r="M50" s="75"/>
      <c r="N50" s="75"/>
      <c r="O50" s="75"/>
      <c r="P50" s="75"/>
      <c r="Q50" s="75"/>
      <c r="R50" s="75">
        <v>10</v>
      </c>
      <c r="S50" s="75" t="s">
        <v>423</v>
      </c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</row>
    <row r="51" spans="1:33" s="63" customFormat="1" ht="51.75" customHeight="1">
      <c r="A51" s="75">
        <v>11</v>
      </c>
      <c r="B51" s="57" t="s">
        <v>1048</v>
      </c>
      <c r="C51" s="57" t="s">
        <v>1042</v>
      </c>
      <c r="D51" s="75" t="s">
        <v>212</v>
      </c>
      <c r="E51" s="75" t="s">
        <v>187</v>
      </c>
      <c r="F51" s="75" t="s">
        <v>187</v>
      </c>
      <c r="G51" s="75">
        <v>2023</v>
      </c>
      <c r="H51" s="88">
        <v>12687244.689999999</v>
      </c>
      <c r="I51" s="189" t="s">
        <v>220</v>
      </c>
      <c r="J51" s="49" t="s">
        <v>1044</v>
      </c>
      <c r="K51" s="553"/>
      <c r="L51" s="75" t="s">
        <v>1045</v>
      </c>
      <c r="M51" s="75" t="s">
        <v>54</v>
      </c>
      <c r="N51" s="75" t="s">
        <v>1046</v>
      </c>
      <c r="O51" s="75" t="s">
        <v>187</v>
      </c>
      <c r="P51" s="75" t="s">
        <v>187</v>
      </c>
      <c r="Q51" s="103" t="s">
        <v>1480</v>
      </c>
      <c r="R51" s="75">
        <v>11</v>
      </c>
      <c r="S51" s="75" t="s">
        <v>423</v>
      </c>
      <c r="T51" s="75"/>
      <c r="U51" s="75" t="s">
        <v>101</v>
      </c>
      <c r="V51" s="75" t="s">
        <v>42</v>
      </c>
      <c r="W51" s="75" t="s">
        <v>1479</v>
      </c>
      <c r="X51" s="75" t="s">
        <v>42</v>
      </c>
      <c r="Y51" s="75" t="s">
        <v>42</v>
      </c>
      <c r="Z51" s="75" t="s">
        <v>42</v>
      </c>
      <c r="AA51" s="75" t="s">
        <v>42</v>
      </c>
      <c r="AB51" s="75" t="s">
        <v>239</v>
      </c>
      <c r="AC51" s="75" t="s">
        <v>42</v>
      </c>
      <c r="AD51" s="75">
        <v>1714.12</v>
      </c>
      <c r="AE51" s="75">
        <v>1</v>
      </c>
      <c r="AF51" s="75" t="s">
        <v>1047</v>
      </c>
      <c r="AG51" s="75" t="s">
        <v>102</v>
      </c>
    </row>
    <row r="52" spans="1:33" s="156" customFormat="1" ht="15" customHeight="1">
      <c r="A52" s="538" t="s">
        <v>170</v>
      </c>
      <c r="B52" s="538"/>
      <c r="C52" s="538"/>
      <c r="D52" s="538"/>
      <c r="E52" s="538"/>
      <c r="F52" s="538"/>
      <c r="G52" s="538"/>
      <c r="H52" s="133">
        <f>SUM(H41:H51)</f>
        <v>28741560.73</v>
      </c>
      <c r="I52" s="5"/>
      <c r="J52" s="35"/>
      <c r="K52" s="154"/>
      <c r="L52" s="25"/>
      <c r="M52" s="25"/>
      <c r="N52" s="25"/>
      <c r="O52" s="25"/>
      <c r="P52" s="25"/>
      <c r="Q52" s="25"/>
      <c r="R52" s="25"/>
      <c r="S52" s="34"/>
      <c r="T52" s="34"/>
      <c r="U52" s="34"/>
      <c r="V52" s="34"/>
      <c r="W52" s="34"/>
      <c r="X52" s="25"/>
      <c r="Y52" s="25"/>
      <c r="Z52" s="25"/>
      <c r="AA52" s="25"/>
      <c r="AB52" s="25"/>
    </row>
    <row r="53" spans="1:33" s="82" customFormat="1" ht="21" customHeight="1">
      <c r="A53" s="41" t="s">
        <v>119</v>
      </c>
      <c r="B53" s="485" t="s">
        <v>0</v>
      </c>
      <c r="C53" s="485"/>
      <c r="D53" s="485"/>
      <c r="E53" s="485"/>
      <c r="F53" s="485"/>
      <c r="G53" s="485"/>
      <c r="H53" s="485"/>
      <c r="I53" s="485"/>
      <c r="J53" s="485"/>
      <c r="K53" s="485"/>
      <c r="R53" s="195" t="s">
        <v>899</v>
      </c>
      <c r="S53" s="515" t="s">
        <v>0</v>
      </c>
      <c r="T53" s="516"/>
      <c r="U53" s="83"/>
      <c r="V53" s="83"/>
      <c r="W53" s="83"/>
    </row>
    <row r="54" spans="1:33" s="63" customFormat="1" ht="146.25" customHeight="1">
      <c r="A54" s="75">
        <v>1</v>
      </c>
      <c r="B54" s="57" t="s">
        <v>249</v>
      </c>
      <c r="C54" s="75" t="s">
        <v>250</v>
      </c>
      <c r="D54" s="75" t="s">
        <v>101</v>
      </c>
      <c r="E54" s="75" t="s">
        <v>102</v>
      </c>
      <c r="F54" s="75" t="s">
        <v>102</v>
      </c>
      <c r="G54" s="75">
        <v>1965</v>
      </c>
      <c r="H54" s="72">
        <v>1781969.22</v>
      </c>
      <c r="I54" s="56" t="s">
        <v>220</v>
      </c>
      <c r="J54" s="162" t="s">
        <v>251</v>
      </c>
      <c r="K54" s="483" t="s">
        <v>252</v>
      </c>
      <c r="L54" s="75" t="s">
        <v>53</v>
      </c>
      <c r="M54" s="75" t="s">
        <v>54</v>
      </c>
      <c r="N54" s="75" t="s">
        <v>55</v>
      </c>
      <c r="O54" s="75" t="s">
        <v>102</v>
      </c>
      <c r="P54" s="75" t="s">
        <v>102</v>
      </c>
      <c r="Q54" s="75" t="s">
        <v>102</v>
      </c>
      <c r="R54" s="75">
        <v>1</v>
      </c>
      <c r="S54" s="75" t="s">
        <v>59</v>
      </c>
      <c r="T54" s="75" t="s">
        <v>537</v>
      </c>
      <c r="U54" s="75" t="s">
        <v>851</v>
      </c>
      <c r="V54" s="75" t="s">
        <v>41</v>
      </c>
      <c r="W54" s="75" t="s">
        <v>1499</v>
      </c>
      <c r="X54" s="75" t="s">
        <v>40</v>
      </c>
      <c r="Y54" s="75" t="s">
        <v>62</v>
      </c>
      <c r="Z54" s="75" t="s">
        <v>50</v>
      </c>
      <c r="AA54" s="75" t="s">
        <v>42</v>
      </c>
      <c r="AB54" s="75" t="s">
        <v>41</v>
      </c>
      <c r="AC54" s="75" t="s">
        <v>40</v>
      </c>
      <c r="AD54" s="75">
        <v>2345.5</v>
      </c>
      <c r="AE54" s="75" t="s">
        <v>1501</v>
      </c>
      <c r="AF54" s="75" t="s">
        <v>102</v>
      </c>
      <c r="AG54" s="66" t="s">
        <v>379</v>
      </c>
    </row>
    <row r="55" spans="1:33" s="63" customFormat="1" ht="28.5" customHeight="1">
      <c r="A55" s="75">
        <v>2</v>
      </c>
      <c r="B55" s="57" t="s">
        <v>253</v>
      </c>
      <c r="C55" s="75" t="s">
        <v>254</v>
      </c>
      <c r="D55" s="75" t="s">
        <v>121</v>
      </c>
      <c r="E55" s="75" t="s">
        <v>102</v>
      </c>
      <c r="F55" s="75" t="s">
        <v>102</v>
      </c>
      <c r="G55" s="75">
        <v>1965</v>
      </c>
      <c r="H55" s="72">
        <v>249403.5</v>
      </c>
      <c r="I55" s="56" t="s">
        <v>220</v>
      </c>
      <c r="J55" s="49" t="s">
        <v>274</v>
      </c>
      <c r="K55" s="483"/>
      <c r="L55" s="75" t="s">
        <v>274</v>
      </c>
      <c r="M55" s="75" t="s">
        <v>274</v>
      </c>
      <c r="N55" s="75" t="s">
        <v>274</v>
      </c>
      <c r="O55" s="75" t="s">
        <v>274</v>
      </c>
      <c r="P55" s="75" t="s">
        <v>274</v>
      </c>
      <c r="Q55" s="75" t="s">
        <v>274</v>
      </c>
      <c r="R55" s="75">
        <v>2</v>
      </c>
      <c r="S55" s="75" t="s">
        <v>59</v>
      </c>
      <c r="T55" s="75" t="s">
        <v>274</v>
      </c>
      <c r="U55" s="75" t="s">
        <v>274</v>
      </c>
      <c r="V55" s="75" t="s">
        <v>274</v>
      </c>
      <c r="W55" s="75" t="s">
        <v>274</v>
      </c>
      <c r="X55" s="75" t="s">
        <v>274</v>
      </c>
      <c r="Y55" s="75" t="s">
        <v>63</v>
      </c>
      <c r="Z55" s="75" t="s">
        <v>274</v>
      </c>
      <c r="AA55" s="75" t="s">
        <v>274</v>
      </c>
      <c r="AB55" s="75" t="s">
        <v>274</v>
      </c>
      <c r="AC55" s="75" t="s">
        <v>274</v>
      </c>
      <c r="AD55" s="75" t="s">
        <v>274</v>
      </c>
      <c r="AE55" s="75">
        <v>0</v>
      </c>
      <c r="AF55" s="75" t="s">
        <v>274</v>
      </c>
      <c r="AG55" s="75" t="s">
        <v>274</v>
      </c>
    </row>
    <row r="56" spans="1:33" s="63" customFormat="1" ht="45.75" customHeight="1">
      <c r="A56" s="75">
        <v>3</v>
      </c>
      <c r="B56" s="57" t="s">
        <v>255</v>
      </c>
      <c r="C56" s="75" t="s">
        <v>258</v>
      </c>
      <c r="D56" s="75" t="s">
        <v>121</v>
      </c>
      <c r="E56" s="75" t="s">
        <v>102</v>
      </c>
      <c r="F56" s="75" t="s">
        <v>102</v>
      </c>
      <c r="G56" s="75">
        <v>1965</v>
      </c>
      <c r="H56" s="72">
        <v>30137.7</v>
      </c>
      <c r="I56" s="56" t="s">
        <v>220</v>
      </c>
      <c r="J56" s="49" t="s">
        <v>274</v>
      </c>
      <c r="K56" s="483"/>
      <c r="L56" s="75" t="s">
        <v>274</v>
      </c>
      <c r="M56" s="75" t="s">
        <v>274</v>
      </c>
      <c r="N56" s="75" t="s">
        <v>274</v>
      </c>
      <c r="O56" s="75" t="s">
        <v>274</v>
      </c>
      <c r="P56" s="75" t="s">
        <v>274</v>
      </c>
      <c r="Q56" s="75" t="s">
        <v>274</v>
      </c>
      <c r="R56" s="75">
        <v>3</v>
      </c>
      <c r="S56" s="75" t="s">
        <v>59</v>
      </c>
      <c r="T56" s="75" t="s">
        <v>274</v>
      </c>
      <c r="U56" s="75" t="s">
        <v>274</v>
      </c>
      <c r="V56" s="75" t="s">
        <v>274</v>
      </c>
      <c r="W56" s="75" t="s">
        <v>274</v>
      </c>
      <c r="X56" s="75" t="s">
        <v>274</v>
      </c>
      <c r="Y56" s="75" t="s">
        <v>63</v>
      </c>
      <c r="Z56" s="75" t="s">
        <v>274</v>
      </c>
      <c r="AA56" s="75" t="s">
        <v>274</v>
      </c>
      <c r="AB56" s="75" t="s">
        <v>274</v>
      </c>
      <c r="AC56" s="75" t="s">
        <v>274</v>
      </c>
      <c r="AD56" s="75" t="s">
        <v>274</v>
      </c>
      <c r="AE56" s="75">
        <v>0</v>
      </c>
      <c r="AF56" s="75" t="s">
        <v>274</v>
      </c>
      <c r="AG56" s="75" t="s">
        <v>274</v>
      </c>
    </row>
    <row r="57" spans="1:33" s="63" customFormat="1" ht="45.75" customHeight="1">
      <c r="A57" s="75">
        <v>4</v>
      </c>
      <c r="B57" s="57" t="s">
        <v>259</v>
      </c>
      <c r="C57" s="75" t="s">
        <v>258</v>
      </c>
      <c r="D57" s="75" t="s">
        <v>121</v>
      </c>
      <c r="E57" s="75" t="s">
        <v>102</v>
      </c>
      <c r="F57" s="75" t="s">
        <v>102</v>
      </c>
      <c r="G57" s="75">
        <v>1965</v>
      </c>
      <c r="H57" s="72">
        <v>29119.599999999999</v>
      </c>
      <c r="I57" s="56" t="s">
        <v>220</v>
      </c>
      <c r="J57" s="49" t="s">
        <v>274</v>
      </c>
      <c r="K57" s="483"/>
      <c r="L57" s="75" t="s">
        <v>274</v>
      </c>
      <c r="M57" s="75" t="s">
        <v>274</v>
      </c>
      <c r="N57" s="75" t="s">
        <v>274</v>
      </c>
      <c r="O57" s="75" t="s">
        <v>274</v>
      </c>
      <c r="P57" s="75" t="s">
        <v>274</v>
      </c>
      <c r="Q57" s="75" t="s">
        <v>274</v>
      </c>
      <c r="R57" s="75">
        <v>4</v>
      </c>
      <c r="S57" s="75" t="s">
        <v>59</v>
      </c>
      <c r="T57" s="75" t="s">
        <v>274</v>
      </c>
      <c r="U57" s="75" t="s">
        <v>274</v>
      </c>
      <c r="V57" s="75" t="s">
        <v>274</v>
      </c>
      <c r="W57" s="75" t="s">
        <v>274</v>
      </c>
      <c r="X57" s="75" t="s">
        <v>274</v>
      </c>
      <c r="Y57" s="75" t="s">
        <v>63</v>
      </c>
      <c r="Z57" s="75" t="s">
        <v>274</v>
      </c>
      <c r="AA57" s="75" t="s">
        <v>274</v>
      </c>
      <c r="AB57" s="75" t="s">
        <v>274</v>
      </c>
      <c r="AC57" s="75" t="s">
        <v>274</v>
      </c>
      <c r="AD57" s="75" t="s">
        <v>274</v>
      </c>
      <c r="AE57" s="75">
        <v>0</v>
      </c>
      <c r="AF57" s="75" t="s">
        <v>274</v>
      </c>
      <c r="AG57" s="75" t="s">
        <v>274</v>
      </c>
    </row>
    <row r="58" spans="1:33" s="63" customFormat="1" ht="51" customHeight="1">
      <c r="A58" s="75">
        <v>5</v>
      </c>
      <c r="B58" s="57" t="s">
        <v>260</v>
      </c>
      <c r="C58" s="75" t="s">
        <v>261</v>
      </c>
      <c r="D58" s="75" t="s">
        <v>101</v>
      </c>
      <c r="E58" s="75" t="s">
        <v>102</v>
      </c>
      <c r="F58" s="75" t="s">
        <v>102</v>
      </c>
      <c r="G58" s="75">
        <v>1930</v>
      </c>
      <c r="H58" s="72">
        <v>605615.07999999996</v>
      </c>
      <c r="I58" s="56" t="s">
        <v>220</v>
      </c>
      <c r="J58" s="49" t="s">
        <v>262</v>
      </c>
      <c r="K58" s="483" t="s">
        <v>263</v>
      </c>
      <c r="L58" s="75" t="s">
        <v>53</v>
      </c>
      <c r="M58" s="75" t="s">
        <v>56</v>
      </c>
      <c r="N58" s="75" t="s">
        <v>57</v>
      </c>
      <c r="O58" s="75" t="s">
        <v>102</v>
      </c>
      <c r="P58" s="75" t="s">
        <v>102</v>
      </c>
      <c r="Q58" s="75" t="s">
        <v>102</v>
      </c>
      <c r="R58" s="75">
        <v>5</v>
      </c>
      <c r="S58" s="75"/>
      <c r="T58" s="75" t="s">
        <v>61</v>
      </c>
      <c r="U58" s="75" t="s">
        <v>1004</v>
      </c>
      <c r="V58" s="75" t="s">
        <v>41</v>
      </c>
      <c r="W58" s="75" t="s">
        <v>1500</v>
      </c>
      <c r="X58" s="75" t="s">
        <v>40</v>
      </c>
      <c r="Y58" s="75" t="s">
        <v>62</v>
      </c>
      <c r="Z58" s="75" t="s">
        <v>41</v>
      </c>
      <c r="AA58" s="75" t="s">
        <v>41</v>
      </c>
      <c r="AB58" s="75" t="s">
        <v>274</v>
      </c>
      <c r="AC58" s="75" t="s">
        <v>40</v>
      </c>
      <c r="AD58" s="75">
        <v>467</v>
      </c>
      <c r="AE58" s="75" t="s">
        <v>1502</v>
      </c>
      <c r="AF58" s="75" t="s">
        <v>102</v>
      </c>
      <c r="AG58" s="66" t="s">
        <v>389</v>
      </c>
    </row>
    <row r="59" spans="1:33" s="63" customFormat="1" ht="36.75" customHeight="1">
      <c r="A59" s="75">
        <v>6</v>
      </c>
      <c r="B59" s="57" t="s">
        <v>264</v>
      </c>
      <c r="C59" s="75" t="s">
        <v>265</v>
      </c>
      <c r="D59" s="75" t="s">
        <v>101</v>
      </c>
      <c r="E59" s="75" t="s">
        <v>102</v>
      </c>
      <c r="F59" s="75" t="s">
        <v>102</v>
      </c>
      <c r="G59" s="204"/>
      <c r="H59" s="72">
        <v>34799.31</v>
      </c>
      <c r="I59" s="56" t="s">
        <v>220</v>
      </c>
      <c r="J59" s="49"/>
      <c r="K59" s="483"/>
      <c r="L59" s="75" t="s">
        <v>53</v>
      </c>
      <c r="M59" s="75" t="s">
        <v>56</v>
      </c>
      <c r="N59" s="75" t="s">
        <v>442</v>
      </c>
      <c r="O59" s="75" t="s">
        <v>102</v>
      </c>
      <c r="P59" s="75" t="s">
        <v>102</v>
      </c>
      <c r="Q59" s="75" t="s">
        <v>102</v>
      </c>
      <c r="R59" s="75">
        <v>6</v>
      </c>
      <c r="S59" s="75"/>
      <c r="T59" s="75"/>
      <c r="U59" s="75" t="s">
        <v>101</v>
      </c>
      <c r="V59" s="75" t="s">
        <v>41</v>
      </c>
      <c r="W59" s="75" t="s">
        <v>101</v>
      </c>
      <c r="X59" s="75" t="s">
        <v>40</v>
      </c>
      <c r="Y59" s="75" t="s">
        <v>62</v>
      </c>
      <c r="Z59" s="75" t="s">
        <v>274</v>
      </c>
      <c r="AA59" s="75" t="s">
        <v>41</v>
      </c>
      <c r="AB59" s="75" t="s">
        <v>274</v>
      </c>
      <c r="AC59" s="75" t="s">
        <v>274</v>
      </c>
      <c r="AD59" s="75">
        <v>101.01</v>
      </c>
      <c r="AE59" s="75" t="s">
        <v>64</v>
      </c>
      <c r="AF59" s="75" t="s">
        <v>102</v>
      </c>
      <c r="AG59" s="66" t="s">
        <v>102</v>
      </c>
    </row>
    <row r="60" spans="1:33" s="63" customFormat="1" ht="38.25" customHeight="1">
      <c r="A60" s="75">
        <v>7</v>
      </c>
      <c r="B60" s="57" t="s">
        <v>334</v>
      </c>
      <c r="C60" s="75" t="s">
        <v>538</v>
      </c>
      <c r="D60" s="75" t="s">
        <v>101</v>
      </c>
      <c r="E60" s="75" t="s">
        <v>102</v>
      </c>
      <c r="F60" s="75" t="s">
        <v>102</v>
      </c>
      <c r="G60" s="204"/>
      <c r="H60" s="72">
        <v>183492.64</v>
      </c>
      <c r="I60" s="56" t="s">
        <v>220</v>
      </c>
      <c r="J60" s="49"/>
      <c r="K60" s="483"/>
      <c r="L60" s="75" t="s">
        <v>53</v>
      </c>
      <c r="M60" s="75" t="s">
        <v>56</v>
      </c>
      <c r="N60" s="75" t="s">
        <v>58</v>
      </c>
      <c r="O60" s="75" t="s">
        <v>102</v>
      </c>
      <c r="P60" s="75" t="s">
        <v>102</v>
      </c>
      <c r="Q60" s="75" t="s">
        <v>102</v>
      </c>
      <c r="R60" s="75">
        <v>7</v>
      </c>
      <c r="S60" s="75"/>
      <c r="T60" s="75"/>
      <c r="U60" s="75" t="s">
        <v>101</v>
      </c>
      <c r="V60" s="75" t="s">
        <v>41</v>
      </c>
      <c r="W60" s="75" t="s">
        <v>101</v>
      </c>
      <c r="X60" s="75" t="s">
        <v>40</v>
      </c>
      <c r="Y60" s="75" t="s">
        <v>62</v>
      </c>
      <c r="Z60" s="75" t="s">
        <v>274</v>
      </c>
      <c r="AA60" s="75" t="s">
        <v>41</v>
      </c>
      <c r="AB60" s="75" t="s">
        <v>274</v>
      </c>
      <c r="AC60" s="75" t="s">
        <v>274</v>
      </c>
      <c r="AD60" s="75">
        <v>98.9</v>
      </c>
      <c r="AE60" s="75" t="s">
        <v>64</v>
      </c>
      <c r="AF60" s="75" t="s">
        <v>102</v>
      </c>
      <c r="AG60" s="66" t="s">
        <v>102</v>
      </c>
    </row>
    <row r="61" spans="1:33" s="156" customFormat="1" ht="15" customHeight="1">
      <c r="A61" s="538" t="s">
        <v>170</v>
      </c>
      <c r="B61" s="538"/>
      <c r="C61" s="538"/>
      <c r="D61" s="538"/>
      <c r="E61" s="538"/>
      <c r="F61" s="538"/>
      <c r="G61" s="538"/>
      <c r="H61" s="134">
        <f>SUM(H54:H60)</f>
        <v>2914537.0500000003</v>
      </c>
      <c r="I61" s="8"/>
      <c r="J61" s="35"/>
      <c r="K61" s="154"/>
      <c r="L61" s="25"/>
      <c r="M61" s="25"/>
      <c r="N61" s="25"/>
      <c r="O61" s="25"/>
      <c r="P61" s="25"/>
      <c r="Q61" s="25"/>
      <c r="R61" s="25"/>
      <c r="S61" s="34"/>
      <c r="T61" s="34"/>
      <c r="U61" s="34"/>
      <c r="V61" s="34"/>
      <c r="W61" s="34"/>
      <c r="X61" s="25"/>
      <c r="Y61" s="25"/>
      <c r="Z61" s="25"/>
      <c r="AA61" s="25"/>
      <c r="AB61" s="25"/>
    </row>
    <row r="62" spans="1:33" s="82" customFormat="1" ht="18.75" customHeight="1">
      <c r="A62" s="41" t="s">
        <v>161</v>
      </c>
      <c r="B62" s="485" t="s">
        <v>1</v>
      </c>
      <c r="C62" s="485"/>
      <c r="D62" s="485"/>
      <c r="E62" s="485"/>
      <c r="F62" s="485"/>
      <c r="G62" s="485"/>
      <c r="H62" s="485"/>
      <c r="I62" s="485"/>
      <c r="J62" s="485"/>
      <c r="K62" s="485"/>
      <c r="L62" s="26"/>
      <c r="M62" s="26"/>
      <c r="N62" s="26"/>
      <c r="O62" s="26"/>
      <c r="P62" s="26"/>
      <c r="Q62" s="26"/>
      <c r="R62" s="193" t="s">
        <v>900</v>
      </c>
      <c r="S62" s="541" t="s">
        <v>1</v>
      </c>
      <c r="T62" s="542"/>
      <c r="U62" s="36"/>
      <c r="V62" s="36"/>
      <c r="W62" s="36"/>
      <c r="X62" s="26"/>
      <c r="Y62" s="26"/>
      <c r="Z62" s="26"/>
      <c r="AA62" s="26"/>
      <c r="AB62" s="26"/>
    </row>
    <row r="63" spans="1:33" s="63" customFormat="1" ht="123" customHeight="1">
      <c r="A63" s="75">
        <v>1</v>
      </c>
      <c r="B63" s="55" t="s">
        <v>269</v>
      </c>
      <c r="C63" s="75" t="s">
        <v>270</v>
      </c>
      <c r="D63" s="75" t="s">
        <v>101</v>
      </c>
      <c r="E63" s="75" t="s">
        <v>101</v>
      </c>
      <c r="F63" s="75" t="s">
        <v>102</v>
      </c>
      <c r="G63" s="75">
        <v>1870</v>
      </c>
      <c r="H63" s="174">
        <v>1794309.99</v>
      </c>
      <c r="I63" s="56" t="s">
        <v>220</v>
      </c>
      <c r="J63" s="175" t="s">
        <v>390</v>
      </c>
      <c r="K63" s="75" t="s">
        <v>271</v>
      </c>
      <c r="L63" s="75" t="s">
        <v>53</v>
      </c>
      <c r="M63" s="75" t="s">
        <v>65</v>
      </c>
      <c r="N63" s="75" t="s">
        <v>66</v>
      </c>
      <c r="O63" s="75" t="s">
        <v>187</v>
      </c>
      <c r="P63" s="75" t="s">
        <v>187</v>
      </c>
      <c r="Q63" s="75" t="s">
        <v>187</v>
      </c>
      <c r="R63" s="75">
        <v>1</v>
      </c>
      <c r="S63" s="75" t="s">
        <v>69</v>
      </c>
      <c r="T63" s="75" t="s">
        <v>70</v>
      </c>
      <c r="U63" s="75" t="s">
        <v>212</v>
      </c>
      <c r="V63" s="75" t="s">
        <v>868</v>
      </c>
      <c r="W63" s="75" t="s">
        <v>866</v>
      </c>
      <c r="X63" s="75" t="s">
        <v>46</v>
      </c>
      <c r="Y63" s="75" t="s">
        <v>40</v>
      </c>
      <c r="Z63" s="75" t="s">
        <v>40</v>
      </c>
      <c r="AA63" s="75" t="s">
        <v>46</v>
      </c>
      <c r="AB63" s="75" t="s">
        <v>274</v>
      </c>
      <c r="AC63" s="75" t="s">
        <v>42</v>
      </c>
      <c r="AD63" s="75">
        <v>4236.63</v>
      </c>
      <c r="AE63" s="75">
        <v>3</v>
      </c>
      <c r="AF63" s="75" t="s">
        <v>102</v>
      </c>
      <c r="AG63" s="48" t="s">
        <v>101</v>
      </c>
    </row>
    <row r="64" spans="1:33" s="63" customFormat="1" ht="68.25" customHeight="1">
      <c r="A64" s="75">
        <v>2</v>
      </c>
      <c r="B64" s="55" t="s">
        <v>272</v>
      </c>
      <c r="C64" s="75" t="s">
        <v>270</v>
      </c>
      <c r="D64" s="75" t="s">
        <v>101</v>
      </c>
      <c r="E64" s="75" t="s">
        <v>102</v>
      </c>
      <c r="F64" s="75" t="s">
        <v>102</v>
      </c>
      <c r="G64" s="75">
        <v>1970</v>
      </c>
      <c r="H64" s="71">
        <v>254816</v>
      </c>
      <c r="I64" s="56" t="s">
        <v>220</v>
      </c>
      <c r="J64" s="70" t="s">
        <v>391</v>
      </c>
      <c r="K64" s="75" t="s">
        <v>273</v>
      </c>
      <c r="L64" s="75" t="s">
        <v>53</v>
      </c>
      <c r="M64" s="75" t="s">
        <v>67</v>
      </c>
      <c r="N64" s="75" t="s">
        <v>68</v>
      </c>
      <c r="O64" s="75" t="s">
        <v>187</v>
      </c>
      <c r="P64" s="75" t="s">
        <v>187</v>
      </c>
      <c r="Q64" s="75" t="s">
        <v>187</v>
      </c>
      <c r="R64" s="75">
        <v>2</v>
      </c>
      <c r="S64" s="75" t="s">
        <v>69</v>
      </c>
      <c r="T64" s="75" t="s">
        <v>71</v>
      </c>
      <c r="U64" s="75" t="s">
        <v>404</v>
      </c>
      <c r="V64" s="75" t="s">
        <v>867</v>
      </c>
      <c r="W64" s="75" t="s">
        <v>866</v>
      </c>
      <c r="X64" s="75" t="s">
        <v>40</v>
      </c>
      <c r="Y64" s="75" t="s">
        <v>46</v>
      </c>
      <c r="Z64" s="75" t="s">
        <v>46</v>
      </c>
      <c r="AA64" s="75" t="s">
        <v>46</v>
      </c>
      <c r="AB64" s="75" t="s">
        <v>274</v>
      </c>
      <c r="AC64" s="75" t="s">
        <v>42</v>
      </c>
      <c r="AD64" s="75">
        <v>4448</v>
      </c>
      <c r="AE64" s="75">
        <v>1</v>
      </c>
      <c r="AF64" s="75" t="s">
        <v>102</v>
      </c>
      <c r="AG64" s="48" t="s">
        <v>102</v>
      </c>
    </row>
    <row r="65" spans="1:34" s="156" customFormat="1" ht="15" customHeight="1">
      <c r="A65" s="538" t="s">
        <v>170</v>
      </c>
      <c r="B65" s="538"/>
      <c r="C65" s="538"/>
      <c r="D65" s="538"/>
      <c r="E65" s="538"/>
      <c r="F65" s="538"/>
      <c r="G65" s="538"/>
      <c r="H65" s="159">
        <f>SUM(H63:H64)</f>
        <v>2049125.99</v>
      </c>
      <c r="I65" s="32"/>
      <c r="J65" s="35"/>
      <c r="K65" s="157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157"/>
      <c r="AD65" s="157"/>
      <c r="AE65" s="157"/>
      <c r="AF65" s="157"/>
      <c r="AG65" s="157"/>
    </row>
    <row r="66" spans="1:34" s="82" customFormat="1" ht="15" customHeight="1">
      <c r="A66" s="41" t="s">
        <v>118</v>
      </c>
      <c r="B66" s="485" t="s">
        <v>192</v>
      </c>
      <c r="C66" s="485"/>
      <c r="D66" s="485"/>
      <c r="E66" s="485"/>
      <c r="F66" s="485"/>
      <c r="G66" s="485"/>
      <c r="H66" s="485"/>
      <c r="I66" s="485"/>
      <c r="J66" s="485"/>
      <c r="K66" s="485"/>
      <c r="L66" s="26"/>
      <c r="M66" s="26"/>
      <c r="N66" s="26"/>
      <c r="O66" s="26"/>
      <c r="P66" s="26"/>
      <c r="Q66" s="26"/>
      <c r="R66" s="193" t="s">
        <v>118</v>
      </c>
      <c r="S66" s="541" t="s">
        <v>192</v>
      </c>
      <c r="T66" s="543"/>
      <c r="U66" s="543"/>
      <c r="V66" s="542"/>
      <c r="W66" s="36"/>
      <c r="X66" s="26"/>
      <c r="Y66" s="26"/>
      <c r="Z66" s="26"/>
      <c r="AA66" s="26"/>
      <c r="AB66" s="26"/>
    </row>
    <row r="67" spans="1:34" s="63" customFormat="1" ht="46.5" customHeight="1">
      <c r="A67" s="48">
        <v>1</v>
      </c>
      <c r="B67" s="57" t="s">
        <v>375</v>
      </c>
      <c r="C67" s="75" t="s">
        <v>111</v>
      </c>
      <c r="D67" s="75" t="s">
        <v>212</v>
      </c>
      <c r="E67" s="75" t="s">
        <v>102</v>
      </c>
      <c r="F67" s="75" t="s">
        <v>102</v>
      </c>
      <c r="G67" s="75">
        <v>1962</v>
      </c>
      <c r="H67" s="68">
        <v>8957693.8900000006</v>
      </c>
      <c r="I67" s="56" t="s">
        <v>220</v>
      </c>
      <c r="J67" s="162" t="s">
        <v>139</v>
      </c>
      <c r="K67" s="483" t="s">
        <v>112</v>
      </c>
      <c r="L67" s="75" t="s">
        <v>37</v>
      </c>
      <c r="M67" s="75" t="s">
        <v>143</v>
      </c>
      <c r="N67" s="75" t="s">
        <v>144</v>
      </c>
      <c r="O67" s="75"/>
      <c r="P67" s="75" t="s">
        <v>187</v>
      </c>
      <c r="Q67" s="75" t="s">
        <v>212</v>
      </c>
      <c r="R67" s="75">
        <v>1</v>
      </c>
      <c r="S67" s="75" t="s">
        <v>145</v>
      </c>
      <c r="T67" s="75" t="s">
        <v>376</v>
      </c>
      <c r="U67" s="75" t="s">
        <v>404</v>
      </c>
      <c r="V67" s="75" t="s">
        <v>1029</v>
      </c>
      <c r="W67" s="75" t="s">
        <v>404</v>
      </c>
      <c r="X67" s="75" t="s">
        <v>46</v>
      </c>
      <c r="Y67" s="75" t="s">
        <v>46</v>
      </c>
      <c r="Z67" s="75" t="s">
        <v>46</v>
      </c>
      <c r="AA67" s="75" t="s">
        <v>46</v>
      </c>
      <c r="AB67" s="75" t="s">
        <v>274</v>
      </c>
      <c r="AC67" s="75" t="s">
        <v>274</v>
      </c>
      <c r="AD67" s="75">
        <v>5269.7</v>
      </c>
      <c r="AE67" s="75">
        <v>2</v>
      </c>
      <c r="AF67" s="75" t="s">
        <v>280</v>
      </c>
      <c r="AG67" s="66" t="s">
        <v>378</v>
      </c>
    </row>
    <row r="68" spans="1:34" s="63" customFormat="1" ht="46.5" customHeight="1">
      <c r="A68" s="48">
        <v>2</v>
      </c>
      <c r="B68" s="57" t="s">
        <v>914</v>
      </c>
      <c r="C68" s="75"/>
      <c r="D68" s="75"/>
      <c r="E68" s="75"/>
      <c r="F68" s="75"/>
      <c r="G68" s="75" t="s">
        <v>915</v>
      </c>
      <c r="H68" s="68">
        <v>134000</v>
      </c>
      <c r="I68" s="56" t="s">
        <v>220</v>
      </c>
      <c r="J68" s="162"/>
      <c r="K68" s="483"/>
      <c r="L68" s="75"/>
      <c r="M68" s="75"/>
      <c r="N68" s="75"/>
      <c r="O68" s="75"/>
      <c r="P68" s="75"/>
      <c r="Q68" s="75"/>
      <c r="R68" s="75">
        <v>2</v>
      </c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66"/>
    </row>
    <row r="69" spans="1:34" s="63" customFormat="1" ht="54" customHeight="1">
      <c r="A69" s="48">
        <v>3</v>
      </c>
      <c r="B69" s="57" t="s">
        <v>129</v>
      </c>
      <c r="C69" s="75" t="s">
        <v>100</v>
      </c>
      <c r="D69" s="75" t="s">
        <v>212</v>
      </c>
      <c r="E69" s="75" t="s">
        <v>102</v>
      </c>
      <c r="F69" s="75" t="s">
        <v>102</v>
      </c>
      <c r="G69" s="75">
        <v>1928</v>
      </c>
      <c r="H69" s="71">
        <v>1449087.23</v>
      </c>
      <c r="I69" s="56" t="s">
        <v>220</v>
      </c>
      <c r="J69" s="49" t="s">
        <v>140</v>
      </c>
      <c r="K69" s="483"/>
      <c r="L69" s="75" t="s">
        <v>37</v>
      </c>
      <c r="M69" s="75" t="s">
        <v>54</v>
      </c>
      <c r="N69" s="75" t="s">
        <v>238</v>
      </c>
      <c r="O69" s="75"/>
      <c r="P69" s="75" t="s">
        <v>187</v>
      </c>
      <c r="Q69" s="75" t="s">
        <v>187</v>
      </c>
      <c r="R69" s="75">
        <v>3</v>
      </c>
      <c r="S69" s="75" t="s">
        <v>145</v>
      </c>
      <c r="T69" s="75" t="s">
        <v>146</v>
      </c>
      <c r="U69" s="75" t="s">
        <v>404</v>
      </c>
      <c r="V69" s="75" t="s">
        <v>1029</v>
      </c>
      <c r="W69" s="75" t="s">
        <v>404</v>
      </c>
      <c r="X69" s="75" t="s">
        <v>41</v>
      </c>
      <c r="Y69" s="75" t="s">
        <v>41</v>
      </c>
      <c r="Z69" s="75" t="s">
        <v>41</v>
      </c>
      <c r="AA69" s="75" t="s">
        <v>41</v>
      </c>
      <c r="AB69" s="75" t="s">
        <v>274</v>
      </c>
      <c r="AC69" s="75" t="s">
        <v>41</v>
      </c>
      <c r="AD69" s="75">
        <v>4720.18</v>
      </c>
      <c r="AE69" s="75">
        <v>3</v>
      </c>
      <c r="AF69" s="75" t="s">
        <v>187</v>
      </c>
      <c r="AG69" s="66" t="s">
        <v>212</v>
      </c>
    </row>
    <row r="70" spans="1:34" s="63" customFormat="1" ht="23.25" customHeight="1">
      <c r="A70" s="48">
        <v>4</v>
      </c>
      <c r="B70" s="57" t="s">
        <v>130</v>
      </c>
      <c r="C70" s="75" t="s">
        <v>103</v>
      </c>
      <c r="D70" s="75" t="s">
        <v>212</v>
      </c>
      <c r="E70" s="75" t="s">
        <v>102</v>
      </c>
      <c r="F70" s="75" t="s">
        <v>102</v>
      </c>
      <c r="G70" s="75">
        <v>1928</v>
      </c>
      <c r="H70" s="71">
        <v>24040.43</v>
      </c>
      <c r="I70" s="56" t="s">
        <v>220</v>
      </c>
      <c r="J70" s="49" t="s">
        <v>141</v>
      </c>
      <c r="K70" s="483"/>
      <c r="L70" s="75" t="s">
        <v>37</v>
      </c>
      <c r="M70" s="75" t="s">
        <v>54</v>
      </c>
      <c r="N70" s="75" t="s">
        <v>238</v>
      </c>
      <c r="O70" s="75"/>
      <c r="P70" s="75" t="s">
        <v>187</v>
      </c>
      <c r="Q70" s="75" t="s">
        <v>187</v>
      </c>
      <c r="R70" s="75">
        <v>4</v>
      </c>
      <c r="S70" s="75" t="s">
        <v>145</v>
      </c>
      <c r="T70" s="75"/>
      <c r="U70" s="75" t="s">
        <v>404</v>
      </c>
      <c r="V70" s="75" t="s">
        <v>1029</v>
      </c>
      <c r="W70" s="75" t="s">
        <v>404</v>
      </c>
      <c r="X70" s="75" t="s">
        <v>41</v>
      </c>
      <c r="Y70" s="75" t="s">
        <v>41</v>
      </c>
      <c r="Z70" s="75" t="s">
        <v>41</v>
      </c>
      <c r="AA70" s="75" t="s">
        <v>41</v>
      </c>
      <c r="AB70" s="75" t="s">
        <v>274</v>
      </c>
      <c r="AC70" s="75" t="s">
        <v>41</v>
      </c>
      <c r="AD70" s="75">
        <v>91.84</v>
      </c>
      <c r="AE70" s="75">
        <v>1</v>
      </c>
      <c r="AF70" s="75" t="s">
        <v>187</v>
      </c>
      <c r="AG70" s="66" t="s">
        <v>212</v>
      </c>
    </row>
    <row r="71" spans="1:34" s="63" customFormat="1" ht="45" customHeight="1">
      <c r="A71" s="48">
        <v>5</v>
      </c>
      <c r="B71" s="57" t="s">
        <v>131</v>
      </c>
      <c r="C71" s="75" t="s">
        <v>138</v>
      </c>
      <c r="D71" s="75" t="s">
        <v>212</v>
      </c>
      <c r="E71" s="75" t="s">
        <v>102</v>
      </c>
      <c r="F71" s="75" t="s">
        <v>102</v>
      </c>
      <c r="G71" s="75">
        <v>2012</v>
      </c>
      <c r="H71" s="71">
        <v>285880</v>
      </c>
      <c r="I71" s="56" t="s">
        <v>220</v>
      </c>
      <c r="J71" s="49" t="s">
        <v>142</v>
      </c>
      <c r="K71" s="483"/>
      <c r="L71" s="75" t="s">
        <v>37</v>
      </c>
      <c r="M71" s="75" t="s">
        <v>54</v>
      </c>
      <c r="N71" s="75" t="s">
        <v>147</v>
      </c>
      <c r="O71" s="75"/>
      <c r="P71" s="75" t="s">
        <v>187</v>
      </c>
      <c r="Q71" s="75" t="s">
        <v>187</v>
      </c>
      <c r="R71" s="75">
        <v>5</v>
      </c>
      <c r="S71" s="75" t="s">
        <v>145</v>
      </c>
      <c r="T71" s="75" t="s">
        <v>336</v>
      </c>
      <c r="U71" s="75" t="s">
        <v>404</v>
      </c>
      <c r="V71" s="75" t="s">
        <v>1029</v>
      </c>
      <c r="W71" s="75" t="s">
        <v>404</v>
      </c>
      <c r="X71" s="75" t="s">
        <v>46</v>
      </c>
      <c r="Y71" s="75" t="s">
        <v>46</v>
      </c>
      <c r="Z71" s="75" t="s">
        <v>46</v>
      </c>
      <c r="AA71" s="75" t="s">
        <v>46</v>
      </c>
      <c r="AB71" s="75" t="s">
        <v>274</v>
      </c>
      <c r="AC71" s="75" t="s">
        <v>148</v>
      </c>
      <c r="AD71" s="75">
        <v>126.05</v>
      </c>
      <c r="AE71" s="75" t="s">
        <v>149</v>
      </c>
      <c r="AF71" s="75" t="s">
        <v>102</v>
      </c>
      <c r="AG71" s="66" t="s">
        <v>187</v>
      </c>
    </row>
    <row r="72" spans="1:34" s="63" customFormat="1" ht="51" customHeight="1">
      <c r="A72" s="48">
        <v>6</v>
      </c>
      <c r="B72" s="57" t="s">
        <v>137</v>
      </c>
      <c r="C72" s="50"/>
      <c r="D72" s="75" t="s">
        <v>212</v>
      </c>
      <c r="E72" s="75" t="s">
        <v>102</v>
      </c>
      <c r="F72" s="75" t="s">
        <v>102</v>
      </c>
      <c r="G72" s="75">
        <v>2012</v>
      </c>
      <c r="H72" s="71">
        <v>55530.62</v>
      </c>
      <c r="I72" s="56" t="s">
        <v>220</v>
      </c>
      <c r="J72" s="51"/>
      <c r="K72" s="483"/>
      <c r="L72" s="75"/>
      <c r="M72" s="75"/>
      <c r="N72" s="75"/>
      <c r="O72" s="75"/>
      <c r="P72" s="75" t="s">
        <v>187</v>
      </c>
      <c r="Q72" s="75" t="s">
        <v>187</v>
      </c>
      <c r="R72" s="75">
        <v>6</v>
      </c>
      <c r="S72" s="75"/>
      <c r="T72" s="75"/>
      <c r="U72" s="75"/>
      <c r="V72" s="75"/>
      <c r="W72" s="75"/>
      <c r="X72" s="75" t="s">
        <v>46</v>
      </c>
      <c r="Y72" s="75" t="s">
        <v>46</v>
      </c>
      <c r="Z72" s="75" t="s">
        <v>46</v>
      </c>
      <c r="AA72" s="75" t="s">
        <v>46</v>
      </c>
      <c r="AB72" s="75"/>
      <c r="AC72" s="75"/>
      <c r="AD72" s="75"/>
    </row>
    <row r="73" spans="1:34" s="63" customFormat="1" ht="69" customHeight="1">
      <c r="A73" s="48">
        <v>7</v>
      </c>
      <c r="B73" s="57" t="s">
        <v>333</v>
      </c>
      <c r="C73" s="75" t="s">
        <v>135</v>
      </c>
      <c r="D73" s="75" t="s">
        <v>212</v>
      </c>
      <c r="E73" s="75" t="s">
        <v>102</v>
      </c>
      <c r="F73" s="75" t="s">
        <v>102</v>
      </c>
      <c r="G73" s="75">
        <v>2014</v>
      </c>
      <c r="H73" s="68">
        <v>585793.06999999995</v>
      </c>
      <c r="I73" s="56" t="s">
        <v>220</v>
      </c>
      <c r="J73" s="51"/>
      <c r="K73" s="483"/>
      <c r="L73" s="75"/>
      <c r="M73" s="75"/>
      <c r="N73" s="75"/>
      <c r="O73" s="75"/>
      <c r="P73" s="75" t="s">
        <v>187</v>
      </c>
      <c r="Q73" s="75" t="s">
        <v>187</v>
      </c>
      <c r="R73" s="75">
        <v>7</v>
      </c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</row>
    <row r="74" spans="1:34" s="63" customFormat="1" ht="56.25" customHeight="1">
      <c r="A74" s="48">
        <v>8</v>
      </c>
      <c r="B74" s="57" t="s">
        <v>136</v>
      </c>
      <c r="C74" s="75" t="s">
        <v>135</v>
      </c>
      <c r="D74" s="75" t="s">
        <v>212</v>
      </c>
      <c r="E74" s="75" t="s">
        <v>102</v>
      </c>
      <c r="F74" s="75" t="s">
        <v>102</v>
      </c>
      <c r="G74" s="75">
        <v>2014</v>
      </c>
      <c r="H74" s="68">
        <v>42700</v>
      </c>
      <c r="I74" s="56" t="s">
        <v>220</v>
      </c>
      <c r="J74" s="51"/>
      <c r="K74" s="483"/>
      <c r="L74" s="75"/>
      <c r="M74" s="75"/>
      <c r="N74" s="75"/>
      <c r="O74" s="75"/>
      <c r="P74" s="75" t="s">
        <v>187</v>
      </c>
      <c r="Q74" s="75" t="s">
        <v>187</v>
      </c>
      <c r="R74" s="75">
        <v>8</v>
      </c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</row>
    <row r="75" spans="1:34" s="63" customFormat="1" ht="63.75" customHeight="1">
      <c r="A75" s="48">
        <v>9</v>
      </c>
      <c r="B75" s="57" t="s">
        <v>443</v>
      </c>
      <c r="C75" s="75"/>
      <c r="D75" s="75" t="s">
        <v>212</v>
      </c>
      <c r="E75" s="75" t="s">
        <v>102</v>
      </c>
      <c r="F75" s="75" t="s">
        <v>102</v>
      </c>
      <c r="G75" s="75"/>
      <c r="H75" s="68">
        <v>64930.34</v>
      </c>
      <c r="I75" s="56" t="s">
        <v>220</v>
      </c>
      <c r="J75" s="51"/>
      <c r="K75" s="483"/>
      <c r="L75" s="75"/>
      <c r="M75" s="75"/>
      <c r="N75" s="75"/>
      <c r="O75" s="75"/>
      <c r="P75" s="75" t="s">
        <v>187</v>
      </c>
      <c r="Q75" s="75" t="s">
        <v>187</v>
      </c>
      <c r="R75" s="75">
        <v>9</v>
      </c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</row>
    <row r="76" spans="1:34" s="63" customFormat="1" ht="15.75" customHeight="1">
      <c r="A76" s="75"/>
      <c r="B76" s="486" t="s">
        <v>170</v>
      </c>
      <c r="C76" s="486"/>
      <c r="D76" s="486"/>
      <c r="E76" s="486"/>
      <c r="F76" s="486"/>
      <c r="G76" s="486"/>
      <c r="H76" s="134">
        <f>SUM(H67:H75)</f>
        <v>11599655.58</v>
      </c>
      <c r="I76" s="158"/>
      <c r="J76" s="38"/>
      <c r="K76" s="10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34" s="82" customFormat="1" ht="19.5" customHeight="1">
      <c r="A77" s="41" t="s">
        <v>171</v>
      </c>
      <c r="B77" s="485" t="s">
        <v>21</v>
      </c>
      <c r="C77" s="485"/>
      <c r="D77" s="485"/>
      <c r="E77" s="485"/>
      <c r="F77" s="485"/>
      <c r="G77" s="485"/>
      <c r="H77" s="485"/>
      <c r="I77" s="485"/>
      <c r="J77" s="485"/>
      <c r="K77" s="485"/>
      <c r="R77" s="195" t="s">
        <v>171</v>
      </c>
      <c r="S77" s="515" t="s">
        <v>21</v>
      </c>
      <c r="T77" s="550"/>
      <c r="U77" s="550"/>
      <c r="V77" s="516"/>
      <c r="W77" s="83"/>
    </row>
    <row r="78" spans="1:34" s="63" customFormat="1" ht="87" customHeight="1">
      <c r="A78" s="75">
        <v>1</v>
      </c>
      <c r="B78" s="55" t="s">
        <v>490</v>
      </c>
      <c r="C78" s="75" t="s">
        <v>491</v>
      </c>
      <c r="D78" s="75" t="s">
        <v>212</v>
      </c>
      <c r="E78" s="75" t="s">
        <v>492</v>
      </c>
      <c r="F78" s="75" t="s">
        <v>187</v>
      </c>
      <c r="G78" s="75" t="s">
        <v>493</v>
      </c>
      <c r="H78" s="71">
        <v>488520.26</v>
      </c>
      <c r="I78" s="75" t="s">
        <v>220</v>
      </c>
      <c r="J78" s="162" t="s">
        <v>494</v>
      </c>
      <c r="K78" s="75" t="s">
        <v>495</v>
      </c>
      <c r="L78" s="75" t="s">
        <v>72</v>
      </c>
      <c r="M78" s="75" t="s">
        <v>496</v>
      </c>
      <c r="N78" s="75" t="s">
        <v>497</v>
      </c>
      <c r="O78" s="75" t="s">
        <v>187</v>
      </c>
      <c r="P78" s="75" t="s">
        <v>187</v>
      </c>
      <c r="Q78" s="75" t="s">
        <v>187</v>
      </c>
      <c r="R78" s="75">
        <v>1</v>
      </c>
      <c r="S78" s="75" t="s">
        <v>498</v>
      </c>
      <c r="T78" s="75" t="s">
        <v>499</v>
      </c>
      <c r="U78" s="75" t="s">
        <v>212</v>
      </c>
      <c r="V78" s="75" t="s">
        <v>818</v>
      </c>
      <c r="W78" s="75" t="s">
        <v>819</v>
      </c>
      <c r="X78" s="75" t="s">
        <v>75</v>
      </c>
      <c r="Y78" s="75" t="s">
        <v>75</v>
      </c>
      <c r="Z78" s="75" t="s">
        <v>75</v>
      </c>
      <c r="AA78" s="75" t="s">
        <v>75</v>
      </c>
      <c r="AB78" s="75" t="s">
        <v>500</v>
      </c>
      <c r="AC78" s="75" t="s">
        <v>75</v>
      </c>
      <c r="AD78" s="75"/>
      <c r="AE78" s="75">
        <v>3</v>
      </c>
      <c r="AF78" s="75" t="s">
        <v>187</v>
      </c>
      <c r="AG78" s="66" t="s">
        <v>212</v>
      </c>
      <c r="AH78" s="75"/>
    </row>
    <row r="79" spans="1:34" s="156" customFormat="1" ht="20.25" customHeight="1">
      <c r="A79" s="40"/>
      <c r="B79" s="486" t="s">
        <v>170</v>
      </c>
      <c r="C79" s="486"/>
      <c r="D79" s="486"/>
      <c r="E79" s="486"/>
      <c r="F79" s="486"/>
      <c r="G79" s="486"/>
      <c r="H79" s="133">
        <f>SUM(H78:H78)</f>
        <v>488520.26</v>
      </c>
      <c r="I79" s="31"/>
      <c r="J79" s="37"/>
      <c r="K79" s="40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75"/>
      <c r="AD79" s="75"/>
      <c r="AE79" s="75"/>
      <c r="AF79" s="75"/>
      <c r="AG79" s="75"/>
      <c r="AH79" s="63"/>
    </row>
    <row r="80" spans="1:34" s="82" customFormat="1" ht="19.5" customHeight="1">
      <c r="A80" s="41" t="s">
        <v>162</v>
      </c>
      <c r="B80" s="485" t="s">
        <v>155</v>
      </c>
      <c r="C80" s="485"/>
      <c r="D80" s="485"/>
      <c r="E80" s="485"/>
      <c r="F80" s="485"/>
      <c r="G80" s="485"/>
      <c r="H80" s="485"/>
      <c r="I80" s="485"/>
      <c r="J80" s="485"/>
      <c r="K80" s="485"/>
      <c r="R80" s="195" t="s">
        <v>901</v>
      </c>
      <c r="S80" s="515" t="s">
        <v>155</v>
      </c>
      <c r="T80" s="550"/>
      <c r="U80" s="516"/>
      <c r="V80" s="83"/>
      <c r="W80" s="83"/>
    </row>
    <row r="81" spans="1:34" s="63" customFormat="1" ht="138.75" customHeight="1">
      <c r="A81" s="75">
        <v>1</v>
      </c>
      <c r="B81" s="55" t="s">
        <v>324</v>
      </c>
      <c r="C81" s="75" t="s">
        <v>325</v>
      </c>
      <c r="D81" s="75" t="s">
        <v>101</v>
      </c>
      <c r="E81" s="75" t="s">
        <v>101</v>
      </c>
      <c r="F81" s="75" t="s">
        <v>102</v>
      </c>
      <c r="G81" s="75" t="s">
        <v>326</v>
      </c>
      <c r="H81" s="71">
        <v>1444681</v>
      </c>
      <c r="I81" s="75" t="s">
        <v>220</v>
      </c>
      <c r="J81" s="162" t="s">
        <v>35</v>
      </c>
      <c r="K81" s="483" t="s">
        <v>329</v>
      </c>
      <c r="L81" s="75" t="s">
        <v>37</v>
      </c>
      <c r="M81" s="75" t="s">
        <v>38</v>
      </c>
      <c r="N81" s="75" t="s">
        <v>39</v>
      </c>
      <c r="O81" s="75" t="s">
        <v>187</v>
      </c>
      <c r="P81" s="75" t="s">
        <v>187</v>
      </c>
      <c r="Q81" s="75" t="s">
        <v>187</v>
      </c>
      <c r="R81" s="75">
        <v>1</v>
      </c>
      <c r="S81" s="75" t="s">
        <v>417</v>
      </c>
      <c r="T81" s="75" t="s">
        <v>1131</v>
      </c>
      <c r="U81" s="75" t="s">
        <v>212</v>
      </c>
      <c r="V81" s="75" t="s">
        <v>799</v>
      </c>
      <c r="W81" s="75" t="s">
        <v>1051</v>
      </c>
      <c r="X81" s="75" t="s">
        <v>40</v>
      </c>
      <c r="Y81" s="75" t="s">
        <v>40</v>
      </c>
      <c r="Z81" s="75" t="s">
        <v>40</v>
      </c>
      <c r="AA81" s="75" t="s">
        <v>46</v>
      </c>
      <c r="AB81" s="75" t="s">
        <v>46</v>
      </c>
      <c r="AC81" s="75" t="s">
        <v>40</v>
      </c>
      <c r="AD81" s="75">
        <v>798.62</v>
      </c>
      <c r="AE81" s="75">
        <v>3</v>
      </c>
      <c r="AF81" s="75" t="s">
        <v>1132</v>
      </c>
      <c r="AG81" s="66" t="s">
        <v>101</v>
      </c>
      <c r="AH81" s="75"/>
    </row>
    <row r="82" spans="1:34" s="63" customFormat="1" ht="78.75" customHeight="1">
      <c r="A82" s="75">
        <v>2</v>
      </c>
      <c r="B82" s="55" t="s">
        <v>327</v>
      </c>
      <c r="C82" s="75" t="s">
        <v>328</v>
      </c>
      <c r="D82" s="75" t="s">
        <v>101</v>
      </c>
      <c r="E82" s="75" t="s">
        <v>102</v>
      </c>
      <c r="F82" s="75" t="s">
        <v>102</v>
      </c>
      <c r="G82" s="75">
        <v>1991</v>
      </c>
      <c r="H82" s="71">
        <v>389237</v>
      </c>
      <c r="I82" s="75" t="s">
        <v>220</v>
      </c>
      <c r="J82" s="49" t="s">
        <v>36</v>
      </c>
      <c r="K82" s="483"/>
      <c r="L82" s="75" t="s">
        <v>43</v>
      </c>
      <c r="M82" s="75" t="s">
        <v>44</v>
      </c>
      <c r="N82" s="75" t="s">
        <v>45</v>
      </c>
      <c r="O82" s="75" t="s">
        <v>187</v>
      </c>
      <c r="P82" s="75" t="s">
        <v>187</v>
      </c>
      <c r="Q82" s="75" t="s">
        <v>187</v>
      </c>
      <c r="R82" s="75">
        <v>2</v>
      </c>
      <c r="S82" s="75" t="s">
        <v>417</v>
      </c>
      <c r="T82" s="75" t="s">
        <v>1049</v>
      </c>
      <c r="U82" s="75" t="s">
        <v>212</v>
      </c>
      <c r="V82" s="75" t="s">
        <v>799</v>
      </c>
      <c r="W82" s="75" t="s">
        <v>1051</v>
      </c>
      <c r="X82" s="75" t="s">
        <v>46</v>
      </c>
      <c r="Y82" s="75" t="s">
        <v>40</v>
      </c>
      <c r="Z82" s="75" t="s">
        <v>40</v>
      </c>
      <c r="AA82" s="75" t="s">
        <v>46</v>
      </c>
      <c r="AB82" s="75" t="s">
        <v>46</v>
      </c>
      <c r="AC82" s="75" t="s">
        <v>40</v>
      </c>
      <c r="AD82" s="75">
        <v>619.25</v>
      </c>
      <c r="AE82" s="75">
        <v>2</v>
      </c>
      <c r="AF82" s="75" t="s">
        <v>1132</v>
      </c>
      <c r="AG82" s="66" t="s">
        <v>102</v>
      </c>
    </row>
    <row r="83" spans="1:34" s="63" customFormat="1" ht="63" customHeight="1">
      <c r="A83" s="75">
        <v>3</v>
      </c>
      <c r="B83" s="55" t="s">
        <v>330</v>
      </c>
      <c r="C83" s="75" t="s">
        <v>462</v>
      </c>
      <c r="D83" s="75" t="s">
        <v>101</v>
      </c>
      <c r="E83" s="75" t="s">
        <v>102</v>
      </c>
      <c r="F83" s="75" t="s">
        <v>102</v>
      </c>
      <c r="G83" s="75">
        <v>1991</v>
      </c>
      <c r="H83" s="71">
        <v>23851</v>
      </c>
      <c r="I83" s="75" t="s">
        <v>220</v>
      </c>
      <c r="J83" s="49" t="s">
        <v>416</v>
      </c>
      <c r="K83" s="483"/>
      <c r="L83" s="75" t="s">
        <v>47</v>
      </c>
      <c r="M83" s="75" t="s">
        <v>48</v>
      </c>
      <c r="N83" s="75" t="s">
        <v>49</v>
      </c>
      <c r="O83" s="75" t="s">
        <v>187</v>
      </c>
      <c r="P83" s="75" t="s">
        <v>187</v>
      </c>
      <c r="Q83" s="75" t="s">
        <v>187</v>
      </c>
      <c r="R83" s="75">
        <v>3</v>
      </c>
      <c r="S83" s="75" t="s">
        <v>417</v>
      </c>
      <c r="T83" s="75" t="s">
        <v>1050</v>
      </c>
      <c r="U83" s="75" t="s">
        <v>212</v>
      </c>
      <c r="V83" s="75" t="s">
        <v>799</v>
      </c>
      <c r="W83" s="75" t="s">
        <v>187</v>
      </c>
      <c r="X83" s="75" t="s">
        <v>46</v>
      </c>
      <c r="Y83" s="75" t="s">
        <v>46</v>
      </c>
      <c r="Z83" s="75" t="s">
        <v>274</v>
      </c>
      <c r="AA83" s="75" t="s">
        <v>46</v>
      </c>
      <c r="AB83" s="75" t="s">
        <v>274</v>
      </c>
      <c r="AC83" s="75" t="s">
        <v>40</v>
      </c>
      <c r="AD83" s="75">
        <v>64.400000000000006</v>
      </c>
      <c r="AE83" s="75">
        <v>1</v>
      </c>
      <c r="AF83" s="75" t="s">
        <v>102</v>
      </c>
      <c r="AG83" s="66" t="s">
        <v>379</v>
      </c>
    </row>
    <row r="84" spans="1:34" s="63" customFormat="1" ht="52.5" customHeight="1">
      <c r="A84" s="75">
        <v>4</v>
      </c>
      <c r="B84" s="55" t="s">
        <v>800</v>
      </c>
      <c r="C84" s="75"/>
      <c r="D84" s="75"/>
      <c r="E84" s="75"/>
      <c r="F84" s="75"/>
      <c r="G84" s="75" t="s">
        <v>1524</v>
      </c>
      <c r="H84" s="71">
        <v>223436</v>
      </c>
      <c r="I84" s="75" t="s">
        <v>220</v>
      </c>
      <c r="J84" s="49"/>
      <c r="K84" s="483"/>
      <c r="L84" s="75"/>
      <c r="M84" s="75"/>
      <c r="N84" s="75"/>
      <c r="O84" s="75"/>
      <c r="P84" s="75"/>
      <c r="Q84" s="75"/>
      <c r="R84" s="75">
        <v>4</v>
      </c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66"/>
    </row>
    <row r="85" spans="1:34" s="156" customFormat="1" ht="20.25" customHeight="1">
      <c r="A85" s="40"/>
      <c r="B85" s="486" t="s">
        <v>170</v>
      </c>
      <c r="C85" s="486"/>
      <c r="D85" s="486"/>
      <c r="E85" s="486"/>
      <c r="F85" s="486"/>
      <c r="G85" s="486"/>
      <c r="H85" s="133">
        <f>SUM(H81:H84)</f>
        <v>2081205</v>
      </c>
      <c r="I85" s="31"/>
      <c r="J85" s="37"/>
      <c r="K85" s="40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75"/>
      <c r="AD85" s="75"/>
      <c r="AE85" s="75"/>
      <c r="AF85" s="75"/>
      <c r="AG85" s="75"/>
      <c r="AH85" s="63"/>
    </row>
    <row r="86" spans="1:34" s="82" customFormat="1" ht="21.75" customHeight="1">
      <c r="A86" s="41" t="s">
        <v>163</v>
      </c>
      <c r="B86" s="485" t="s">
        <v>11</v>
      </c>
      <c r="C86" s="485"/>
      <c r="D86" s="485"/>
      <c r="E86" s="485"/>
      <c r="F86" s="485"/>
      <c r="G86" s="485"/>
      <c r="H86" s="485"/>
      <c r="I86" s="485"/>
      <c r="J86" s="485"/>
      <c r="K86" s="485"/>
      <c r="L86" s="27"/>
      <c r="M86" s="27"/>
      <c r="N86" s="27"/>
      <c r="O86" s="27"/>
      <c r="P86" s="27"/>
      <c r="Q86" s="27"/>
      <c r="R86" s="196" t="s">
        <v>902</v>
      </c>
      <c r="S86" s="530" t="s">
        <v>11</v>
      </c>
      <c r="T86" s="531"/>
      <c r="U86" s="27"/>
      <c r="V86" s="27"/>
      <c r="W86" s="27"/>
      <c r="X86" s="27"/>
      <c r="Y86" s="27"/>
      <c r="Z86" s="27"/>
      <c r="AA86" s="27"/>
      <c r="AB86" s="27"/>
    </row>
    <row r="87" spans="1:34" s="63" customFormat="1" ht="166.5" customHeight="1">
      <c r="A87" s="75">
        <v>1</v>
      </c>
      <c r="B87" s="57" t="s">
        <v>78</v>
      </c>
      <c r="C87" s="483" t="s">
        <v>211</v>
      </c>
      <c r="D87" s="483" t="s">
        <v>101</v>
      </c>
      <c r="E87" s="483" t="s">
        <v>102</v>
      </c>
      <c r="F87" s="483" t="s">
        <v>102</v>
      </c>
      <c r="G87" s="483">
        <v>1936</v>
      </c>
      <c r="H87" s="72">
        <v>4660130.43</v>
      </c>
      <c r="I87" s="56" t="s">
        <v>220</v>
      </c>
      <c r="J87" s="499" t="s">
        <v>80</v>
      </c>
      <c r="K87" s="483" t="s">
        <v>82</v>
      </c>
      <c r="L87" s="198" t="s">
        <v>291</v>
      </c>
      <c r="M87" s="198" t="s">
        <v>292</v>
      </c>
      <c r="N87" s="197" t="s">
        <v>293</v>
      </c>
      <c r="O87" s="197" t="s">
        <v>908</v>
      </c>
      <c r="P87" s="197" t="s">
        <v>187</v>
      </c>
      <c r="Q87" s="197" t="s">
        <v>187</v>
      </c>
      <c r="R87" s="197">
        <v>1</v>
      </c>
      <c r="S87" s="197" t="s">
        <v>294</v>
      </c>
      <c r="T87" s="197" t="s">
        <v>1053</v>
      </c>
      <c r="U87" s="197" t="s">
        <v>909</v>
      </c>
      <c r="V87" s="197" t="s">
        <v>1054</v>
      </c>
      <c r="W87" s="197" t="s">
        <v>910</v>
      </c>
      <c r="X87" s="103" t="s">
        <v>295</v>
      </c>
      <c r="Y87" s="103" t="s">
        <v>295</v>
      </c>
      <c r="Z87" s="103" t="s">
        <v>295</v>
      </c>
      <c r="AA87" s="103" t="s">
        <v>295</v>
      </c>
      <c r="AB87" s="103" t="s">
        <v>295</v>
      </c>
      <c r="AC87" s="103" t="s">
        <v>295</v>
      </c>
      <c r="AD87" s="199">
        <v>4150.3999999999996</v>
      </c>
      <c r="AE87" s="199" t="s">
        <v>296</v>
      </c>
      <c r="AF87" s="199" t="s">
        <v>101</v>
      </c>
      <c r="AG87" s="176" t="s">
        <v>101</v>
      </c>
    </row>
    <row r="88" spans="1:34" s="63" customFormat="1" ht="42.75" customHeight="1">
      <c r="A88" s="75">
        <v>2</v>
      </c>
      <c r="B88" s="57" t="s">
        <v>83</v>
      </c>
      <c r="C88" s="483"/>
      <c r="D88" s="483"/>
      <c r="E88" s="483"/>
      <c r="F88" s="483"/>
      <c r="G88" s="483"/>
      <c r="H88" s="72">
        <v>31628.560000000001</v>
      </c>
      <c r="I88" s="56" t="s">
        <v>220</v>
      </c>
      <c r="J88" s="499"/>
      <c r="K88" s="483"/>
      <c r="L88" s="487" t="s">
        <v>297</v>
      </c>
      <c r="M88" s="487"/>
      <c r="N88" s="487"/>
      <c r="O88" s="487"/>
      <c r="P88" s="487"/>
      <c r="Q88" s="487"/>
      <c r="R88" s="487"/>
      <c r="S88" s="487"/>
      <c r="T88" s="487"/>
      <c r="U88" s="487"/>
      <c r="V88" s="487"/>
      <c r="W88" s="487"/>
      <c r="X88" s="487"/>
      <c r="Y88" s="487"/>
      <c r="Z88" s="487"/>
      <c r="AA88" s="487"/>
      <c r="AB88" s="487"/>
      <c r="AC88" s="487"/>
      <c r="AD88" s="487"/>
      <c r="AE88" s="487"/>
      <c r="AF88" s="487"/>
      <c r="AG88" s="99"/>
    </row>
    <row r="89" spans="1:34" s="63" customFormat="1" ht="63.75" customHeight="1">
      <c r="A89" s="75">
        <v>3</v>
      </c>
      <c r="B89" s="57" t="s">
        <v>529</v>
      </c>
      <c r="C89" s="502" t="s">
        <v>211</v>
      </c>
      <c r="D89" s="502" t="s">
        <v>101</v>
      </c>
      <c r="E89" s="502" t="s">
        <v>102</v>
      </c>
      <c r="F89" s="502" t="s">
        <v>102</v>
      </c>
      <c r="G89" s="502">
        <v>2020</v>
      </c>
      <c r="H89" s="135">
        <f>19163643.26</f>
        <v>19163643.260000002</v>
      </c>
      <c r="I89" s="56" t="s">
        <v>220</v>
      </c>
      <c r="J89" s="503" t="s">
        <v>531</v>
      </c>
      <c r="K89" s="502" t="s">
        <v>82</v>
      </c>
      <c r="L89" s="200" t="s">
        <v>532</v>
      </c>
      <c r="M89" s="200" t="s">
        <v>533</v>
      </c>
      <c r="N89" s="201" t="s">
        <v>534</v>
      </c>
      <c r="O89" s="201" t="s">
        <v>187</v>
      </c>
      <c r="P89" s="201" t="s">
        <v>187</v>
      </c>
      <c r="Q89" s="197" t="s">
        <v>1535</v>
      </c>
      <c r="R89" s="201">
        <v>3</v>
      </c>
      <c r="S89" s="484" t="s">
        <v>294</v>
      </c>
      <c r="T89" s="200"/>
      <c r="U89" s="197" t="s">
        <v>1536</v>
      </c>
      <c r="V89" s="198" t="s">
        <v>911</v>
      </c>
      <c r="W89" s="198" t="s">
        <v>912</v>
      </c>
      <c r="X89" s="484" t="s">
        <v>913</v>
      </c>
      <c r="Y89" s="484" t="s">
        <v>913</v>
      </c>
      <c r="Z89" s="484" t="s">
        <v>913</v>
      </c>
      <c r="AA89" s="484" t="s">
        <v>295</v>
      </c>
      <c r="AB89" s="484" t="s">
        <v>295</v>
      </c>
      <c r="AC89" s="484" t="s">
        <v>295</v>
      </c>
      <c r="AD89" s="103">
        <v>4429.8100000000004</v>
      </c>
      <c r="AE89" s="103" t="s">
        <v>535</v>
      </c>
      <c r="AF89" s="103" t="s">
        <v>101</v>
      </c>
      <c r="AG89" s="75" t="s">
        <v>536</v>
      </c>
    </row>
    <row r="90" spans="1:34" s="63" customFormat="1" ht="42.75" customHeight="1">
      <c r="A90" s="75">
        <v>4</v>
      </c>
      <c r="B90" s="57" t="s">
        <v>530</v>
      </c>
      <c r="C90" s="502"/>
      <c r="D90" s="502"/>
      <c r="E90" s="502"/>
      <c r="F90" s="502"/>
      <c r="G90" s="502"/>
      <c r="H90" s="135">
        <v>592942.5</v>
      </c>
      <c r="I90" s="56" t="s">
        <v>220</v>
      </c>
      <c r="J90" s="503"/>
      <c r="K90" s="502"/>
      <c r="L90" s="200"/>
      <c r="M90" s="200"/>
      <c r="N90" s="200"/>
      <c r="O90" s="200"/>
      <c r="P90" s="200"/>
      <c r="Q90" s="200"/>
      <c r="R90" s="200">
        <v>4</v>
      </c>
      <c r="S90" s="484"/>
      <c r="T90" s="200"/>
      <c r="U90" s="200"/>
      <c r="V90" s="200"/>
      <c r="W90" s="200"/>
      <c r="X90" s="484"/>
      <c r="Y90" s="484"/>
      <c r="Z90" s="484"/>
      <c r="AA90" s="484"/>
      <c r="AB90" s="484"/>
      <c r="AC90" s="484"/>
      <c r="AD90" s="103"/>
      <c r="AE90" s="103"/>
      <c r="AF90" s="103"/>
      <c r="AG90" s="75"/>
    </row>
    <row r="91" spans="1:34" s="63" customFormat="1" ht="20.25" customHeight="1">
      <c r="A91" s="40"/>
      <c r="B91" s="486" t="s">
        <v>170</v>
      </c>
      <c r="C91" s="500"/>
      <c r="D91" s="500"/>
      <c r="E91" s="500"/>
      <c r="F91" s="500"/>
      <c r="G91" s="500"/>
      <c r="H91" s="134">
        <f>SUM(H87:H90)</f>
        <v>24448344.75</v>
      </c>
      <c r="I91" s="10"/>
      <c r="J91" s="38"/>
      <c r="K91" s="104"/>
      <c r="L91" s="25"/>
      <c r="M91" s="25"/>
      <c r="N91" s="25"/>
      <c r="O91" s="25"/>
      <c r="P91" s="25"/>
      <c r="Q91" s="25"/>
      <c r="R91" s="25"/>
      <c r="S91" s="34"/>
      <c r="T91" s="34"/>
      <c r="U91" s="34"/>
      <c r="V91" s="34"/>
      <c r="W91" s="34"/>
      <c r="X91" s="25"/>
      <c r="Y91" s="25"/>
      <c r="Z91" s="25"/>
      <c r="AA91" s="25"/>
      <c r="AB91" s="25"/>
    </row>
    <row r="92" spans="1:34" s="82" customFormat="1" ht="21.75" customHeight="1">
      <c r="A92" s="41" t="s">
        <v>380</v>
      </c>
      <c r="B92" s="501" t="s">
        <v>381</v>
      </c>
      <c r="C92" s="501"/>
      <c r="D92" s="501"/>
      <c r="E92" s="501"/>
      <c r="F92" s="501"/>
      <c r="G92" s="501"/>
      <c r="H92" s="501"/>
      <c r="I92" s="501"/>
      <c r="J92" s="501"/>
      <c r="K92" s="501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</row>
    <row r="93" spans="1:34" s="63" customFormat="1" ht="86.25" customHeight="1">
      <c r="A93" s="57">
        <v>1</v>
      </c>
      <c r="B93" s="57" t="s">
        <v>382</v>
      </c>
      <c r="C93" s="75" t="s">
        <v>383</v>
      </c>
      <c r="D93" s="75" t="s">
        <v>212</v>
      </c>
      <c r="E93" s="75" t="s">
        <v>187</v>
      </c>
      <c r="F93" s="75" t="s">
        <v>187</v>
      </c>
      <c r="G93" s="177">
        <v>2009</v>
      </c>
      <c r="H93" s="136">
        <v>1559483.28</v>
      </c>
      <c r="I93" s="182" t="s">
        <v>220</v>
      </c>
      <c r="J93" s="178" t="s">
        <v>1550</v>
      </c>
      <c r="K93" s="75" t="s">
        <v>362</v>
      </c>
      <c r="L93" s="75" t="s">
        <v>51</v>
      </c>
      <c r="M93" s="75" t="s">
        <v>384</v>
      </c>
      <c r="N93" s="75" t="s">
        <v>385</v>
      </c>
      <c r="O93" s="75" t="s">
        <v>187</v>
      </c>
      <c r="P93" s="75" t="s">
        <v>187</v>
      </c>
      <c r="Q93" s="75" t="s">
        <v>187</v>
      </c>
      <c r="R93" s="75"/>
      <c r="S93" s="75" t="s">
        <v>386</v>
      </c>
      <c r="T93" s="34"/>
      <c r="U93" s="34" t="s">
        <v>212</v>
      </c>
      <c r="V93" s="34" t="s">
        <v>528</v>
      </c>
      <c r="W93" s="34" t="s">
        <v>528</v>
      </c>
      <c r="X93" s="75" t="s">
        <v>387</v>
      </c>
      <c r="Y93" s="75" t="s">
        <v>387</v>
      </c>
      <c r="Z93" s="75" t="s">
        <v>387</v>
      </c>
      <c r="AA93" s="75" t="s">
        <v>387</v>
      </c>
      <c r="AB93" s="75" t="s">
        <v>500</v>
      </c>
      <c r="AC93" s="75" t="s">
        <v>387</v>
      </c>
      <c r="AD93" s="66">
        <v>454.18</v>
      </c>
      <c r="AE93" s="66">
        <v>3</v>
      </c>
      <c r="AF93" s="66" t="s">
        <v>286</v>
      </c>
      <c r="AG93" s="66" t="s">
        <v>286</v>
      </c>
    </row>
    <row r="94" spans="1:34" s="63" customFormat="1" ht="20.25" customHeight="1">
      <c r="A94" s="40"/>
      <c r="B94" s="486" t="s">
        <v>170</v>
      </c>
      <c r="C94" s="500"/>
      <c r="D94" s="500"/>
      <c r="E94" s="500"/>
      <c r="F94" s="500"/>
      <c r="G94" s="500"/>
      <c r="H94" s="134">
        <f>SUM(H93)</f>
        <v>1559483.28</v>
      </c>
      <c r="I94" s="10"/>
      <c r="J94" s="38"/>
      <c r="K94" s="104"/>
      <c r="L94" s="25"/>
      <c r="M94" s="25"/>
      <c r="N94" s="25"/>
      <c r="O94" s="25"/>
      <c r="P94" s="25"/>
      <c r="Q94" s="25"/>
      <c r="R94" s="25"/>
      <c r="S94" s="34"/>
      <c r="T94" s="34"/>
      <c r="U94" s="34"/>
      <c r="V94" s="34"/>
      <c r="W94" s="34"/>
      <c r="X94" s="25"/>
      <c r="Y94" s="25"/>
      <c r="Z94" s="25"/>
      <c r="AA94" s="25"/>
      <c r="AB94" s="25"/>
    </row>
    <row r="95" spans="1:34" s="82" customFormat="1" ht="15.75">
      <c r="A95" s="41" t="s">
        <v>164</v>
      </c>
      <c r="B95" s="485" t="s">
        <v>152</v>
      </c>
      <c r="C95" s="485"/>
      <c r="D95" s="485"/>
      <c r="E95" s="485"/>
      <c r="F95" s="485"/>
      <c r="G95" s="485"/>
      <c r="H95" s="485"/>
      <c r="I95" s="485"/>
      <c r="J95" s="485"/>
      <c r="K95" s="485"/>
      <c r="R95" s="195" t="s">
        <v>380</v>
      </c>
      <c r="S95" s="33" t="s">
        <v>152</v>
      </c>
      <c r="T95" s="83"/>
      <c r="U95" s="83"/>
      <c r="V95" s="83"/>
      <c r="W95" s="83"/>
    </row>
    <row r="96" spans="1:34" s="187" customFormat="1" ht="213.75" customHeight="1">
      <c r="A96" s="177">
        <v>1</v>
      </c>
      <c r="B96" s="183" t="s">
        <v>92</v>
      </c>
      <c r="C96" s="177" t="s">
        <v>93</v>
      </c>
      <c r="D96" s="177" t="s">
        <v>212</v>
      </c>
      <c r="E96" s="177" t="s">
        <v>212</v>
      </c>
      <c r="F96" s="177" t="s">
        <v>286</v>
      </c>
      <c r="G96" s="177">
        <v>1729</v>
      </c>
      <c r="H96" s="184">
        <v>10221473.359999999</v>
      </c>
      <c r="I96" s="185" t="s">
        <v>220</v>
      </c>
      <c r="J96" s="175" t="s">
        <v>1557</v>
      </c>
      <c r="K96" s="177" t="s">
        <v>94</v>
      </c>
      <c r="L96" s="177" t="s">
        <v>72</v>
      </c>
      <c r="M96" s="177" t="s">
        <v>73</v>
      </c>
      <c r="N96" s="177" t="s">
        <v>1558</v>
      </c>
      <c r="O96" s="177" t="s">
        <v>187</v>
      </c>
      <c r="P96" s="177" t="s">
        <v>187</v>
      </c>
      <c r="Q96" s="177" t="s">
        <v>187</v>
      </c>
      <c r="R96" s="177">
        <v>1</v>
      </c>
      <c r="S96" s="177" t="s">
        <v>20</v>
      </c>
      <c r="T96" s="177" t="s">
        <v>1559</v>
      </c>
      <c r="U96" s="177" t="s">
        <v>212</v>
      </c>
      <c r="V96" s="177" t="s">
        <v>1560</v>
      </c>
      <c r="W96" s="177" t="s">
        <v>212</v>
      </c>
      <c r="X96" s="177" t="s">
        <v>75</v>
      </c>
      <c r="Y96" s="177" t="s">
        <v>75</v>
      </c>
      <c r="Z96" s="177" t="s">
        <v>75</v>
      </c>
      <c r="AA96" s="177" t="s">
        <v>75</v>
      </c>
      <c r="AB96" s="177" t="s">
        <v>1561</v>
      </c>
      <c r="AC96" s="177" t="s">
        <v>75</v>
      </c>
      <c r="AD96" s="48">
        <v>3600</v>
      </c>
      <c r="AE96" s="48">
        <v>3</v>
      </c>
      <c r="AF96" s="177" t="s">
        <v>1130</v>
      </c>
      <c r="AG96" s="177" t="s">
        <v>102</v>
      </c>
      <c r="AH96" s="186"/>
    </row>
    <row r="97" spans="1:34" s="63" customFormat="1" ht="15.75">
      <c r="A97" s="40"/>
      <c r="B97" s="486" t="s">
        <v>170</v>
      </c>
      <c r="C97" s="486"/>
      <c r="D97" s="486"/>
      <c r="E97" s="486"/>
      <c r="F97" s="486"/>
      <c r="G97" s="486"/>
      <c r="H97" s="134">
        <f>SUM(H96:H96)</f>
        <v>10221473.359999999</v>
      </c>
      <c r="I97" s="10"/>
      <c r="J97" s="38"/>
      <c r="K97" s="104"/>
      <c r="S97" s="66"/>
      <c r="T97" s="66"/>
      <c r="U97" s="66"/>
      <c r="V97" s="66"/>
      <c r="W97" s="66"/>
    </row>
    <row r="98" spans="1:34" s="82" customFormat="1" ht="15.75">
      <c r="A98" s="41" t="s">
        <v>165</v>
      </c>
      <c r="B98" s="485" t="s">
        <v>151</v>
      </c>
      <c r="C98" s="485"/>
      <c r="D98" s="485"/>
      <c r="E98" s="485"/>
      <c r="F98" s="485"/>
      <c r="G98" s="485"/>
      <c r="H98" s="485"/>
      <c r="I98" s="485"/>
      <c r="J98" s="485"/>
      <c r="K98" s="485"/>
      <c r="R98" s="195" t="s">
        <v>903</v>
      </c>
      <c r="S98" s="515" t="s">
        <v>151</v>
      </c>
      <c r="T98" s="516"/>
      <c r="U98" s="83"/>
      <c r="V98" s="83"/>
      <c r="W98" s="83"/>
    </row>
    <row r="99" spans="1:34" s="63" customFormat="1" ht="135" customHeight="1">
      <c r="A99" s="75">
        <v>1</v>
      </c>
      <c r="B99" s="75" t="s">
        <v>394</v>
      </c>
      <c r="C99" s="75" t="s">
        <v>395</v>
      </c>
      <c r="D99" s="75" t="s">
        <v>212</v>
      </c>
      <c r="E99" s="75" t="s">
        <v>212</v>
      </c>
      <c r="F99" s="75" t="s">
        <v>286</v>
      </c>
      <c r="G99" s="75" t="s">
        <v>549</v>
      </c>
      <c r="H99" s="72">
        <v>2678205.15</v>
      </c>
      <c r="I99" s="56" t="s">
        <v>220</v>
      </c>
      <c r="J99" s="178" t="s">
        <v>398</v>
      </c>
      <c r="K99" s="57" t="s">
        <v>1568</v>
      </c>
      <c r="L99" s="75" t="s">
        <v>1064</v>
      </c>
      <c r="M99" s="75" t="s">
        <v>344</v>
      </c>
      <c r="N99" s="75" t="s">
        <v>345</v>
      </c>
      <c r="O99" s="75"/>
      <c r="P99" s="75"/>
      <c r="Q99" s="57"/>
      <c r="R99" s="57">
        <v>1</v>
      </c>
      <c r="S99" s="75" t="s">
        <v>400</v>
      </c>
      <c r="T99" s="75" t="s">
        <v>402</v>
      </c>
      <c r="U99" s="75"/>
      <c r="V99" s="75"/>
      <c r="W99" s="75"/>
      <c r="X99" s="75" t="s">
        <v>41</v>
      </c>
      <c r="Y99" s="75" t="s">
        <v>41</v>
      </c>
      <c r="Z99" s="75" t="s">
        <v>41</v>
      </c>
      <c r="AA99" s="57" t="s">
        <v>1066</v>
      </c>
      <c r="AB99" s="75" t="s">
        <v>274</v>
      </c>
      <c r="AC99" s="75" t="s">
        <v>41</v>
      </c>
      <c r="AD99" s="66">
        <v>2048</v>
      </c>
      <c r="AE99" s="66">
        <v>3</v>
      </c>
      <c r="AF99" s="73" t="s">
        <v>102</v>
      </c>
      <c r="AG99" s="66" t="s">
        <v>403</v>
      </c>
    </row>
    <row r="100" spans="1:34" s="63" customFormat="1" ht="174" customHeight="1">
      <c r="A100" s="75">
        <v>2</v>
      </c>
      <c r="B100" s="75" t="s">
        <v>397</v>
      </c>
      <c r="C100" s="75" t="s">
        <v>396</v>
      </c>
      <c r="D100" s="75" t="s">
        <v>212</v>
      </c>
      <c r="E100" s="75" t="s">
        <v>212</v>
      </c>
      <c r="F100" s="75" t="s">
        <v>286</v>
      </c>
      <c r="G100" s="75" t="s">
        <v>549</v>
      </c>
      <c r="H100" s="71">
        <v>1334341</v>
      </c>
      <c r="I100" s="56" t="s">
        <v>220</v>
      </c>
      <c r="J100" s="179" t="s">
        <v>399</v>
      </c>
      <c r="K100" s="57" t="s">
        <v>1569</v>
      </c>
      <c r="L100" s="75" t="s">
        <v>346</v>
      </c>
      <c r="M100" s="75" t="s">
        <v>347</v>
      </c>
      <c r="N100" s="75" t="s">
        <v>1065</v>
      </c>
      <c r="O100" s="57"/>
      <c r="P100" s="75"/>
      <c r="Q100" s="57"/>
      <c r="R100" s="57">
        <v>2</v>
      </c>
      <c r="S100" s="75" t="s">
        <v>401</v>
      </c>
      <c r="T100" s="75" t="s">
        <v>402</v>
      </c>
      <c r="U100" s="75"/>
      <c r="V100" s="75"/>
      <c r="W100" s="75"/>
      <c r="X100" s="75" t="s">
        <v>41</v>
      </c>
      <c r="Y100" s="75" t="s">
        <v>41</v>
      </c>
      <c r="Z100" s="75" t="s">
        <v>41</v>
      </c>
      <c r="AA100" s="57" t="s">
        <v>348</v>
      </c>
      <c r="AB100" s="75" t="s">
        <v>41</v>
      </c>
      <c r="AC100" s="75" t="s">
        <v>41</v>
      </c>
      <c r="AD100" s="66">
        <v>513</v>
      </c>
      <c r="AE100" s="66">
        <v>3</v>
      </c>
      <c r="AF100" s="73" t="s">
        <v>102</v>
      </c>
      <c r="AG100" s="66" t="s">
        <v>404</v>
      </c>
    </row>
    <row r="101" spans="1:34" s="63" customFormat="1" ht="18.75" customHeight="1">
      <c r="A101" s="40"/>
      <c r="B101" s="486" t="s">
        <v>170</v>
      </c>
      <c r="C101" s="486"/>
      <c r="D101" s="486"/>
      <c r="E101" s="486"/>
      <c r="F101" s="486"/>
      <c r="G101" s="486"/>
      <c r="H101" s="134">
        <f>SUM(H99:H100)</f>
        <v>4012546.15</v>
      </c>
      <c r="I101" s="10"/>
      <c r="J101" s="38"/>
      <c r="K101" s="104"/>
      <c r="S101" s="66"/>
      <c r="T101" s="66"/>
      <c r="U101" s="66"/>
      <c r="V101" s="66"/>
      <c r="W101" s="66"/>
    </row>
    <row r="102" spans="1:34" s="82" customFormat="1" ht="15.75">
      <c r="A102" s="41" t="s">
        <v>257</v>
      </c>
      <c r="B102" s="485" t="s">
        <v>922</v>
      </c>
      <c r="C102" s="485"/>
      <c r="D102" s="485"/>
      <c r="E102" s="485"/>
      <c r="F102" s="485"/>
      <c r="G102" s="485"/>
      <c r="H102" s="485"/>
      <c r="I102" s="485"/>
      <c r="J102" s="485"/>
      <c r="K102" s="485"/>
      <c r="R102" s="195" t="s">
        <v>257</v>
      </c>
      <c r="S102" s="515" t="s">
        <v>199</v>
      </c>
      <c r="T102" s="516"/>
      <c r="U102" s="83"/>
      <c r="V102" s="83"/>
      <c r="W102" s="83"/>
    </row>
    <row r="103" spans="1:34" s="63" customFormat="1" ht="90.75" customHeight="1">
      <c r="A103" s="73">
        <v>1</v>
      </c>
      <c r="B103" s="67" t="s">
        <v>1090</v>
      </c>
      <c r="C103" s="75" t="s">
        <v>324</v>
      </c>
      <c r="D103" s="75" t="s">
        <v>101</v>
      </c>
      <c r="E103" s="75" t="s">
        <v>102</v>
      </c>
      <c r="F103" s="75" t="s">
        <v>102</v>
      </c>
      <c r="G103" s="75" t="s">
        <v>198</v>
      </c>
      <c r="H103" s="88">
        <v>609550.51</v>
      </c>
      <c r="I103" s="56" t="s">
        <v>220</v>
      </c>
      <c r="J103" s="162" t="s">
        <v>1797</v>
      </c>
      <c r="K103" s="75" t="s">
        <v>1574</v>
      </c>
      <c r="L103" s="75" t="s">
        <v>37</v>
      </c>
      <c r="M103" s="75" t="s">
        <v>200</v>
      </c>
      <c r="N103" s="75" t="s">
        <v>201</v>
      </c>
      <c r="O103" s="75" t="s">
        <v>187</v>
      </c>
      <c r="P103" s="75" t="s">
        <v>187</v>
      </c>
      <c r="Q103" s="75" t="s">
        <v>187</v>
      </c>
      <c r="R103" s="75">
        <v>1</v>
      </c>
      <c r="S103" s="177" t="s">
        <v>1577</v>
      </c>
      <c r="T103" s="75" t="s">
        <v>1581</v>
      </c>
      <c r="U103" s="75" t="s">
        <v>101</v>
      </c>
      <c r="V103" s="75" t="s">
        <v>1091</v>
      </c>
      <c r="W103" s="75" t="s">
        <v>101</v>
      </c>
      <c r="X103" s="75" t="s">
        <v>41</v>
      </c>
      <c r="Y103" s="75" t="s">
        <v>42</v>
      </c>
      <c r="Z103" s="75" t="s">
        <v>42</v>
      </c>
      <c r="AA103" s="75" t="s">
        <v>41</v>
      </c>
      <c r="AB103" s="75" t="s">
        <v>42</v>
      </c>
      <c r="AC103" s="75" t="s">
        <v>42</v>
      </c>
      <c r="AD103" s="73" t="s">
        <v>202</v>
      </c>
      <c r="AE103" s="73">
        <v>2</v>
      </c>
      <c r="AF103" s="73" t="s">
        <v>102</v>
      </c>
      <c r="AG103" s="180" t="s">
        <v>102</v>
      </c>
      <c r="AH103" s="75"/>
    </row>
    <row r="104" spans="1:34" s="64" customFormat="1" ht="84" customHeight="1">
      <c r="A104" s="73">
        <v>2</v>
      </c>
      <c r="B104" s="67" t="s">
        <v>1105</v>
      </c>
      <c r="C104" s="75" t="s">
        <v>1092</v>
      </c>
      <c r="D104" s="75" t="s">
        <v>101</v>
      </c>
      <c r="E104" s="75" t="s">
        <v>102</v>
      </c>
      <c r="F104" s="75" t="s">
        <v>102</v>
      </c>
      <c r="G104" s="75">
        <v>2023</v>
      </c>
      <c r="H104" s="88">
        <v>2944984.48</v>
      </c>
      <c r="I104" s="56" t="s">
        <v>220</v>
      </c>
      <c r="J104" s="119" t="s">
        <v>1572</v>
      </c>
      <c r="K104" s="75" t="s">
        <v>1093</v>
      </c>
      <c r="L104" s="75" t="s">
        <v>1094</v>
      </c>
      <c r="M104" s="75" t="s">
        <v>1095</v>
      </c>
      <c r="N104" s="75" t="s">
        <v>1096</v>
      </c>
      <c r="O104" s="66" t="s">
        <v>102</v>
      </c>
      <c r="P104" s="66" t="s">
        <v>102</v>
      </c>
      <c r="Q104" s="66" t="s">
        <v>102</v>
      </c>
      <c r="R104" s="66">
        <v>2</v>
      </c>
      <c r="S104" s="75" t="s">
        <v>1578</v>
      </c>
      <c r="T104" s="75" t="s">
        <v>231</v>
      </c>
      <c r="U104" s="75" t="s">
        <v>1102</v>
      </c>
      <c r="V104" s="75" t="s">
        <v>1102</v>
      </c>
      <c r="W104" s="75" t="s">
        <v>101</v>
      </c>
      <c r="X104" s="75" t="s">
        <v>42</v>
      </c>
      <c r="Y104" s="75" t="s">
        <v>42</v>
      </c>
      <c r="Z104" s="75" t="s">
        <v>42</v>
      </c>
      <c r="AA104" s="75" t="s">
        <v>42</v>
      </c>
      <c r="AB104" s="75" t="s">
        <v>42</v>
      </c>
      <c r="AC104" s="75" t="s">
        <v>42</v>
      </c>
      <c r="AD104" s="75" t="s">
        <v>1103</v>
      </c>
      <c r="AE104" s="75">
        <v>2</v>
      </c>
      <c r="AF104" s="75" t="s">
        <v>102</v>
      </c>
      <c r="AG104" s="75" t="s">
        <v>102</v>
      </c>
      <c r="AH104" s="75" t="s">
        <v>231</v>
      </c>
    </row>
    <row r="105" spans="1:34" s="64" customFormat="1" ht="66" customHeight="1">
      <c r="A105" s="73">
        <v>3</v>
      </c>
      <c r="B105" s="67" t="s">
        <v>1575</v>
      </c>
      <c r="C105" s="75" t="s">
        <v>1092</v>
      </c>
      <c r="D105" s="75" t="s">
        <v>101</v>
      </c>
      <c r="E105" s="75" t="s">
        <v>102</v>
      </c>
      <c r="F105" s="75" t="s">
        <v>102</v>
      </c>
      <c r="G105" s="75">
        <v>2023</v>
      </c>
      <c r="H105" s="88">
        <v>3736984.39</v>
      </c>
      <c r="I105" s="56" t="s">
        <v>220</v>
      </c>
      <c r="J105" s="119" t="s">
        <v>1573</v>
      </c>
      <c r="K105" s="75" t="s">
        <v>1097</v>
      </c>
      <c r="L105" s="75" t="s">
        <v>1098</v>
      </c>
      <c r="M105" s="75" t="s">
        <v>1099</v>
      </c>
      <c r="N105" s="75" t="s">
        <v>1100</v>
      </c>
      <c r="O105" s="66" t="s">
        <v>102</v>
      </c>
      <c r="P105" s="66" t="s">
        <v>102</v>
      </c>
      <c r="Q105" s="103" t="s">
        <v>1796</v>
      </c>
      <c r="R105" s="66">
        <v>3</v>
      </c>
      <c r="S105" s="75" t="s">
        <v>1579</v>
      </c>
      <c r="T105" s="75" t="s">
        <v>231</v>
      </c>
      <c r="U105" s="75" t="s">
        <v>1102</v>
      </c>
      <c r="V105" s="75" t="s">
        <v>1102</v>
      </c>
      <c r="W105" s="75" t="s">
        <v>101</v>
      </c>
      <c r="X105" s="75" t="s">
        <v>42</v>
      </c>
      <c r="Y105" s="75" t="s">
        <v>42</v>
      </c>
      <c r="Z105" s="75" t="s">
        <v>42</v>
      </c>
      <c r="AA105" s="75" t="s">
        <v>42</v>
      </c>
      <c r="AB105" s="75" t="s">
        <v>231</v>
      </c>
      <c r="AC105" s="75" t="s">
        <v>42</v>
      </c>
      <c r="AD105" s="75" t="s">
        <v>1104</v>
      </c>
      <c r="AE105" s="75">
        <v>2</v>
      </c>
      <c r="AF105" s="75" t="s">
        <v>1798</v>
      </c>
      <c r="AG105" s="75" t="s">
        <v>102</v>
      </c>
      <c r="AH105" s="75" t="s">
        <v>231</v>
      </c>
    </row>
    <row r="106" spans="1:34" s="64" customFormat="1" ht="66" customHeight="1">
      <c r="A106" s="73">
        <v>4</v>
      </c>
      <c r="B106" s="67" t="s">
        <v>1576</v>
      </c>
      <c r="C106" s="75" t="s">
        <v>1092</v>
      </c>
      <c r="D106" s="75" t="s">
        <v>101</v>
      </c>
      <c r="E106" s="75" t="s">
        <v>102</v>
      </c>
      <c r="F106" s="75" t="s">
        <v>102</v>
      </c>
      <c r="G106" s="75">
        <v>2023</v>
      </c>
      <c r="H106" s="88">
        <v>3628619.77</v>
      </c>
      <c r="I106" s="56" t="s">
        <v>220</v>
      </c>
      <c r="J106" s="119" t="s">
        <v>1573</v>
      </c>
      <c r="K106" s="75" t="s">
        <v>1101</v>
      </c>
      <c r="L106" s="75" t="s">
        <v>1098</v>
      </c>
      <c r="M106" s="75" t="s">
        <v>1099</v>
      </c>
      <c r="N106" s="75" t="s">
        <v>1100</v>
      </c>
      <c r="O106" s="66" t="s">
        <v>102</v>
      </c>
      <c r="P106" s="66" t="s">
        <v>102</v>
      </c>
      <c r="Q106" s="103" t="s">
        <v>1796</v>
      </c>
      <c r="R106" s="66">
        <v>4</v>
      </c>
      <c r="S106" s="75" t="s">
        <v>1580</v>
      </c>
      <c r="T106" s="75" t="s">
        <v>231</v>
      </c>
      <c r="U106" s="75" t="s">
        <v>1102</v>
      </c>
      <c r="V106" s="75" t="s">
        <v>1102</v>
      </c>
      <c r="W106" s="75" t="s">
        <v>101</v>
      </c>
      <c r="X106" s="75" t="s">
        <v>42</v>
      </c>
      <c r="Y106" s="75" t="s">
        <v>42</v>
      </c>
      <c r="Z106" s="75" t="s">
        <v>42</v>
      </c>
      <c r="AA106" s="75" t="s">
        <v>42</v>
      </c>
      <c r="AB106" s="75" t="s">
        <v>231</v>
      </c>
      <c r="AC106" s="75" t="s">
        <v>42</v>
      </c>
      <c r="AD106" s="75" t="s">
        <v>1104</v>
      </c>
      <c r="AE106" s="75">
        <v>2</v>
      </c>
      <c r="AF106" s="75" t="s">
        <v>1798</v>
      </c>
      <c r="AG106" s="75" t="s">
        <v>102</v>
      </c>
      <c r="AH106" s="75" t="s">
        <v>231</v>
      </c>
    </row>
    <row r="107" spans="1:34" s="64" customFormat="1" ht="18.75" customHeight="1">
      <c r="A107" s="513" t="s">
        <v>170</v>
      </c>
      <c r="B107" s="513"/>
      <c r="C107" s="513"/>
      <c r="D107" s="513"/>
      <c r="E107" s="513"/>
      <c r="F107" s="513"/>
      <c r="G107" s="514"/>
      <c r="H107" s="167">
        <f>SUM(H103:H106)</f>
        <v>10920139.15</v>
      </c>
      <c r="I107" s="168"/>
      <c r="J107" s="169"/>
      <c r="K107" s="170"/>
      <c r="S107" s="171"/>
      <c r="T107" s="171"/>
      <c r="U107" s="171"/>
      <c r="V107" s="171"/>
      <c r="W107" s="171"/>
      <c r="AH107" s="172"/>
    </row>
    <row r="108" spans="1:34" s="64" customFormat="1" ht="14.25" customHeight="1">
      <c r="A108" s="511" t="s">
        <v>288</v>
      </c>
      <c r="B108" s="511"/>
      <c r="C108" s="511"/>
      <c r="D108" s="511"/>
      <c r="E108" s="511"/>
      <c r="F108" s="511"/>
      <c r="G108" s="511"/>
      <c r="H108" s="504">
        <f>H19+H22+H29+H34+H39+H52+H61+H65+H76+H79+H85+H91+H94+H97+H101+H107</f>
        <v>139124599.21000001</v>
      </c>
      <c r="I108" s="22"/>
      <c r="J108" s="505"/>
      <c r="K108" s="506"/>
      <c r="L108" s="506"/>
      <c r="M108" s="506"/>
      <c r="N108" s="506"/>
      <c r="O108" s="506"/>
      <c r="P108" s="506"/>
      <c r="Q108" s="506"/>
      <c r="R108" s="506"/>
      <c r="S108" s="506"/>
      <c r="T108" s="506"/>
      <c r="U108" s="506"/>
      <c r="V108" s="506"/>
      <c r="W108" s="506"/>
      <c r="X108" s="506"/>
      <c r="Y108" s="506"/>
      <c r="Z108" s="506"/>
      <c r="AA108" s="506"/>
      <c r="AB108" s="506"/>
      <c r="AC108" s="506"/>
      <c r="AD108" s="506"/>
      <c r="AE108" s="506"/>
      <c r="AF108" s="506"/>
      <c r="AG108" s="506"/>
      <c r="AH108" s="507"/>
    </row>
    <row r="109" spans="1:34" s="64" customFormat="1" ht="9" customHeight="1">
      <c r="A109" s="512"/>
      <c r="B109" s="512"/>
      <c r="C109" s="512"/>
      <c r="D109" s="512"/>
      <c r="E109" s="512"/>
      <c r="F109" s="512"/>
      <c r="G109" s="512"/>
      <c r="H109" s="504"/>
      <c r="I109" s="23"/>
      <c r="J109" s="508"/>
      <c r="K109" s="509"/>
      <c r="L109" s="509"/>
      <c r="M109" s="509"/>
      <c r="N109" s="509"/>
      <c r="O109" s="509"/>
      <c r="P109" s="509"/>
      <c r="Q109" s="509"/>
      <c r="R109" s="509"/>
      <c r="S109" s="509"/>
      <c r="T109" s="509"/>
      <c r="U109" s="509"/>
      <c r="V109" s="509"/>
      <c r="W109" s="509"/>
      <c r="X109" s="509"/>
      <c r="Y109" s="509"/>
      <c r="Z109" s="509"/>
      <c r="AA109" s="509"/>
      <c r="AB109" s="509"/>
      <c r="AC109" s="509"/>
      <c r="AD109" s="509"/>
      <c r="AE109" s="509"/>
      <c r="AF109" s="509"/>
      <c r="AG109" s="509"/>
      <c r="AH109" s="510"/>
    </row>
    <row r="113" spans="1:9">
      <c r="A113" s="7"/>
      <c r="B113" s="7"/>
      <c r="C113" s="7"/>
      <c r="D113" s="7"/>
      <c r="E113" s="7"/>
      <c r="F113" s="7"/>
      <c r="G113" s="9"/>
      <c r="H113" s="138"/>
      <c r="I113" s="15"/>
    </row>
    <row r="118" spans="1:9" ht="14.25">
      <c r="F118" s="44"/>
    </row>
    <row r="124" spans="1:9">
      <c r="G124" s="42"/>
    </row>
    <row r="130" spans="7:7">
      <c r="G130" s="42"/>
    </row>
    <row r="146" spans="5:8">
      <c r="H146" s="43"/>
    </row>
    <row r="151" spans="5:8">
      <c r="E151" s="43"/>
    </row>
    <row r="152" spans="5:8">
      <c r="E152" s="43"/>
    </row>
    <row r="153" spans="5:8">
      <c r="E153" s="43"/>
    </row>
    <row r="154" spans="5:8">
      <c r="E154" s="43"/>
    </row>
    <row r="155" spans="5:8">
      <c r="E155" s="43"/>
    </row>
    <row r="156" spans="5:8">
      <c r="E156" s="43"/>
    </row>
    <row r="157" spans="5:8">
      <c r="E157" s="43"/>
    </row>
    <row r="158" spans="5:8">
      <c r="E158" s="43"/>
    </row>
  </sheetData>
  <mergeCells count="117">
    <mergeCell ref="A29:G29"/>
    <mergeCell ref="K31:K33"/>
    <mergeCell ref="B30:K30"/>
    <mergeCell ref="K58:K60"/>
    <mergeCell ref="A61:G61"/>
    <mergeCell ref="A39:G39"/>
    <mergeCell ref="B40:K40"/>
    <mergeCell ref="K41:K51"/>
    <mergeCell ref="B35:K35"/>
    <mergeCell ref="A34:G34"/>
    <mergeCell ref="A52:G52"/>
    <mergeCell ref="S30:T30"/>
    <mergeCell ref="S35:T35"/>
    <mergeCell ref="S40:T40"/>
    <mergeCell ref="S53:T53"/>
    <mergeCell ref="S62:T62"/>
    <mergeCell ref="S66:V66"/>
    <mergeCell ref="S77:V77"/>
    <mergeCell ref="S80:U80"/>
    <mergeCell ref="B62:K62"/>
    <mergeCell ref="B53:K53"/>
    <mergeCell ref="K54:K57"/>
    <mergeCell ref="A65:G65"/>
    <mergeCell ref="S86:T86"/>
    <mergeCell ref="O3:O4"/>
    <mergeCell ref="P3:P4"/>
    <mergeCell ref="Q3:Q4"/>
    <mergeCell ref="U3:U4"/>
    <mergeCell ref="V3:V4"/>
    <mergeCell ref="B25:B26"/>
    <mergeCell ref="A25:A26"/>
    <mergeCell ref="I25:I26"/>
    <mergeCell ref="J25:J26"/>
    <mergeCell ref="K24:K26"/>
    <mergeCell ref="C25:C26"/>
    <mergeCell ref="F25:F26"/>
    <mergeCell ref="A19:G19"/>
    <mergeCell ref="R3:R4"/>
    <mergeCell ref="S5:T5"/>
    <mergeCell ref="S20:T20"/>
    <mergeCell ref="S23:W23"/>
    <mergeCell ref="L3:N3"/>
    <mergeCell ref="A22:G22"/>
    <mergeCell ref="B23:K23"/>
    <mergeCell ref="H25:H26"/>
    <mergeCell ref="E25:E26"/>
    <mergeCell ref="D25:D26"/>
    <mergeCell ref="H17:H18"/>
    <mergeCell ref="A1:K1"/>
    <mergeCell ref="A3:A4"/>
    <mergeCell ref="B3:B4"/>
    <mergeCell ref="H3:H4"/>
    <mergeCell ref="K3:K4"/>
    <mergeCell ref="A2:K2"/>
    <mergeCell ref="F3:F4"/>
    <mergeCell ref="G3:G4"/>
    <mergeCell ref="D3:D4"/>
    <mergeCell ref="I3:I4"/>
    <mergeCell ref="J3:J4"/>
    <mergeCell ref="C3:C4"/>
    <mergeCell ref="E3:E4"/>
    <mergeCell ref="I17:I18"/>
    <mergeCell ref="H108:H109"/>
    <mergeCell ref="J108:AH109"/>
    <mergeCell ref="A108:G109"/>
    <mergeCell ref="B95:K95"/>
    <mergeCell ref="B101:G101"/>
    <mergeCell ref="A107:G107"/>
    <mergeCell ref="B98:K98"/>
    <mergeCell ref="B97:G97"/>
    <mergeCell ref="B102:K102"/>
    <mergeCell ref="S98:T98"/>
    <mergeCell ref="S102:T102"/>
    <mergeCell ref="B94:G94"/>
    <mergeCell ref="B92:K92"/>
    <mergeCell ref="C89:C90"/>
    <mergeCell ref="D89:D90"/>
    <mergeCell ref="E89:E90"/>
    <mergeCell ref="F89:F90"/>
    <mergeCell ref="G89:G90"/>
    <mergeCell ref="J89:J90"/>
    <mergeCell ref="K89:K90"/>
    <mergeCell ref="B91:G91"/>
    <mergeCell ref="AH3:AH4"/>
    <mergeCell ref="S3:S4"/>
    <mergeCell ref="AF3:AF4"/>
    <mergeCell ref="AD3:AD4"/>
    <mergeCell ref="T3:T4"/>
    <mergeCell ref="AE3:AE4"/>
    <mergeCell ref="AG3:AG4"/>
    <mergeCell ref="W3:W4"/>
    <mergeCell ref="T24:T27"/>
    <mergeCell ref="X3:AC3"/>
    <mergeCell ref="K67:K75"/>
    <mergeCell ref="Y89:Y90"/>
    <mergeCell ref="Z89:Z90"/>
    <mergeCell ref="B66:K66"/>
    <mergeCell ref="C87:C88"/>
    <mergeCell ref="B76:G76"/>
    <mergeCell ref="X89:X90"/>
    <mergeCell ref="B80:K80"/>
    <mergeCell ref="L88:AF88"/>
    <mergeCell ref="S89:S90"/>
    <mergeCell ref="AA89:AA90"/>
    <mergeCell ref="AB89:AB90"/>
    <mergeCell ref="AC89:AC90"/>
    <mergeCell ref="K81:K84"/>
    <mergeCell ref="J87:J88"/>
    <mergeCell ref="K87:K88"/>
    <mergeCell ref="F87:F88"/>
    <mergeCell ref="D87:D88"/>
    <mergeCell ref="G87:G88"/>
    <mergeCell ref="E87:E88"/>
    <mergeCell ref="B77:K77"/>
    <mergeCell ref="B85:G85"/>
    <mergeCell ref="B86:K86"/>
    <mergeCell ref="B79:G79"/>
  </mergeCells>
  <phoneticPr fontId="0" type="noConversion"/>
  <printOptions horizontalCentered="1"/>
  <pageMargins left="0" right="0" top="0.47244094488188981" bottom="0" header="0.70866141732283472" footer="0.43307086614173229"/>
  <pageSetup paperSize="8" scale="58" fitToHeight="3" orientation="landscape" r:id="rId1"/>
  <headerFooter alignWithMargins="0">
    <oddHeader>&amp;R&amp;"Arial,Pogrubiony"&amp;12&amp;UTabela nr 1&amp;"Arial,Pogrubiona kursywa"&amp;UWykaz budynków i budowli</oddHeader>
  </headerFooter>
  <rowBreaks count="2" manualBreakCount="2">
    <brk id="19" max="33" man="1"/>
    <brk id="91" max="33" man="1"/>
  </rowBreaks>
  <colBreaks count="1" manualBreakCount="1">
    <brk id="17" max="10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F5C7-7029-4BE1-BA13-D84BC9AE66F5}">
  <dimension ref="A1:G29"/>
  <sheetViews>
    <sheetView view="pageBreakPreview" zoomScaleNormal="100" zoomScaleSheetLayoutView="100" workbookViewId="0">
      <selection activeCell="K11" sqref="K11"/>
    </sheetView>
  </sheetViews>
  <sheetFormatPr defaultRowHeight="12.75"/>
  <cols>
    <col min="1" max="1" width="45.5703125" style="430" customWidth="1"/>
    <col min="2" max="7" width="27.7109375" style="430" customWidth="1"/>
    <col min="8" max="16384" width="9.140625" style="430"/>
  </cols>
  <sheetData>
    <row r="1" spans="1:7">
      <c r="A1" s="431" t="s">
        <v>1799</v>
      </c>
      <c r="B1" s="431"/>
      <c r="C1" s="431"/>
      <c r="D1" s="431"/>
      <c r="E1" s="431"/>
    </row>
    <row r="3" spans="1:7" ht="13.5" thickBot="1"/>
    <row r="4" spans="1:7" ht="22.9" customHeight="1" thickBot="1">
      <c r="A4" s="554" t="s">
        <v>1800</v>
      </c>
      <c r="B4" s="555" t="s">
        <v>1801</v>
      </c>
      <c r="C4" s="555"/>
      <c r="D4" s="555"/>
      <c r="E4" s="555"/>
      <c r="F4" s="555"/>
      <c r="G4" s="555"/>
    </row>
    <row r="5" spans="1:7" ht="30" customHeight="1" thickBot="1">
      <c r="A5" s="554"/>
      <c r="B5" s="462" t="s">
        <v>191</v>
      </c>
      <c r="C5" s="459" t="s">
        <v>192</v>
      </c>
      <c r="D5" s="463" t="s">
        <v>155</v>
      </c>
      <c r="E5" s="460" t="s">
        <v>11</v>
      </c>
      <c r="F5" s="556" t="s">
        <v>922</v>
      </c>
      <c r="G5" s="556"/>
    </row>
    <row r="6" spans="1:7" ht="46.15" customHeight="1" thickBot="1">
      <c r="A6" s="554"/>
      <c r="B6" s="462" t="s">
        <v>842</v>
      </c>
      <c r="C6" s="459" t="s">
        <v>112</v>
      </c>
      <c r="D6" s="463" t="s">
        <v>329</v>
      </c>
      <c r="E6" s="460" t="s">
        <v>1846</v>
      </c>
      <c r="F6" s="464" t="s">
        <v>1802</v>
      </c>
      <c r="G6" s="461" t="s">
        <v>1803</v>
      </c>
    </row>
    <row r="7" spans="1:7" ht="31.9" customHeight="1">
      <c r="A7" s="465" t="s">
        <v>1804</v>
      </c>
      <c r="B7" s="466">
        <v>219668.58</v>
      </c>
      <c r="C7" s="466">
        <v>134000</v>
      </c>
      <c r="D7" s="466">
        <v>223436</v>
      </c>
      <c r="E7" s="466">
        <v>271415.75</v>
      </c>
      <c r="F7" s="466">
        <v>122500</v>
      </c>
      <c r="G7" s="466">
        <v>122500</v>
      </c>
    </row>
    <row r="8" spans="1:7" ht="31.9" customHeight="1">
      <c r="A8" s="78" t="s">
        <v>1805</v>
      </c>
      <c r="B8" s="79">
        <v>2023</v>
      </c>
      <c r="C8" s="79" t="s">
        <v>1840</v>
      </c>
      <c r="D8" s="79">
        <v>2021</v>
      </c>
      <c r="E8" s="79">
        <v>2022</v>
      </c>
      <c r="F8" s="79">
        <v>2021</v>
      </c>
      <c r="G8" s="79">
        <v>2021</v>
      </c>
    </row>
    <row r="9" spans="1:7" ht="31.9" customHeight="1">
      <c r="A9" s="78" t="s">
        <v>1806</v>
      </c>
      <c r="B9" s="79">
        <v>73</v>
      </c>
      <c r="C9" s="79">
        <v>75</v>
      </c>
      <c r="D9" s="79" t="s">
        <v>1856</v>
      </c>
      <c r="E9" s="79">
        <v>124</v>
      </c>
      <c r="F9" s="79" t="s">
        <v>1807</v>
      </c>
      <c r="G9" s="79" t="s">
        <v>1807</v>
      </c>
    </row>
    <row r="10" spans="1:7" ht="31.9" customHeight="1">
      <c r="A10" s="78" t="s">
        <v>1808</v>
      </c>
      <c r="B10" s="79" t="s">
        <v>1835</v>
      </c>
      <c r="C10" s="79" t="s">
        <v>1841</v>
      </c>
      <c r="D10" s="79" t="s">
        <v>1857</v>
      </c>
      <c r="E10" s="79" t="s">
        <v>1847</v>
      </c>
      <c r="F10" s="79" t="s">
        <v>1809</v>
      </c>
      <c r="G10" s="79" t="s">
        <v>1809</v>
      </c>
    </row>
    <row r="11" spans="1:7" ht="54.75" customHeight="1">
      <c r="A11" s="78" t="s">
        <v>1810</v>
      </c>
      <c r="B11" s="79" t="s">
        <v>1863</v>
      </c>
      <c r="C11" s="79" t="s">
        <v>1865</v>
      </c>
      <c r="D11" s="79" t="s">
        <v>1867</v>
      </c>
      <c r="E11" s="79" t="s">
        <v>1869</v>
      </c>
      <c r="F11" s="79" t="s">
        <v>1871</v>
      </c>
      <c r="G11" s="79" t="s">
        <v>1873</v>
      </c>
    </row>
    <row r="12" spans="1:7" ht="31.9" customHeight="1">
      <c r="A12" s="78" t="s">
        <v>1812</v>
      </c>
      <c r="B12" s="79" t="s">
        <v>1836</v>
      </c>
      <c r="C12" s="458">
        <v>44560</v>
      </c>
      <c r="D12" s="458" t="s">
        <v>1858</v>
      </c>
      <c r="E12" s="458" t="s">
        <v>1848</v>
      </c>
      <c r="F12" s="79" t="s">
        <v>1813</v>
      </c>
      <c r="G12" s="79" t="s">
        <v>1813</v>
      </c>
    </row>
    <row r="13" spans="1:7" ht="29.25" customHeight="1">
      <c r="A13" s="78" t="s">
        <v>1814</v>
      </c>
      <c r="B13" s="79" t="s">
        <v>1811</v>
      </c>
      <c r="C13" s="79" t="s">
        <v>1864</v>
      </c>
      <c r="D13" s="79" t="s">
        <v>1866</v>
      </c>
      <c r="E13" s="79" t="s">
        <v>1868</v>
      </c>
      <c r="F13" s="79" t="s">
        <v>1870</v>
      </c>
      <c r="G13" s="79" t="s">
        <v>1872</v>
      </c>
    </row>
    <row r="14" spans="1:7" ht="31.9" customHeight="1">
      <c r="A14" s="78" t="s">
        <v>1815</v>
      </c>
      <c r="B14" s="79" t="s">
        <v>212</v>
      </c>
      <c r="C14" s="79" t="s">
        <v>212</v>
      </c>
      <c r="D14" s="79" t="s">
        <v>212</v>
      </c>
      <c r="E14" s="79" t="s">
        <v>1849</v>
      </c>
      <c r="F14" s="79" t="s">
        <v>212</v>
      </c>
      <c r="G14" s="79" t="s">
        <v>212</v>
      </c>
    </row>
    <row r="15" spans="1:7" ht="31.9" customHeight="1">
      <c r="A15" s="78" t="s">
        <v>1816</v>
      </c>
      <c r="B15" s="79" t="s">
        <v>212</v>
      </c>
      <c r="C15" s="79" t="s">
        <v>212</v>
      </c>
      <c r="D15" s="79" t="s">
        <v>212</v>
      </c>
      <c r="E15" s="79" t="s">
        <v>212</v>
      </c>
      <c r="F15" s="79" t="s">
        <v>212</v>
      </c>
      <c r="G15" s="79" t="s">
        <v>212</v>
      </c>
    </row>
    <row r="16" spans="1:7" ht="31.9" customHeight="1">
      <c r="A16" s="78" t="s">
        <v>1817</v>
      </c>
      <c r="B16" s="79" t="s">
        <v>212</v>
      </c>
      <c r="C16" s="79" t="s">
        <v>212</v>
      </c>
      <c r="D16" s="79" t="s">
        <v>212</v>
      </c>
      <c r="E16" s="79" t="s">
        <v>212</v>
      </c>
      <c r="F16" s="79" t="s">
        <v>212</v>
      </c>
      <c r="G16" s="79" t="s">
        <v>212</v>
      </c>
    </row>
    <row r="17" spans="1:7" ht="40.9" customHeight="1">
      <c r="A17" s="78" t="s">
        <v>1818</v>
      </c>
      <c r="B17" s="79"/>
      <c r="C17" s="79" t="s">
        <v>212</v>
      </c>
      <c r="D17" s="79" t="s">
        <v>212</v>
      </c>
      <c r="E17" s="79" t="s">
        <v>212</v>
      </c>
      <c r="F17" s="79" t="s">
        <v>212</v>
      </c>
      <c r="G17" s="79" t="s">
        <v>212</v>
      </c>
    </row>
    <row r="18" spans="1:7" ht="31.9" customHeight="1">
      <c r="A18" s="78" t="s">
        <v>1819</v>
      </c>
      <c r="B18" s="79" t="s">
        <v>212</v>
      </c>
      <c r="C18" s="79" t="s">
        <v>212</v>
      </c>
      <c r="D18" s="79" t="s">
        <v>212</v>
      </c>
      <c r="E18" s="79" t="s">
        <v>212</v>
      </c>
      <c r="F18" s="79" t="s">
        <v>212</v>
      </c>
      <c r="G18" s="79" t="s">
        <v>212</v>
      </c>
    </row>
    <row r="19" spans="1:7" ht="31.9" customHeight="1">
      <c r="A19" s="78" t="s">
        <v>1820</v>
      </c>
      <c r="B19" s="79" t="s">
        <v>212</v>
      </c>
      <c r="C19" s="79" t="s">
        <v>212</v>
      </c>
      <c r="D19" s="79" t="s">
        <v>212</v>
      </c>
      <c r="E19" s="79" t="s">
        <v>212</v>
      </c>
      <c r="F19" s="79" t="s">
        <v>212</v>
      </c>
      <c r="G19" s="79" t="s">
        <v>212</v>
      </c>
    </row>
    <row r="20" spans="1:7" ht="53.45" customHeight="1">
      <c r="A20" s="78" t="s">
        <v>1821</v>
      </c>
      <c r="B20" s="79" t="s">
        <v>1837</v>
      </c>
      <c r="C20" s="79" t="s">
        <v>1842</v>
      </c>
      <c r="D20" s="79" t="s">
        <v>1859</v>
      </c>
      <c r="E20" s="79" t="s">
        <v>1850</v>
      </c>
      <c r="F20" s="79" t="s">
        <v>1822</v>
      </c>
      <c r="G20" s="79" t="s">
        <v>1822</v>
      </c>
    </row>
    <row r="21" spans="1:7" ht="44.45" customHeight="1">
      <c r="A21" s="78" t="s">
        <v>1823</v>
      </c>
      <c r="B21" s="79" t="s">
        <v>1838</v>
      </c>
      <c r="C21" s="79" t="s">
        <v>1843</v>
      </c>
      <c r="D21" s="79" t="s">
        <v>1860</v>
      </c>
      <c r="E21" s="79" t="s">
        <v>1851</v>
      </c>
      <c r="F21" s="79" t="s">
        <v>1824</v>
      </c>
      <c r="G21" s="79" t="s">
        <v>1824</v>
      </c>
    </row>
    <row r="22" spans="1:7" ht="70.150000000000006" customHeight="1">
      <c r="A22" s="78" t="s">
        <v>1825</v>
      </c>
      <c r="B22" s="79" t="s">
        <v>1839</v>
      </c>
      <c r="C22" s="79" t="s">
        <v>1844</v>
      </c>
      <c r="D22" s="79" t="s">
        <v>1861</v>
      </c>
      <c r="E22" s="79" t="s">
        <v>1844</v>
      </c>
      <c r="F22" s="79" t="s">
        <v>1826</v>
      </c>
      <c r="G22" s="79" t="s">
        <v>1826</v>
      </c>
    </row>
    <row r="23" spans="1:7" ht="97.15" customHeight="1">
      <c r="A23" s="78" t="s">
        <v>1827</v>
      </c>
      <c r="B23" s="79"/>
      <c r="C23" s="79" t="s">
        <v>1845</v>
      </c>
      <c r="D23" s="79" t="s">
        <v>1828</v>
      </c>
      <c r="E23" s="79" t="s">
        <v>1845</v>
      </c>
      <c r="F23" s="79" t="s">
        <v>1828</v>
      </c>
      <c r="G23" s="79" t="s">
        <v>1828</v>
      </c>
    </row>
    <row r="24" spans="1:7" ht="51.6" customHeight="1">
      <c r="A24" s="78" t="s">
        <v>1829</v>
      </c>
      <c r="B24" s="79"/>
      <c r="C24" s="79" t="s">
        <v>212</v>
      </c>
      <c r="D24" s="79" t="s">
        <v>212</v>
      </c>
      <c r="E24" s="79" t="s">
        <v>212</v>
      </c>
      <c r="F24" s="79" t="s">
        <v>212</v>
      </c>
      <c r="G24" s="79" t="s">
        <v>212</v>
      </c>
    </row>
    <row r="25" spans="1:7" ht="31.9" customHeight="1">
      <c r="A25" s="78" t="s">
        <v>1830</v>
      </c>
      <c r="B25" s="79"/>
      <c r="C25" s="79" t="s">
        <v>187</v>
      </c>
      <c r="D25" s="79" t="s">
        <v>187</v>
      </c>
      <c r="E25" s="79" t="s">
        <v>187</v>
      </c>
      <c r="F25" s="79" t="s">
        <v>187</v>
      </c>
      <c r="G25" s="79" t="s">
        <v>187</v>
      </c>
    </row>
    <row r="29" spans="1:7">
      <c r="A29" s="430" t="s">
        <v>1831</v>
      </c>
    </row>
  </sheetData>
  <mergeCells count="3">
    <mergeCell ref="A4:A6"/>
    <mergeCell ref="B4:G4"/>
    <mergeCell ref="F5:G5"/>
  </mergeCells>
  <pageMargins left="0.7" right="0.7" top="0.75" bottom="0.75" header="0.3" footer="0.3"/>
  <pageSetup paperSize="9"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HN2132"/>
  <sheetViews>
    <sheetView view="pageBreakPreview" topLeftCell="A1006" zoomScale="110" zoomScaleSheetLayoutView="110" workbookViewId="0">
      <selection activeCell="H1018" sqref="H1018"/>
    </sheetView>
  </sheetViews>
  <sheetFormatPr defaultColWidth="9.140625" defaultRowHeight="12.75"/>
  <cols>
    <col min="1" max="1" width="6.42578125" style="58" customWidth="1"/>
    <col min="2" max="2" width="43.85546875" style="98" customWidth="1"/>
    <col min="3" max="3" width="10.28515625" style="59" customWidth="1"/>
    <col min="4" max="4" width="20.140625" style="456" bestFit="1" customWidth="1"/>
    <col min="5" max="5" width="15.140625" style="1" bestFit="1" customWidth="1"/>
    <col min="6" max="6" width="12.42578125" style="1" bestFit="1" customWidth="1"/>
    <col min="7" max="16384" width="9.140625" style="1"/>
  </cols>
  <sheetData>
    <row r="1" spans="1:4" ht="14.25" customHeight="1">
      <c r="A1" s="567" t="s">
        <v>1852</v>
      </c>
      <c r="B1" s="567"/>
      <c r="C1" s="567"/>
      <c r="D1" s="434"/>
    </row>
    <row r="2" spans="1:4">
      <c r="A2" s="568" t="s">
        <v>188</v>
      </c>
      <c r="B2" s="569"/>
      <c r="C2" s="569"/>
      <c r="D2" s="570"/>
    </row>
    <row r="3" spans="1:4" ht="36.75" customHeight="1">
      <c r="A3" s="571" t="s">
        <v>175</v>
      </c>
      <c r="B3" s="571"/>
      <c r="C3" s="571"/>
      <c r="D3" s="572"/>
    </row>
    <row r="4" spans="1:4" ht="45.75" customHeight="1">
      <c r="A4" s="47" t="s">
        <v>115</v>
      </c>
      <c r="B4" s="47" t="s">
        <v>176</v>
      </c>
      <c r="C4" s="47" t="s">
        <v>81</v>
      </c>
      <c r="D4" s="435" t="s">
        <v>172</v>
      </c>
    </row>
    <row r="5" spans="1:4" ht="15" customHeight="1">
      <c r="A5" s="560" t="s">
        <v>189</v>
      </c>
      <c r="B5" s="561"/>
      <c r="C5" s="561"/>
      <c r="D5" s="531"/>
    </row>
    <row r="6" spans="1:4" s="4" customFormat="1" ht="15" customHeight="1">
      <c r="A6" s="562" t="s">
        <v>177</v>
      </c>
      <c r="B6" s="563"/>
      <c r="C6" s="563"/>
      <c r="D6" s="564"/>
    </row>
    <row r="7" spans="1:4" ht="12" customHeight="1">
      <c r="A7" s="75">
        <v>1</v>
      </c>
      <c r="B7" s="57" t="s">
        <v>513</v>
      </c>
      <c r="C7" s="75">
        <v>2020</v>
      </c>
      <c r="D7" s="54">
        <v>290</v>
      </c>
    </row>
    <row r="8" spans="1:4" ht="12" customHeight="1">
      <c r="A8" s="75">
        <f t="shared" ref="A8:A71" si="0">1+A7</f>
        <v>2</v>
      </c>
      <c r="B8" s="57" t="s">
        <v>513</v>
      </c>
      <c r="C8" s="75">
        <v>2020</v>
      </c>
      <c r="D8" s="54">
        <v>290</v>
      </c>
    </row>
    <row r="9" spans="1:4" ht="12" customHeight="1">
      <c r="A9" s="75">
        <f t="shared" si="0"/>
        <v>3</v>
      </c>
      <c r="B9" s="57" t="s">
        <v>513</v>
      </c>
      <c r="C9" s="75">
        <v>2020</v>
      </c>
      <c r="D9" s="54">
        <v>290</v>
      </c>
    </row>
    <row r="10" spans="1:4" ht="12" customHeight="1">
      <c r="A10" s="75">
        <f t="shared" si="0"/>
        <v>4</v>
      </c>
      <c r="B10" s="57" t="s">
        <v>513</v>
      </c>
      <c r="C10" s="75">
        <v>2020</v>
      </c>
      <c r="D10" s="54">
        <v>290</v>
      </c>
    </row>
    <row r="11" spans="1:4" ht="12" customHeight="1">
      <c r="A11" s="75">
        <f t="shared" si="0"/>
        <v>5</v>
      </c>
      <c r="B11" s="57" t="s">
        <v>511</v>
      </c>
      <c r="C11" s="75">
        <v>2020</v>
      </c>
      <c r="D11" s="54">
        <v>25</v>
      </c>
    </row>
    <row r="12" spans="1:4" ht="12" customHeight="1">
      <c r="A12" s="75">
        <f t="shared" si="0"/>
        <v>6</v>
      </c>
      <c r="B12" s="57" t="s">
        <v>511</v>
      </c>
      <c r="C12" s="75">
        <v>2020</v>
      </c>
      <c r="D12" s="54">
        <v>25</v>
      </c>
    </row>
    <row r="13" spans="1:4" ht="12" customHeight="1">
      <c r="A13" s="75">
        <f t="shared" si="0"/>
        <v>7</v>
      </c>
      <c r="B13" s="57" t="s">
        <v>511</v>
      </c>
      <c r="C13" s="75">
        <v>2020</v>
      </c>
      <c r="D13" s="54">
        <v>25</v>
      </c>
    </row>
    <row r="14" spans="1:4" ht="12" customHeight="1">
      <c r="A14" s="75">
        <f t="shared" si="0"/>
        <v>8</v>
      </c>
      <c r="B14" s="57" t="s">
        <v>511</v>
      </c>
      <c r="C14" s="75">
        <v>2020</v>
      </c>
      <c r="D14" s="54">
        <v>25</v>
      </c>
    </row>
    <row r="15" spans="1:4" ht="12" customHeight="1">
      <c r="A15" s="75">
        <f t="shared" si="0"/>
        <v>9</v>
      </c>
      <c r="B15" s="57" t="s">
        <v>514</v>
      </c>
      <c r="C15" s="75">
        <v>2020</v>
      </c>
      <c r="D15" s="54">
        <v>8990.07</v>
      </c>
    </row>
    <row r="16" spans="1:4" ht="12" customHeight="1">
      <c r="A16" s="75">
        <f t="shared" si="0"/>
        <v>10</v>
      </c>
      <c r="B16" s="57" t="s">
        <v>651</v>
      </c>
      <c r="C16" s="75">
        <v>2020</v>
      </c>
      <c r="D16" s="54">
        <v>4809.3</v>
      </c>
    </row>
    <row r="17" spans="1:4" ht="12" customHeight="1">
      <c r="A17" s="75">
        <f t="shared" si="0"/>
        <v>11</v>
      </c>
      <c r="B17" s="57" t="s">
        <v>652</v>
      </c>
      <c r="C17" s="75">
        <v>2020</v>
      </c>
      <c r="D17" s="54">
        <v>848.7</v>
      </c>
    </row>
    <row r="18" spans="1:4" ht="12" customHeight="1">
      <c r="A18" s="75">
        <f t="shared" si="0"/>
        <v>12</v>
      </c>
      <c r="B18" s="57" t="s">
        <v>653</v>
      </c>
      <c r="C18" s="75">
        <v>2020</v>
      </c>
      <c r="D18" s="54">
        <v>848.7</v>
      </c>
    </row>
    <row r="19" spans="1:4" ht="12" customHeight="1">
      <c r="A19" s="75">
        <f t="shared" si="0"/>
        <v>13</v>
      </c>
      <c r="B19" s="57" t="s">
        <v>654</v>
      </c>
      <c r="C19" s="75">
        <v>2020</v>
      </c>
      <c r="D19" s="54">
        <v>141.44999999999999</v>
      </c>
    </row>
    <row r="20" spans="1:4" ht="12" customHeight="1">
      <c r="A20" s="75">
        <f t="shared" si="0"/>
        <v>14</v>
      </c>
      <c r="B20" s="57" t="s">
        <v>655</v>
      </c>
      <c r="C20" s="75">
        <v>2020</v>
      </c>
      <c r="D20" s="54">
        <v>848.7</v>
      </c>
    </row>
    <row r="21" spans="1:4" ht="12" customHeight="1">
      <c r="A21" s="75">
        <f t="shared" si="0"/>
        <v>15</v>
      </c>
      <c r="B21" s="57" t="s">
        <v>1833</v>
      </c>
      <c r="C21" s="75">
        <v>2020</v>
      </c>
      <c r="D21" s="54">
        <v>424.35</v>
      </c>
    </row>
    <row r="22" spans="1:4" ht="12" customHeight="1">
      <c r="A22" s="75">
        <f t="shared" si="0"/>
        <v>16</v>
      </c>
      <c r="B22" s="57" t="s">
        <v>656</v>
      </c>
      <c r="C22" s="75">
        <v>2020</v>
      </c>
      <c r="D22" s="54">
        <v>2890.5</v>
      </c>
    </row>
    <row r="23" spans="1:4" ht="12" customHeight="1">
      <c r="A23" s="75">
        <f t="shared" si="0"/>
        <v>17</v>
      </c>
      <c r="B23" s="57" t="s">
        <v>512</v>
      </c>
      <c r="C23" s="75">
        <v>2020</v>
      </c>
      <c r="D23" s="54">
        <v>1131.5999999999999</v>
      </c>
    </row>
    <row r="24" spans="1:4" ht="12" customHeight="1">
      <c r="A24" s="75">
        <f t="shared" si="0"/>
        <v>18</v>
      </c>
      <c r="B24" s="57" t="s">
        <v>512</v>
      </c>
      <c r="C24" s="75">
        <v>2020</v>
      </c>
      <c r="D24" s="54">
        <v>1131.5999999999999</v>
      </c>
    </row>
    <row r="25" spans="1:4" ht="12" customHeight="1">
      <c r="A25" s="75">
        <f t="shared" si="0"/>
        <v>19</v>
      </c>
      <c r="B25" s="57" t="s">
        <v>512</v>
      </c>
      <c r="C25" s="75">
        <v>2020</v>
      </c>
      <c r="D25" s="54">
        <v>1131.5999999999999</v>
      </c>
    </row>
    <row r="26" spans="1:4" ht="12" customHeight="1">
      <c r="A26" s="75">
        <f t="shared" si="0"/>
        <v>20</v>
      </c>
      <c r="B26" s="57" t="s">
        <v>512</v>
      </c>
      <c r="C26" s="75">
        <v>2020</v>
      </c>
      <c r="D26" s="54">
        <v>1131.5999999999999</v>
      </c>
    </row>
    <row r="27" spans="1:4" ht="12" customHeight="1">
      <c r="A27" s="75">
        <f t="shared" si="0"/>
        <v>21</v>
      </c>
      <c r="B27" s="57" t="s">
        <v>512</v>
      </c>
      <c r="C27" s="75">
        <v>2020</v>
      </c>
      <c r="D27" s="54">
        <v>1131.5999999999999</v>
      </c>
    </row>
    <row r="28" spans="1:4" ht="12" customHeight="1">
      <c r="A28" s="75">
        <f t="shared" si="0"/>
        <v>22</v>
      </c>
      <c r="B28" s="57" t="s">
        <v>515</v>
      </c>
      <c r="C28" s="75">
        <v>2020</v>
      </c>
      <c r="D28" s="54">
        <v>1008.6</v>
      </c>
    </row>
    <row r="29" spans="1:4" ht="12" customHeight="1">
      <c r="A29" s="75">
        <f t="shared" si="0"/>
        <v>23</v>
      </c>
      <c r="B29" s="57" t="s">
        <v>515</v>
      </c>
      <c r="C29" s="75">
        <v>2020</v>
      </c>
      <c r="D29" s="54">
        <v>1008.6</v>
      </c>
    </row>
    <row r="30" spans="1:4" ht="12" customHeight="1">
      <c r="A30" s="75">
        <f t="shared" si="0"/>
        <v>24</v>
      </c>
      <c r="B30" s="57" t="s">
        <v>515</v>
      </c>
      <c r="C30" s="75">
        <v>2020</v>
      </c>
      <c r="D30" s="54">
        <v>1008.6</v>
      </c>
    </row>
    <row r="31" spans="1:4" ht="12" customHeight="1">
      <c r="A31" s="75">
        <f t="shared" si="0"/>
        <v>25</v>
      </c>
      <c r="B31" s="57" t="s">
        <v>515</v>
      </c>
      <c r="C31" s="75">
        <v>2020</v>
      </c>
      <c r="D31" s="54">
        <v>1008.6</v>
      </c>
    </row>
    <row r="32" spans="1:4" ht="12" customHeight="1">
      <c r="A32" s="75">
        <f t="shared" si="0"/>
        <v>26</v>
      </c>
      <c r="B32" s="57" t="s">
        <v>515</v>
      </c>
      <c r="C32" s="75">
        <v>2020</v>
      </c>
      <c r="D32" s="54">
        <v>1008.6</v>
      </c>
    </row>
    <row r="33" spans="1:4" ht="12" customHeight="1">
      <c r="A33" s="75">
        <f t="shared" si="0"/>
        <v>27</v>
      </c>
      <c r="B33" s="57" t="s">
        <v>515</v>
      </c>
      <c r="C33" s="75">
        <v>2020</v>
      </c>
      <c r="D33" s="54">
        <v>1008.6</v>
      </c>
    </row>
    <row r="34" spans="1:4" ht="12" customHeight="1">
      <c r="A34" s="75">
        <f t="shared" si="0"/>
        <v>28</v>
      </c>
      <c r="B34" s="57" t="s">
        <v>515</v>
      </c>
      <c r="C34" s="75">
        <v>2020</v>
      </c>
      <c r="D34" s="54">
        <v>1008.6</v>
      </c>
    </row>
    <row r="35" spans="1:4" ht="12" customHeight="1">
      <c r="A35" s="75">
        <f t="shared" si="0"/>
        <v>29</v>
      </c>
      <c r="B35" s="57" t="s">
        <v>515</v>
      </c>
      <c r="C35" s="75">
        <v>2020</v>
      </c>
      <c r="D35" s="54">
        <v>1008.6</v>
      </c>
    </row>
    <row r="36" spans="1:4" ht="12" customHeight="1">
      <c r="A36" s="75">
        <f t="shared" si="0"/>
        <v>30</v>
      </c>
      <c r="B36" s="57" t="s">
        <v>515</v>
      </c>
      <c r="C36" s="75">
        <v>2020</v>
      </c>
      <c r="D36" s="54">
        <v>1008.6</v>
      </c>
    </row>
    <row r="37" spans="1:4" ht="12" customHeight="1">
      <c r="A37" s="75">
        <f t="shared" si="0"/>
        <v>31</v>
      </c>
      <c r="B37" s="57" t="s">
        <v>515</v>
      </c>
      <c r="C37" s="75">
        <v>2020</v>
      </c>
      <c r="D37" s="54">
        <v>1008.6</v>
      </c>
    </row>
    <row r="38" spans="1:4" ht="12" customHeight="1">
      <c r="A38" s="75">
        <f t="shared" si="0"/>
        <v>32</v>
      </c>
      <c r="B38" s="57" t="s">
        <v>515</v>
      </c>
      <c r="C38" s="75">
        <v>2020</v>
      </c>
      <c r="D38" s="54">
        <v>1008.6</v>
      </c>
    </row>
    <row r="39" spans="1:4" ht="12" customHeight="1">
      <c r="A39" s="75">
        <f t="shared" si="0"/>
        <v>33</v>
      </c>
      <c r="B39" s="57" t="s">
        <v>515</v>
      </c>
      <c r="C39" s="75">
        <v>2020</v>
      </c>
      <c r="D39" s="54">
        <v>1008.6</v>
      </c>
    </row>
    <row r="40" spans="1:4" ht="12" customHeight="1">
      <c r="A40" s="75">
        <f t="shared" si="0"/>
        <v>34</v>
      </c>
      <c r="B40" s="57" t="s">
        <v>515</v>
      </c>
      <c r="C40" s="75">
        <v>2020</v>
      </c>
      <c r="D40" s="54">
        <v>1008.6</v>
      </c>
    </row>
    <row r="41" spans="1:4" ht="12" customHeight="1">
      <c r="A41" s="75">
        <f t="shared" si="0"/>
        <v>35</v>
      </c>
      <c r="B41" s="57" t="s">
        <v>515</v>
      </c>
      <c r="C41" s="75">
        <v>2020</v>
      </c>
      <c r="D41" s="54">
        <v>1008.6</v>
      </c>
    </row>
    <row r="42" spans="1:4" ht="12" customHeight="1">
      <c r="A42" s="75">
        <f t="shared" si="0"/>
        <v>36</v>
      </c>
      <c r="B42" s="57" t="s">
        <v>515</v>
      </c>
      <c r="C42" s="75">
        <v>2020</v>
      </c>
      <c r="D42" s="54">
        <v>1008.6</v>
      </c>
    </row>
    <row r="43" spans="1:4" ht="12" customHeight="1">
      <c r="A43" s="75">
        <f t="shared" si="0"/>
        <v>37</v>
      </c>
      <c r="B43" s="57" t="s">
        <v>515</v>
      </c>
      <c r="C43" s="75">
        <v>2020</v>
      </c>
      <c r="D43" s="54">
        <v>1008.6</v>
      </c>
    </row>
    <row r="44" spans="1:4" ht="12" customHeight="1">
      <c r="A44" s="75">
        <f t="shared" si="0"/>
        <v>38</v>
      </c>
      <c r="B44" s="57" t="s">
        <v>515</v>
      </c>
      <c r="C44" s="75">
        <v>2020</v>
      </c>
      <c r="D44" s="54">
        <v>1008.6</v>
      </c>
    </row>
    <row r="45" spans="1:4" ht="12" customHeight="1">
      <c r="A45" s="75">
        <f t="shared" si="0"/>
        <v>39</v>
      </c>
      <c r="B45" s="57" t="s">
        <v>515</v>
      </c>
      <c r="C45" s="75">
        <v>2020</v>
      </c>
      <c r="D45" s="54">
        <v>1008.6</v>
      </c>
    </row>
    <row r="46" spans="1:4" ht="12" customHeight="1">
      <c r="A46" s="75">
        <f t="shared" si="0"/>
        <v>40</v>
      </c>
      <c r="B46" s="57" t="s">
        <v>515</v>
      </c>
      <c r="C46" s="75">
        <v>2020</v>
      </c>
      <c r="D46" s="54">
        <v>1008.6</v>
      </c>
    </row>
    <row r="47" spans="1:4" ht="12" customHeight="1">
      <c r="A47" s="75">
        <f t="shared" si="0"/>
        <v>41</v>
      </c>
      <c r="B47" s="57" t="s">
        <v>515</v>
      </c>
      <c r="C47" s="75">
        <v>2020</v>
      </c>
      <c r="D47" s="54">
        <v>1008.6</v>
      </c>
    </row>
    <row r="48" spans="1:4" ht="12" customHeight="1">
      <c r="A48" s="75">
        <f t="shared" si="0"/>
        <v>42</v>
      </c>
      <c r="B48" s="57" t="s">
        <v>515</v>
      </c>
      <c r="C48" s="75">
        <v>2020</v>
      </c>
      <c r="D48" s="54">
        <v>1008.6</v>
      </c>
    </row>
    <row r="49" spans="1:4" ht="12" customHeight="1">
      <c r="A49" s="75">
        <f t="shared" si="0"/>
        <v>43</v>
      </c>
      <c r="B49" s="57" t="s">
        <v>657</v>
      </c>
      <c r="C49" s="75">
        <v>2020</v>
      </c>
      <c r="D49" s="54">
        <v>13284</v>
      </c>
    </row>
    <row r="50" spans="1:4" ht="12" customHeight="1">
      <c r="A50" s="75">
        <f t="shared" si="0"/>
        <v>44</v>
      </c>
      <c r="B50" s="57" t="s">
        <v>658</v>
      </c>
      <c r="C50" s="75">
        <v>2021</v>
      </c>
      <c r="D50" s="54">
        <v>4797</v>
      </c>
    </row>
    <row r="51" spans="1:4" ht="12" customHeight="1">
      <c r="A51" s="75">
        <f t="shared" si="0"/>
        <v>45</v>
      </c>
      <c r="B51" s="57" t="s">
        <v>659</v>
      </c>
      <c r="C51" s="75">
        <v>2021</v>
      </c>
      <c r="D51" s="54">
        <v>4797</v>
      </c>
    </row>
    <row r="52" spans="1:4" ht="12" customHeight="1">
      <c r="A52" s="75">
        <f t="shared" si="0"/>
        <v>46</v>
      </c>
      <c r="B52" s="57" t="s">
        <v>662</v>
      </c>
      <c r="C52" s="75">
        <v>2021</v>
      </c>
      <c r="D52" s="54">
        <v>6033.8</v>
      </c>
    </row>
    <row r="53" spans="1:4" ht="12" customHeight="1">
      <c r="A53" s="75">
        <f t="shared" si="0"/>
        <v>47</v>
      </c>
      <c r="B53" s="57" t="s">
        <v>660</v>
      </c>
      <c r="C53" s="75">
        <v>2021</v>
      </c>
      <c r="D53" s="54">
        <v>82897.38</v>
      </c>
    </row>
    <row r="54" spans="1:4" ht="12" customHeight="1">
      <c r="A54" s="75">
        <f t="shared" si="0"/>
        <v>48</v>
      </c>
      <c r="B54" s="57" t="s">
        <v>661</v>
      </c>
      <c r="C54" s="75">
        <v>2021</v>
      </c>
      <c r="D54" s="54">
        <v>25253.74</v>
      </c>
    </row>
    <row r="55" spans="1:4" ht="12" customHeight="1">
      <c r="A55" s="75">
        <f t="shared" si="0"/>
        <v>49</v>
      </c>
      <c r="B55" s="57" t="s">
        <v>663</v>
      </c>
      <c r="C55" s="75">
        <v>2021</v>
      </c>
      <c r="D55" s="54">
        <v>18832.28</v>
      </c>
    </row>
    <row r="56" spans="1:4" ht="12" customHeight="1">
      <c r="A56" s="75">
        <f t="shared" si="0"/>
        <v>50</v>
      </c>
      <c r="B56" s="57" t="s">
        <v>515</v>
      </c>
      <c r="C56" s="75">
        <v>2021</v>
      </c>
      <c r="D56" s="54">
        <v>977.85</v>
      </c>
    </row>
    <row r="57" spans="1:4" ht="12" customHeight="1">
      <c r="A57" s="75">
        <f t="shared" si="0"/>
        <v>51</v>
      </c>
      <c r="B57" s="57" t="s">
        <v>664</v>
      </c>
      <c r="C57" s="75">
        <v>2021</v>
      </c>
      <c r="D57" s="54">
        <v>2829</v>
      </c>
    </row>
    <row r="58" spans="1:4" ht="12" customHeight="1">
      <c r="A58" s="75">
        <f t="shared" si="0"/>
        <v>52</v>
      </c>
      <c r="B58" s="57" t="s">
        <v>665</v>
      </c>
      <c r="C58" s="75">
        <v>2021</v>
      </c>
      <c r="D58" s="54">
        <v>355</v>
      </c>
    </row>
    <row r="59" spans="1:4" ht="12" customHeight="1">
      <c r="A59" s="75">
        <f t="shared" si="0"/>
        <v>53</v>
      </c>
      <c r="B59" s="57" t="s">
        <v>665</v>
      </c>
      <c r="C59" s="75">
        <v>2021</v>
      </c>
      <c r="D59" s="54">
        <v>355</v>
      </c>
    </row>
    <row r="60" spans="1:4" ht="12" customHeight="1">
      <c r="A60" s="75">
        <f t="shared" si="0"/>
        <v>54</v>
      </c>
      <c r="B60" s="57" t="s">
        <v>665</v>
      </c>
      <c r="C60" s="75">
        <v>2021</v>
      </c>
      <c r="D60" s="54">
        <v>355</v>
      </c>
    </row>
    <row r="61" spans="1:4" ht="12" customHeight="1">
      <c r="A61" s="75">
        <f t="shared" si="0"/>
        <v>55</v>
      </c>
      <c r="B61" s="57" t="s">
        <v>665</v>
      </c>
      <c r="C61" s="75">
        <v>2021</v>
      </c>
      <c r="D61" s="54">
        <v>355</v>
      </c>
    </row>
    <row r="62" spans="1:4" ht="12" customHeight="1">
      <c r="A62" s="75">
        <f t="shared" si="0"/>
        <v>56</v>
      </c>
      <c r="B62" s="57" t="s">
        <v>665</v>
      </c>
      <c r="C62" s="75">
        <v>2021</v>
      </c>
      <c r="D62" s="54">
        <v>355</v>
      </c>
    </row>
    <row r="63" spans="1:4" ht="12" customHeight="1">
      <c r="A63" s="75">
        <f t="shared" si="0"/>
        <v>57</v>
      </c>
      <c r="B63" s="57" t="s">
        <v>665</v>
      </c>
      <c r="C63" s="75">
        <v>2021</v>
      </c>
      <c r="D63" s="54">
        <v>355</v>
      </c>
    </row>
    <row r="64" spans="1:4" ht="12" customHeight="1">
      <c r="A64" s="75">
        <f t="shared" si="0"/>
        <v>58</v>
      </c>
      <c r="B64" s="57" t="s">
        <v>665</v>
      </c>
      <c r="C64" s="75">
        <v>2021</v>
      </c>
      <c r="D64" s="54">
        <v>355</v>
      </c>
    </row>
    <row r="65" spans="1:4" ht="12" customHeight="1">
      <c r="A65" s="75">
        <f t="shared" si="0"/>
        <v>59</v>
      </c>
      <c r="B65" s="57" t="s">
        <v>665</v>
      </c>
      <c r="C65" s="75">
        <v>2021</v>
      </c>
      <c r="D65" s="54">
        <v>355</v>
      </c>
    </row>
    <row r="66" spans="1:4" ht="12" customHeight="1">
      <c r="A66" s="75">
        <f t="shared" si="0"/>
        <v>60</v>
      </c>
      <c r="B66" s="57" t="s">
        <v>665</v>
      </c>
      <c r="C66" s="75">
        <v>2021</v>
      </c>
      <c r="D66" s="54">
        <v>355</v>
      </c>
    </row>
    <row r="67" spans="1:4" ht="12" customHeight="1">
      <c r="A67" s="75">
        <f t="shared" si="0"/>
        <v>61</v>
      </c>
      <c r="B67" s="57" t="s">
        <v>665</v>
      </c>
      <c r="C67" s="75">
        <v>2021</v>
      </c>
      <c r="D67" s="54">
        <v>355</v>
      </c>
    </row>
    <row r="68" spans="1:4" ht="12" customHeight="1">
      <c r="A68" s="75">
        <f t="shared" si="0"/>
        <v>62</v>
      </c>
      <c r="B68" s="57" t="s">
        <v>665</v>
      </c>
      <c r="C68" s="75">
        <v>2021</v>
      </c>
      <c r="D68" s="54">
        <v>355</v>
      </c>
    </row>
    <row r="69" spans="1:4" ht="12" customHeight="1">
      <c r="A69" s="75">
        <f t="shared" si="0"/>
        <v>63</v>
      </c>
      <c r="B69" s="57" t="s">
        <v>665</v>
      </c>
      <c r="C69" s="75">
        <v>2021</v>
      </c>
      <c r="D69" s="54">
        <v>355</v>
      </c>
    </row>
    <row r="70" spans="1:4" ht="12" customHeight="1">
      <c r="A70" s="75">
        <f t="shared" si="0"/>
        <v>64</v>
      </c>
      <c r="B70" s="57" t="s">
        <v>665</v>
      </c>
      <c r="C70" s="75">
        <v>2021</v>
      </c>
      <c r="D70" s="54">
        <v>355</v>
      </c>
    </row>
    <row r="71" spans="1:4" ht="12" customHeight="1">
      <c r="A71" s="75">
        <f t="shared" si="0"/>
        <v>65</v>
      </c>
      <c r="B71" s="57" t="s">
        <v>665</v>
      </c>
      <c r="C71" s="75">
        <v>2021</v>
      </c>
      <c r="D71" s="54">
        <v>355</v>
      </c>
    </row>
    <row r="72" spans="1:4" ht="12" customHeight="1">
      <c r="A72" s="75">
        <f t="shared" ref="A72:A135" si="1">1+A71</f>
        <v>66</v>
      </c>
      <c r="B72" s="57" t="s">
        <v>665</v>
      </c>
      <c r="C72" s="75">
        <v>2021</v>
      </c>
      <c r="D72" s="54">
        <v>355</v>
      </c>
    </row>
    <row r="73" spans="1:4" ht="12" customHeight="1">
      <c r="A73" s="75">
        <f t="shared" si="1"/>
        <v>67</v>
      </c>
      <c r="B73" s="57" t="s">
        <v>844</v>
      </c>
      <c r="C73" s="75">
        <v>2021</v>
      </c>
      <c r="D73" s="54">
        <v>2829</v>
      </c>
    </row>
    <row r="74" spans="1:4" ht="12" customHeight="1">
      <c r="A74" s="75">
        <f t="shared" si="1"/>
        <v>68</v>
      </c>
      <c r="B74" s="57" t="s">
        <v>845</v>
      </c>
      <c r="C74" s="75">
        <v>2021</v>
      </c>
      <c r="D74" s="54">
        <v>1199.25</v>
      </c>
    </row>
    <row r="75" spans="1:4" ht="12" customHeight="1">
      <c r="A75" s="75">
        <f t="shared" si="1"/>
        <v>69</v>
      </c>
      <c r="B75" s="57" t="s">
        <v>844</v>
      </c>
      <c r="C75" s="75">
        <v>2021</v>
      </c>
      <c r="D75" s="54">
        <v>2829</v>
      </c>
    </row>
    <row r="76" spans="1:4" ht="12" customHeight="1">
      <c r="A76" s="75">
        <f t="shared" si="1"/>
        <v>70</v>
      </c>
      <c r="B76" s="57" t="s">
        <v>845</v>
      </c>
      <c r="C76" s="75">
        <v>2021</v>
      </c>
      <c r="D76" s="54">
        <v>1199.25</v>
      </c>
    </row>
    <row r="77" spans="1:4" ht="12" customHeight="1">
      <c r="A77" s="75">
        <f t="shared" si="1"/>
        <v>71</v>
      </c>
      <c r="B77" s="57" t="s">
        <v>844</v>
      </c>
      <c r="C77" s="75">
        <v>2021</v>
      </c>
      <c r="D77" s="54">
        <v>2829</v>
      </c>
    </row>
    <row r="78" spans="1:4" ht="12" customHeight="1">
      <c r="A78" s="75">
        <f t="shared" si="1"/>
        <v>72</v>
      </c>
      <c r="B78" s="57" t="s">
        <v>845</v>
      </c>
      <c r="C78" s="75">
        <v>2021</v>
      </c>
      <c r="D78" s="54">
        <v>1199.25</v>
      </c>
    </row>
    <row r="79" spans="1:4" ht="12" customHeight="1">
      <c r="A79" s="75">
        <f t="shared" si="1"/>
        <v>73</v>
      </c>
      <c r="B79" s="57" t="s">
        <v>844</v>
      </c>
      <c r="C79" s="75">
        <v>2021</v>
      </c>
      <c r="D79" s="54">
        <v>2829</v>
      </c>
    </row>
    <row r="80" spans="1:4" ht="12" customHeight="1">
      <c r="A80" s="75">
        <f t="shared" si="1"/>
        <v>74</v>
      </c>
      <c r="B80" s="57" t="s">
        <v>845</v>
      </c>
      <c r="C80" s="75">
        <v>2021</v>
      </c>
      <c r="D80" s="54">
        <v>1199.25</v>
      </c>
    </row>
    <row r="81" spans="1:4" ht="12" customHeight="1">
      <c r="A81" s="75">
        <f t="shared" si="1"/>
        <v>75</v>
      </c>
      <c r="B81" s="57" t="s">
        <v>844</v>
      </c>
      <c r="C81" s="75">
        <v>2021</v>
      </c>
      <c r="D81" s="54">
        <v>2829</v>
      </c>
    </row>
    <row r="82" spans="1:4" ht="12" customHeight="1">
      <c r="A82" s="75">
        <f t="shared" si="1"/>
        <v>76</v>
      </c>
      <c r="B82" s="57" t="s">
        <v>845</v>
      </c>
      <c r="C82" s="75">
        <v>2021</v>
      </c>
      <c r="D82" s="54">
        <v>1199.25</v>
      </c>
    </row>
    <row r="83" spans="1:4" ht="12" customHeight="1">
      <c r="A83" s="75">
        <f t="shared" si="1"/>
        <v>77</v>
      </c>
      <c r="B83" s="57" t="s">
        <v>844</v>
      </c>
      <c r="C83" s="75">
        <v>2021</v>
      </c>
      <c r="D83" s="54">
        <v>2829</v>
      </c>
    </row>
    <row r="84" spans="1:4" ht="12" customHeight="1">
      <c r="A84" s="75">
        <f t="shared" si="1"/>
        <v>78</v>
      </c>
      <c r="B84" s="57" t="s">
        <v>845</v>
      </c>
      <c r="C84" s="75">
        <v>2021</v>
      </c>
      <c r="D84" s="54">
        <v>1199.25</v>
      </c>
    </row>
    <row r="85" spans="1:4" ht="12" customHeight="1">
      <c r="A85" s="75">
        <f t="shared" si="1"/>
        <v>79</v>
      </c>
      <c r="B85" s="57" t="s">
        <v>846</v>
      </c>
      <c r="C85" s="75">
        <v>2021</v>
      </c>
      <c r="D85" s="54">
        <v>3308.7</v>
      </c>
    </row>
    <row r="86" spans="1:4" ht="12" customHeight="1">
      <c r="A86" s="75">
        <f t="shared" si="1"/>
        <v>80</v>
      </c>
      <c r="B86" s="57" t="s">
        <v>845</v>
      </c>
      <c r="C86" s="75">
        <v>2021</v>
      </c>
      <c r="D86" s="54">
        <v>1199.25</v>
      </c>
    </row>
    <row r="87" spans="1:4" ht="12" customHeight="1">
      <c r="A87" s="75">
        <f t="shared" si="1"/>
        <v>81</v>
      </c>
      <c r="B87" s="57" t="s">
        <v>846</v>
      </c>
      <c r="C87" s="75">
        <v>2021</v>
      </c>
      <c r="D87" s="54">
        <v>3308.7</v>
      </c>
    </row>
    <row r="88" spans="1:4" ht="12" customHeight="1">
      <c r="A88" s="75">
        <f t="shared" si="1"/>
        <v>82</v>
      </c>
      <c r="B88" s="57" t="s">
        <v>845</v>
      </c>
      <c r="C88" s="75">
        <v>2021</v>
      </c>
      <c r="D88" s="54">
        <v>1199.25</v>
      </c>
    </row>
    <row r="89" spans="1:4" ht="12" customHeight="1">
      <c r="A89" s="75">
        <f t="shared" si="1"/>
        <v>83</v>
      </c>
      <c r="B89" s="57" t="s">
        <v>846</v>
      </c>
      <c r="C89" s="75">
        <v>2021</v>
      </c>
      <c r="D89" s="54">
        <v>3308.7</v>
      </c>
    </row>
    <row r="90" spans="1:4" ht="12" customHeight="1">
      <c r="A90" s="75">
        <f t="shared" si="1"/>
        <v>84</v>
      </c>
      <c r="B90" s="57" t="s">
        <v>845</v>
      </c>
      <c r="C90" s="75">
        <v>2021</v>
      </c>
      <c r="D90" s="54">
        <v>1199.25</v>
      </c>
    </row>
    <row r="91" spans="1:4" ht="12" customHeight="1">
      <c r="A91" s="75">
        <f t="shared" si="1"/>
        <v>85</v>
      </c>
      <c r="B91" s="57" t="s">
        <v>846</v>
      </c>
      <c r="C91" s="75">
        <v>2021</v>
      </c>
      <c r="D91" s="54">
        <v>3308.7</v>
      </c>
    </row>
    <row r="92" spans="1:4" ht="12" customHeight="1">
      <c r="A92" s="75">
        <f t="shared" si="1"/>
        <v>86</v>
      </c>
      <c r="B92" s="57" t="s">
        <v>845</v>
      </c>
      <c r="C92" s="75">
        <v>2021</v>
      </c>
      <c r="D92" s="54">
        <v>1199.25</v>
      </c>
    </row>
    <row r="93" spans="1:4" ht="12" customHeight="1">
      <c r="A93" s="75">
        <f t="shared" si="1"/>
        <v>87</v>
      </c>
      <c r="B93" s="57" t="s">
        <v>846</v>
      </c>
      <c r="C93" s="75">
        <v>2021</v>
      </c>
      <c r="D93" s="54">
        <v>3308.7</v>
      </c>
    </row>
    <row r="94" spans="1:4" ht="12" customHeight="1">
      <c r="A94" s="75">
        <f t="shared" si="1"/>
        <v>88</v>
      </c>
      <c r="B94" s="57" t="s">
        <v>845</v>
      </c>
      <c r="C94" s="75">
        <v>2021</v>
      </c>
      <c r="D94" s="54">
        <v>1199.25</v>
      </c>
    </row>
    <row r="95" spans="1:4" ht="12" customHeight="1">
      <c r="A95" s="75">
        <f t="shared" si="1"/>
        <v>89</v>
      </c>
      <c r="B95" s="57" t="s">
        <v>846</v>
      </c>
      <c r="C95" s="75">
        <v>2021</v>
      </c>
      <c r="D95" s="54">
        <v>3308.7</v>
      </c>
    </row>
    <row r="96" spans="1:4" ht="12" customHeight="1">
      <c r="A96" s="75">
        <f t="shared" si="1"/>
        <v>90</v>
      </c>
      <c r="B96" s="57" t="s">
        <v>845</v>
      </c>
      <c r="C96" s="75">
        <v>2021</v>
      </c>
      <c r="D96" s="54">
        <v>1199.25</v>
      </c>
    </row>
    <row r="97" spans="1:4" ht="12" customHeight="1">
      <c r="A97" s="75">
        <f t="shared" si="1"/>
        <v>91</v>
      </c>
      <c r="B97" s="57" t="s">
        <v>846</v>
      </c>
      <c r="C97" s="75">
        <v>2021</v>
      </c>
      <c r="D97" s="54">
        <v>3308.7</v>
      </c>
    </row>
    <row r="98" spans="1:4" ht="12" customHeight="1">
      <c r="A98" s="75">
        <f t="shared" si="1"/>
        <v>92</v>
      </c>
      <c r="B98" s="57" t="s">
        <v>845</v>
      </c>
      <c r="C98" s="75">
        <v>2021</v>
      </c>
      <c r="D98" s="54">
        <v>1199.25</v>
      </c>
    </row>
    <row r="99" spans="1:4" ht="12" customHeight="1">
      <c r="A99" s="75">
        <f t="shared" si="1"/>
        <v>93</v>
      </c>
      <c r="B99" s="57" t="s">
        <v>846</v>
      </c>
      <c r="C99" s="75">
        <v>2021</v>
      </c>
      <c r="D99" s="54">
        <v>3308.7</v>
      </c>
    </row>
    <row r="100" spans="1:4" ht="12" customHeight="1">
      <c r="A100" s="75">
        <f t="shared" si="1"/>
        <v>94</v>
      </c>
      <c r="B100" s="57" t="s">
        <v>845</v>
      </c>
      <c r="C100" s="75">
        <v>2021</v>
      </c>
      <c r="D100" s="54">
        <v>1199.25</v>
      </c>
    </row>
    <row r="101" spans="1:4" ht="12" customHeight="1">
      <c r="A101" s="75">
        <f t="shared" si="1"/>
        <v>95</v>
      </c>
      <c r="B101" s="57" t="s">
        <v>846</v>
      </c>
      <c r="C101" s="75">
        <v>2021</v>
      </c>
      <c r="D101" s="54">
        <v>3308.7</v>
      </c>
    </row>
    <row r="102" spans="1:4" ht="12" customHeight="1">
      <c r="A102" s="75">
        <f t="shared" si="1"/>
        <v>96</v>
      </c>
      <c r="B102" s="57" t="s">
        <v>845</v>
      </c>
      <c r="C102" s="75">
        <v>2021</v>
      </c>
      <c r="D102" s="54">
        <v>1199.25</v>
      </c>
    </row>
    <row r="103" spans="1:4" ht="12" customHeight="1">
      <c r="A103" s="75">
        <f t="shared" si="1"/>
        <v>97</v>
      </c>
      <c r="B103" s="57" t="s">
        <v>846</v>
      </c>
      <c r="C103" s="75">
        <v>2021</v>
      </c>
      <c r="D103" s="54">
        <v>3308.7</v>
      </c>
    </row>
    <row r="104" spans="1:4" ht="12" customHeight="1">
      <c r="A104" s="75">
        <f t="shared" si="1"/>
        <v>98</v>
      </c>
      <c r="B104" s="57" t="s">
        <v>845</v>
      </c>
      <c r="C104" s="75">
        <v>2021</v>
      </c>
      <c r="D104" s="54">
        <v>1199.25</v>
      </c>
    </row>
    <row r="105" spans="1:4" ht="12" customHeight="1">
      <c r="A105" s="75">
        <f t="shared" si="1"/>
        <v>99</v>
      </c>
      <c r="B105" s="57" t="s">
        <v>845</v>
      </c>
      <c r="C105" s="75">
        <v>2021</v>
      </c>
      <c r="D105" s="54">
        <v>1199.25</v>
      </c>
    </row>
    <row r="106" spans="1:4" ht="12" customHeight="1">
      <c r="A106" s="75">
        <f t="shared" si="1"/>
        <v>100</v>
      </c>
      <c r="B106" s="57" t="s">
        <v>845</v>
      </c>
      <c r="C106" s="75">
        <v>2021</v>
      </c>
      <c r="D106" s="54">
        <v>1199.25</v>
      </c>
    </row>
    <row r="107" spans="1:4" ht="12" customHeight="1">
      <c r="A107" s="75">
        <f t="shared" si="1"/>
        <v>101</v>
      </c>
      <c r="B107" s="57" t="s">
        <v>847</v>
      </c>
      <c r="C107" s="75">
        <v>2021</v>
      </c>
      <c r="D107" s="54">
        <v>5904</v>
      </c>
    </row>
    <row r="108" spans="1:4" ht="12" customHeight="1">
      <c r="A108" s="75">
        <f t="shared" si="1"/>
        <v>102</v>
      </c>
      <c r="B108" s="57" t="s">
        <v>848</v>
      </c>
      <c r="C108" s="75">
        <v>2022</v>
      </c>
      <c r="D108" s="54">
        <v>600</v>
      </c>
    </row>
    <row r="109" spans="1:4" ht="12" customHeight="1">
      <c r="A109" s="75">
        <f t="shared" si="1"/>
        <v>103</v>
      </c>
      <c r="B109" s="57" t="s">
        <v>923</v>
      </c>
      <c r="C109" s="75">
        <v>2022</v>
      </c>
      <c r="D109" s="54">
        <v>666.67</v>
      </c>
    </row>
    <row r="110" spans="1:4" ht="12" customHeight="1">
      <c r="A110" s="75">
        <f t="shared" si="1"/>
        <v>104</v>
      </c>
      <c r="B110" s="57" t="s">
        <v>923</v>
      </c>
      <c r="C110" s="75">
        <v>2022</v>
      </c>
      <c r="D110" s="54">
        <v>666.67</v>
      </c>
    </row>
    <row r="111" spans="1:4" ht="12" customHeight="1">
      <c r="A111" s="75">
        <f t="shared" si="1"/>
        <v>105</v>
      </c>
      <c r="B111" s="57" t="s">
        <v>923</v>
      </c>
      <c r="C111" s="75">
        <v>2022</v>
      </c>
      <c r="D111" s="54">
        <v>666.67</v>
      </c>
    </row>
    <row r="112" spans="1:4" ht="12" customHeight="1">
      <c r="A112" s="75">
        <f t="shared" si="1"/>
        <v>106</v>
      </c>
      <c r="B112" s="57" t="s">
        <v>923</v>
      </c>
      <c r="C112" s="75">
        <v>2022</v>
      </c>
      <c r="D112" s="54">
        <v>666.67</v>
      </c>
    </row>
    <row r="113" spans="1:4" ht="12" customHeight="1">
      <c r="A113" s="75">
        <f t="shared" si="1"/>
        <v>107</v>
      </c>
      <c r="B113" s="57" t="s">
        <v>923</v>
      </c>
      <c r="C113" s="75">
        <v>2022</v>
      </c>
      <c r="D113" s="54">
        <v>666.67</v>
      </c>
    </row>
    <row r="114" spans="1:4" ht="12" customHeight="1">
      <c r="A114" s="75">
        <f t="shared" si="1"/>
        <v>108</v>
      </c>
      <c r="B114" s="57" t="s">
        <v>923</v>
      </c>
      <c r="C114" s="75">
        <v>2022</v>
      </c>
      <c r="D114" s="54">
        <v>666.67</v>
      </c>
    </row>
    <row r="115" spans="1:4" ht="12" customHeight="1">
      <c r="A115" s="75">
        <f t="shared" si="1"/>
        <v>109</v>
      </c>
      <c r="B115" s="57" t="s">
        <v>923</v>
      </c>
      <c r="C115" s="75">
        <v>2022</v>
      </c>
      <c r="D115" s="54">
        <v>666.67</v>
      </c>
    </row>
    <row r="116" spans="1:4" ht="12" customHeight="1">
      <c r="A116" s="75">
        <f t="shared" si="1"/>
        <v>110</v>
      </c>
      <c r="B116" s="57" t="s">
        <v>923</v>
      </c>
      <c r="C116" s="75">
        <v>2022</v>
      </c>
      <c r="D116" s="54">
        <v>666.65</v>
      </c>
    </row>
    <row r="117" spans="1:4" ht="12" customHeight="1">
      <c r="A117" s="75">
        <f t="shared" si="1"/>
        <v>111</v>
      </c>
      <c r="B117" s="57" t="s">
        <v>923</v>
      </c>
      <c r="C117" s="75">
        <v>2022</v>
      </c>
      <c r="D117" s="54">
        <v>666.65</v>
      </c>
    </row>
    <row r="118" spans="1:4" ht="12" customHeight="1">
      <c r="A118" s="75">
        <f t="shared" si="1"/>
        <v>112</v>
      </c>
      <c r="B118" s="57" t="s">
        <v>923</v>
      </c>
      <c r="C118" s="75">
        <v>2022</v>
      </c>
      <c r="D118" s="54">
        <v>666.67</v>
      </c>
    </row>
    <row r="119" spans="1:4" ht="12" customHeight="1">
      <c r="A119" s="75">
        <f t="shared" si="1"/>
        <v>113</v>
      </c>
      <c r="B119" s="57" t="s">
        <v>923</v>
      </c>
      <c r="C119" s="75">
        <v>2022</v>
      </c>
      <c r="D119" s="54">
        <v>666.67</v>
      </c>
    </row>
    <row r="120" spans="1:4" ht="12" customHeight="1">
      <c r="A120" s="75">
        <f t="shared" si="1"/>
        <v>114</v>
      </c>
      <c r="B120" s="57" t="s">
        <v>923</v>
      </c>
      <c r="C120" s="75">
        <v>2022</v>
      </c>
      <c r="D120" s="54">
        <v>666.67</v>
      </c>
    </row>
    <row r="121" spans="1:4" ht="12" customHeight="1">
      <c r="A121" s="75">
        <f t="shared" si="1"/>
        <v>115</v>
      </c>
      <c r="B121" s="57" t="s">
        <v>924</v>
      </c>
      <c r="C121" s="75">
        <v>2022</v>
      </c>
      <c r="D121" s="54">
        <v>31628.22</v>
      </c>
    </row>
    <row r="122" spans="1:4" ht="12" customHeight="1">
      <c r="A122" s="75">
        <f t="shared" si="1"/>
        <v>116</v>
      </c>
      <c r="B122" s="57" t="s">
        <v>925</v>
      </c>
      <c r="C122" s="75">
        <v>2022</v>
      </c>
      <c r="D122" s="54">
        <v>8757.6</v>
      </c>
    </row>
    <row r="123" spans="1:4" ht="12" customHeight="1">
      <c r="A123" s="75">
        <f t="shared" si="1"/>
        <v>117</v>
      </c>
      <c r="B123" s="57" t="s">
        <v>925</v>
      </c>
      <c r="C123" s="75">
        <v>2022</v>
      </c>
      <c r="D123" s="54">
        <v>8757.6</v>
      </c>
    </row>
    <row r="124" spans="1:4" ht="12" customHeight="1">
      <c r="A124" s="75">
        <f t="shared" si="1"/>
        <v>118</v>
      </c>
      <c r="B124" s="57" t="s">
        <v>926</v>
      </c>
      <c r="C124" s="75">
        <v>2022</v>
      </c>
      <c r="D124" s="54">
        <v>7052.82</v>
      </c>
    </row>
    <row r="125" spans="1:4" ht="12" customHeight="1">
      <c r="A125" s="75">
        <f t="shared" si="1"/>
        <v>119</v>
      </c>
      <c r="B125" s="57" t="s">
        <v>927</v>
      </c>
      <c r="C125" s="75">
        <v>2022</v>
      </c>
      <c r="D125" s="54">
        <v>1590</v>
      </c>
    </row>
    <row r="126" spans="1:4" ht="12" customHeight="1">
      <c r="A126" s="75">
        <f t="shared" si="1"/>
        <v>120</v>
      </c>
      <c r="B126" s="57" t="s">
        <v>927</v>
      </c>
      <c r="C126" s="75">
        <v>2022</v>
      </c>
      <c r="D126" s="54">
        <v>1590</v>
      </c>
    </row>
    <row r="127" spans="1:4" ht="12" customHeight="1">
      <c r="A127" s="75">
        <f t="shared" si="1"/>
        <v>121</v>
      </c>
      <c r="B127" s="57" t="s">
        <v>928</v>
      </c>
      <c r="C127" s="75">
        <v>2022</v>
      </c>
      <c r="D127" s="54">
        <v>550</v>
      </c>
    </row>
    <row r="128" spans="1:4" ht="12" customHeight="1">
      <c r="A128" s="75">
        <f t="shared" si="1"/>
        <v>122</v>
      </c>
      <c r="B128" s="57" t="s">
        <v>928</v>
      </c>
      <c r="C128" s="75">
        <v>2022</v>
      </c>
      <c r="D128" s="54">
        <v>550</v>
      </c>
    </row>
    <row r="129" spans="1:4" ht="12" customHeight="1">
      <c r="A129" s="75">
        <f t="shared" si="1"/>
        <v>123</v>
      </c>
      <c r="B129" s="57" t="s">
        <v>928</v>
      </c>
      <c r="C129" s="75">
        <v>2022</v>
      </c>
      <c r="D129" s="54">
        <v>550</v>
      </c>
    </row>
    <row r="130" spans="1:4" ht="12" customHeight="1">
      <c r="A130" s="75">
        <f t="shared" si="1"/>
        <v>124</v>
      </c>
      <c r="B130" s="57" t="s">
        <v>929</v>
      </c>
      <c r="C130" s="75">
        <v>2023</v>
      </c>
      <c r="D130" s="54">
        <v>6297.6</v>
      </c>
    </row>
    <row r="131" spans="1:4" ht="12" customHeight="1">
      <c r="A131" s="75">
        <f t="shared" si="1"/>
        <v>125</v>
      </c>
      <c r="B131" s="57" t="s">
        <v>929</v>
      </c>
      <c r="C131" s="75">
        <v>2023</v>
      </c>
      <c r="D131" s="54">
        <v>6297.6</v>
      </c>
    </row>
    <row r="132" spans="1:4" ht="12" customHeight="1">
      <c r="A132" s="75">
        <f t="shared" si="1"/>
        <v>126</v>
      </c>
      <c r="B132" s="57" t="s">
        <v>929</v>
      </c>
      <c r="C132" s="75">
        <v>2023</v>
      </c>
      <c r="D132" s="54">
        <v>6297.6</v>
      </c>
    </row>
    <row r="133" spans="1:4" ht="12" customHeight="1">
      <c r="A133" s="75">
        <f t="shared" si="1"/>
        <v>127</v>
      </c>
      <c r="B133" s="57" t="s">
        <v>929</v>
      </c>
      <c r="C133" s="75">
        <v>2023</v>
      </c>
      <c r="D133" s="54">
        <v>6297.6</v>
      </c>
    </row>
    <row r="134" spans="1:4" ht="12" customHeight="1">
      <c r="A134" s="75">
        <f t="shared" si="1"/>
        <v>128</v>
      </c>
      <c r="B134" s="57" t="s">
        <v>929</v>
      </c>
      <c r="C134" s="75">
        <v>2023</v>
      </c>
      <c r="D134" s="54">
        <v>6297.6</v>
      </c>
    </row>
    <row r="135" spans="1:4" ht="12" customHeight="1">
      <c r="A135" s="75">
        <f t="shared" si="1"/>
        <v>129</v>
      </c>
      <c r="B135" s="57" t="s">
        <v>929</v>
      </c>
      <c r="C135" s="75">
        <v>2023</v>
      </c>
      <c r="D135" s="54">
        <v>6297.6</v>
      </c>
    </row>
    <row r="136" spans="1:4" ht="12" customHeight="1">
      <c r="A136" s="75">
        <f t="shared" ref="A136:A166" si="2">1+A135</f>
        <v>130</v>
      </c>
      <c r="B136" s="57" t="s">
        <v>929</v>
      </c>
      <c r="C136" s="75">
        <v>2023</v>
      </c>
      <c r="D136" s="54">
        <v>6297.6</v>
      </c>
    </row>
    <row r="137" spans="1:4" ht="12" customHeight="1">
      <c r="A137" s="75">
        <f t="shared" si="2"/>
        <v>131</v>
      </c>
      <c r="B137" s="57" t="s">
        <v>930</v>
      </c>
      <c r="C137" s="75">
        <v>2023</v>
      </c>
      <c r="D137" s="54">
        <v>5900</v>
      </c>
    </row>
    <row r="138" spans="1:4" ht="12" customHeight="1">
      <c r="A138" s="75">
        <f t="shared" si="2"/>
        <v>132</v>
      </c>
      <c r="B138" s="57" t="s">
        <v>931</v>
      </c>
      <c r="C138" s="75">
        <v>2023</v>
      </c>
      <c r="D138" s="54">
        <v>2220</v>
      </c>
    </row>
    <row r="139" spans="1:4" ht="12" customHeight="1">
      <c r="A139" s="75">
        <f t="shared" si="2"/>
        <v>133</v>
      </c>
      <c r="B139" s="57" t="s">
        <v>932</v>
      </c>
      <c r="C139" s="75">
        <v>2023</v>
      </c>
      <c r="D139" s="54">
        <v>830.25</v>
      </c>
    </row>
    <row r="140" spans="1:4" ht="12" customHeight="1">
      <c r="A140" s="75">
        <f t="shared" si="2"/>
        <v>134</v>
      </c>
      <c r="B140" s="57" t="s">
        <v>932</v>
      </c>
      <c r="C140" s="75">
        <v>2023</v>
      </c>
      <c r="D140" s="54">
        <v>830.25</v>
      </c>
    </row>
    <row r="141" spans="1:4" ht="12" customHeight="1">
      <c r="A141" s="75">
        <f t="shared" si="2"/>
        <v>135</v>
      </c>
      <c r="B141" s="57" t="s">
        <v>932</v>
      </c>
      <c r="C141" s="75">
        <v>2023</v>
      </c>
      <c r="D141" s="54">
        <v>830.25</v>
      </c>
    </row>
    <row r="142" spans="1:4" ht="12" customHeight="1">
      <c r="A142" s="75">
        <f t="shared" si="2"/>
        <v>136</v>
      </c>
      <c r="B142" s="57" t="s">
        <v>932</v>
      </c>
      <c r="C142" s="75">
        <v>2023</v>
      </c>
      <c r="D142" s="54">
        <v>830.25</v>
      </c>
    </row>
    <row r="143" spans="1:4" ht="12" customHeight="1">
      <c r="A143" s="75">
        <f t="shared" si="2"/>
        <v>137</v>
      </c>
      <c r="B143" s="57" t="s">
        <v>932</v>
      </c>
      <c r="C143" s="75">
        <v>2023</v>
      </c>
      <c r="D143" s="54">
        <v>830.25</v>
      </c>
    </row>
    <row r="144" spans="1:4" ht="12" customHeight="1">
      <c r="A144" s="75">
        <f t="shared" si="2"/>
        <v>138</v>
      </c>
      <c r="B144" s="57" t="s">
        <v>932</v>
      </c>
      <c r="C144" s="75">
        <v>2023</v>
      </c>
      <c r="D144" s="54">
        <v>830.25</v>
      </c>
    </row>
    <row r="145" spans="1:4" ht="12" customHeight="1">
      <c r="A145" s="75">
        <f t="shared" si="2"/>
        <v>139</v>
      </c>
      <c r="B145" s="57" t="s">
        <v>932</v>
      </c>
      <c r="C145" s="75">
        <v>2023</v>
      </c>
      <c r="D145" s="54">
        <v>830.25</v>
      </c>
    </row>
    <row r="146" spans="1:4" ht="12" customHeight="1">
      <c r="A146" s="75">
        <f t="shared" si="2"/>
        <v>140</v>
      </c>
      <c r="B146" s="57" t="s">
        <v>932</v>
      </c>
      <c r="C146" s="75">
        <v>2023</v>
      </c>
      <c r="D146" s="54">
        <v>830.25</v>
      </c>
    </row>
    <row r="147" spans="1:4" ht="12" customHeight="1">
      <c r="A147" s="75">
        <f t="shared" si="2"/>
        <v>141</v>
      </c>
      <c r="B147" s="57" t="s">
        <v>1834</v>
      </c>
      <c r="C147" s="75">
        <v>2023</v>
      </c>
      <c r="D147" s="54">
        <v>2999.97</v>
      </c>
    </row>
    <row r="148" spans="1:4" ht="12" customHeight="1">
      <c r="A148" s="75">
        <f t="shared" si="2"/>
        <v>142</v>
      </c>
      <c r="B148" s="57" t="s">
        <v>1834</v>
      </c>
      <c r="C148" s="75">
        <v>2023</v>
      </c>
      <c r="D148" s="54">
        <v>2999.97</v>
      </c>
    </row>
    <row r="149" spans="1:4" ht="12" customHeight="1">
      <c r="A149" s="75">
        <f t="shared" si="2"/>
        <v>143</v>
      </c>
      <c r="B149" s="57" t="s">
        <v>1834</v>
      </c>
      <c r="C149" s="75">
        <v>2023</v>
      </c>
      <c r="D149" s="54">
        <v>2999.97</v>
      </c>
    </row>
    <row r="150" spans="1:4" ht="12" customHeight="1">
      <c r="A150" s="75">
        <f t="shared" si="2"/>
        <v>144</v>
      </c>
      <c r="B150" s="57" t="s">
        <v>1834</v>
      </c>
      <c r="C150" s="75">
        <v>2023</v>
      </c>
      <c r="D150" s="54">
        <v>2999.97</v>
      </c>
    </row>
    <row r="151" spans="1:4" ht="12" customHeight="1">
      <c r="A151" s="75">
        <f t="shared" si="2"/>
        <v>145</v>
      </c>
      <c r="B151" s="57" t="s">
        <v>1834</v>
      </c>
      <c r="C151" s="75">
        <v>2023</v>
      </c>
      <c r="D151" s="54">
        <v>2999.97</v>
      </c>
    </row>
    <row r="152" spans="1:4" ht="12" customHeight="1">
      <c r="A152" s="75">
        <f t="shared" si="2"/>
        <v>146</v>
      </c>
      <c r="B152" s="57" t="s">
        <v>1834</v>
      </c>
      <c r="C152" s="75">
        <v>2023</v>
      </c>
      <c r="D152" s="54">
        <v>2999.97</v>
      </c>
    </row>
    <row r="153" spans="1:4" ht="12" customHeight="1">
      <c r="A153" s="75">
        <f t="shared" si="2"/>
        <v>147</v>
      </c>
      <c r="B153" s="57" t="s">
        <v>1834</v>
      </c>
      <c r="C153" s="75">
        <v>2023</v>
      </c>
      <c r="D153" s="54">
        <v>2999.97</v>
      </c>
    </row>
    <row r="154" spans="1:4" ht="12" customHeight="1">
      <c r="A154" s="75">
        <f t="shared" si="2"/>
        <v>148</v>
      </c>
      <c r="B154" s="57" t="s">
        <v>1834</v>
      </c>
      <c r="C154" s="75">
        <v>2023</v>
      </c>
      <c r="D154" s="54">
        <v>2999.97</v>
      </c>
    </row>
    <row r="155" spans="1:4" ht="12" customHeight="1">
      <c r="A155" s="75">
        <f t="shared" si="2"/>
        <v>149</v>
      </c>
      <c r="B155" s="57" t="s">
        <v>1834</v>
      </c>
      <c r="C155" s="75">
        <v>2023</v>
      </c>
      <c r="D155" s="54">
        <v>2999.97</v>
      </c>
    </row>
    <row r="156" spans="1:4" ht="12" customHeight="1">
      <c r="A156" s="75">
        <f t="shared" si="2"/>
        <v>150</v>
      </c>
      <c r="B156" s="57" t="s">
        <v>1834</v>
      </c>
      <c r="C156" s="75">
        <v>2023</v>
      </c>
      <c r="D156" s="54">
        <v>2999.97</v>
      </c>
    </row>
    <row r="157" spans="1:4" ht="12" customHeight="1">
      <c r="A157" s="75">
        <f t="shared" si="2"/>
        <v>151</v>
      </c>
      <c r="B157" s="57" t="s">
        <v>1834</v>
      </c>
      <c r="C157" s="75">
        <v>2023</v>
      </c>
      <c r="D157" s="54">
        <v>2999.97</v>
      </c>
    </row>
    <row r="158" spans="1:4" ht="12" customHeight="1">
      <c r="A158" s="75">
        <f t="shared" si="2"/>
        <v>152</v>
      </c>
      <c r="B158" s="57" t="s">
        <v>1834</v>
      </c>
      <c r="C158" s="75">
        <v>2023</v>
      </c>
      <c r="D158" s="54">
        <v>2999.97</v>
      </c>
    </row>
    <row r="159" spans="1:4" ht="12" customHeight="1">
      <c r="A159" s="75">
        <f t="shared" si="2"/>
        <v>153</v>
      </c>
      <c r="B159" s="57" t="s">
        <v>1834</v>
      </c>
      <c r="C159" s="75">
        <v>2023</v>
      </c>
      <c r="D159" s="54">
        <v>2999.97</v>
      </c>
    </row>
    <row r="160" spans="1:4" ht="12" customHeight="1">
      <c r="A160" s="75">
        <f t="shared" si="2"/>
        <v>154</v>
      </c>
      <c r="B160" s="57" t="s">
        <v>1834</v>
      </c>
      <c r="C160" s="75">
        <v>2023</v>
      </c>
      <c r="D160" s="54">
        <v>2999.97</v>
      </c>
    </row>
    <row r="161" spans="1:4" ht="12" customHeight="1">
      <c r="A161" s="75">
        <f t="shared" si="2"/>
        <v>155</v>
      </c>
      <c r="B161" s="57" t="s">
        <v>1834</v>
      </c>
      <c r="C161" s="75">
        <v>2023</v>
      </c>
      <c r="D161" s="54">
        <v>2999.97</v>
      </c>
    </row>
    <row r="162" spans="1:4" ht="12" customHeight="1">
      <c r="A162" s="75">
        <f t="shared" si="2"/>
        <v>156</v>
      </c>
      <c r="B162" s="57" t="s">
        <v>1434</v>
      </c>
      <c r="C162" s="75">
        <v>2023</v>
      </c>
      <c r="D162" s="54">
        <v>9403.35</v>
      </c>
    </row>
    <row r="163" spans="1:4" ht="12" customHeight="1">
      <c r="A163" s="75">
        <f t="shared" si="2"/>
        <v>157</v>
      </c>
      <c r="B163" s="57" t="s">
        <v>1834</v>
      </c>
      <c r="C163" s="75">
        <v>2023</v>
      </c>
      <c r="D163" s="54">
        <v>2999.97</v>
      </c>
    </row>
    <row r="164" spans="1:4" ht="12" customHeight="1">
      <c r="A164" s="75">
        <f t="shared" si="2"/>
        <v>158</v>
      </c>
      <c r="B164" s="57" t="s">
        <v>1435</v>
      </c>
      <c r="C164" s="75">
        <v>2024</v>
      </c>
      <c r="D164" s="54">
        <v>1450</v>
      </c>
    </row>
    <row r="165" spans="1:4" ht="12" customHeight="1">
      <c r="A165" s="75">
        <f t="shared" si="2"/>
        <v>159</v>
      </c>
      <c r="B165" s="57" t="s">
        <v>1436</v>
      </c>
      <c r="C165" s="75">
        <v>2024</v>
      </c>
      <c r="D165" s="54">
        <v>1090</v>
      </c>
    </row>
    <row r="166" spans="1:4" ht="12" customHeight="1">
      <c r="A166" s="75">
        <f t="shared" si="2"/>
        <v>160</v>
      </c>
      <c r="B166" s="57" t="s">
        <v>931</v>
      </c>
      <c r="C166" s="75">
        <v>2024</v>
      </c>
      <c r="D166" s="54">
        <v>1390</v>
      </c>
    </row>
    <row r="167" spans="1:4" s="4" customFormat="1" ht="12" customHeight="1">
      <c r="A167" s="576" t="s">
        <v>173</v>
      </c>
      <c r="B167" s="576"/>
      <c r="C167" s="576"/>
      <c r="D167" s="436">
        <f>SUM(D7:D166)</f>
        <v>480283.22999999934</v>
      </c>
    </row>
    <row r="168" spans="1:4" s="4" customFormat="1" ht="12" customHeight="1">
      <c r="A168" s="577" t="s">
        <v>178</v>
      </c>
      <c r="B168" s="578"/>
      <c r="C168" s="578"/>
      <c r="D168" s="579"/>
    </row>
    <row r="169" spans="1:4" ht="12" customHeight="1">
      <c r="A169" s="75">
        <v>1</v>
      </c>
      <c r="B169" s="78" t="s">
        <v>666</v>
      </c>
      <c r="C169" s="78">
        <v>2020</v>
      </c>
      <c r="D169" s="135">
        <v>1374.52</v>
      </c>
    </row>
    <row r="170" spans="1:4" ht="12" customHeight="1">
      <c r="A170" s="75">
        <f t="shared" ref="A170:A231" si="3">1+A169</f>
        <v>2</v>
      </c>
      <c r="B170" s="78" t="s">
        <v>666</v>
      </c>
      <c r="C170" s="78">
        <v>2020</v>
      </c>
      <c r="D170" s="135">
        <v>1374.52</v>
      </c>
    </row>
    <row r="171" spans="1:4" ht="12" customHeight="1">
      <c r="A171" s="75">
        <f t="shared" si="3"/>
        <v>3</v>
      </c>
      <c r="B171" s="78" t="s">
        <v>666</v>
      </c>
      <c r="C171" s="78">
        <v>2020</v>
      </c>
      <c r="D171" s="135">
        <v>1374.52</v>
      </c>
    </row>
    <row r="172" spans="1:4" ht="12" customHeight="1">
      <c r="A172" s="75">
        <f t="shared" si="3"/>
        <v>4</v>
      </c>
      <c r="B172" s="78" t="s">
        <v>666</v>
      </c>
      <c r="C172" s="78">
        <v>2020</v>
      </c>
      <c r="D172" s="135">
        <v>1374.52</v>
      </c>
    </row>
    <row r="173" spans="1:4" ht="12" customHeight="1">
      <c r="A173" s="75">
        <f t="shared" si="3"/>
        <v>5</v>
      </c>
      <c r="B173" s="78" t="s">
        <v>666</v>
      </c>
      <c r="C173" s="78">
        <v>2020</v>
      </c>
      <c r="D173" s="135">
        <v>1374.52</v>
      </c>
    </row>
    <row r="174" spans="1:4" ht="12" customHeight="1">
      <c r="A174" s="75">
        <f t="shared" si="3"/>
        <v>6</v>
      </c>
      <c r="B174" s="78" t="s">
        <v>666</v>
      </c>
      <c r="C174" s="78">
        <v>2020</v>
      </c>
      <c r="D174" s="135">
        <v>1374.52</v>
      </c>
    </row>
    <row r="175" spans="1:4" ht="12" customHeight="1">
      <c r="A175" s="75">
        <f t="shared" si="3"/>
        <v>7</v>
      </c>
      <c r="B175" s="78" t="s">
        <v>667</v>
      </c>
      <c r="C175" s="78">
        <v>2020</v>
      </c>
      <c r="D175" s="135">
        <v>2521.5</v>
      </c>
    </row>
    <row r="176" spans="1:4" ht="12" customHeight="1">
      <c r="A176" s="75">
        <f t="shared" si="3"/>
        <v>8</v>
      </c>
      <c r="B176" s="78" t="s">
        <v>516</v>
      </c>
      <c r="C176" s="78">
        <v>2020</v>
      </c>
      <c r="D176" s="135">
        <v>3997.5</v>
      </c>
    </row>
    <row r="177" spans="1:4" ht="12" customHeight="1">
      <c r="A177" s="75">
        <f t="shared" si="3"/>
        <v>9</v>
      </c>
      <c r="B177" s="78" t="s">
        <v>516</v>
      </c>
      <c r="C177" s="78">
        <v>2020</v>
      </c>
      <c r="D177" s="135">
        <v>3997.5</v>
      </c>
    </row>
    <row r="178" spans="1:4" ht="12" customHeight="1">
      <c r="A178" s="75">
        <f t="shared" si="3"/>
        <v>10</v>
      </c>
      <c r="B178" s="78" t="s">
        <v>933</v>
      </c>
      <c r="C178" s="78">
        <v>2022</v>
      </c>
      <c r="D178" s="135">
        <v>3190</v>
      </c>
    </row>
    <row r="179" spans="1:4" ht="12" customHeight="1">
      <c r="A179" s="75">
        <f t="shared" si="3"/>
        <v>11</v>
      </c>
      <c r="B179" s="78" t="s">
        <v>934</v>
      </c>
      <c r="C179" s="78">
        <v>2023</v>
      </c>
      <c r="D179" s="135">
        <v>1835.16</v>
      </c>
    </row>
    <row r="180" spans="1:4" ht="12" customHeight="1">
      <c r="A180" s="75">
        <f t="shared" si="3"/>
        <v>12</v>
      </c>
      <c r="B180" s="78" t="s">
        <v>934</v>
      </c>
      <c r="C180" s="78">
        <v>2023</v>
      </c>
      <c r="D180" s="135">
        <v>1835.16</v>
      </c>
    </row>
    <row r="181" spans="1:4" ht="12" customHeight="1">
      <c r="A181" s="75">
        <f t="shared" si="3"/>
        <v>13</v>
      </c>
      <c r="B181" s="78" t="s">
        <v>934</v>
      </c>
      <c r="C181" s="78">
        <v>2023</v>
      </c>
      <c r="D181" s="135">
        <v>1835.16</v>
      </c>
    </row>
    <row r="182" spans="1:4" ht="12" customHeight="1">
      <c r="A182" s="75">
        <f t="shared" si="3"/>
        <v>14</v>
      </c>
      <c r="B182" s="78" t="s">
        <v>934</v>
      </c>
      <c r="C182" s="78">
        <v>2023</v>
      </c>
      <c r="D182" s="135">
        <v>1835.16</v>
      </c>
    </row>
    <row r="183" spans="1:4" ht="12" customHeight="1">
      <c r="A183" s="75">
        <f t="shared" si="3"/>
        <v>15</v>
      </c>
      <c r="B183" s="78" t="s">
        <v>934</v>
      </c>
      <c r="C183" s="78">
        <v>2023</v>
      </c>
      <c r="D183" s="135">
        <v>1835.16</v>
      </c>
    </row>
    <row r="184" spans="1:4" ht="12" customHeight="1">
      <c r="A184" s="75">
        <f t="shared" si="3"/>
        <v>16</v>
      </c>
      <c r="B184" s="78" t="s">
        <v>934</v>
      </c>
      <c r="C184" s="78">
        <v>2023</v>
      </c>
      <c r="D184" s="135">
        <v>1835.16</v>
      </c>
    </row>
    <row r="185" spans="1:4" ht="12" customHeight="1">
      <c r="A185" s="75">
        <f t="shared" si="3"/>
        <v>17</v>
      </c>
      <c r="B185" s="78" t="s">
        <v>934</v>
      </c>
      <c r="C185" s="78">
        <v>2023</v>
      </c>
      <c r="D185" s="135">
        <v>1835.16</v>
      </c>
    </row>
    <row r="186" spans="1:4" ht="12" customHeight="1">
      <c r="A186" s="75">
        <f t="shared" si="3"/>
        <v>18</v>
      </c>
      <c r="B186" s="78" t="s">
        <v>934</v>
      </c>
      <c r="C186" s="78">
        <v>2023</v>
      </c>
      <c r="D186" s="135">
        <v>1835.16</v>
      </c>
    </row>
    <row r="187" spans="1:4" ht="12" customHeight="1">
      <c r="A187" s="75">
        <f t="shared" si="3"/>
        <v>19</v>
      </c>
      <c r="B187" s="78" t="s">
        <v>934</v>
      </c>
      <c r="C187" s="78">
        <v>2023</v>
      </c>
      <c r="D187" s="135">
        <v>1835.16</v>
      </c>
    </row>
    <row r="188" spans="1:4" ht="12" customHeight="1">
      <c r="A188" s="75">
        <f t="shared" si="3"/>
        <v>20</v>
      </c>
      <c r="B188" s="78" t="s">
        <v>934</v>
      </c>
      <c r="C188" s="78">
        <v>2023</v>
      </c>
      <c r="D188" s="135">
        <v>1835.16</v>
      </c>
    </row>
    <row r="189" spans="1:4" ht="12" customHeight="1">
      <c r="A189" s="75">
        <f t="shared" si="3"/>
        <v>21</v>
      </c>
      <c r="B189" s="78" t="s">
        <v>934</v>
      </c>
      <c r="C189" s="78">
        <v>2023</v>
      </c>
      <c r="D189" s="135">
        <v>1835.16</v>
      </c>
    </row>
    <row r="190" spans="1:4" ht="12" customHeight="1">
      <c r="A190" s="75">
        <f t="shared" si="3"/>
        <v>22</v>
      </c>
      <c r="B190" s="78" t="s">
        <v>934</v>
      </c>
      <c r="C190" s="78">
        <v>2023</v>
      </c>
      <c r="D190" s="135">
        <v>1835.16</v>
      </c>
    </row>
    <row r="191" spans="1:4" ht="12" customHeight="1">
      <c r="A191" s="75">
        <f t="shared" si="3"/>
        <v>23</v>
      </c>
      <c r="B191" s="78" t="s">
        <v>934</v>
      </c>
      <c r="C191" s="78">
        <v>2023</v>
      </c>
      <c r="D191" s="135">
        <v>1835.16</v>
      </c>
    </row>
    <row r="192" spans="1:4" ht="12" customHeight="1">
      <c r="A192" s="75">
        <f t="shared" si="3"/>
        <v>24</v>
      </c>
      <c r="B192" s="78" t="s">
        <v>934</v>
      </c>
      <c r="C192" s="78">
        <v>2023</v>
      </c>
      <c r="D192" s="135">
        <v>1835.16</v>
      </c>
    </row>
    <row r="193" spans="1:4" ht="12" customHeight="1">
      <c r="A193" s="75">
        <f t="shared" si="3"/>
        <v>25</v>
      </c>
      <c r="B193" s="78" t="s">
        <v>934</v>
      </c>
      <c r="C193" s="78">
        <v>2023</v>
      </c>
      <c r="D193" s="135">
        <v>1835.16</v>
      </c>
    </row>
    <row r="194" spans="1:4" ht="12" customHeight="1">
      <c r="A194" s="75">
        <f t="shared" si="3"/>
        <v>26</v>
      </c>
      <c r="B194" s="78" t="s">
        <v>934</v>
      </c>
      <c r="C194" s="78">
        <v>2023</v>
      </c>
      <c r="D194" s="135">
        <v>1835.16</v>
      </c>
    </row>
    <row r="195" spans="1:4" ht="12" customHeight="1">
      <c r="A195" s="75">
        <f t="shared" si="3"/>
        <v>27</v>
      </c>
      <c r="B195" s="78" t="s">
        <v>934</v>
      </c>
      <c r="C195" s="78">
        <v>2023</v>
      </c>
      <c r="D195" s="135">
        <v>1835.16</v>
      </c>
    </row>
    <row r="196" spans="1:4" ht="12" customHeight="1">
      <c r="A196" s="75">
        <f t="shared" si="3"/>
        <v>28</v>
      </c>
      <c r="B196" s="78" t="s">
        <v>934</v>
      </c>
      <c r="C196" s="78">
        <v>2023</v>
      </c>
      <c r="D196" s="135">
        <v>1835.16</v>
      </c>
    </row>
    <row r="197" spans="1:4" ht="12" customHeight="1">
      <c r="A197" s="75">
        <f t="shared" si="3"/>
        <v>29</v>
      </c>
      <c r="B197" s="78" t="s">
        <v>934</v>
      </c>
      <c r="C197" s="78">
        <v>2023</v>
      </c>
      <c r="D197" s="135">
        <v>1835.16</v>
      </c>
    </row>
    <row r="198" spans="1:4" ht="12" customHeight="1">
      <c r="A198" s="75">
        <f t="shared" si="3"/>
        <v>30</v>
      </c>
      <c r="B198" s="78" t="s">
        <v>934</v>
      </c>
      <c r="C198" s="78">
        <v>2023</v>
      </c>
      <c r="D198" s="135">
        <v>1835.16</v>
      </c>
    </row>
    <row r="199" spans="1:4" ht="12" customHeight="1">
      <c r="A199" s="75">
        <f t="shared" si="3"/>
        <v>31</v>
      </c>
      <c r="B199" s="78" t="s">
        <v>934</v>
      </c>
      <c r="C199" s="78">
        <v>2023</v>
      </c>
      <c r="D199" s="135">
        <v>1835.16</v>
      </c>
    </row>
    <row r="200" spans="1:4" ht="12" customHeight="1">
      <c r="A200" s="75">
        <f t="shared" si="3"/>
        <v>32</v>
      </c>
      <c r="B200" s="78" t="s">
        <v>934</v>
      </c>
      <c r="C200" s="78">
        <v>2023</v>
      </c>
      <c r="D200" s="135">
        <v>1835.16</v>
      </c>
    </row>
    <row r="201" spans="1:4" ht="12" customHeight="1">
      <c r="A201" s="75">
        <f t="shared" si="3"/>
        <v>33</v>
      </c>
      <c r="B201" s="78" t="s">
        <v>934</v>
      </c>
      <c r="C201" s="78">
        <v>2023</v>
      </c>
      <c r="D201" s="135">
        <v>1835.16</v>
      </c>
    </row>
    <row r="202" spans="1:4" ht="12" customHeight="1">
      <c r="A202" s="75">
        <f t="shared" si="3"/>
        <v>34</v>
      </c>
      <c r="B202" s="78" t="s">
        <v>934</v>
      </c>
      <c r="C202" s="78">
        <v>2023</v>
      </c>
      <c r="D202" s="135">
        <v>1835.16</v>
      </c>
    </row>
    <row r="203" spans="1:4" ht="12" customHeight="1">
      <c r="A203" s="75">
        <f t="shared" si="3"/>
        <v>35</v>
      </c>
      <c r="B203" s="78" t="s">
        <v>934</v>
      </c>
      <c r="C203" s="78">
        <v>2023</v>
      </c>
      <c r="D203" s="135">
        <v>1835.16</v>
      </c>
    </row>
    <row r="204" spans="1:4" ht="12" customHeight="1">
      <c r="A204" s="75">
        <f t="shared" si="3"/>
        <v>36</v>
      </c>
      <c r="B204" s="78" t="s">
        <v>934</v>
      </c>
      <c r="C204" s="78">
        <v>2023</v>
      </c>
      <c r="D204" s="135">
        <v>1835.16</v>
      </c>
    </row>
    <row r="205" spans="1:4" ht="12" customHeight="1">
      <c r="A205" s="75">
        <f t="shared" si="3"/>
        <v>37</v>
      </c>
      <c r="B205" s="78" t="s">
        <v>934</v>
      </c>
      <c r="C205" s="78">
        <v>2023</v>
      </c>
      <c r="D205" s="135">
        <v>1835.16</v>
      </c>
    </row>
    <row r="206" spans="1:4" ht="12" customHeight="1">
      <c r="A206" s="75">
        <f t="shared" si="3"/>
        <v>38</v>
      </c>
      <c r="B206" s="78" t="s">
        <v>934</v>
      </c>
      <c r="C206" s="78">
        <v>2023</v>
      </c>
      <c r="D206" s="135">
        <v>1835.16</v>
      </c>
    </row>
    <row r="207" spans="1:4" ht="12" customHeight="1">
      <c r="A207" s="75">
        <f t="shared" si="3"/>
        <v>39</v>
      </c>
      <c r="B207" s="78" t="s">
        <v>934</v>
      </c>
      <c r="C207" s="78">
        <v>2023</v>
      </c>
      <c r="D207" s="135">
        <v>1835.16</v>
      </c>
    </row>
    <row r="208" spans="1:4" ht="12" customHeight="1">
      <c r="A208" s="75">
        <f t="shared" si="3"/>
        <v>40</v>
      </c>
      <c r="B208" s="78" t="s">
        <v>934</v>
      </c>
      <c r="C208" s="78">
        <v>2023</v>
      </c>
      <c r="D208" s="135">
        <v>1835.16</v>
      </c>
    </row>
    <row r="209" spans="1:4" ht="12" customHeight="1">
      <c r="A209" s="75">
        <f t="shared" si="3"/>
        <v>41</v>
      </c>
      <c r="B209" s="78" t="s">
        <v>1078</v>
      </c>
      <c r="C209" s="78">
        <v>2023</v>
      </c>
      <c r="D209" s="135">
        <v>4000</v>
      </c>
    </row>
    <row r="210" spans="1:4" ht="12" customHeight="1">
      <c r="A210" s="75">
        <f t="shared" si="3"/>
        <v>42</v>
      </c>
      <c r="B210" s="78" t="s">
        <v>1437</v>
      </c>
      <c r="C210" s="78">
        <v>2023</v>
      </c>
      <c r="D210" s="135">
        <v>21773.88</v>
      </c>
    </row>
    <row r="211" spans="1:4" ht="12" customHeight="1">
      <c r="A211" s="75">
        <f t="shared" si="3"/>
        <v>43</v>
      </c>
      <c r="B211" s="78" t="s">
        <v>1438</v>
      </c>
      <c r="C211" s="78">
        <v>2024</v>
      </c>
      <c r="D211" s="135">
        <v>1720.77</v>
      </c>
    </row>
    <row r="212" spans="1:4" ht="12" customHeight="1">
      <c r="A212" s="75">
        <f t="shared" si="3"/>
        <v>44</v>
      </c>
      <c r="B212" s="78" t="s">
        <v>1438</v>
      </c>
      <c r="C212" s="78">
        <v>2024</v>
      </c>
      <c r="D212" s="135">
        <v>1720.77</v>
      </c>
    </row>
    <row r="213" spans="1:4" ht="12" customHeight="1">
      <c r="A213" s="75">
        <f t="shared" si="3"/>
        <v>45</v>
      </c>
      <c r="B213" s="78" t="s">
        <v>1438</v>
      </c>
      <c r="C213" s="78">
        <v>2024</v>
      </c>
      <c r="D213" s="135">
        <v>1720.77</v>
      </c>
    </row>
    <row r="214" spans="1:4" ht="12" customHeight="1">
      <c r="A214" s="75">
        <f t="shared" si="3"/>
        <v>46</v>
      </c>
      <c r="B214" s="78" t="s">
        <v>1438</v>
      </c>
      <c r="C214" s="78">
        <v>2024</v>
      </c>
      <c r="D214" s="135">
        <v>1720.77</v>
      </c>
    </row>
    <row r="215" spans="1:4" ht="12" customHeight="1">
      <c r="A215" s="75">
        <f t="shared" si="3"/>
        <v>47</v>
      </c>
      <c r="B215" s="78" t="s">
        <v>1438</v>
      </c>
      <c r="C215" s="78">
        <v>2024</v>
      </c>
      <c r="D215" s="135">
        <v>1720.77</v>
      </c>
    </row>
    <row r="216" spans="1:4" ht="12" customHeight="1">
      <c r="A216" s="75">
        <f t="shared" si="3"/>
        <v>48</v>
      </c>
      <c r="B216" s="78" t="s">
        <v>1438</v>
      </c>
      <c r="C216" s="78">
        <v>2024</v>
      </c>
      <c r="D216" s="135">
        <v>1720.77</v>
      </c>
    </row>
    <row r="217" spans="1:4" ht="12" customHeight="1">
      <c r="A217" s="75">
        <f t="shared" si="3"/>
        <v>49</v>
      </c>
      <c r="B217" s="78" t="s">
        <v>1438</v>
      </c>
      <c r="C217" s="78">
        <v>2024</v>
      </c>
      <c r="D217" s="135">
        <v>1720.77</v>
      </c>
    </row>
    <row r="218" spans="1:4" ht="12" customHeight="1">
      <c r="A218" s="75">
        <f t="shared" si="3"/>
        <v>50</v>
      </c>
      <c r="B218" s="78" t="s">
        <v>1438</v>
      </c>
      <c r="C218" s="78">
        <v>2024</v>
      </c>
      <c r="D218" s="135">
        <v>1720.77</v>
      </c>
    </row>
    <row r="219" spans="1:4" ht="12" customHeight="1">
      <c r="A219" s="75">
        <f t="shared" si="3"/>
        <v>51</v>
      </c>
      <c r="B219" s="78" t="s">
        <v>1438</v>
      </c>
      <c r="C219" s="78">
        <v>2024</v>
      </c>
      <c r="D219" s="135">
        <v>1720.77</v>
      </c>
    </row>
    <row r="220" spans="1:4" ht="12" customHeight="1">
      <c r="A220" s="75">
        <f t="shared" si="3"/>
        <v>52</v>
      </c>
      <c r="B220" s="78" t="s">
        <v>1438</v>
      </c>
      <c r="C220" s="78">
        <v>2024</v>
      </c>
      <c r="D220" s="135">
        <v>1720.77</v>
      </c>
    </row>
    <row r="221" spans="1:4" ht="12" customHeight="1">
      <c r="A221" s="75">
        <f t="shared" si="3"/>
        <v>53</v>
      </c>
      <c r="B221" s="78" t="s">
        <v>1438</v>
      </c>
      <c r="C221" s="78">
        <v>2024</v>
      </c>
      <c r="D221" s="135">
        <v>1720.77</v>
      </c>
    </row>
    <row r="222" spans="1:4" ht="12" customHeight="1">
      <c r="A222" s="75">
        <f t="shared" si="3"/>
        <v>54</v>
      </c>
      <c r="B222" s="78" t="s">
        <v>1438</v>
      </c>
      <c r="C222" s="78">
        <v>2024</v>
      </c>
      <c r="D222" s="135">
        <v>1720.77</v>
      </c>
    </row>
    <row r="223" spans="1:4" ht="12" customHeight="1">
      <c r="A223" s="75">
        <f t="shared" si="3"/>
        <v>55</v>
      </c>
      <c r="B223" s="78" t="s">
        <v>1438</v>
      </c>
      <c r="C223" s="78">
        <v>2024</v>
      </c>
      <c r="D223" s="135">
        <v>1720.77</v>
      </c>
    </row>
    <row r="224" spans="1:4" ht="12" customHeight="1">
      <c r="A224" s="75">
        <f t="shared" si="3"/>
        <v>56</v>
      </c>
      <c r="B224" s="78" t="s">
        <v>1438</v>
      </c>
      <c r="C224" s="78">
        <v>2024</v>
      </c>
      <c r="D224" s="135">
        <v>1720.77</v>
      </c>
    </row>
    <row r="225" spans="1:4" ht="12" customHeight="1">
      <c r="A225" s="75">
        <f t="shared" si="3"/>
        <v>57</v>
      </c>
      <c r="B225" s="78" t="s">
        <v>1438</v>
      </c>
      <c r="C225" s="78">
        <v>2024</v>
      </c>
      <c r="D225" s="135">
        <v>1720.77</v>
      </c>
    </row>
    <row r="226" spans="1:4" ht="12" customHeight="1">
      <c r="A226" s="75">
        <f t="shared" si="3"/>
        <v>58</v>
      </c>
      <c r="B226" s="78" t="s">
        <v>1438</v>
      </c>
      <c r="C226" s="78">
        <v>2024</v>
      </c>
      <c r="D226" s="135">
        <v>1720.77</v>
      </c>
    </row>
    <row r="227" spans="1:4" ht="12" customHeight="1">
      <c r="A227" s="75">
        <f t="shared" si="3"/>
        <v>59</v>
      </c>
      <c r="B227" s="78" t="s">
        <v>1438</v>
      </c>
      <c r="C227" s="78">
        <v>2024</v>
      </c>
      <c r="D227" s="135">
        <v>1720.77</v>
      </c>
    </row>
    <row r="228" spans="1:4" ht="12" customHeight="1">
      <c r="A228" s="75">
        <f t="shared" si="3"/>
        <v>60</v>
      </c>
      <c r="B228" s="78" t="s">
        <v>1438</v>
      </c>
      <c r="C228" s="78">
        <v>2024</v>
      </c>
      <c r="D228" s="135">
        <v>1720.77</v>
      </c>
    </row>
    <row r="229" spans="1:4" ht="12" customHeight="1">
      <c r="A229" s="75">
        <f t="shared" si="3"/>
        <v>61</v>
      </c>
      <c r="B229" s="78" t="s">
        <v>1438</v>
      </c>
      <c r="C229" s="78">
        <v>2024</v>
      </c>
      <c r="D229" s="135">
        <v>1720.77</v>
      </c>
    </row>
    <row r="230" spans="1:4" ht="12" customHeight="1">
      <c r="A230" s="75">
        <f t="shared" si="3"/>
        <v>62</v>
      </c>
      <c r="B230" s="78" t="s">
        <v>1438</v>
      </c>
      <c r="C230" s="78">
        <v>2024</v>
      </c>
      <c r="D230" s="135">
        <v>1720.77</v>
      </c>
    </row>
    <row r="231" spans="1:4" ht="12" customHeight="1">
      <c r="A231" s="75">
        <f t="shared" si="3"/>
        <v>63</v>
      </c>
      <c r="B231" s="78" t="s">
        <v>1438</v>
      </c>
      <c r="C231" s="78">
        <v>2024</v>
      </c>
      <c r="D231" s="135">
        <v>1720.77</v>
      </c>
    </row>
    <row r="232" spans="1:4" ht="12" customHeight="1">
      <c r="A232" s="75">
        <f t="shared" ref="A232:A240" si="4">1+A231</f>
        <v>64</v>
      </c>
      <c r="B232" s="78" t="s">
        <v>1438</v>
      </c>
      <c r="C232" s="78">
        <v>2024</v>
      </c>
      <c r="D232" s="135">
        <v>1720.77</v>
      </c>
    </row>
    <row r="233" spans="1:4" ht="12" customHeight="1">
      <c r="A233" s="75">
        <f t="shared" si="4"/>
        <v>65</v>
      </c>
      <c r="B233" s="78" t="s">
        <v>1438</v>
      </c>
      <c r="C233" s="78">
        <v>2024</v>
      </c>
      <c r="D233" s="135">
        <v>1720.77</v>
      </c>
    </row>
    <row r="234" spans="1:4" ht="12" customHeight="1">
      <c r="A234" s="75">
        <f t="shared" si="4"/>
        <v>66</v>
      </c>
      <c r="B234" s="78" t="s">
        <v>1438</v>
      </c>
      <c r="C234" s="78">
        <v>2024</v>
      </c>
      <c r="D234" s="135">
        <v>1720.77</v>
      </c>
    </row>
    <row r="235" spans="1:4" ht="12" customHeight="1">
      <c r="A235" s="75">
        <f t="shared" si="4"/>
        <v>67</v>
      </c>
      <c r="B235" s="78" t="s">
        <v>1438</v>
      </c>
      <c r="C235" s="78">
        <v>2024</v>
      </c>
      <c r="D235" s="135">
        <v>1720.77</v>
      </c>
    </row>
    <row r="236" spans="1:4" ht="12" customHeight="1">
      <c r="A236" s="75">
        <f t="shared" si="4"/>
        <v>68</v>
      </c>
      <c r="B236" s="78" t="s">
        <v>1438</v>
      </c>
      <c r="C236" s="78">
        <v>2024</v>
      </c>
      <c r="D236" s="135">
        <v>1720.77</v>
      </c>
    </row>
    <row r="237" spans="1:4" ht="12" customHeight="1">
      <c r="A237" s="75">
        <f t="shared" si="4"/>
        <v>69</v>
      </c>
      <c r="B237" s="78" t="s">
        <v>1438</v>
      </c>
      <c r="C237" s="78">
        <v>2024</v>
      </c>
      <c r="D237" s="135">
        <v>1720.77</v>
      </c>
    </row>
    <row r="238" spans="1:4" ht="12" customHeight="1">
      <c r="A238" s="75">
        <f t="shared" si="4"/>
        <v>70</v>
      </c>
      <c r="B238" s="78" t="s">
        <v>1439</v>
      </c>
      <c r="C238" s="78">
        <v>2024</v>
      </c>
      <c r="D238" s="135">
        <v>5800</v>
      </c>
    </row>
    <row r="239" spans="1:4" ht="12" customHeight="1">
      <c r="A239" s="75">
        <f t="shared" si="4"/>
        <v>71</v>
      </c>
      <c r="B239" s="78" t="s">
        <v>1439</v>
      </c>
      <c r="C239" s="78">
        <v>2024</v>
      </c>
      <c r="D239" s="135">
        <v>5800</v>
      </c>
    </row>
    <row r="240" spans="1:4" ht="12" customHeight="1">
      <c r="A240" s="75">
        <f t="shared" si="4"/>
        <v>72</v>
      </c>
      <c r="B240" s="78" t="s">
        <v>637</v>
      </c>
      <c r="C240" s="78">
        <v>2024</v>
      </c>
      <c r="D240" s="135">
        <v>5400</v>
      </c>
    </row>
    <row r="241" spans="1:5" ht="12" customHeight="1">
      <c r="A241" s="573" t="s">
        <v>173</v>
      </c>
      <c r="B241" s="574"/>
      <c r="C241" s="575"/>
      <c r="D241" s="437">
        <f>SUM(D169:D240)</f>
        <v>166243.09000000005</v>
      </c>
    </row>
    <row r="242" spans="1:5" ht="12.75" customHeight="1">
      <c r="A242" s="562" t="s">
        <v>180</v>
      </c>
      <c r="B242" s="563"/>
      <c r="C242" s="563"/>
      <c r="D242" s="564"/>
    </row>
    <row r="243" spans="1:5">
      <c r="A243" s="75">
        <v>1</v>
      </c>
      <c r="B243" s="57" t="s">
        <v>935</v>
      </c>
      <c r="C243" s="75">
        <v>2022</v>
      </c>
      <c r="D243" s="68">
        <v>8200.5499999999993</v>
      </c>
    </row>
    <row r="244" spans="1:5">
      <c r="A244" s="75">
        <v>2</v>
      </c>
      <c r="B244" s="57" t="s">
        <v>936</v>
      </c>
      <c r="C244" s="75">
        <v>2023</v>
      </c>
      <c r="D244" s="68">
        <v>3444</v>
      </c>
    </row>
    <row r="245" spans="1:5" ht="16.5" customHeight="1">
      <c r="A245" s="580" t="s">
        <v>173</v>
      </c>
      <c r="B245" s="581"/>
      <c r="C245" s="582"/>
      <c r="D245" s="436">
        <f>SUM(D243:D244)</f>
        <v>11644.55</v>
      </c>
    </row>
    <row r="246" spans="1:5" s="4" customFormat="1" ht="12" customHeight="1">
      <c r="A246" s="560" t="s">
        <v>203</v>
      </c>
      <c r="B246" s="561"/>
      <c r="C246" s="100"/>
      <c r="D246" s="438"/>
    </row>
    <row r="247" spans="1:5" s="4" customFormat="1" ht="12" customHeight="1">
      <c r="A247" s="562" t="s">
        <v>179</v>
      </c>
      <c r="B247" s="563"/>
      <c r="C247" s="563"/>
      <c r="D247" s="564"/>
    </row>
    <row r="248" spans="1:5" ht="12" customHeight="1">
      <c r="A248" s="103">
        <v>1</v>
      </c>
      <c r="B248" s="57" t="s">
        <v>422</v>
      </c>
      <c r="C248" s="75">
        <v>2020</v>
      </c>
      <c r="D248" s="439">
        <v>4305</v>
      </c>
      <c r="E248" s="354"/>
    </row>
    <row r="249" spans="1:5" ht="12" customHeight="1">
      <c r="A249" s="103">
        <f t="shared" ref="A249:A293" si="5">1+A248</f>
        <v>2</v>
      </c>
      <c r="B249" s="57" t="s">
        <v>832</v>
      </c>
      <c r="C249" s="75">
        <v>2020</v>
      </c>
      <c r="D249" s="439">
        <v>22115.4</v>
      </c>
      <c r="E249" s="354"/>
    </row>
    <row r="250" spans="1:5" ht="12" customHeight="1">
      <c r="A250" s="103">
        <f t="shared" si="5"/>
        <v>3</v>
      </c>
      <c r="B250" s="57" t="s">
        <v>832</v>
      </c>
      <c r="C250" s="75">
        <v>2020</v>
      </c>
      <c r="D250" s="439">
        <v>22115.4</v>
      </c>
      <c r="E250" s="354"/>
    </row>
    <row r="251" spans="1:5" ht="12" customHeight="1">
      <c r="A251" s="103">
        <f t="shared" si="5"/>
        <v>4</v>
      </c>
      <c r="B251" s="57" t="s">
        <v>833</v>
      </c>
      <c r="C251" s="75">
        <v>2020</v>
      </c>
      <c r="D251" s="439">
        <v>1228.77</v>
      </c>
      <c r="E251" s="354"/>
    </row>
    <row r="252" spans="1:5" ht="12" customHeight="1">
      <c r="A252" s="103">
        <f t="shared" si="5"/>
        <v>5</v>
      </c>
      <c r="B252" s="57" t="s">
        <v>833</v>
      </c>
      <c r="C252" s="75">
        <v>2020</v>
      </c>
      <c r="D252" s="439">
        <v>1228.77</v>
      </c>
      <c r="E252" s="354"/>
    </row>
    <row r="253" spans="1:5" ht="12" customHeight="1">
      <c r="A253" s="103">
        <f t="shared" si="5"/>
        <v>6</v>
      </c>
      <c r="B253" s="57" t="s">
        <v>834</v>
      </c>
      <c r="C253" s="75">
        <v>2020</v>
      </c>
      <c r="D253" s="439">
        <v>3505.5</v>
      </c>
      <c r="E253" s="354"/>
    </row>
    <row r="254" spans="1:5" ht="12" customHeight="1">
      <c r="A254" s="103">
        <f t="shared" si="5"/>
        <v>7</v>
      </c>
      <c r="B254" s="57" t="s">
        <v>778</v>
      </c>
      <c r="C254" s="75">
        <v>2020</v>
      </c>
      <c r="D254" s="439">
        <v>971.7</v>
      </c>
    </row>
    <row r="255" spans="1:5" ht="12" customHeight="1">
      <c r="A255" s="103">
        <f t="shared" si="5"/>
        <v>8</v>
      </c>
      <c r="B255" s="57" t="s">
        <v>835</v>
      </c>
      <c r="C255" s="75">
        <v>2021</v>
      </c>
      <c r="D255" s="439">
        <v>1259.52</v>
      </c>
      <c r="E255" s="354"/>
    </row>
    <row r="256" spans="1:5" ht="12" customHeight="1">
      <c r="A256" s="103">
        <f t="shared" si="5"/>
        <v>9</v>
      </c>
      <c r="B256" s="57" t="s">
        <v>835</v>
      </c>
      <c r="C256" s="75">
        <v>2021</v>
      </c>
      <c r="D256" s="439">
        <v>1259.52</v>
      </c>
      <c r="E256" s="354"/>
    </row>
    <row r="257" spans="1:5" ht="12" customHeight="1">
      <c r="A257" s="103">
        <f t="shared" si="5"/>
        <v>10</v>
      </c>
      <c r="B257" s="57" t="s">
        <v>836</v>
      </c>
      <c r="C257" s="75">
        <v>2021</v>
      </c>
      <c r="D257" s="439">
        <v>4221.3599999999997</v>
      </c>
      <c r="E257" s="354"/>
    </row>
    <row r="258" spans="1:5" ht="12" customHeight="1">
      <c r="A258" s="103">
        <f t="shared" si="5"/>
        <v>11</v>
      </c>
      <c r="B258" s="57" t="s">
        <v>830</v>
      </c>
      <c r="C258" s="75">
        <v>2021</v>
      </c>
      <c r="D258" s="439">
        <v>3742.89</v>
      </c>
      <c r="E258" s="354"/>
    </row>
    <row r="259" spans="1:5" ht="12" customHeight="1">
      <c r="A259" s="103">
        <f t="shared" si="5"/>
        <v>12</v>
      </c>
      <c r="B259" s="57" t="s">
        <v>837</v>
      </c>
      <c r="C259" s="75">
        <v>2021</v>
      </c>
      <c r="D259" s="439">
        <v>5120.49</v>
      </c>
      <c r="E259" s="354"/>
    </row>
    <row r="260" spans="1:5" ht="12" customHeight="1">
      <c r="A260" s="103">
        <f t="shared" si="5"/>
        <v>13</v>
      </c>
      <c r="B260" s="57" t="s">
        <v>838</v>
      </c>
      <c r="C260" s="75">
        <v>2021</v>
      </c>
      <c r="D260" s="439">
        <v>5842.5</v>
      </c>
      <c r="E260" s="354"/>
    </row>
    <row r="261" spans="1:5" ht="12" customHeight="1">
      <c r="A261" s="103">
        <f t="shared" si="5"/>
        <v>14</v>
      </c>
      <c r="B261" s="57" t="s">
        <v>839</v>
      </c>
      <c r="C261" s="75">
        <v>2021</v>
      </c>
      <c r="D261" s="439">
        <v>4471.05</v>
      </c>
      <c r="E261" s="354"/>
    </row>
    <row r="262" spans="1:5" ht="12" customHeight="1">
      <c r="A262" s="103">
        <f t="shared" si="5"/>
        <v>15</v>
      </c>
      <c r="B262" s="57" t="s">
        <v>937</v>
      </c>
      <c r="C262" s="75">
        <v>2022</v>
      </c>
      <c r="D262" s="439">
        <v>5842.5</v>
      </c>
      <c r="E262" s="354"/>
    </row>
    <row r="263" spans="1:5" ht="12" customHeight="1">
      <c r="A263" s="103">
        <f t="shared" si="5"/>
        <v>16</v>
      </c>
      <c r="B263" s="57" t="s">
        <v>938</v>
      </c>
      <c r="C263" s="75">
        <v>2023</v>
      </c>
      <c r="D263" s="54">
        <v>2644.5</v>
      </c>
      <c r="E263" s="354"/>
    </row>
    <row r="264" spans="1:5" ht="12" customHeight="1">
      <c r="A264" s="103">
        <f t="shared" si="5"/>
        <v>17</v>
      </c>
      <c r="B264" s="57" t="s">
        <v>938</v>
      </c>
      <c r="C264" s="75">
        <v>2023</v>
      </c>
      <c r="D264" s="54">
        <v>2644.5</v>
      </c>
      <c r="E264" s="354"/>
    </row>
    <row r="265" spans="1:5" ht="12" customHeight="1">
      <c r="A265" s="103">
        <f t="shared" si="5"/>
        <v>18</v>
      </c>
      <c r="B265" s="57" t="s">
        <v>938</v>
      </c>
      <c r="C265" s="75">
        <v>2023</v>
      </c>
      <c r="D265" s="54">
        <v>2644.5</v>
      </c>
      <c r="E265" s="354"/>
    </row>
    <row r="266" spans="1:5" ht="12" customHeight="1">
      <c r="A266" s="103">
        <f t="shared" si="5"/>
        <v>19</v>
      </c>
      <c r="B266" s="57" t="s">
        <v>1459</v>
      </c>
      <c r="C266" s="75">
        <v>2023</v>
      </c>
      <c r="D266" s="54">
        <v>2816.7</v>
      </c>
    </row>
    <row r="267" spans="1:5" ht="12" customHeight="1">
      <c r="A267" s="103">
        <f t="shared" si="5"/>
        <v>20</v>
      </c>
      <c r="B267" s="57" t="s">
        <v>1459</v>
      </c>
      <c r="C267" s="75">
        <v>2023</v>
      </c>
      <c r="D267" s="54">
        <v>2816.7</v>
      </c>
    </row>
    <row r="268" spans="1:5" ht="12" customHeight="1">
      <c r="A268" s="103">
        <f t="shared" si="5"/>
        <v>21</v>
      </c>
      <c r="B268" s="57" t="s">
        <v>1459</v>
      </c>
      <c r="C268" s="75">
        <v>2023</v>
      </c>
      <c r="D268" s="54">
        <v>2853.6</v>
      </c>
    </row>
    <row r="269" spans="1:5" ht="12" customHeight="1">
      <c r="A269" s="103">
        <f t="shared" si="5"/>
        <v>22</v>
      </c>
      <c r="B269" s="57" t="s">
        <v>1459</v>
      </c>
      <c r="C269" s="75">
        <v>2023</v>
      </c>
      <c r="D269" s="54">
        <v>2853.6</v>
      </c>
    </row>
    <row r="270" spans="1:5" ht="12" customHeight="1">
      <c r="A270" s="103">
        <f t="shared" si="5"/>
        <v>23</v>
      </c>
      <c r="B270" s="57" t="s">
        <v>1459</v>
      </c>
      <c r="C270" s="75">
        <v>2023</v>
      </c>
      <c r="D270" s="54">
        <v>2853.6</v>
      </c>
    </row>
    <row r="271" spans="1:5" ht="12" customHeight="1">
      <c r="A271" s="103">
        <f t="shared" si="5"/>
        <v>24</v>
      </c>
      <c r="B271" s="57" t="s">
        <v>1459</v>
      </c>
      <c r="C271" s="75">
        <v>2023</v>
      </c>
      <c r="D271" s="54">
        <v>2853.6</v>
      </c>
    </row>
    <row r="272" spans="1:5" ht="12" customHeight="1">
      <c r="A272" s="103">
        <f t="shared" si="5"/>
        <v>25</v>
      </c>
      <c r="B272" s="57" t="s">
        <v>1459</v>
      </c>
      <c r="C272" s="75">
        <v>2023</v>
      </c>
      <c r="D272" s="54">
        <v>2853.6</v>
      </c>
    </row>
    <row r="273" spans="1:4" ht="12" customHeight="1">
      <c r="A273" s="103">
        <f t="shared" si="5"/>
        <v>26</v>
      </c>
      <c r="B273" s="57" t="s">
        <v>1459</v>
      </c>
      <c r="C273" s="75">
        <v>2023</v>
      </c>
      <c r="D273" s="54">
        <v>2853.6</v>
      </c>
    </row>
    <row r="274" spans="1:4" ht="12" customHeight="1">
      <c r="A274" s="103">
        <f t="shared" si="5"/>
        <v>27</v>
      </c>
      <c r="B274" s="57" t="s">
        <v>1459</v>
      </c>
      <c r="C274" s="75">
        <v>2023</v>
      </c>
      <c r="D274" s="54">
        <v>2853.6</v>
      </c>
    </row>
    <row r="275" spans="1:4" ht="12" customHeight="1">
      <c r="A275" s="103">
        <f t="shared" si="5"/>
        <v>28</v>
      </c>
      <c r="B275" s="57" t="s">
        <v>1459</v>
      </c>
      <c r="C275" s="75">
        <v>2023</v>
      </c>
      <c r="D275" s="54">
        <v>2816.7</v>
      </c>
    </row>
    <row r="276" spans="1:4" ht="12" customHeight="1">
      <c r="A276" s="103">
        <f t="shared" si="5"/>
        <v>29</v>
      </c>
      <c r="B276" s="57" t="s">
        <v>1459</v>
      </c>
      <c r="C276" s="75">
        <v>2023</v>
      </c>
      <c r="D276" s="54">
        <v>2816.7</v>
      </c>
    </row>
    <row r="277" spans="1:4" ht="12" customHeight="1">
      <c r="A277" s="103">
        <f t="shared" si="5"/>
        <v>30</v>
      </c>
      <c r="B277" s="57" t="s">
        <v>1459</v>
      </c>
      <c r="C277" s="75">
        <v>2023</v>
      </c>
      <c r="D277" s="54">
        <v>2816.7</v>
      </c>
    </row>
    <row r="278" spans="1:4" ht="12" customHeight="1">
      <c r="A278" s="103">
        <f t="shared" si="5"/>
        <v>31</v>
      </c>
      <c r="B278" s="57" t="s">
        <v>1459</v>
      </c>
      <c r="C278" s="75">
        <v>2023</v>
      </c>
      <c r="D278" s="54">
        <v>2816.7</v>
      </c>
    </row>
    <row r="279" spans="1:4" ht="12" customHeight="1">
      <c r="A279" s="103">
        <f t="shared" si="5"/>
        <v>32</v>
      </c>
      <c r="B279" s="57" t="s">
        <v>1459</v>
      </c>
      <c r="C279" s="75">
        <v>2023</v>
      </c>
      <c r="D279" s="54">
        <v>2816.7</v>
      </c>
    </row>
    <row r="280" spans="1:4" ht="12" customHeight="1">
      <c r="A280" s="103">
        <f t="shared" si="5"/>
        <v>33</v>
      </c>
      <c r="B280" s="57" t="s">
        <v>1459</v>
      </c>
      <c r="C280" s="75">
        <v>2023</v>
      </c>
      <c r="D280" s="54">
        <v>2816.7</v>
      </c>
    </row>
    <row r="281" spans="1:4" ht="12" customHeight="1">
      <c r="A281" s="103">
        <f t="shared" si="5"/>
        <v>34</v>
      </c>
      <c r="B281" s="57" t="s">
        <v>1459</v>
      </c>
      <c r="C281" s="75">
        <v>2023</v>
      </c>
      <c r="D281" s="54">
        <v>2816.7</v>
      </c>
    </row>
    <row r="282" spans="1:4" ht="12" customHeight="1">
      <c r="A282" s="103">
        <f t="shared" si="5"/>
        <v>35</v>
      </c>
      <c r="B282" s="57" t="s">
        <v>1459</v>
      </c>
      <c r="C282" s="75">
        <v>2023</v>
      </c>
      <c r="D282" s="54">
        <v>2816.7</v>
      </c>
    </row>
    <row r="283" spans="1:4" ht="12" customHeight="1">
      <c r="A283" s="103">
        <f t="shared" si="5"/>
        <v>36</v>
      </c>
      <c r="B283" s="57" t="s">
        <v>1459</v>
      </c>
      <c r="C283" s="75">
        <v>2023</v>
      </c>
      <c r="D283" s="54">
        <v>2816.7</v>
      </c>
    </row>
    <row r="284" spans="1:4" ht="12" customHeight="1">
      <c r="A284" s="103">
        <f t="shared" si="5"/>
        <v>37</v>
      </c>
      <c r="B284" s="57" t="s">
        <v>1460</v>
      </c>
      <c r="C284" s="75">
        <v>2023</v>
      </c>
      <c r="D284" s="54">
        <v>2330</v>
      </c>
    </row>
    <row r="285" spans="1:4" ht="12" customHeight="1">
      <c r="A285" s="103">
        <f t="shared" si="5"/>
        <v>38</v>
      </c>
      <c r="B285" s="57" t="s">
        <v>1461</v>
      </c>
      <c r="C285" s="75">
        <v>2023</v>
      </c>
      <c r="D285" s="54">
        <v>897.9</v>
      </c>
    </row>
    <row r="286" spans="1:4" ht="12" customHeight="1">
      <c r="A286" s="103">
        <f t="shared" si="5"/>
        <v>39</v>
      </c>
      <c r="B286" s="57" t="s">
        <v>1461</v>
      </c>
      <c r="C286" s="75">
        <v>2023</v>
      </c>
      <c r="D286" s="54">
        <v>897.9</v>
      </c>
    </row>
    <row r="287" spans="1:4" ht="12" customHeight="1">
      <c r="A287" s="103">
        <f t="shared" si="5"/>
        <v>40</v>
      </c>
      <c r="B287" s="57" t="s">
        <v>1461</v>
      </c>
      <c r="C287" s="75">
        <v>2023</v>
      </c>
      <c r="D287" s="54">
        <v>897.9</v>
      </c>
    </row>
    <row r="288" spans="1:4" ht="12" customHeight="1">
      <c r="A288" s="103">
        <f t="shared" si="5"/>
        <v>41</v>
      </c>
      <c r="B288" s="57" t="s">
        <v>1461</v>
      </c>
      <c r="C288" s="75">
        <v>2023</v>
      </c>
      <c r="D288" s="54">
        <v>897.9</v>
      </c>
    </row>
    <row r="289" spans="1:222" ht="12" customHeight="1">
      <c r="A289" s="103">
        <f t="shared" si="5"/>
        <v>42</v>
      </c>
      <c r="B289" s="57" t="s">
        <v>1462</v>
      </c>
      <c r="C289" s="75">
        <v>2023</v>
      </c>
      <c r="D289" s="54">
        <v>1476</v>
      </c>
    </row>
    <row r="290" spans="1:222" ht="12" customHeight="1">
      <c r="A290" s="103">
        <f t="shared" si="5"/>
        <v>43</v>
      </c>
      <c r="B290" s="57" t="s">
        <v>1463</v>
      </c>
      <c r="C290" s="75">
        <v>2023</v>
      </c>
      <c r="D290" s="54">
        <v>1414.5</v>
      </c>
    </row>
    <row r="291" spans="1:222" ht="12" customHeight="1">
      <c r="A291" s="103">
        <f t="shared" si="5"/>
        <v>44</v>
      </c>
      <c r="B291" s="57" t="s">
        <v>1463</v>
      </c>
      <c r="C291" s="75">
        <v>2023</v>
      </c>
      <c r="D291" s="54">
        <v>1537.5</v>
      </c>
    </row>
    <row r="292" spans="1:222" ht="12" customHeight="1">
      <c r="A292" s="103">
        <f t="shared" si="5"/>
        <v>45</v>
      </c>
      <c r="B292" s="57" t="s">
        <v>1464</v>
      </c>
      <c r="C292" s="75">
        <v>2023</v>
      </c>
      <c r="D292" s="54">
        <v>5596.5</v>
      </c>
    </row>
    <row r="293" spans="1:222" ht="12" customHeight="1">
      <c r="A293" s="103">
        <f t="shared" si="5"/>
        <v>46</v>
      </c>
      <c r="B293" s="57" t="s">
        <v>1464</v>
      </c>
      <c r="C293" s="75">
        <v>2023</v>
      </c>
      <c r="D293" s="54">
        <v>5596.5</v>
      </c>
    </row>
    <row r="294" spans="1:222" s="4" customFormat="1" ht="15" customHeight="1">
      <c r="A294" s="576" t="s">
        <v>173</v>
      </c>
      <c r="B294" s="576"/>
      <c r="C294" s="576"/>
      <c r="D294" s="440">
        <f>SUM(D248:D293)</f>
        <v>167665.37000000005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</row>
    <row r="295" spans="1:222" s="4" customFormat="1" ht="14.25" customHeight="1">
      <c r="A295" s="562" t="s">
        <v>178</v>
      </c>
      <c r="B295" s="563"/>
      <c r="C295" s="563"/>
      <c r="D295" s="56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</row>
    <row r="296" spans="1:222" s="12" customFormat="1" ht="14.25" customHeight="1">
      <c r="A296" s="75">
        <v>1</v>
      </c>
      <c r="B296" s="57" t="s">
        <v>510</v>
      </c>
      <c r="C296" s="75">
        <v>2020</v>
      </c>
      <c r="D296" s="68">
        <v>4735.5</v>
      </c>
    </row>
    <row r="297" spans="1:222" s="12" customFormat="1" ht="14.25" customHeight="1">
      <c r="A297" s="75">
        <f t="shared" ref="A297:A314" si="6">1+A296</f>
        <v>2</v>
      </c>
      <c r="B297" s="57" t="s">
        <v>510</v>
      </c>
      <c r="C297" s="75">
        <v>2020</v>
      </c>
      <c r="D297" s="68">
        <v>5264.4</v>
      </c>
    </row>
    <row r="298" spans="1:222" ht="14.25" customHeight="1">
      <c r="A298" s="75">
        <f t="shared" si="6"/>
        <v>3</v>
      </c>
      <c r="B298" s="57" t="s">
        <v>510</v>
      </c>
      <c r="C298" s="75">
        <v>2021</v>
      </c>
      <c r="D298" s="68">
        <v>3409.56</v>
      </c>
    </row>
    <row r="299" spans="1:222" ht="14.25" customHeight="1">
      <c r="A299" s="75">
        <f t="shared" si="6"/>
        <v>4</v>
      </c>
      <c r="B299" s="57" t="s">
        <v>510</v>
      </c>
      <c r="C299" s="75">
        <v>2021</v>
      </c>
      <c r="D299" s="68">
        <v>3409.56</v>
      </c>
    </row>
    <row r="300" spans="1:222" ht="14.25" customHeight="1">
      <c r="A300" s="75">
        <f t="shared" si="6"/>
        <v>5</v>
      </c>
      <c r="B300" s="57" t="s">
        <v>510</v>
      </c>
      <c r="C300" s="75">
        <v>2021</v>
      </c>
      <c r="D300" s="68">
        <v>3409.56</v>
      </c>
    </row>
    <row r="301" spans="1:222" ht="14.25" customHeight="1">
      <c r="A301" s="75">
        <f t="shared" si="6"/>
        <v>6</v>
      </c>
      <c r="B301" s="57" t="s">
        <v>510</v>
      </c>
      <c r="C301" s="75">
        <v>2021</v>
      </c>
      <c r="D301" s="68">
        <v>3409.56</v>
      </c>
    </row>
    <row r="302" spans="1:222" ht="14.25" customHeight="1">
      <c r="A302" s="75">
        <f t="shared" si="6"/>
        <v>7</v>
      </c>
      <c r="B302" s="57" t="s">
        <v>510</v>
      </c>
      <c r="C302" s="75">
        <v>2021</v>
      </c>
      <c r="D302" s="68">
        <v>3409.56</v>
      </c>
    </row>
    <row r="303" spans="1:222" ht="14.25" customHeight="1">
      <c r="A303" s="75">
        <f t="shared" si="6"/>
        <v>8</v>
      </c>
      <c r="B303" s="57" t="s">
        <v>510</v>
      </c>
      <c r="C303" s="75">
        <v>2021</v>
      </c>
      <c r="D303" s="68">
        <v>3409.56</v>
      </c>
    </row>
    <row r="304" spans="1:222" ht="14.25" customHeight="1">
      <c r="A304" s="75">
        <f t="shared" si="6"/>
        <v>9</v>
      </c>
      <c r="B304" s="57" t="s">
        <v>510</v>
      </c>
      <c r="C304" s="75">
        <v>2021</v>
      </c>
      <c r="D304" s="68">
        <v>3409.56</v>
      </c>
    </row>
    <row r="305" spans="1:222" ht="14.25" customHeight="1">
      <c r="A305" s="75">
        <f t="shared" si="6"/>
        <v>10</v>
      </c>
      <c r="B305" s="57" t="s">
        <v>510</v>
      </c>
      <c r="C305" s="75">
        <v>2021</v>
      </c>
      <c r="D305" s="68">
        <v>3409.56</v>
      </c>
    </row>
    <row r="306" spans="1:222" ht="14.25" customHeight="1">
      <c r="A306" s="75">
        <f t="shared" si="6"/>
        <v>11</v>
      </c>
      <c r="B306" s="57" t="s">
        <v>510</v>
      </c>
      <c r="C306" s="75">
        <v>2021</v>
      </c>
      <c r="D306" s="68">
        <v>3409.56</v>
      </c>
    </row>
    <row r="307" spans="1:222" ht="14.25" customHeight="1">
      <c r="A307" s="75">
        <f t="shared" si="6"/>
        <v>12</v>
      </c>
      <c r="B307" s="57" t="s">
        <v>510</v>
      </c>
      <c r="C307" s="75">
        <v>2021</v>
      </c>
      <c r="D307" s="68">
        <v>3409.56</v>
      </c>
    </row>
    <row r="308" spans="1:222" ht="14.25" customHeight="1">
      <c r="A308" s="75">
        <f t="shared" si="6"/>
        <v>13</v>
      </c>
      <c r="B308" s="57" t="s">
        <v>510</v>
      </c>
      <c r="C308" s="75">
        <v>2021</v>
      </c>
      <c r="D308" s="68">
        <v>3409.56</v>
      </c>
    </row>
    <row r="309" spans="1:222" ht="14.25" customHeight="1">
      <c r="A309" s="75">
        <f t="shared" si="6"/>
        <v>14</v>
      </c>
      <c r="B309" s="57" t="s">
        <v>510</v>
      </c>
      <c r="C309" s="75">
        <v>2021</v>
      </c>
      <c r="D309" s="68">
        <v>3409.56</v>
      </c>
    </row>
    <row r="310" spans="1:222" ht="14.25" customHeight="1">
      <c r="A310" s="75">
        <f t="shared" si="6"/>
        <v>15</v>
      </c>
      <c r="B310" s="57" t="s">
        <v>510</v>
      </c>
      <c r="C310" s="75">
        <v>2021</v>
      </c>
      <c r="D310" s="68">
        <v>3409.56</v>
      </c>
    </row>
    <row r="311" spans="1:222" ht="14.25" customHeight="1">
      <c r="A311" s="75">
        <f t="shared" si="6"/>
        <v>16</v>
      </c>
      <c r="B311" s="57" t="s">
        <v>510</v>
      </c>
      <c r="C311" s="75">
        <v>2021</v>
      </c>
      <c r="D311" s="68">
        <v>3409.56</v>
      </c>
    </row>
    <row r="312" spans="1:222" ht="14.25" customHeight="1">
      <c r="A312" s="75">
        <f t="shared" si="6"/>
        <v>17</v>
      </c>
      <c r="B312" s="57" t="s">
        <v>1465</v>
      </c>
      <c r="C312" s="75">
        <v>2021</v>
      </c>
      <c r="D312" s="68">
        <v>7670.28</v>
      </c>
    </row>
    <row r="313" spans="1:222" ht="14.25" customHeight="1">
      <c r="A313" s="75">
        <f t="shared" si="6"/>
        <v>18</v>
      </c>
      <c r="B313" s="57" t="s">
        <v>1465</v>
      </c>
      <c r="C313" s="75">
        <v>2021</v>
      </c>
      <c r="D313" s="68">
        <v>7670.28</v>
      </c>
    </row>
    <row r="314" spans="1:222" ht="14.25" customHeight="1">
      <c r="A314" s="75">
        <f t="shared" si="6"/>
        <v>19</v>
      </c>
      <c r="B314" s="57" t="s">
        <v>1466</v>
      </c>
      <c r="C314" s="75">
        <v>2023</v>
      </c>
      <c r="D314" s="68">
        <v>4059</v>
      </c>
    </row>
    <row r="315" spans="1:222" s="4" customFormat="1" ht="15" customHeight="1">
      <c r="A315" s="557" t="s">
        <v>173</v>
      </c>
      <c r="B315" s="558"/>
      <c r="C315" s="559"/>
      <c r="D315" s="436">
        <f>SUM(D296:D314)</f>
        <v>77133.299999999988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</row>
    <row r="316" spans="1:222" s="4" customFormat="1" ht="15" customHeight="1">
      <c r="A316" s="560" t="s">
        <v>593</v>
      </c>
      <c r="B316" s="561"/>
      <c r="C316" s="561"/>
      <c r="D316" s="53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</row>
    <row r="317" spans="1:222" s="4" customFormat="1" ht="15.75" customHeight="1">
      <c r="A317" s="562" t="s">
        <v>179</v>
      </c>
      <c r="B317" s="563"/>
      <c r="C317" s="563"/>
      <c r="D317" s="56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</row>
    <row r="318" spans="1:222" ht="12" customHeight="1">
      <c r="A318" s="87">
        <v>1</v>
      </c>
      <c r="B318" s="57" t="s">
        <v>477</v>
      </c>
      <c r="C318" s="75">
        <v>2020</v>
      </c>
      <c r="D318" s="54">
        <v>829</v>
      </c>
    </row>
    <row r="319" spans="1:222" ht="12" customHeight="1">
      <c r="A319" s="87">
        <f t="shared" ref="A319:A343" si="7">1+A318</f>
        <v>2</v>
      </c>
      <c r="B319" s="57" t="s">
        <v>478</v>
      </c>
      <c r="C319" s="75">
        <v>2020</v>
      </c>
      <c r="D319" s="54">
        <v>300</v>
      </c>
    </row>
    <row r="320" spans="1:222" ht="12" customHeight="1">
      <c r="A320" s="87">
        <f t="shared" si="7"/>
        <v>3</v>
      </c>
      <c r="B320" s="57" t="s">
        <v>479</v>
      </c>
      <c r="C320" s="75">
        <v>2020</v>
      </c>
      <c r="D320" s="54">
        <v>153.19999999999999</v>
      </c>
    </row>
    <row r="321" spans="1:4" ht="12" customHeight="1">
      <c r="A321" s="87">
        <f t="shared" si="7"/>
        <v>4</v>
      </c>
      <c r="B321" s="57" t="s">
        <v>480</v>
      </c>
      <c r="C321" s="75">
        <v>2020</v>
      </c>
      <c r="D321" s="54">
        <v>79</v>
      </c>
    </row>
    <row r="322" spans="1:4" ht="12" customHeight="1">
      <c r="A322" s="87">
        <f t="shared" si="7"/>
        <v>5</v>
      </c>
      <c r="B322" s="57" t="s">
        <v>481</v>
      </c>
      <c r="C322" s="75">
        <v>2020</v>
      </c>
      <c r="D322" s="54">
        <v>11468.89</v>
      </c>
    </row>
    <row r="323" spans="1:4" ht="12" customHeight="1">
      <c r="A323" s="87">
        <f t="shared" si="7"/>
        <v>6</v>
      </c>
      <c r="B323" s="57" t="s">
        <v>616</v>
      </c>
      <c r="C323" s="75">
        <v>2020</v>
      </c>
      <c r="D323" s="54">
        <v>31114.080000000002</v>
      </c>
    </row>
    <row r="324" spans="1:4" ht="12" customHeight="1">
      <c r="A324" s="87">
        <f t="shared" si="7"/>
        <v>7</v>
      </c>
      <c r="B324" s="57" t="s">
        <v>617</v>
      </c>
      <c r="C324" s="75">
        <v>2020</v>
      </c>
      <c r="D324" s="54">
        <v>1139</v>
      </c>
    </row>
    <row r="325" spans="1:4" ht="12" customHeight="1">
      <c r="A325" s="87">
        <f t="shared" si="7"/>
        <v>8</v>
      </c>
      <c r="B325" s="57" t="s">
        <v>618</v>
      </c>
      <c r="C325" s="75">
        <v>2020</v>
      </c>
      <c r="D325" s="54">
        <v>1499</v>
      </c>
    </row>
    <row r="326" spans="1:4" ht="12" customHeight="1">
      <c r="A326" s="87">
        <f t="shared" si="7"/>
        <v>9</v>
      </c>
      <c r="B326" s="57" t="s">
        <v>619</v>
      </c>
      <c r="C326" s="75">
        <v>2020</v>
      </c>
      <c r="D326" s="54">
        <v>1799</v>
      </c>
    </row>
    <row r="327" spans="1:4" ht="12" customHeight="1">
      <c r="A327" s="87">
        <f t="shared" si="7"/>
        <v>10</v>
      </c>
      <c r="B327" s="57" t="s">
        <v>620</v>
      </c>
      <c r="C327" s="75">
        <v>2021</v>
      </c>
      <c r="D327" s="54">
        <v>2245</v>
      </c>
    </row>
    <row r="328" spans="1:4" ht="12" customHeight="1">
      <c r="A328" s="87">
        <f t="shared" si="7"/>
        <v>11</v>
      </c>
      <c r="B328" s="57" t="s">
        <v>621</v>
      </c>
      <c r="C328" s="75">
        <v>2021</v>
      </c>
      <c r="D328" s="54">
        <v>290.04000000000002</v>
      </c>
    </row>
    <row r="329" spans="1:4" ht="12" customHeight="1">
      <c r="A329" s="87">
        <f t="shared" si="7"/>
        <v>12</v>
      </c>
      <c r="B329" s="57" t="s">
        <v>803</v>
      </c>
      <c r="C329" s="75">
        <v>2021</v>
      </c>
      <c r="D329" s="54">
        <v>2397</v>
      </c>
    </row>
    <row r="330" spans="1:4" ht="12" customHeight="1">
      <c r="A330" s="87">
        <f t="shared" si="7"/>
        <v>13</v>
      </c>
      <c r="B330" s="57" t="s">
        <v>804</v>
      </c>
      <c r="C330" s="75">
        <v>2021</v>
      </c>
      <c r="D330" s="54">
        <v>799</v>
      </c>
    </row>
    <row r="331" spans="1:4" ht="12" customHeight="1">
      <c r="A331" s="87">
        <f t="shared" si="7"/>
        <v>14</v>
      </c>
      <c r="B331" s="57" t="s">
        <v>805</v>
      </c>
      <c r="C331" s="75">
        <v>2021</v>
      </c>
      <c r="D331" s="54">
        <v>5555</v>
      </c>
    </row>
    <row r="332" spans="1:4" ht="12" customHeight="1">
      <c r="A332" s="87">
        <f t="shared" si="7"/>
        <v>15</v>
      </c>
      <c r="B332" s="57" t="s">
        <v>806</v>
      </c>
      <c r="C332" s="75">
        <v>2022</v>
      </c>
      <c r="D332" s="54">
        <v>799</v>
      </c>
    </row>
    <row r="333" spans="1:4" ht="12" customHeight="1">
      <c r="A333" s="87">
        <f t="shared" si="7"/>
        <v>16</v>
      </c>
      <c r="B333" s="57" t="s">
        <v>807</v>
      </c>
      <c r="C333" s="75">
        <v>2022</v>
      </c>
      <c r="D333" s="54">
        <v>1150</v>
      </c>
    </row>
    <row r="334" spans="1:4" ht="12" customHeight="1">
      <c r="A334" s="87">
        <f t="shared" si="7"/>
        <v>17</v>
      </c>
      <c r="B334" s="57" t="s">
        <v>808</v>
      </c>
      <c r="C334" s="75">
        <v>2022</v>
      </c>
      <c r="D334" s="54">
        <v>608.63</v>
      </c>
    </row>
    <row r="335" spans="1:4" ht="12" customHeight="1">
      <c r="A335" s="87">
        <f t="shared" si="7"/>
        <v>18</v>
      </c>
      <c r="B335" s="57" t="s">
        <v>809</v>
      </c>
      <c r="C335" s="75">
        <v>2022</v>
      </c>
      <c r="D335" s="54">
        <v>1711.99</v>
      </c>
    </row>
    <row r="336" spans="1:4" ht="12" customHeight="1">
      <c r="A336" s="75">
        <f t="shared" si="7"/>
        <v>19</v>
      </c>
      <c r="B336" s="57" t="s">
        <v>810</v>
      </c>
      <c r="C336" s="75">
        <v>2022</v>
      </c>
      <c r="D336" s="54">
        <v>17842.099999999999</v>
      </c>
    </row>
    <row r="337" spans="1:4" ht="12" customHeight="1">
      <c r="A337" s="75">
        <f t="shared" si="7"/>
        <v>20</v>
      </c>
      <c r="B337" s="57" t="s">
        <v>811</v>
      </c>
      <c r="C337" s="75">
        <v>2022</v>
      </c>
      <c r="D337" s="54">
        <v>718</v>
      </c>
    </row>
    <row r="338" spans="1:4" ht="12" customHeight="1">
      <c r="A338" s="75">
        <f t="shared" si="7"/>
        <v>21</v>
      </c>
      <c r="B338" s="57" t="s">
        <v>812</v>
      </c>
      <c r="C338" s="75">
        <v>2022</v>
      </c>
      <c r="D338" s="54">
        <v>359</v>
      </c>
    </row>
    <row r="339" spans="1:4" ht="12" customHeight="1">
      <c r="A339" s="75">
        <f t="shared" si="7"/>
        <v>22</v>
      </c>
      <c r="B339" s="57" t="s">
        <v>539</v>
      </c>
      <c r="C339" s="75">
        <v>2022</v>
      </c>
      <c r="D339" s="54">
        <v>2859.9</v>
      </c>
    </row>
    <row r="340" spans="1:4" ht="12" customHeight="1">
      <c r="A340" s="75">
        <f t="shared" si="7"/>
        <v>23</v>
      </c>
      <c r="B340" s="57" t="s">
        <v>950</v>
      </c>
      <c r="C340" s="75">
        <v>2023</v>
      </c>
      <c r="D340" s="54">
        <v>1399</v>
      </c>
    </row>
    <row r="341" spans="1:4" ht="12" customHeight="1">
      <c r="A341" s="75">
        <f t="shared" si="7"/>
        <v>24</v>
      </c>
      <c r="B341" s="57" t="s">
        <v>421</v>
      </c>
      <c r="C341" s="75">
        <v>2023</v>
      </c>
      <c r="D341" s="54">
        <v>500</v>
      </c>
    </row>
    <row r="342" spans="1:4" ht="12" customHeight="1">
      <c r="A342" s="75">
        <f t="shared" si="7"/>
        <v>25</v>
      </c>
      <c r="B342" s="57" t="s">
        <v>951</v>
      </c>
      <c r="C342" s="75">
        <v>2023</v>
      </c>
      <c r="D342" s="54">
        <v>10000</v>
      </c>
    </row>
    <row r="343" spans="1:4" ht="12" customHeight="1">
      <c r="A343" s="75">
        <f t="shared" si="7"/>
        <v>26</v>
      </c>
      <c r="B343" s="57" t="s">
        <v>951</v>
      </c>
      <c r="C343" s="75">
        <v>2023</v>
      </c>
      <c r="D343" s="54">
        <v>7500</v>
      </c>
    </row>
    <row r="344" spans="1:4" ht="12" customHeight="1">
      <c r="A344" s="565" t="s">
        <v>173</v>
      </c>
      <c r="B344" s="566"/>
      <c r="C344" s="559"/>
      <c r="D344" s="441">
        <f>SUM(D318:D343)</f>
        <v>105114.82999999999</v>
      </c>
    </row>
    <row r="345" spans="1:4" ht="12.75" customHeight="1">
      <c r="A345" s="562" t="s">
        <v>178</v>
      </c>
      <c r="B345" s="563"/>
      <c r="C345" s="563"/>
      <c r="D345" s="564"/>
    </row>
    <row r="346" spans="1:4">
      <c r="A346" s="75">
        <v>1</v>
      </c>
      <c r="B346" s="57" t="s">
        <v>482</v>
      </c>
      <c r="C346" s="75">
        <v>2020</v>
      </c>
      <c r="D346" s="54">
        <v>1659</v>
      </c>
    </row>
    <row r="347" spans="1:4">
      <c r="A347" s="75">
        <f t="shared" ref="A347:A375" si="8">1+A346</f>
        <v>2</v>
      </c>
      <c r="B347" s="57" t="s">
        <v>482</v>
      </c>
      <c r="C347" s="75">
        <v>2020</v>
      </c>
      <c r="D347" s="54">
        <v>1979</v>
      </c>
    </row>
    <row r="348" spans="1:4">
      <c r="A348" s="75">
        <f t="shared" si="8"/>
        <v>3</v>
      </c>
      <c r="B348" s="57" t="s">
        <v>444</v>
      </c>
      <c r="C348" s="75">
        <v>2020</v>
      </c>
      <c r="D348" s="54">
        <v>1929</v>
      </c>
    </row>
    <row r="349" spans="1:4">
      <c r="A349" s="75">
        <f t="shared" si="8"/>
        <v>4</v>
      </c>
      <c r="B349" s="57" t="s">
        <v>482</v>
      </c>
      <c r="C349" s="75">
        <v>2020</v>
      </c>
      <c r="D349" s="54">
        <v>1659</v>
      </c>
    </row>
    <row r="350" spans="1:4">
      <c r="A350" s="75">
        <f t="shared" si="8"/>
        <v>5</v>
      </c>
      <c r="B350" s="57" t="s">
        <v>483</v>
      </c>
      <c r="C350" s="75">
        <v>2020</v>
      </c>
      <c r="D350" s="54">
        <v>309</v>
      </c>
    </row>
    <row r="351" spans="1:4">
      <c r="A351" s="75">
        <f t="shared" si="8"/>
        <v>6</v>
      </c>
      <c r="B351" s="57" t="s">
        <v>483</v>
      </c>
      <c r="C351" s="75">
        <v>2020</v>
      </c>
      <c r="D351" s="54">
        <v>179</v>
      </c>
    </row>
    <row r="352" spans="1:4">
      <c r="A352" s="75">
        <f t="shared" si="8"/>
        <v>7</v>
      </c>
      <c r="B352" s="57" t="s">
        <v>483</v>
      </c>
      <c r="C352" s="75">
        <v>2020</v>
      </c>
      <c r="D352" s="54">
        <v>179</v>
      </c>
    </row>
    <row r="353" spans="1:4">
      <c r="A353" s="75">
        <f t="shared" si="8"/>
        <v>8</v>
      </c>
      <c r="B353" s="57" t="s">
        <v>483</v>
      </c>
      <c r="C353" s="75">
        <v>2020</v>
      </c>
      <c r="D353" s="54">
        <v>179</v>
      </c>
    </row>
    <row r="354" spans="1:4">
      <c r="A354" s="75">
        <f t="shared" si="8"/>
        <v>9</v>
      </c>
      <c r="B354" s="57" t="s">
        <v>483</v>
      </c>
      <c r="C354" s="75">
        <v>2020</v>
      </c>
      <c r="D354" s="54">
        <v>179</v>
      </c>
    </row>
    <row r="355" spans="1:4">
      <c r="A355" s="75">
        <f t="shared" si="8"/>
        <v>10</v>
      </c>
      <c r="B355" s="57" t="s">
        <v>483</v>
      </c>
      <c r="C355" s="75">
        <v>2020</v>
      </c>
      <c r="D355" s="54">
        <v>179</v>
      </c>
    </row>
    <row r="356" spans="1:4">
      <c r="A356" s="75">
        <f t="shared" si="8"/>
        <v>11</v>
      </c>
      <c r="B356" s="57" t="s">
        <v>483</v>
      </c>
      <c r="C356" s="75">
        <v>2020</v>
      </c>
      <c r="D356" s="54">
        <v>179</v>
      </c>
    </row>
    <row r="357" spans="1:4">
      <c r="A357" s="75">
        <f t="shared" si="8"/>
        <v>12</v>
      </c>
      <c r="B357" s="57" t="s">
        <v>622</v>
      </c>
      <c r="C357" s="75">
        <v>2020</v>
      </c>
      <c r="D357" s="54">
        <v>109537.65</v>
      </c>
    </row>
    <row r="358" spans="1:4">
      <c r="A358" s="75">
        <f t="shared" si="8"/>
        <v>13</v>
      </c>
      <c r="B358" s="57" t="s">
        <v>623</v>
      </c>
      <c r="C358" s="75">
        <v>2020</v>
      </c>
      <c r="D358" s="54">
        <v>2434.17</v>
      </c>
    </row>
    <row r="359" spans="1:4" ht="25.5">
      <c r="A359" s="75">
        <f t="shared" si="8"/>
        <v>14</v>
      </c>
      <c r="B359" s="57" t="s">
        <v>624</v>
      </c>
      <c r="C359" s="75">
        <v>2020</v>
      </c>
      <c r="D359" s="54">
        <v>6689.97</v>
      </c>
    </row>
    <row r="360" spans="1:4">
      <c r="A360" s="75">
        <f t="shared" si="8"/>
        <v>15</v>
      </c>
      <c r="B360" s="57" t="s">
        <v>625</v>
      </c>
      <c r="C360" s="75">
        <v>2020</v>
      </c>
      <c r="D360" s="54">
        <v>3574.38</v>
      </c>
    </row>
    <row r="361" spans="1:4">
      <c r="A361" s="75">
        <f t="shared" si="8"/>
        <v>16</v>
      </c>
      <c r="B361" s="57" t="s">
        <v>626</v>
      </c>
      <c r="C361" s="75">
        <v>2020</v>
      </c>
      <c r="D361" s="54">
        <v>3387.42</v>
      </c>
    </row>
    <row r="362" spans="1:4">
      <c r="A362" s="75">
        <f t="shared" si="8"/>
        <v>17</v>
      </c>
      <c r="B362" s="57" t="s">
        <v>627</v>
      </c>
      <c r="C362" s="75">
        <v>2020</v>
      </c>
      <c r="D362" s="54">
        <v>3499</v>
      </c>
    </row>
    <row r="363" spans="1:4">
      <c r="A363" s="75">
        <f t="shared" si="8"/>
        <v>18</v>
      </c>
      <c r="B363" s="57" t="s">
        <v>628</v>
      </c>
      <c r="C363" s="75">
        <v>2021</v>
      </c>
      <c r="D363" s="54">
        <v>299</v>
      </c>
    </row>
    <row r="364" spans="1:4">
      <c r="A364" s="75">
        <f t="shared" si="8"/>
        <v>19</v>
      </c>
      <c r="B364" s="57" t="s">
        <v>629</v>
      </c>
      <c r="C364" s="75">
        <v>2021</v>
      </c>
      <c r="D364" s="54">
        <v>1399</v>
      </c>
    </row>
    <row r="365" spans="1:4">
      <c r="A365" s="75">
        <f t="shared" si="8"/>
        <v>20</v>
      </c>
      <c r="B365" s="57" t="s">
        <v>630</v>
      </c>
      <c r="C365" s="75">
        <v>2021</v>
      </c>
      <c r="D365" s="54">
        <v>95.01</v>
      </c>
    </row>
    <row r="366" spans="1:4">
      <c r="A366" s="75">
        <f t="shared" si="8"/>
        <v>21</v>
      </c>
      <c r="B366" s="57" t="s">
        <v>545</v>
      </c>
      <c r="C366" s="75">
        <v>2021</v>
      </c>
      <c r="D366" s="54">
        <v>2999</v>
      </c>
    </row>
    <row r="367" spans="1:4">
      <c r="A367" s="75">
        <f t="shared" si="8"/>
        <v>22</v>
      </c>
      <c r="B367" s="57" t="s">
        <v>392</v>
      </c>
      <c r="C367" s="75">
        <v>2021</v>
      </c>
      <c r="D367" s="54">
        <v>349</v>
      </c>
    </row>
    <row r="368" spans="1:4">
      <c r="A368" s="75">
        <f t="shared" si="8"/>
        <v>23</v>
      </c>
      <c r="B368" s="57" t="s">
        <v>813</v>
      </c>
      <c r="C368" s="75">
        <v>2021</v>
      </c>
      <c r="D368" s="54">
        <v>350.9</v>
      </c>
    </row>
    <row r="369" spans="1:4">
      <c r="A369" s="75">
        <f t="shared" si="8"/>
        <v>24</v>
      </c>
      <c r="B369" s="57" t="s">
        <v>392</v>
      </c>
      <c r="C369" s="75">
        <v>2021</v>
      </c>
      <c r="D369" s="54">
        <v>349</v>
      </c>
    </row>
    <row r="370" spans="1:4">
      <c r="A370" s="75">
        <f t="shared" si="8"/>
        <v>25</v>
      </c>
      <c r="B370" s="57" t="s">
        <v>814</v>
      </c>
      <c r="C370" s="75">
        <v>2022</v>
      </c>
      <c r="D370" s="54">
        <v>2568</v>
      </c>
    </row>
    <row r="371" spans="1:4">
      <c r="A371" s="75">
        <f t="shared" si="8"/>
        <v>26</v>
      </c>
      <c r="B371" s="57" t="s">
        <v>815</v>
      </c>
      <c r="C371" s="75">
        <v>2022</v>
      </c>
      <c r="D371" s="54">
        <v>3177.09</v>
      </c>
    </row>
    <row r="372" spans="1:4">
      <c r="A372" s="75">
        <f t="shared" si="8"/>
        <v>27</v>
      </c>
      <c r="B372" s="57" t="s">
        <v>816</v>
      </c>
      <c r="C372" s="75">
        <v>2022</v>
      </c>
      <c r="D372" s="54">
        <v>3807.9</v>
      </c>
    </row>
    <row r="373" spans="1:4">
      <c r="A373" s="75">
        <f t="shared" si="8"/>
        <v>28</v>
      </c>
      <c r="B373" s="57" t="s">
        <v>489</v>
      </c>
      <c r="C373" s="75">
        <v>2023</v>
      </c>
      <c r="D373" s="54">
        <v>3159.01</v>
      </c>
    </row>
    <row r="374" spans="1:4">
      <c r="A374" s="75">
        <f t="shared" si="8"/>
        <v>29</v>
      </c>
      <c r="B374" s="57" t="s">
        <v>952</v>
      </c>
      <c r="C374" s="75">
        <v>2023</v>
      </c>
      <c r="D374" s="54">
        <v>816.87</v>
      </c>
    </row>
    <row r="375" spans="1:4">
      <c r="A375" s="75">
        <f t="shared" si="8"/>
        <v>30</v>
      </c>
      <c r="B375" s="57" t="s">
        <v>953</v>
      </c>
      <c r="C375" s="75">
        <v>2023</v>
      </c>
      <c r="D375" s="54">
        <v>12000</v>
      </c>
    </row>
    <row r="376" spans="1:4" ht="12.75" customHeight="1">
      <c r="A376" s="557" t="s">
        <v>173</v>
      </c>
      <c r="B376" s="558"/>
      <c r="C376" s="559"/>
      <c r="D376" s="442">
        <f>SUM(D346:D375)</f>
        <v>169101.37</v>
      </c>
    </row>
    <row r="377" spans="1:4" ht="12.75" customHeight="1">
      <c r="A377" s="560" t="s">
        <v>204</v>
      </c>
      <c r="B377" s="561"/>
      <c r="C377" s="561"/>
      <c r="D377" s="531"/>
    </row>
    <row r="378" spans="1:4" ht="12.75" customHeight="1">
      <c r="A378" s="562" t="s">
        <v>179</v>
      </c>
      <c r="B378" s="563"/>
      <c r="C378" s="563"/>
      <c r="D378" s="564"/>
    </row>
    <row r="379" spans="1:4" ht="12.75" customHeight="1">
      <c r="A379" s="75">
        <v>1</v>
      </c>
      <c r="B379" s="55" t="s">
        <v>765</v>
      </c>
      <c r="C379" s="75">
        <v>2020</v>
      </c>
      <c r="D379" s="77">
        <v>1341.42</v>
      </c>
    </row>
    <row r="380" spans="1:4" ht="12.75" customHeight="1">
      <c r="A380" s="75">
        <f t="shared" ref="A380:A388" si="9">1+A379</f>
        <v>2</v>
      </c>
      <c r="B380" s="55" t="s">
        <v>766</v>
      </c>
      <c r="C380" s="75">
        <v>2020</v>
      </c>
      <c r="D380" s="77">
        <v>15482.64</v>
      </c>
    </row>
    <row r="381" spans="1:4" ht="12.75" customHeight="1">
      <c r="A381" s="75">
        <f t="shared" si="9"/>
        <v>3</v>
      </c>
      <c r="B381" s="55" t="s">
        <v>767</v>
      </c>
      <c r="C381" s="75">
        <v>2020</v>
      </c>
      <c r="D381" s="77">
        <v>2296.3200000000002</v>
      </c>
    </row>
    <row r="382" spans="1:4" ht="12.75" customHeight="1">
      <c r="A382" s="75">
        <f t="shared" si="9"/>
        <v>4</v>
      </c>
      <c r="B382" s="55" t="s">
        <v>768</v>
      </c>
      <c r="C382" s="75">
        <v>2020</v>
      </c>
      <c r="D382" s="77">
        <v>340</v>
      </c>
    </row>
    <row r="383" spans="1:4" ht="12.75" customHeight="1">
      <c r="A383" s="75">
        <f t="shared" si="9"/>
        <v>5</v>
      </c>
      <c r="B383" s="55" t="s">
        <v>769</v>
      </c>
      <c r="C383" s="75">
        <v>2020</v>
      </c>
      <c r="D383" s="77">
        <v>4947</v>
      </c>
    </row>
    <row r="384" spans="1:4" ht="12.75" customHeight="1">
      <c r="A384" s="75">
        <f t="shared" si="9"/>
        <v>6</v>
      </c>
      <c r="B384" s="55" t="s">
        <v>770</v>
      </c>
      <c r="C384" s="75">
        <v>2020</v>
      </c>
      <c r="D384" s="77">
        <v>4250</v>
      </c>
    </row>
    <row r="385" spans="1:222" ht="12.75" customHeight="1">
      <c r="A385" s="75">
        <f t="shared" si="9"/>
        <v>7</v>
      </c>
      <c r="B385" s="55" t="s">
        <v>769</v>
      </c>
      <c r="C385" s="75">
        <v>2020</v>
      </c>
      <c r="D385" s="77">
        <v>1499.99</v>
      </c>
    </row>
    <row r="386" spans="1:222" ht="12.75" customHeight="1">
      <c r="A386" s="75">
        <f t="shared" si="9"/>
        <v>8</v>
      </c>
      <c r="B386" s="55" t="s">
        <v>769</v>
      </c>
      <c r="C386" s="75">
        <v>2020</v>
      </c>
      <c r="D386" s="77">
        <v>3075</v>
      </c>
    </row>
    <row r="387" spans="1:222" ht="12.75" customHeight="1">
      <c r="A387" s="75">
        <f t="shared" si="9"/>
        <v>9</v>
      </c>
      <c r="B387" s="55" t="s">
        <v>769</v>
      </c>
      <c r="C387" s="75">
        <v>2020</v>
      </c>
      <c r="D387" s="77">
        <v>1700</v>
      </c>
    </row>
    <row r="388" spans="1:222" ht="12.75" customHeight="1">
      <c r="A388" s="75">
        <f t="shared" si="9"/>
        <v>10</v>
      </c>
      <c r="B388" s="55" t="s">
        <v>771</v>
      </c>
      <c r="C388" s="75">
        <v>2020</v>
      </c>
      <c r="D388" s="77">
        <v>15278.62</v>
      </c>
    </row>
    <row r="389" spans="1:222" ht="12.75" customHeight="1">
      <c r="A389" s="557" t="s">
        <v>173</v>
      </c>
      <c r="B389" s="558"/>
      <c r="C389" s="559"/>
      <c r="D389" s="436">
        <f>SUM(D379:D388)</f>
        <v>50210.99</v>
      </c>
      <c r="E389" s="53"/>
    </row>
    <row r="390" spans="1:222" s="4" customFormat="1" ht="15" customHeight="1">
      <c r="A390" s="583" t="s">
        <v>178</v>
      </c>
      <c r="B390" s="584"/>
      <c r="C390" s="584"/>
      <c r="D390" s="58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  <c r="GA390" s="1"/>
      <c r="GB390" s="1"/>
      <c r="GC390" s="1"/>
      <c r="GD390" s="1"/>
      <c r="GE390" s="1"/>
      <c r="GF390" s="1"/>
      <c r="GG390" s="1"/>
      <c r="GH390" s="1"/>
      <c r="GI390" s="1"/>
      <c r="GJ390" s="1"/>
      <c r="GK390" s="1"/>
      <c r="GL390" s="1"/>
      <c r="GM390" s="1"/>
      <c r="GN390" s="1"/>
      <c r="GO390" s="1"/>
      <c r="GP390" s="1"/>
      <c r="GQ390" s="1"/>
      <c r="GR390" s="1"/>
      <c r="GS390" s="1"/>
      <c r="GT390" s="1"/>
      <c r="GU390" s="1"/>
      <c r="GV390" s="1"/>
      <c r="GW390" s="1"/>
      <c r="GX390" s="1"/>
      <c r="GY390" s="1"/>
      <c r="GZ390" s="1"/>
      <c r="HA390" s="1"/>
      <c r="HB390" s="1"/>
      <c r="HC390" s="1"/>
      <c r="HD390" s="1"/>
      <c r="HE390" s="1"/>
      <c r="HF390" s="1"/>
      <c r="HG390" s="1"/>
      <c r="HH390" s="1"/>
      <c r="HI390" s="1"/>
      <c r="HJ390" s="1"/>
      <c r="HK390" s="1"/>
      <c r="HL390" s="1"/>
      <c r="HM390" s="1"/>
      <c r="HN390" s="1"/>
    </row>
    <row r="391" spans="1:222" ht="15" customHeight="1">
      <c r="A391" s="75">
        <v>1</v>
      </c>
      <c r="B391" s="55" t="s">
        <v>572</v>
      </c>
      <c r="C391" s="75">
        <v>2020</v>
      </c>
      <c r="D391" s="77">
        <v>1050</v>
      </c>
    </row>
    <row r="392" spans="1:222" ht="15" customHeight="1">
      <c r="A392" s="75">
        <f t="shared" ref="A392:A421" si="10">1+A391</f>
        <v>2</v>
      </c>
      <c r="B392" s="55" t="s">
        <v>572</v>
      </c>
      <c r="C392" s="75">
        <v>2020</v>
      </c>
      <c r="D392" s="77">
        <v>1050</v>
      </c>
    </row>
    <row r="393" spans="1:222" ht="15" customHeight="1">
      <c r="A393" s="75">
        <f t="shared" si="10"/>
        <v>3</v>
      </c>
      <c r="B393" s="55" t="s">
        <v>572</v>
      </c>
      <c r="C393" s="75">
        <v>2020</v>
      </c>
      <c r="D393" s="77">
        <v>1050</v>
      </c>
    </row>
    <row r="394" spans="1:222" ht="15" customHeight="1">
      <c r="A394" s="75">
        <f t="shared" si="10"/>
        <v>4</v>
      </c>
      <c r="B394" s="55" t="s">
        <v>573</v>
      </c>
      <c r="C394" s="75">
        <v>2020</v>
      </c>
      <c r="D394" s="77">
        <v>750</v>
      </c>
    </row>
    <row r="395" spans="1:222" ht="15" customHeight="1">
      <c r="A395" s="75">
        <f t="shared" si="10"/>
        <v>5</v>
      </c>
      <c r="B395" s="55" t="s">
        <v>501</v>
      </c>
      <c r="C395" s="75">
        <v>2020</v>
      </c>
      <c r="D395" s="77">
        <v>1495</v>
      </c>
    </row>
    <row r="396" spans="1:222" ht="15" customHeight="1">
      <c r="A396" s="75">
        <f t="shared" si="10"/>
        <v>6</v>
      </c>
      <c r="B396" s="55" t="s">
        <v>574</v>
      </c>
      <c r="C396" s="75">
        <v>2020</v>
      </c>
      <c r="D396" s="77">
        <v>935.75</v>
      </c>
    </row>
    <row r="397" spans="1:222" ht="15" customHeight="1">
      <c r="A397" s="75">
        <f t="shared" si="10"/>
        <v>7</v>
      </c>
      <c r="B397" s="55" t="s">
        <v>388</v>
      </c>
      <c r="C397" s="75">
        <v>2020</v>
      </c>
      <c r="D397" s="77">
        <v>525</v>
      </c>
    </row>
    <row r="398" spans="1:222" ht="22.5" customHeight="1">
      <c r="A398" s="75">
        <f t="shared" si="10"/>
        <v>8</v>
      </c>
      <c r="B398" s="55" t="s">
        <v>772</v>
      </c>
      <c r="C398" s="75">
        <v>2020</v>
      </c>
      <c r="D398" s="77">
        <v>67490.100000000006</v>
      </c>
    </row>
    <row r="399" spans="1:222" ht="15" customHeight="1">
      <c r="A399" s="75">
        <f t="shared" si="10"/>
        <v>9</v>
      </c>
      <c r="B399" s="55" t="s">
        <v>773</v>
      </c>
      <c r="C399" s="75">
        <v>2020</v>
      </c>
      <c r="D399" s="77">
        <v>18364.5</v>
      </c>
    </row>
    <row r="400" spans="1:222" ht="15" customHeight="1">
      <c r="A400" s="75">
        <f t="shared" si="10"/>
        <v>10</v>
      </c>
      <c r="B400" s="55" t="s">
        <v>774</v>
      </c>
      <c r="C400" s="75">
        <v>2020</v>
      </c>
      <c r="D400" s="77">
        <v>5904</v>
      </c>
    </row>
    <row r="401" spans="1:4" ht="15" customHeight="1">
      <c r="A401" s="75">
        <f t="shared" si="10"/>
        <v>11</v>
      </c>
      <c r="B401" s="55" t="s">
        <v>775</v>
      </c>
      <c r="C401" s="75">
        <v>2020</v>
      </c>
      <c r="D401" s="77">
        <v>12177</v>
      </c>
    </row>
    <row r="402" spans="1:4" ht="15" customHeight="1">
      <c r="A402" s="75">
        <f t="shared" si="10"/>
        <v>12</v>
      </c>
      <c r="B402" s="55" t="s">
        <v>776</v>
      </c>
      <c r="C402" s="75">
        <v>2020</v>
      </c>
      <c r="D402" s="77">
        <v>1078.71</v>
      </c>
    </row>
    <row r="403" spans="1:4" ht="15" customHeight="1">
      <c r="A403" s="75">
        <f t="shared" si="10"/>
        <v>13</v>
      </c>
      <c r="B403" s="55" t="s">
        <v>777</v>
      </c>
      <c r="C403" s="75">
        <v>2020</v>
      </c>
      <c r="D403" s="77">
        <v>8063.66</v>
      </c>
    </row>
    <row r="404" spans="1:4" ht="15" customHeight="1">
      <c r="A404" s="75">
        <f t="shared" si="10"/>
        <v>14</v>
      </c>
      <c r="B404" s="55" t="s">
        <v>778</v>
      </c>
      <c r="C404" s="75">
        <v>2020</v>
      </c>
      <c r="D404" s="77">
        <v>5332.76</v>
      </c>
    </row>
    <row r="405" spans="1:4" ht="15" customHeight="1">
      <c r="A405" s="75">
        <f t="shared" si="10"/>
        <v>15</v>
      </c>
      <c r="B405" s="55" t="s">
        <v>779</v>
      </c>
      <c r="C405" s="75">
        <v>2020</v>
      </c>
      <c r="D405" s="77">
        <v>3780</v>
      </c>
    </row>
    <row r="406" spans="1:4" ht="15" customHeight="1">
      <c r="A406" s="75">
        <f t="shared" si="10"/>
        <v>16</v>
      </c>
      <c r="B406" s="55" t="s">
        <v>388</v>
      </c>
      <c r="C406" s="75">
        <v>2020</v>
      </c>
      <c r="D406" s="77">
        <v>935</v>
      </c>
    </row>
    <row r="407" spans="1:4" ht="15" customHeight="1">
      <c r="A407" s="75">
        <f t="shared" si="10"/>
        <v>17</v>
      </c>
      <c r="B407" s="55" t="s">
        <v>876</v>
      </c>
      <c r="C407" s="75">
        <v>2020</v>
      </c>
      <c r="D407" s="77">
        <v>33825</v>
      </c>
    </row>
    <row r="408" spans="1:4" ht="15" customHeight="1">
      <c r="A408" s="75">
        <f t="shared" si="10"/>
        <v>18</v>
      </c>
      <c r="B408" s="55" t="s">
        <v>877</v>
      </c>
      <c r="C408" s="75">
        <v>2020</v>
      </c>
      <c r="D408" s="77">
        <v>12000</v>
      </c>
    </row>
    <row r="409" spans="1:4" ht="15" customHeight="1">
      <c r="A409" s="75">
        <f t="shared" si="10"/>
        <v>19</v>
      </c>
      <c r="B409" s="55" t="s">
        <v>551</v>
      </c>
      <c r="C409" s="75">
        <v>2020</v>
      </c>
      <c r="D409" s="77">
        <v>2400</v>
      </c>
    </row>
    <row r="410" spans="1:4" ht="15" customHeight="1">
      <c r="A410" s="75">
        <f t="shared" si="10"/>
        <v>20</v>
      </c>
      <c r="B410" s="55" t="s">
        <v>878</v>
      </c>
      <c r="C410" s="75">
        <v>2020</v>
      </c>
      <c r="D410" s="77">
        <v>1500</v>
      </c>
    </row>
    <row r="411" spans="1:4" ht="15" customHeight="1">
      <c r="A411" s="75">
        <f t="shared" si="10"/>
        <v>21</v>
      </c>
      <c r="B411" s="55" t="s">
        <v>436</v>
      </c>
      <c r="C411" s="75">
        <v>2020</v>
      </c>
      <c r="D411" s="77">
        <v>1845</v>
      </c>
    </row>
    <row r="412" spans="1:4" ht="15" customHeight="1">
      <c r="A412" s="75">
        <f t="shared" si="10"/>
        <v>22</v>
      </c>
      <c r="B412" s="55" t="s">
        <v>879</v>
      </c>
      <c r="C412" s="75">
        <v>2021</v>
      </c>
      <c r="D412" s="77">
        <v>8437</v>
      </c>
    </row>
    <row r="413" spans="1:4" ht="15" customHeight="1">
      <c r="A413" s="75">
        <f t="shared" si="10"/>
        <v>23</v>
      </c>
      <c r="B413" s="55" t="s">
        <v>880</v>
      </c>
      <c r="C413" s="75">
        <v>2021</v>
      </c>
      <c r="D413" s="77">
        <v>1199</v>
      </c>
    </row>
    <row r="414" spans="1:4" ht="15" customHeight="1">
      <c r="A414" s="75">
        <f t="shared" si="10"/>
        <v>24</v>
      </c>
      <c r="B414" s="55" t="s">
        <v>881</v>
      </c>
      <c r="C414" s="75">
        <v>2021</v>
      </c>
      <c r="D414" s="77">
        <v>1185</v>
      </c>
    </row>
    <row r="415" spans="1:4" ht="15" customHeight="1">
      <c r="A415" s="75">
        <f t="shared" si="10"/>
        <v>25</v>
      </c>
      <c r="B415" s="55" t="s">
        <v>882</v>
      </c>
      <c r="C415" s="75">
        <v>2021</v>
      </c>
      <c r="D415" s="77">
        <v>2390</v>
      </c>
    </row>
    <row r="416" spans="1:4" ht="15" customHeight="1">
      <c r="A416" s="75">
        <f t="shared" si="10"/>
        <v>26</v>
      </c>
      <c r="B416" s="55" t="s">
        <v>883</v>
      </c>
      <c r="C416" s="75">
        <v>2021</v>
      </c>
      <c r="D416" s="77">
        <v>4283.8</v>
      </c>
    </row>
    <row r="417" spans="1:5" ht="15" customHeight="1">
      <c r="A417" s="75">
        <f t="shared" si="10"/>
        <v>27</v>
      </c>
      <c r="B417" s="55" t="s">
        <v>884</v>
      </c>
      <c r="C417" s="75">
        <v>2021</v>
      </c>
      <c r="D417" s="77">
        <v>4296</v>
      </c>
    </row>
    <row r="418" spans="1:5" ht="15" customHeight="1">
      <c r="A418" s="75">
        <f t="shared" si="10"/>
        <v>28</v>
      </c>
      <c r="B418" s="55" t="s">
        <v>954</v>
      </c>
      <c r="C418" s="75">
        <v>2022</v>
      </c>
      <c r="D418" s="77">
        <v>5545.45</v>
      </c>
    </row>
    <row r="419" spans="1:5" ht="15" customHeight="1">
      <c r="A419" s="75">
        <f t="shared" si="10"/>
        <v>29</v>
      </c>
      <c r="B419" s="55" t="s">
        <v>955</v>
      </c>
      <c r="C419" s="75">
        <v>2022</v>
      </c>
      <c r="D419" s="77">
        <v>19560</v>
      </c>
    </row>
    <row r="420" spans="1:5" ht="15" customHeight="1">
      <c r="A420" s="75">
        <f t="shared" si="10"/>
        <v>30</v>
      </c>
      <c r="B420" s="55" t="s">
        <v>956</v>
      </c>
      <c r="C420" s="75">
        <v>2022</v>
      </c>
      <c r="D420" s="77">
        <v>2390</v>
      </c>
    </row>
    <row r="421" spans="1:5" ht="15" customHeight="1">
      <c r="A421" s="75">
        <f t="shared" si="10"/>
        <v>31</v>
      </c>
      <c r="B421" s="55" t="s">
        <v>957</v>
      </c>
      <c r="C421" s="75">
        <v>2022</v>
      </c>
      <c r="D421" s="77">
        <v>5880</v>
      </c>
    </row>
    <row r="422" spans="1:5" s="4" customFormat="1" ht="12" customHeight="1">
      <c r="A422" s="576" t="s">
        <v>173</v>
      </c>
      <c r="B422" s="576"/>
      <c r="C422" s="576"/>
      <c r="D422" s="436">
        <f>SUM(D391:D421)</f>
        <v>236717.73</v>
      </c>
      <c r="E422" s="142"/>
    </row>
    <row r="423" spans="1:5" s="4" customFormat="1" ht="12" customHeight="1">
      <c r="A423" s="590" t="s">
        <v>437</v>
      </c>
      <c r="B423" s="591"/>
      <c r="C423" s="591"/>
      <c r="D423" s="592"/>
    </row>
    <row r="424" spans="1:5" s="4" customFormat="1" ht="12" customHeight="1">
      <c r="A424" s="75">
        <v>1</v>
      </c>
      <c r="B424" s="55" t="s">
        <v>439</v>
      </c>
      <c r="C424" s="47"/>
      <c r="D424" s="54">
        <v>15468</v>
      </c>
    </row>
    <row r="425" spans="1:5" s="4" customFormat="1" ht="12" customHeight="1">
      <c r="A425" s="160"/>
      <c r="B425" s="593" t="s">
        <v>438</v>
      </c>
      <c r="C425" s="593"/>
      <c r="D425" s="436">
        <f>SUM(D424)</f>
        <v>15468</v>
      </c>
    </row>
    <row r="426" spans="1:5" s="12" customFormat="1" ht="12.75" customHeight="1">
      <c r="A426" s="560" t="s">
        <v>205</v>
      </c>
      <c r="B426" s="561"/>
      <c r="C426" s="561"/>
      <c r="D426" s="531"/>
    </row>
    <row r="427" spans="1:5" ht="12.75" customHeight="1">
      <c r="A427" s="562" t="s">
        <v>179</v>
      </c>
      <c r="B427" s="563"/>
      <c r="C427" s="563"/>
      <c r="D427" s="564"/>
    </row>
    <row r="428" spans="1:5" s="86" customFormat="1">
      <c r="A428" s="103">
        <v>1</v>
      </c>
      <c r="B428" s="74" t="s">
        <v>958</v>
      </c>
      <c r="C428" s="103">
        <v>2022</v>
      </c>
      <c r="D428" s="443">
        <v>5545.45</v>
      </c>
      <c r="E428" s="359"/>
    </row>
    <row r="429" spans="1:5" s="86" customFormat="1">
      <c r="A429" s="75">
        <f>1+A428</f>
        <v>2</v>
      </c>
      <c r="B429" s="74" t="s">
        <v>959</v>
      </c>
      <c r="C429" s="103">
        <v>2022</v>
      </c>
      <c r="D429" s="443">
        <v>7500</v>
      </c>
      <c r="E429" s="359"/>
    </row>
    <row r="430" spans="1:5">
      <c r="A430" s="75">
        <f t="shared" ref="A430:A436" si="11">1+A429</f>
        <v>3</v>
      </c>
      <c r="B430" s="139" t="s">
        <v>960</v>
      </c>
      <c r="C430" s="140">
        <v>2022</v>
      </c>
      <c r="D430" s="443">
        <v>4330</v>
      </c>
      <c r="E430" s="360"/>
    </row>
    <row r="431" spans="1:5">
      <c r="A431" s="75">
        <f t="shared" si="11"/>
        <v>4</v>
      </c>
      <c r="B431" s="139" t="s">
        <v>960</v>
      </c>
      <c r="C431" s="140">
        <v>2022</v>
      </c>
      <c r="D431" s="443">
        <v>4330</v>
      </c>
      <c r="E431" s="360"/>
    </row>
    <row r="432" spans="1:5">
      <c r="A432" s="75">
        <f t="shared" si="11"/>
        <v>5</v>
      </c>
      <c r="B432" s="139" t="s">
        <v>961</v>
      </c>
      <c r="C432" s="140">
        <v>2022</v>
      </c>
      <c r="D432" s="443">
        <v>4330</v>
      </c>
      <c r="E432" s="360"/>
    </row>
    <row r="433" spans="1:5">
      <c r="A433" s="75">
        <f t="shared" si="11"/>
        <v>6</v>
      </c>
      <c r="B433" s="139" t="s">
        <v>777</v>
      </c>
      <c r="C433" s="140">
        <v>2023</v>
      </c>
      <c r="D433" s="443">
        <v>23489.31</v>
      </c>
      <c r="E433" s="360"/>
    </row>
    <row r="434" spans="1:5">
      <c r="A434" s="75">
        <f t="shared" si="11"/>
        <v>7</v>
      </c>
      <c r="B434" s="139" t="s">
        <v>962</v>
      </c>
      <c r="C434" s="140">
        <v>2022</v>
      </c>
      <c r="D434" s="443">
        <v>10100</v>
      </c>
      <c r="E434" s="360"/>
    </row>
    <row r="435" spans="1:5">
      <c r="A435" s="75">
        <f t="shared" si="11"/>
        <v>8</v>
      </c>
      <c r="B435" s="139" t="s">
        <v>961</v>
      </c>
      <c r="C435" s="140">
        <v>2023</v>
      </c>
      <c r="D435" s="443">
        <v>3500</v>
      </c>
      <c r="E435" s="360"/>
    </row>
    <row r="436" spans="1:5">
      <c r="A436" s="75">
        <f t="shared" si="11"/>
        <v>9</v>
      </c>
      <c r="B436" s="139" t="s">
        <v>1475</v>
      </c>
      <c r="C436" s="140">
        <v>2023</v>
      </c>
      <c r="D436" s="443">
        <v>8200</v>
      </c>
      <c r="E436" s="360"/>
    </row>
    <row r="437" spans="1:5" ht="12.75" customHeight="1">
      <c r="A437" s="557" t="s">
        <v>173</v>
      </c>
      <c r="B437" s="558"/>
      <c r="C437" s="559"/>
      <c r="D437" s="436">
        <f>SUM(D428:D436)</f>
        <v>71324.760000000009</v>
      </c>
      <c r="E437" s="360"/>
    </row>
    <row r="438" spans="1:5" ht="12.75" customHeight="1">
      <c r="A438" s="562" t="s">
        <v>178</v>
      </c>
      <c r="B438" s="563"/>
      <c r="C438" s="563"/>
      <c r="D438" s="564"/>
    </row>
    <row r="439" spans="1:5">
      <c r="A439" s="75">
        <v>1</v>
      </c>
      <c r="B439" s="74" t="s">
        <v>963</v>
      </c>
      <c r="C439" s="103">
        <v>2022</v>
      </c>
      <c r="D439" s="364">
        <v>12000</v>
      </c>
    </row>
    <row r="440" spans="1:5">
      <c r="A440" s="75">
        <f>1+A439</f>
        <v>2</v>
      </c>
      <c r="B440" s="74" t="s">
        <v>964</v>
      </c>
      <c r="C440" s="103">
        <v>2022</v>
      </c>
      <c r="D440" s="364">
        <v>3390</v>
      </c>
    </row>
    <row r="441" spans="1:5">
      <c r="A441" s="75">
        <f t="shared" ref="A441:A454" si="12">1+A440</f>
        <v>3</v>
      </c>
      <c r="B441" s="139" t="s">
        <v>854</v>
      </c>
      <c r="C441" s="140">
        <v>2020</v>
      </c>
      <c r="D441" s="439">
        <v>2190</v>
      </c>
    </row>
    <row r="442" spans="1:5" s="86" customFormat="1">
      <c r="A442" s="75">
        <f t="shared" si="12"/>
        <v>4</v>
      </c>
      <c r="B442" s="139" t="s">
        <v>965</v>
      </c>
      <c r="C442" s="140">
        <v>2020</v>
      </c>
      <c r="D442" s="439">
        <v>42484.2</v>
      </c>
    </row>
    <row r="443" spans="1:5" s="86" customFormat="1">
      <c r="A443" s="75">
        <f t="shared" si="12"/>
        <v>5</v>
      </c>
      <c r="B443" s="139" t="s">
        <v>966</v>
      </c>
      <c r="C443" s="140">
        <v>2020</v>
      </c>
      <c r="D443" s="439">
        <v>47243.07</v>
      </c>
    </row>
    <row r="444" spans="1:5" s="86" customFormat="1">
      <c r="A444" s="75">
        <f t="shared" si="12"/>
        <v>6</v>
      </c>
      <c r="B444" s="139" t="s">
        <v>738</v>
      </c>
      <c r="C444" s="140">
        <v>2021</v>
      </c>
      <c r="D444" s="439">
        <v>1707.94</v>
      </c>
    </row>
    <row r="445" spans="1:5" s="86" customFormat="1">
      <c r="A445" s="75">
        <f t="shared" si="12"/>
        <v>7</v>
      </c>
      <c r="B445" s="139" t="s">
        <v>855</v>
      </c>
      <c r="C445" s="140">
        <v>2020</v>
      </c>
      <c r="D445" s="439">
        <v>1050</v>
      </c>
    </row>
    <row r="446" spans="1:5" s="86" customFormat="1">
      <c r="A446" s="75">
        <f t="shared" si="12"/>
        <v>8</v>
      </c>
      <c r="B446" s="139" t="s">
        <v>739</v>
      </c>
      <c r="C446" s="140">
        <v>2021</v>
      </c>
      <c r="D446" s="439">
        <v>1078.99</v>
      </c>
    </row>
    <row r="447" spans="1:5">
      <c r="A447" s="75">
        <f t="shared" si="12"/>
        <v>9</v>
      </c>
      <c r="B447" s="139" t="s">
        <v>967</v>
      </c>
      <c r="C447" s="140">
        <v>2020</v>
      </c>
      <c r="D447" s="439">
        <v>1634.98</v>
      </c>
      <c r="E447" s="53"/>
    </row>
    <row r="448" spans="1:5">
      <c r="A448" s="75">
        <f t="shared" si="12"/>
        <v>10</v>
      </c>
      <c r="B448" s="139" t="s">
        <v>967</v>
      </c>
      <c r="C448" s="140">
        <v>2020</v>
      </c>
      <c r="D448" s="439">
        <v>1634.98</v>
      </c>
      <c r="E448" s="53"/>
    </row>
    <row r="449" spans="1:5">
      <c r="A449" s="75">
        <f t="shared" si="12"/>
        <v>11</v>
      </c>
      <c r="B449" s="139" t="s">
        <v>968</v>
      </c>
      <c r="C449" s="140">
        <v>2022</v>
      </c>
      <c r="D449" s="439">
        <v>2500</v>
      </c>
      <c r="E449" s="53"/>
    </row>
    <row r="450" spans="1:5">
      <c r="A450" s="75">
        <f t="shared" si="12"/>
        <v>12</v>
      </c>
      <c r="B450" s="139" t="s">
        <v>969</v>
      </c>
      <c r="C450" s="140">
        <v>2022</v>
      </c>
      <c r="D450" s="439">
        <v>1050</v>
      </c>
      <c r="E450" s="53"/>
    </row>
    <row r="451" spans="1:5">
      <c r="A451" s="75">
        <f t="shared" si="12"/>
        <v>13</v>
      </c>
      <c r="B451" s="139" t="s">
        <v>970</v>
      </c>
      <c r="C451" s="140">
        <v>2020</v>
      </c>
      <c r="D451" s="439">
        <v>1047</v>
      </c>
      <c r="E451" s="53"/>
    </row>
    <row r="452" spans="1:5">
      <c r="A452" s="75">
        <f t="shared" si="12"/>
        <v>14</v>
      </c>
      <c r="B452" s="139" t="s">
        <v>971</v>
      </c>
      <c r="C452" s="140">
        <v>2023</v>
      </c>
      <c r="D452" s="439">
        <v>2560</v>
      </c>
      <c r="E452" s="53"/>
    </row>
    <row r="453" spans="1:5">
      <c r="A453" s="75">
        <f t="shared" si="12"/>
        <v>15</v>
      </c>
      <c r="B453" s="139" t="s">
        <v>971</v>
      </c>
      <c r="C453" s="140">
        <v>2020</v>
      </c>
      <c r="D453" s="439">
        <v>1078.71</v>
      </c>
      <c r="E453" s="53"/>
    </row>
    <row r="454" spans="1:5">
      <c r="A454" s="75">
        <f t="shared" si="12"/>
        <v>16</v>
      </c>
      <c r="B454" s="139" t="s">
        <v>1476</v>
      </c>
      <c r="C454" s="140">
        <v>2023</v>
      </c>
      <c r="D454" s="439">
        <v>19260</v>
      </c>
      <c r="E454" s="53"/>
    </row>
    <row r="455" spans="1:5" ht="12.75" customHeight="1">
      <c r="A455" s="557" t="s">
        <v>173</v>
      </c>
      <c r="B455" s="558"/>
      <c r="C455" s="559"/>
      <c r="D455" s="436">
        <f>SUM(D439:D454)</f>
        <v>141909.87</v>
      </c>
    </row>
    <row r="456" spans="1:5" ht="12.75" customHeight="1">
      <c r="A456" s="586" t="s">
        <v>206</v>
      </c>
      <c r="B456" s="587"/>
      <c r="C456" s="587"/>
      <c r="D456" s="588"/>
    </row>
    <row r="457" spans="1:5" ht="12.75" customHeight="1">
      <c r="A457" s="562" t="s">
        <v>179</v>
      </c>
      <c r="B457" s="563"/>
      <c r="C457" s="563"/>
      <c r="D457" s="564"/>
    </row>
    <row r="458" spans="1:5" ht="25.5">
      <c r="A458" s="103">
        <v>1</v>
      </c>
      <c r="B458" s="78" t="s">
        <v>557</v>
      </c>
      <c r="C458" s="79">
        <v>2020</v>
      </c>
      <c r="D458" s="54">
        <v>7961.01</v>
      </c>
    </row>
    <row r="459" spans="1:5" ht="25.5">
      <c r="A459" s="103">
        <f>1+A458</f>
        <v>2</v>
      </c>
      <c r="B459" s="78" t="s">
        <v>558</v>
      </c>
      <c r="C459" s="79">
        <v>2020</v>
      </c>
      <c r="D459" s="54">
        <v>5800</v>
      </c>
    </row>
    <row r="460" spans="1:5" ht="25.5">
      <c r="A460" s="103">
        <f t="shared" ref="A460:A523" si="13">1+A459</f>
        <v>3</v>
      </c>
      <c r="B460" s="78" t="s">
        <v>559</v>
      </c>
      <c r="C460" s="79">
        <v>2020</v>
      </c>
      <c r="D460" s="54">
        <v>3339.75</v>
      </c>
    </row>
    <row r="461" spans="1:5" ht="25.5">
      <c r="A461" s="103">
        <f t="shared" si="13"/>
        <v>4</v>
      </c>
      <c r="B461" s="78" t="s">
        <v>560</v>
      </c>
      <c r="C461" s="79">
        <v>2020</v>
      </c>
      <c r="D461" s="54">
        <v>874.54</v>
      </c>
    </row>
    <row r="462" spans="1:5" ht="25.5">
      <c r="A462" s="103">
        <f t="shared" si="13"/>
        <v>5</v>
      </c>
      <c r="B462" s="78" t="s">
        <v>561</v>
      </c>
      <c r="C462" s="79">
        <v>2020</v>
      </c>
      <c r="D462" s="54">
        <v>3339.75</v>
      </c>
    </row>
    <row r="463" spans="1:5" ht="25.5">
      <c r="A463" s="103">
        <f t="shared" si="13"/>
        <v>6</v>
      </c>
      <c r="B463" s="78" t="s">
        <v>562</v>
      </c>
      <c r="C463" s="79">
        <v>2020</v>
      </c>
      <c r="D463" s="54">
        <v>1078.71</v>
      </c>
    </row>
    <row r="464" spans="1:5" ht="25.5">
      <c r="A464" s="103">
        <f t="shared" si="13"/>
        <v>7</v>
      </c>
      <c r="B464" s="78" t="s">
        <v>563</v>
      </c>
      <c r="C464" s="79">
        <v>2020</v>
      </c>
      <c r="D464" s="54">
        <v>7995</v>
      </c>
    </row>
    <row r="465" spans="1:4" ht="25.5">
      <c r="A465" s="103">
        <f t="shared" si="13"/>
        <v>8</v>
      </c>
      <c r="B465" s="78" t="s">
        <v>564</v>
      </c>
      <c r="C465" s="79">
        <v>2020</v>
      </c>
      <c r="D465" s="54">
        <v>3997.5</v>
      </c>
    </row>
    <row r="466" spans="1:4" ht="25.5">
      <c r="A466" s="103">
        <f t="shared" si="13"/>
        <v>9</v>
      </c>
      <c r="B466" s="78" t="s">
        <v>565</v>
      </c>
      <c r="C466" s="79">
        <v>2020</v>
      </c>
      <c r="D466" s="54">
        <v>3997.5</v>
      </c>
    </row>
    <row r="467" spans="1:4">
      <c r="A467" s="103">
        <f t="shared" si="13"/>
        <v>10</v>
      </c>
      <c r="B467" s="78" t="s">
        <v>566</v>
      </c>
      <c r="C467" s="79">
        <v>2020</v>
      </c>
      <c r="D467" s="54">
        <v>6088.5</v>
      </c>
    </row>
    <row r="468" spans="1:4" ht="25.5">
      <c r="A468" s="103">
        <f t="shared" si="13"/>
        <v>11</v>
      </c>
      <c r="B468" s="78" t="s">
        <v>567</v>
      </c>
      <c r="C468" s="79"/>
      <c r="D468" s="54">
        <v>23245</v>
      </c>
    </row>
    <row r="469" spans="1:4" ht="25.5">
      <c r="A469" s="103">
        <f t="shared" si="13"/>
        <v>12</v>
      </c>
      <c r="B469" s="78" t="s">
        <v>568</v>
      </c>
      <c r="C469" s="79">
        <v>2020</v>
      </c>
      <c r="D469" s="54">
        <v>7200</v>
      </c>
    </row>
    <row r="470" spans="1:4" ht="25.5">
      <c r="A470" s="103">
        <f t="shared" si="13"/>
        <v>13</v>
      </c>
      <c r="B470" s="78" t="s">
        <v>741</v>
      </c>
      <c r="C470" s="79">
        <v>2020</v>
      </c>
      <c r="D470" s="54">
        <v>42484.2</v>
      </c>
    </row>
    <row r="471" spans="1:4">
      <c r="A471" s="103">
        <f t="shared" si="13"/>
        <v>14</v>
      </c>
      <c r="B471" s="78" t="s">
        <v>742</v>
      </c>
      <c r="C471" s="79">
        <v>2020</v>
      </c>
      <c r="D471" s="54">
        <v>499</v>
      </c>
    </row>
    <row r="472" spans="1:4">
      <c r="A472" s="103">
        <f t="shared" si="13"/>
        <v>15</v>
      </c>
      <c r="B472" s="78" t="s">
        <v>743</v>
      </c>
      <c r="C472" s="79">
        <v>2020</v>
      </c>
      <c r="D472" s="54">
        <v>529</v>
      </c>
    </row>
    <row r="473" spans="1:4" ht="25.5">
      <c r="A473" s="103">
        <f t="shared" si="13"/>
        <v>16</v>
      </c>
      <c r="B473" s="78" t="s">
        <v>744</v>
      </c>
      <c r="C473" s="79">
        <v>2020</v>
      </c>
      <c r="D473" s="54">
        <v>180127.1</v>
      </c>
    </row>
    <row r="474" spans="1:4">
      <c r="A474" s="103">
        <f t="shared" si="13"/>
        <v>17</v>
      </c>
      <c r="B474" s="78" t="s">
        <v>745</v>
      </c>
      <c r="C474" s="79">
        <v>2020</v>
      </c>
      <c r="D474" s="54">
        <v>2258.2800000000002</v>
      </c>
    </row>
    <row r="475" spans="1:4" ht="25.5">
      <c r="A475" s="103">
        <f t="shared" si="13"/>
        <v>18</v>
      </c>
      <c r="B475" s="78" t="s">
        <v>746</v>
      </c>
      <c r="C475" s="79">
        <v>2020</v>
      </c>
      <c r="D475" s="54">
        <v>20742.72</v>
      </c>
    </row>
    <row r="476" spans="1:4">
      <c r="A476" s="103">
        <f t="shared" si="13"/>
        <v>19</v>
      </c>
      <c r="B476" s="78" t="s">
        <v>747</v>
      </c>
      <c r="C476" s="79">
        <v>2020</v>
      </c>
      <c r="D476" s="54">
        <v>619</v>
      </c>
    </row>
    <row r="477" spans="1:4" ht="25.5">
      <c r="A477" s="103">
        <f t="shared" si="13"/>
        <v>20</v>
      </c>
      <c r="B477" s="78" t="s">
        <v>748</v>
      </c>
      <c r="C477" s="79">
        <v>2020</v>
      </c>
      <c r="D477" s="54">
        <v>1238</v>
      </c>
    </row>
    <row r="478" spans="1:4">
      <c r="A478" s="103">
        <f t="shared" si="13"/>
        <v>21</v>
      </c>
      <c r="B478" s="78" t="s">
        <v>749</v>
      </c>
      <c r="C478" s="79">
        <v>2020</v>
      </c>
      <c r="D478" s="54">
        <v>549</v>
      </c>
    </row>
    <row r="479" spans="1:4">
      <c r="A479" s="103">
        <f t="shared" si="13"/>
        <v>22</v>
      </c>
      <c r="B479" s="78" t="s">
        <v>750</v>
      </c>
      <c r="C479" s="79">
        <v>2020</v>
      </c>
      <c r="D479" s="54">
        <v>2600</v>
      </c>
    </row>
    <row r="480" spans="1:4" ht="25.5">
      <c r="A480" s="103">
        <f t="shared" si="13"/>
        <v>23</v>
      </c>
      <c r="B480" s="78" t="s">
        <v>751</v>
      </c>
      <c r="C480" s="79">
        <v>2020</v>
      </c>
      <c r="D480" s="54">
        <v>3574.38</v>
      </c>
    </row>
    <row r="481" spans="1:4">
      <c r="A481" s="103">
        <f t="shared" si="13"/>
        <v>24</v>
      </c>
      <c r="B481" s="78" t="s">
        <v>752</v>
      </c>
      <c r="C481" s="79">
        <v>2020</v>
      </c>
      <c r="D481" s="54">
        <v>1499.58</v>
      </c>
    </row>
    <row r="482" spans="1:4">
      <c r="A482" s="103">
        <f t="shared" si="13"/>
        <v>25</v>
      </c>
      <c r="B482" s="78" t="s">
        <v>753</v>
      </c>
      <c r="C482" s="79">
        <v>2020</v>
      </c>
      <c r="D482" s="54">
        <v>675.15</v>
      </c>
    </row>
    <row r="483" spans="1:4">
      <c r="A483" s="103">
        <f t="shared" si="13"/>
        <v>26</v>
      </c>
      <c r="B483" s="78" t="s">
        <v>1481</v>
      </c>
      <c r="C483" s="79">
        <v>2020</v>
      </c>
      <c r="D483" s="54">
        <v>1087</v>
      </c>
    </row>
    <row r="484" spans="1:4">
      <c r="A484" s="103">
        <f t="shared" si="13"/>
        <v>27</v>
      </c>
      <c r="B484" s="78" t="s">
        <v>754</v>
      </c>
      <c r="C484" s="79">
        <v>2020</v>
      </c>
      <c r="D484" s="54">
        <v>535</v>
      </c>
    </row>
    <row r="485" spans="1:4">
      <c r="A485" s="103">
        <f t="shared" si="13"/>
        <v>28</v>
      </c>
      <c r="B485" s="78" t="s">
        <v>755</v>
      </c>
      <c r="C485" s="79">
        <v>2020</v>
      </c>
      <c r="D485" s="54">
        <v>882.9</v>
      </c>
    </row>
    <row r="486" spans="1:4">
      <c r="A486" s="103">
        <f t="shared" si="13"/>
        <v>29</v>
      </c>
      <c r="B486" s="78" t="s">
        <v>756</v>
      </c>
      <c r="C486" s="79">
        <v>2021</v>
      </c>
      <c r="D486" s="54">
        <v>890</v>
      </c>
    </row>
    <row r="487" spans="1:4" ht="25.5">
      <c r="A487" s="103">
        <f t="shared" si="13"/>
        <v>30</v>
      </c>
      <c r="B487" s="78" t="s">
        <v>757</v>
      </c>
      <c r="C487" s="79">
        <v>2021</v>
      </c>
      <c r="D487" s="54">
        <v>31426.76</v>
      </c>
    </row>
    <row r="488" spans="1:4">
      <c r="A488" s="103">
        <f t="shared" si="13"/>
        <v>31</v>
      </c>
      <c r="B488" s="78" t="s">
        <v>758</v>
      </c>
      <c r="C488" s="79">
        <v>2021</v>
      </c>
      <c r="D488" s="54">
        <v>1707.94</v>
      </c>
    </row>
    <row r="489" spans="1:4" ht="25.5">
      <c r="A489" s="103">
        <f t="shared" si="13"/>
        <v>32</v>
      </c>
      <c r="B489" s="78" t="s">
        <v>759</v>
      </c>
      <c r="C489" s="79">
        <v>2021</v>
      </c>
      <c r="D489" s="54">
        <v>12170.85</v>
      </c>
    </row>
    <row r="490" spans="1:4">
      <c r="A490" s="103">
        <f t="shared" si="13"/>
        <v>33</v>
      </c>
      <c r="B490" s="78" t="s">
        <v>860</v>
      </c>
      <c r="C490" s="79">
        <v>2021</v>
      </c>
      <c r="D490" s="54">
        <v>3558</v>
      </c>
    </row>
    <row r="491" spans="1:4" ht="25.5">
      <c r="A491" s="103">
        <f t="shared" si="13"/>
        <v>34</v>
      </c>
      <c r="B491" s="78" t="s">
        <v>760</v>
      </c>
      <c r="C491" s="79">
        <v>2021</v>
      </c>
      <c r="D491" s="54">
        <v>4981.5</v>
      </c>
    </row>
    <row r="492" spans="1:4">
      <c r="A492" s="103">
        <f t="shared" si="13"/>
        <v>35</v>
      </c>
      <c r="B492" s="78" t="s">
        <v>761</v>
      </c>
      <c r="C492" s="79">
        <v>2021</v>
      </c>
      <c r="D492" s="54">
        <v>3574.5</v>
      </c>
    </row>
    <row r="493" spans="1:4" ht="25.5">
      <c r="A493" s="103">
        <f t="shared" si="13"/>
        <v>36</v>
      </c>
      <c r="B493" s="78" t="s">
        <v>762</v>
      </c>
      <c r="C493" s="79">
        <v>2021</v>
      </c>
      <c r="D493" s="54">
        <v>6000</v>
      </c>
    </row>
    <row r="494" spans="1:4" ht="25.5">
      <c r="A494" s="103">
        <f t="shared" si="13"/>
        <v>37</v>
      </c>
      <c r="B494" s="78" t="s">
        <v>763</v>
      </c>
      <c r="C494" s="79">
        <v>2021</v>
      </c>
      <c r="D494" s="54">
        <v>7500</v>
      </c>
    </row>
    <row r="495" spans="1:4" ht="25.5">
      <c r="A495" s="103">
        <f t="shared" si="13"/>
        <v>38</v>
      </c>
      <c r="B495" s="78" t="s">
        <v>861</v>
      </c>
      <c r="C495" s="79">
        <v>2021</v>
      </c>
      <c r="D495" s="54">
        <v>2598</v>
      </c>
    </row>
    <row r="496" spans="1:4" ht="25.5">
      <c r="A496" s="103">
        <f t="shared" si="13"/>
        <v>39</v>
      </c>
      <c r="B496" s="78" t="s">
        <v>862</v>
      </c>
      <c r="C496" s="79">
        <v>2021</v>
      </c>
      <c r="D496" s="54">
        <v>5555</v>
      </c>
    </row>
    <row r="497" spans="1:4">
      <c r="A497" s="103">
        <f t="shared" si="13"/>
        <v>40</v>
      </c>
      <c r="B497" s="78" t="s">
        <v>863</v>
      </c>
      <c r="C497" s="79">
        <v>2022</v>
      </c>
      <c r="D497" s="54">
        <v>6250</v>
      </c>
    </row>
    <row r="498" spans="1:4" ht="25.5">
      <c r="A498" s="103">
        <f t="shared" si="13"/>
        <v>41</v>
      </c>
      <c r="B498" s="78" t="s">
        <v>864</v>
      </c>
      <c r="C498" s="79">
        <v>2022</v>
      </c>
      <c r="D498" s="54">
        <v>5545.45</v>
      </c>
    </row>
    <row r="499" spans="1:4" ht="25.5">
      <c r="A499" s="103">
        <f t="shared" si="13"/>
        <v>42</v>
      </c>
      <c r="B499" s="78" t="s">
        <v>865</v>
      </c>
      <c r="C499" s="79">
        <v>2022</v>
      </c>
      <c r="D499" s="54">
        <v>1999.98</v>
      </c>
    </row>
    <row r="500" spans="1:4" ht="25.5">
      <c r="A500" s="103">
        <f t="shared" si="13"/>
        <v>43</v>
      </c>
      <c r="B500" s="78" t="s">
        <v>865</v>
      </c>
      <c r="C500" s="79">
        <v>2022</v>
      </c>
      <c r="D500" s="54">
        <v>1999.98</v>
      </c>
    </row>
    <row r="501" spans="1:4" ht="25.5">
      <c r="A501" s="103">
        <f t="shared" si="13"/>
        <v>44</v>
      </c>
      <c r="B501" s="78" t="s">
        <v>976</v>
      </c>
      <c r="C501" s="79">
        <v>2022</v>
      </c>
      <c r="D501" s="54">
        <v>9990.68</v>
      </c>
    </row>
    <row r="502" spans="1:4" ht="25.5">
      <c r="A502" s="103">
        <f t="shared" si="13"/>
        <v>45</v>
      </c>
      <c r="B502" s="78" t="s">
        <v>977</v>
      </c>
      <c r="C502" s="79">
        <v>2022</v>
      </c>
      <c r="D502" s="54">
        <v>2833.49</v>
      </c>
    </row>
    <row r="503" spans="1:4" ht="25.5">
      <c r="A503" s="103">
        <f t="shared" si="13"/>
        <v>46</v>
      </c>
      <c r="B503" s="78" t="s">
        <v>978</v>
      </c>
      <c r="C503" s="79">
        <v>2022</v>
      </c>
      <c r="D503" s="54">
        <v>5666.98</v>
      </c>
    </row>
    <row r="504" spans="1:4">
      <c r="A504" s="103">
        <f t="shared" si="13"/>
        <v>47</v>
      </c>
      <c r="B504" s="78" t="s">
        <v>979</v>
      </c>
      <c r="C504" s="79">
        <v>2022</v>
      </c>
      <c r="D504" s="54">
        <v>1662.15</v>
      </c>
    </row>
    <row r="505" spans="1:4">
      <c r="A505" s="103">
        <f t="shared" si="13"/>
        <v>48</v>
      </c>
      <c r="B505" s="78" t="s">
        <v>980</v>
      </c>
      <c r="C505" s="79">
        <v>2022</v>
      </c>
      <c r="D505" s="54">
        <v>2080</v>
      </c>
    </row>
    <row r="506" spans="1:4">
      <c r="A506" s="103">
        <f t="shared" si="13"/>
        <v>49</v>
      </c>
      <c r="B506" s="78" t="s">
        <v>981</v>
      </c>
      <c r="C506" s="79">
        <v>2022</v>
      </c>
      <c r="D506" s="54">
        <v>835.99</v>
      </c>
    </row>
    <row r="507" spans="1:4" ht="25.5">
      <c r="A507" s="103">
        <f t="shared" si="13"/>
        <v>50</v>
      </c>
      <c r="B507" s="78" t="s">
        <v>982</v>
      </c>
      <c r="C507" s="79">
        <v>2022</v>
      </c>
      <c r="D507" s="54">
        <v>1320</v>
      </c>
    </row>
    <row r="508" spans="1:4">
      <c r="A508" s="103">
        <f t="shared" si="13"/>
        <v>51</v>
      </c>
      <c r="B508" s="78" t="s">
        <v>983</v>
      </c>
      <c r="C508" s="79">
        <v>2022</v>
      </c>
      <c r="D508" s="54">
        <v>1320</v>
      </c>
    </row>
    <row r="509" spans="1:4">
      <c r="A509" s="103">
        <f t="shared" si="13"/>
        <v>52</v>
      </c>
      <c r="B509" s="78" t="s">
        <v>984</v>
      </c>
      <c r="C509" s="79">
        <v>2022</v>
      </c>
      <c r="D509" s="54">
        <v>9000</v>
      </c>
    </row>
    <row r="510" spans="1:4" ht="25.5">
      <c r="A510" s="103">
        <f t="shared" si="13"/>
        <v>53</v>
      </c>
      <c r="B510" s="78" t="s">
        <v>985</v>
      </c>
      <c r="C510" s="79">
        <v>2022</v>
      </c>
      <c r="D510" s="54">
        <v>2244.5</v>
      </c>
    </row>
    <row r="511" spans="1:4" ht="25.5">
      <c r="A511" s="103">
        <f t="shared" si="13"/>
        <v>54</v>
      </c>
      <c r="B511" s="78" t="s">
        <v>985</v>
      </c>
      <c r="C511" s="79">
        <v>2022</v>
      </c>
      <c r="D511" s="54">
        <v>2244.5100000000002</v>
      </c>
    </row>
    <row r="512" spans="1:4">
      <c r="A512" s="103">
        <f t="shared" si="13"/>
        <v>55</v>
      </c>
      <c r="B512" s="78" t="s">
        <v>986</v>
      </c>
      <c r="C512" s="79">
        <v>2023</v>
      </c>
      <c r="D512" s="54">
        <v>9000</v>
      </c>
    </row>
    <row r="513" spans="1:4" ht="25.5">
      <c r="A513" s="103">
        <f t="shared" si="13"/>
        <v>56</v>
      </c>
      <c r="B513" s="78" t="s">
        <v>987</v>
      </c>
      <c r="C513" s="79">
        <v>2023</v>
      </c>
      <c r="D513" s="54">
        <v>690.01</v>
      </c>
    </row>
    <row r="514" spans="1:4" ht="25.5">
      <c r="A514" s="103">
        <f t="shared" si="13"/>
        <v>57</v>
      </c>
      <c r="B514" s="78" t="s">
        <v>988</v>
      </c>
      <c r="C514" s="79">
        <v>2023</v>
      </c>
      <c r="D514" s="54">
        <v>6709.65</v>
      </c>
    </row>
    <row r="515" spans="1:4" ht="25.5">
      <c r="A515" s="103">
        <f t="shared" si="13"/>
        <v>58</v>
      </c>
      <c r="B515" s="78" t="s">
        <v>989</v>
      </c>
      <c r="C515" s="79">
        <v>2023</v>
      </c>
      <c r="D515" s="54">
        <v>9594</v>
      </c>
    </row>
    <row r="516" spans="1:4" ht="25.5">
      <c r="A516" s="103">
        <f t="shared" si="13"/>
        <v>59</v>
      </c>
      <c r="B516" s="78" t="s">
        <v>990</v>
      </c>
      <c r="C516" s="79">
        <v>2023</v>
      </c>
      <c r="D516" s="54">
        <v>9594</v>
      </c>
    </row>
    <row r="517" spans="1:4" ht="25.5">
      <c r="A517" s="103">
        <f t="shared" si="13"/>
        <v>60</v>
      </c>
      <c r="B517" s="78" t="s">
        <v>991</v>
      </c>
      <c r="C517" s="79">
        <v>2023</v>
      </c>
      <c r="D517" s="54">
        <v>9594</v>
      </c>
    </row>
    <row r="518" spans="1:4">
      <c r="A518" s="103">
        <f t="shared" si="13"/>
        <v>61</v>
      </c>
      <c r="B518" s="78" t="s">
        <v>992</v>
      </c>
      <c r="C518" s="79">
        <v>2023</v>
      </c>
      <c r="D518" s="54">
        <v>1599</v>
      </c>
    </row>
    <row r="519" spans="1:4">
      <c r="A519" s="103">
        <f t="shared" si="13"/>
        <v>62</v>
      </c>
      <c r="B519" s="78" t="s">
        <v>993</v>
      </c>
      <c r="C519" s="79">
        <v>2023</v>
      </c>
      <c r="D519" s="54">
        <v>1599</v>
      </c>
    </row>
    <row r="520" spans="1:4">
      <c r="A520" s="103">
        <f t="shared" si="13"/>
        <v>63</v>
      </c>
      <c r="B520" s="78" t="s">
        <v>994</v>
      </c>
      <c r="C520" s="79">
        <v>2023</v>
      </c>
      <c r="D520" s="54">
        <v>1599</v>
      </c>
    </row>
    <row r="521" spans="1:4" ht="25.5">
      <c r="A521" s="103">
        <f t="shared" si="13"/>
        <v>64</v>
      </c>
      <c r="B521" s="78" t="s">
        <v>995</v>
      </c>
      <c r="C521" s="79">
        <v>2023</v>
      </c>
      <c r="D521" s="54">
        <v>2390</v>
      </c>
    </row>
    <row r="522" spans="1:4">
      <c r="A522" s="103">
        <f t="shared" si="13"/>
        <v>65</v>
      </c>
      <c r="B522" s="78" t="s">
        <v>996</v>
      </c>
      <c r="C522" s="79">
        <v>2023</v>
      </c>
      <c r="D522" s="54">
        <v>13800</v>
      </c>
    </row>
    <row r="523" spans="1:4" ht="25.5">
      <c r="A523" s="103">
        <f t="shared" si="13"/>
        <v>66</v>
      </c>
      <c r="B523" s="78" t="s">
        <v>997</v>
      </c>
      <c r="C523" s="79">
        <v>2023</v>
      </c>
      <c r="D523" s="54">
        <v>399.99</v>
      </c>
    </row>
    <row r="524" spans="1:4" ht="25.5">
      <c r="A524" s="103">
        <f t="shared" ref="A524:A537" si="14">1+A523</f>
        <v>67</v>
      </c>
      <c r="B524" s="78" t="s">
        <v>998</v>
      </c>
      <c r="C524" s="79">
        <v>2023</v>
      </c>
      <c r="D524" s="54">
        <v>5775</v>
      </c>
    </row>
    <row r="525" spans="1:4">
      <c r="A525" s="103">
        <f t="shared" si="14"/>
        <v>68</v>
      </c>
      <c r="B525" s="78" t="s">
        <v>1482</v>
      </c>
      <c r="C525" s="79">
        <v>2023</v>
      </c>
      <c r="D525" s="54">
        <v>2099</v>
      </c>
    </row>
    <row r="526" spans="1:4">
      <c r="A526" s="103">
        <f t="shared" si="14"/>
        <v>69</v>
      </c>
      <c r="B526" s="78" t="s">
        <v>1483</v>
      </c>
      <c r="C526" s="79">
        <v>2023</v>
      </c>
      <c r="D526" s="54">
        <v>9999.9</v>
      </c>
    </row>
    <row r="527" spans="1:4">
      <c r="A527" s="103">
        <f t="shared" si="14"/>
        <v>70</v>
      </c>
      <c r="B527" s="78" t="s">
        <v>1484</v>
      </c>
      <c r="C527" s="79">
        <v>2023</v>
      </c>
      <c r="D527" s="54">
        <v>750</v>
      </c>
    </row>
    <row r="528" spans="1:4">
      <c r="A528" s="103">
        <f t="shared" si="14"/>
        <v>71</v>
      </c>
      <c r="B528" s="78" t="s">
        <v>1485</v>
      </c>
      <c r="C528" s="79">
        <v>2023</v>
      </c>
      <c r="D528" s="54">
        <v>7000</v>
      </c>
    </row>
    <row r="529" spans="1:5">
      <c r="A529" s="103">
        <f t="shared" si="14"/>
        <v>72</v>
      </c>
      <c r="B529" s="78" t="s">
        <v>1486</v>
      </c>
      <c r="C529" s="79">
        <v>2024</v>
      </c>
      <c r="D529" s="54">
        <v>5984.17</v>
      </c>
    </row>
    <row r="530" spans="1:5">
      <c r="A530" s="103">
        <f t="shared" si="14"/>
        <v>73</v>
      </c>
      <c r="B530" s="78" t="s">
        <v>1487</v>
      </c>
      <c r="C530" s="79">
        <v>2024</v>
      </c>
      <c r="D530" s="54">
        <v>1100</v>
      </c>
    </row>
    <row r="531" spans="1:5">
      <c r="A531" s="103">
        <f t="shared" si="14"/>
        <v>74</v>
      </c>
      <c r="B531" s="78" t="s">
        <v>1488</v>
      </c>
      <c r="C531" s="79">
        <v>2024</v>
      </c>
      <c r="D531" s="54">
        <v>769</v>
      </c>
    </row>
    <row r="532" spans="1:5">
      <c r="A532" s="103">
        <f t="shared" si="14"/>
        <v>75</v>
      </c>
      <c r="B532" s="78" t="s">
        <v>1489</v>
      </c>
      <c r="C532" s="79">
        <v>2024</v>
      </c>
      <c r="D532" s="54">
        <v>2079</v>
      </c>
    </row>
    <row r="533" spans="1:5">
      <c r="A533" s="103">
        <f t="shared" si="14"/>
        <v>76</v>
      </c>
      <c r="B533" s="78" t="s">
        <v>1490</v>
      </c>
      <c r="C533" s="79">
        <v>2024</v>
      </c>
      <c r="D533" s="54">
        <v>1249</v>
      </c>
    </row>
    <row r="534" spans="1:5">
      <c r="A534" s="103">
        <f t="shared" si="14"/>
        <v>77</v>
      </c>
      <c r="B534" s="78" t="s">
        <v>1491</v>
      </c>
      <c r="C534" s="79">
        <v>2024</v>
      </c>
      <c r="D534" s="54">
        <v>5800</v>
      </c>
    </row>
    <row r="535" spans="1:5">
      <c r="A535" s="103">
        <f t="shared" si="14"/>
        <v>78</v>
      </c>
      <c r="B535" s="78" t="s">
        <v>1492</v>
      </c>
      <c r="C535" s="79">
        <v>2024</v>
      </c>
      <c r="D535" s="54">
        <v>2099</v>
      </c>
    </row>
    <row r="536" spans="1:5">
      <c r="A536" s="103">
        <f t="shared" si="14"/>
        <v>79</v>
      </c>
      <c r="B536" s="78" t="s">
        <v>1493</v>
      </c>
      <c r="C536" s="79">
        <v>2024</v>
      </c>
      <c r="D536" s="54">
        <v>1387</v>
      </c>
    </row>
    <row r="537" spans="1:5">
      <c r="A537" s="103">
        <f t="shared" si="14"/>
        <v>80</v>
      </c>
      <c r="B537" s="78" t="s">
        <v>1494</v>
      </c>
      <c r="C537" s="79">
        <v>2024</v>
      </c>
      <c r="D537" s="54">
        <v>499</v>
      </c>
    </row>
    <row r="538" spans="1:5" ht="12.75" customHeight="1">
      <c r="A538" s="557" t="s">
        <v>173</v>
      </c>
      <c r="B538" s="558"/>
      <c r="C538" s="559"/>
      <c r="D538" s="444">
        <f>SUM(D458:D537)</f>
        <v>582932.55000000016</v>
      </c>
      <c r="E538" s="53"/>
    </row>
    <row r="539" spans="1:5" ht="12.75" customHeight="1">
      <c r="A539" s="562" t="s">
        <v>178</v>
      </c>
      <c r="B539" s="563"/>
      <c r="C539" s="563"/>
      <c r="D539" s="564"/>
    </row>
    <row r="540" spans="1:5">
      <c r="A540" s="75">
        <v>1</v>
      </c>
      <c r="B540" s="78" t="s">
        <v>999</v>
      </c>
      <c r="C540" s="79">
        <v>2020</v>
      </c>
      <c r="D540" s="54">
        <v>3900</v>
      </c>
    </row>
    <row r="541" spans="1:5">
      <c r="A541" s="75">
        <v>2</v>
      </c>
      <c r="B541" s="78" t="s">
        <v>1000</v>
      </c>
      <c r="C541" s="79">
        <v>2023</v>
      </c>
      <c r="D541" s="54">
        <v>2519.9699999999998</v>
      </c>
    </row>
    <row r="542" spans="1:5" ht="25.5">
      <c r="A542" s="75">
        <v>3</v>
      </c>
      <c r="B542" s="78" t="s">
        <v>1001</v>
      </c>
      <c r="C542" s="79">
        <v>2023</v>
      </c>
      <c r="D542" s="54">
        <v>7500</v>
      </c>
    </row>
    <row r="543" spans="1:5" ht="25.5">
      <c r="A543" s="75">
        <v>4</v>
      </c>
      <c r="B543" s="78" t="s">
        <v>1495</v>
      </c>
      <c r="C543" s="79">
        <v>2023</v>
      </c>
      <c r="D543" s="54">
        <v>6420</v>
      </c>
    </row>
    <row r="544" spans="1:5">
      <c r="A544" s="75">
        <v>5</v>
      </c>
      <c r="B544" s="78" t="s">
        <v>1496</v>
      </c>
      <c r="C544" s="79">
        <v>2024</v>
      </c>
      <c r="D544" s="54">
        <v>2214</v>
      </c>
    </row>
    <row r="545" spans="1:4" ht="12.75" customHeight="1">
      <c r="A545" s="576" t="s">
        <v>173</v>
      </c>
      <c r="B545" s="576"/>
      <c r="C545" s="576"/>
      <c r="D545" s="444">
        <f>SUM(D540:D544)</f>
        <v>22553.97</v>
      </c>
    </row>
    <row r="546" spans="1:4" ht="12.75" customHeight="1">
      <c r="A546" s="562" t="s">
        <v>180</v>
      </c>
      <c r="B546" s="563"/>
      <c r="C546" s="563"/>
      <c r="D546" s="564"/>
    </row>
    <row r="547" spans="1:4" ht="27.75" customHeight="1">
      <c r="A547" s="75">
        <v>1</v>
      </c>
      <c r="B547" s="57" t="s">
        <v>764</v>
      </c>
      <c r="C547" s="75">
        <v>2020</v>
      </c>
      <c r="D547" s="54">
        <v>3329.99</v>
      </c>
    </row>
    <row r="548" spans="1:4" ht="12.75" customHeight="1">
      <c r="A548" s="75">
        <v>2</v>
      </c>
      <c r="B548" s="57" t="s">
        <v>1002</v>
      </c>
      <c r="C548" s="75">
        <v>2022</v>
      </c>
      <c r="D548" s="54">
        <v>979.99</v>
      </c>
    </row>
    <row r="549" spans="1:4" ht="15" customHeight="1">
      <c r="A549" s="75">
        <v>3</v>
      </c>
      <c r="B549" s="57" t="s">
        <v>1003</v>
      </c>
      <c r="C549" s="75">
        <v>2023</v>
      </c>
      <c r="D549" s="54">
        <v>1243.3</v>
      </c>
    </row>
    <row r="550" spans="1:4" ht="15" customHeight="1">
      <c r="A550" s="75">
        <v>4</v>
      </c>
      <c r="B550" s="57" t="s">
        <v>1497</v>
      </c>
      <c r="C550" s="75">
        <v>2023</v>
      </c>
      <c r="D550" s="54">
        <v>2679.97</v>
      </c>
    </row>
    <row r="551" spans="1:4" ht="15" customHeight="1">
      <c r="A551" s="75">
        <v>5</v>
      </c>
      <c r="B551" s="57" t="s">
        <v>1498</v>
      </c>
      <c r="C551" s="75">
        <v>2024</v>
      </c>
      <c r="D551" s="54">
        <v>3934.77</v>
      </c>
    </row>
    <row r="552" spans="1:4" ht="12.75" customHeight="1">
      <c r="A552" s="557" t="s">
        <v>173</v>
      </c>
      <c r="B552" s="558"/>
      <c r="C552" s="559"/>
      <c r="D552" s="436">
        <f>SUM(D547:D551)</f>
        <v>12168.02</v>
      </c>
    </row>
    <row r="553" spans="1:4" ht="12.75" customHeight="1">
      <c r="A553" s="586" t="s">
        <v>207</v>
      </c>
      <c r="B553" s="587"/>
      <c r="C553" s="587"/>
      <c r="D553" s="588"/>
    </row>
    <row r="554" spans="1:4" ht="12.75" customHeight="1">
      <c r="A554" s="562" t="s">
        <v>179</v>
      </c>
      <c r="B554" s="563"/>
      <c r="C554" s="563"/>
      <c r="D554" s="564"/>
    </row>
    <row r="555" spans="1:4">
      <c r="A555" s="105">
        <v>1</v>
      </c>
      <c r="B555" s="54" t="s">
        <v>852</v>
      </c>
      <c r="C555" s="80">
        <v>2021</v>
      </c>
      <c r="D555" s="54">
        <v>5545.45</v>
      </c>
    </row>
    <row r="556" spans="1:4">
      <c r="A556" s="105">
        <f>1+A555</f>
        <v>2</v>
      </c>
      <c r="B556" s="54" t="s">
        <v>853</v>
      </c>
      <c r="C556" s="80">
        <v>2021</v>
      </c>
      <c r="D556" s="54">
        <v>759</v>
      </c>
    </row>
    <row r="557" spans="1:4">
      <c r="A557" s="105">
        <f t="shared" ref="A557:A567" si="15">1+A556</f>
        <v>3</v>
      </c>
      <c r="B557" s="54" t="s">
        <v>1005</v>
      </c>
      <c r="C557" s="80">
        <v>2022</v>
      </c>
      <c r="D557" s="54">
        <v>6600</v>
      </c>
    </row>
    <row r="558" spans="1:4">
      <c r="A558" s="105">
        <f t="shared" si="15"/>
        <v>4</v>
      </c>
      <c r="B558" s="54" t="s">
        <v>1006</v>
      </c>
      <c r="C558" s="80">
        <v>2022</v>
      </c>
      <c r="D558" s="54">
        <v>8000</v>
      </c>
    </row>
    <row r="559" spans="1:4">
      <c r="A559" s="105">
        <f t="shared" si="15"/>
        <v>5</v>
      </c>
      <c r="B559" s="54" t="s">
        <v>1007</v>
      </c>
      <c r="C559" s="80">
        <v>2022</v>
      </c>
      <c r="D559" s="54">
        <v>750</v>
      </c>
    </row>
    <row r="560" spans="1:4">
      <c r="A560" s="105">
        <f t="shared" si="15"/>
        <v>6</v>
      </c>
      <c r="B560" s="54" t="s">
        <v>1008</v>
      </c>
      <c r="C560" s="80">
        <v>2022</v>
      </c>
      <c r="D560" s="54">
        <v>899</v>
      </c>
    </row>
    <row r="561" spans="1:4">
      <c r="A561" s="105">
        <f t="shared" si="15"/>
        <v>7</v>
      </c>
      <c r="B561" s="54" t="s">
        <v>1009</v>
      </c>
      <c r="C561" s="80">
        <v>2022</v>
      </c>
      <c r="D561" s="54">
        <v>1500</v>
      </c>
    </row>
    <row r="562" spans="1:4">
      <c r="A562" s="105">
        <f t="shared" si="15"/>
        <v>8</v>
      </c>
      <c r="B562" s="54" t="s">
        <v>1503</v>
      </c>
      <c r="C562" s="80">
        <v>2023</v>
      </c>
      <c r="D562" s="54">
        <v>3000</v>
      </c>
    </row>
    <row r="563" spans="1:4">
      <c r="A563" s="105">
        <f t="shared" si="15"/>
        <v>9</v>
      </c>
      <c r="B563" s="54" t="s">
        <v>1504</v>
      </c>
      <c r="C563" s="80">
        <v>2023</v>
      </c>
      <c r="D563" s="54">
        <v>17500</v>
      </c>
    </row>
    <row r="564" spans="1:4">
      <c r="A564" s="105">
        <f t="shared" si="15"/>
        <v>10</v>
      </c>
      <c r="B564" s="54" t="s">
        <v>1505</v>
      </c>
      <c r="C564" s="80">
        <v>2023</v>
      </c>
      <c r="D564" s="54">
        <v>7000</v>
      </c>
    </row>
    <row r="565" spans="1:4">
      <c r="A565" s="105">
        <f t="shared" si="15"/>
        <v>11</v>
      </c>
      <c r="B565" s="54" t="s">
        <v>1007</v>
      </c>
      <c r="C565" s="80">
        <v>2023</v>
      </c>
      <c r="D565" s="54">
        <v>1500</v>
      </c>
    </row>
    <row r="566" spans="1:4">
      <c r="A566" s="105">
        <f t="shared" si="15"/>
        <v>12</v>
      </c>
      <c r="B566" s="54" t="s">
        <v>1506</v>
      </c>
      <c r="C566" s="80">
        <v>2023</v>
      </c>
      <c r="D566" s="54">
        <v>2834</v>
      </c>
    </row>
    <row r="567" spans="1:4">
      <c r="A567" s="105">
        <f t="shared" si="15"/>
        <v>13</v>
      </c>
      <c r="B567" s="54" t="s">
        <v>1507</v>
      </c>
      <c r="C567" s="80">
        <v>2023</v>
      </c>
      <c r="D567" s="54">
        <v>5666</v>
      </c>
    </row>
    <row r="568" spans="1:4" ht="12.75" customHeight="1">
      <c r="A568" s="557" t="s">
        <v>173</v>
      </c>
      <c r="B568" s="558"/>
      <c r="C568" s="559"/>
      <c r="D568" s="436">
        <f>SUM(D555:D567)</f>
        <v>61553.45</v>
      </c>
    </row>
    <row r="569" spans="1:4" ht="12.75" customHeight="1">
      <c r="A569" s="562" t="s">
        <v>178</v>
      </c>
      <c r="B569" s="563"/>
      <c r="C569" s="563"/>
      <c r="D569" s="564"/>
    </row>
    <row r="570" spans="1:4">
      <c r="A570" s="103">
        <v>1</v>
      </c>
      <c r="B570" s="57" t="s">
        <v>1010</v>
      </c>
      <c r="C570" s="75">
        <v>2020</v>
      </c>
      <c r="D570" s="54">
        <v>21242.1</v>
      </c>
    </row>
    <row r="571" spans="1:4">
      <c r="A571" s="103">
        <f t="shared" ref="A571:A581" si="16">1+A570</f>
        <v>2</v>
      </c>
      <c r="B571" s="57" t="s">
        <v>1011</v>
      </c>
      <c r="C571" s="75">
        <v>2020</v>
      </c>
      <c r="D571" s="54">
        <v>24746.37</v>
      </c>
    </row>
    <row r="572" spans="1:4">
      <c r="A572" s="103">
        <f t="shared" si="16"/>
        <v>3</v>
      </c>
      <c r="B572" s="57" t="s">
        <v>734</v>
      </c>
      <c r="C572" s="75">
        <v>2020</v>
      </c>
      <c r="D572" s="54">
        <v>1707.94</v>
      </c>
    </row>
    <row r="573" spans="1:4">
      <c r="A573" s="103">
        <f t="shared" si="16"/>
        <v>4</v>
      </c>
      <c r="B573" s="57" t="s">
        <v>1012</v>
      </c>
      <c r="C573" s="75">
        <v>2022</v>
      </c>
      <c r="D573" s="54">
        <v>17982</v>
      </c>
    </row>
    <row r="574" spans="1:4">
      <c r="A574" s="103">
        <f t="shared" si="16"/>
        <v>5</v>
      </c>
      <c r="B574" s="57" t="s">
        <v>1013</v>
      </c>
      <c r="C574" s="75">
        <v>2022</v>
      </c>
      <c r="D574" s="54">
        <v>10308.719999999999</v>
      </c>
    </row>
    <row r="575" spans="1:4">
      <c r="A575" s="103">
        <f t="shared" si="16"/>
        <v>6</v>
      </c>
      <c r="B575" s="57" t="s">
        <v>1014</v>
      </c>
      <c r="C575" s="75">
        <v>2022</v>
      </c>
      <c r="D575" s="54">
        <v>15300</v>
      </c>
    </row>
    <row r="576" spans="1:4">
      <c r="A576" s="103">
        <f t="shared" si="16"/>
        <v>7</v>
      </c>
      <c r="B576" s="57" t="s">
        <v>1015</v>
      </c>
      <c r="C576" s="75">
        <v>2022</v>
      </c>
      <c r="D576" s="54">
        <v>1750</v>
      </c>
    </row>
    <row r="577" spans="1:4">
      <c r="A577" s="103">
        <f t="shared" si="16"/>
        <v>8</v>
      </c>
      <c r="B577" s="57" t="s">
        <v>1016</v>
      </c>
      <c r="C577" s="75">
        <v>2022</v>
      </c>
      <c r="D577" s="54">
        <v>3499</v>
      </c>
    </row>
    <row r="578" spans="1:4">
      <c r="A578" s="103">
        <f t="shared" si="16"/>
        <v>9</v>
      </c>
      <c r="B578" s="57" t="s">
        <v>1017</v>
      </c>
      <c r="C578" s="75">
        <v>2022</v>
      </c>
      <c r="D578" s="54">
        <v>1999.98</v>
      </c>
    </row>
    <row r="579" spans="1:4">
      <c r="A579" s="103">
        <f t="shared" si="16"/>
        <v>10</v>
      </c>
      <c r="B579" s="57" t="s">
        <v>1018</v>
      </c>
      <c r="C579" s="75">
        <v>2022</v>
      </c>
      <c r="D579" s="54">
        <v>8524.89</v>
      </c>
    </row>
    <row r="580" spans="1:4">
      <c r="A580" s="103">
        <f t="shared" si="16"/>
        <v>11</v>
      </c>
      <c r="B580" s="57" t="s">
        <v>1019</v>
      </c>
      <c r="C580" s="75">
        <v>2022</v>
      </c>
      <c r="D580" s="54">
        <v>4139.9399999999996</v>
      </c>
    </row>
    <row r="581" spans="1:4">
      <c r="A581" s="103">
        <f t="shared" si="16"/>
        <v>12</v>
      </c>
      <c r="B581" s="57" t="s">
        <v>1508</v>
      </c>
      <c r="C581" s="75">
        <v>2023</v>
      </c>
      <c r="D581" s="54">
        <v>14980</v>
      </c>
    </row>
    <row r="582" spans="1:4" ht="12.75" customHeight="1">
      <c r="A582" s="580" t="s">
        <v>173</v>
      </c>
      <c r="B582" s="581"/>
      <c r="C582" s="582"/>
      <c r="D582" s="436">
        <f>SUM(D570:D581)</f>
        <v>126180.94</v>
      </c>
    </row>
    <row r="583" spans="1:4" ht="12.75" customHeight="1">
      <c r="A583" s="586" t="s">
        <v>208</v>
      </c>
      <c r="B583" s="587"/>
      <c r="C583" s="587"/>
      <c r="D583" s="588"/>
    </row>
    <row r="584" spans="1:4" ht="12.75" customHeight="1">
      <c r="A584" s="562" t="s">
        <v>179</v>
      </c>
      <c r="B584" s="563"/>
      <c r="C584" s="563"/>
      <c r="D584" s="564"/>
    </row>
    <row r="585" spans="1:4" ht="25.5">
      <c r="A585" s="75">
        <v>1</v>
      </c>
      <c r="B585" s="57" t="s">
        <v>782</v>
      </c>
      <c r="C585" s="75">
        <v>2020</v>
      </c>
      <c r="D585" s="54">
        <v>3739</v>
      </c>
    </row>
    <row r="586" spans="1:4">
      <c r="A586" s="75">
        <f t="shared" ref="A586:A592" si="17">1+A585</f>
        <v>2</v>
      </c>
      <c r="B586" s="57" t="s">
        <v>783</v>
      </c>
      <c r="C586" s="75">
        <v>2020</v>
      </c>
      <c r="D586" s="54">
        <v>1707.94</v>
      </c>
    </row>
    <row r="587" spans="1:4">
      <c r="A587" s="75">
        <f t="shared" si="17"/>
        <v>3</v>
      </c>
      <c r="B587" s="57" t="s">
        <v>784</v>
      </c>
      <c r="C587" s="75">
        <v>2020</v>
      </c>
      <c r="D587" s="54">
        <v>8063.66</v>
      </c>
    </row>
    <row r="588" spans="1:4" ht="25.5">
      <c r="A588" s="75">
        <f t="shared" si="17"/>
        <v>4</v>
      </c>
      <c r="B588" s="57" t="s">
        <v>785</v>
      </c>
      <c r="C588" s="75">
        <v>2020</v>
      </c>
      <c r="D588" s="54">
        <v>16891.349999999999</v>
      </c>
    </row>
    <row r="589" spans="1:4" ht="25.5">
      <c r="A589" s="75">
        <f t="shared" si="17"/>
        <v>5</v>
      </c>
      <c r="B589" s="57" t="s">
        <v>782</v>
      </c>
      <c r="C589" s="75">
        <v>2020</v>
      </c>
      <c r="D589" s="54">
        <v>3650</v>
      </c>
    </row>
    <row r="590" spans="1:4" ht="25.5">
      <c r="A590" s="75">
        <f t="shared" si="17"/>
        <v>6</v>
      </c>
      <c r="B590" s="57" t="s">
        <v>782</v>
      </c>
      <c r="C590" s="75">
        <v>2020</v>
      </c>
      <c r="D590" s="54">
        <v>3240</v>
      </c>
    </row>
    <row r="591" spans="1:4" ht="25.5">
      <c r="A591" s="75">
        <f t="shared" si="17"/>
        <v>7</v>
      </c>
      <c r="B591" s="57" t="s">
        <v>782</v>
      </c>
      <c r="C591" s="75">
        <v>2020</v>
      </c>
      <c r="D591" s="54">
        <v>3240</v>
      </c>
    </row>
    <row r="592" spans="1:4">
      <c r="A592" s="75">
        <f t="shared" si="17"/>
        <v>8</v>
      </c>
      <c r="B592" s="57" t="s">
        <v>869</v>
      </c>
      <c r="C592" s="75">
        <v>2020</v>
      </c>
      <c r="D592" s="54">
        <v>4674</v>
      </c>
    </row>
    <row r="593" spans="1:5" ht="12.75" customHeight="1">
      <c r="A593" s="557" t="s">
        <v>173</v>
      </c>
      <c r="B593" s="558"/>
      <c r="C593" s="559"/>
      <c r="D593" s="436">
        <f>SUM(D585:D592)</f>
        <v>45205.95</v>
      </c>
    </row>
    <row r="594" spans="1:5" ht="12.75" customHeight="1">
      <c r="A594" s="562" t="s">
        <v>178</v>
      </c>
      <c r="B594" s="563"/>
      <c r="C594" s="563"/>
      <c r="D594" s="564"/>
    </row>
    <row r="595" spans="1:5">
      <c r="A595" s="75">
        <v>1</v>
      </c>
      <c r="B595" s="57" t="s">
        <v>786</v>
      </c>
      <c r="C595" s="75">
        <v>2020</v>
      </c>
      <c r="D595" s="54">
        <v>3399</v>
      </c>
    </row>
    <row r="596" spans="1:5" ht="25.5">
      <c r="A596" s="75">
        <f t="shared" ref="A596:A606" si="18">1+A595</f>
        <v>2</v>
      </c>
      <c r="B596" s="57" t="s">
        <v>540</v>
      </c>
      <c r="C596" s="75">
        <v>2020</v>
      </c>
      <c r="D596" s="54">
        <v>53551.74</v>
      </c>
      <c r="E596" s="1" t="s">
        <v>544</v>
      </c>
    </row>
    <row r="597" spans="1:5" ht="25.5">
      <c r="A597" s="75">
        <f t="shared" si="18"/>
        <v>3</v>
      </c>
      <c r="B597" s="57" t="s">
        <v>541</v>
      </c>
      <c r="C597" s="75">
        <v>2020</v>
      </c>
      <c r="D597" s="54">
        <v>33987.360000000001</v>
      </c>
      <c r="E597" s="1" t="s">
        <v>544</v>
      </c>
    </row>
    <row r="598" spans="1:5" ht="25.5">
      <c r="A598" s="75">
        <f t="shared" si="18"/>
        <v>4</v>
      </c>
      <c r="B598" s="57" t="s">
        <v>542</v>
      </c>
      <c r="C598" s="75">
        <v>2020</v>
      </c>
      <c r="D598" s="54">
        <v>2229.9899999999998</v>
      </c>
      <c r="E598" s="1" t="s">
        <v>544</v>
      </c>
    </row>
    <row r="599" spans="1:5">
      <c r="A599" s="75">
        <f t="shared" si="18"/>
        <v>5</v>
      </c>
      <c r="B599" s="57" t="s">
        <v>543</v>
      </c>
      <c r="C599" s="75">
        <v>2020</v>
      </c>
      <c r="D599" s="54">
        <v>10371.36</v>
      </c>
      <c r="E599" s="1" t="s">
        <v>544</v>
      </c>
    </row>
    <row r="600" spans="1:5" ht="25.5">
      <c r="A600" s="75">
        <f t="shared" si="18"/>
        <v>6</v>
      </c>
      <c r="B600" s="57" t="s">
        <v>870</v>
      </c>
      <c r="C600" s="75">
        <v>2021</v>
      </c>
      <c r="D600" s="54">
        <v>29210.04</v>
      </c>
    </row>
    <row r="601" spans="1:5">
      <c r="A601" s="75">
        <f t="shared" si="18"/>
        <v>7</v>
      </c>
      <c r="B601" s="57" t="s">
        <v>871</v>
      </c>
      <c r="C601" s="75">
        <v>2021</v>
      </c>
      <c r="D601" s="54">
        <v>1765.05</v>
      </c>
    </row>
    <row r="602" spans="1:5">
      <c r="A602" s="75">
        <f t="shared" si="18"/>
        <v>8</v>
      </c>
      <c r="B602" s="57" t="s">
        <v>1023</v>
      </c>
      <c r="C602" s="75">
        <v>2022</v>
      </c>
      <c r="D602" s="54">
        <v>7059.6</v>
      </c>
    </row>
    <row r="603" spans="1:5">
      <c r="A603" s="75">
        <f t="shared" si="18"/>
        <v>9</v>
      </c>
      <c r="B603" s="57" t="s">
        <v>1024</v>
      </c>
      <c r="C603" s="75">
        <v>2022</v>
      </c>
      <c r="D603" s="54">
        <v>2599.9899999999998</v>
      </c>
    </row>
    <row r="604" spans="1:5">
      <c r="A604" s="75">
        <f t="shared" si="18"/>
        <v>10</v>
      </c>
      <c r="B604" s="57" t="s">
        <v>546</v>
      </c>
      <c r="C604" s="75">
        <v>2022</v>
      </c>
      <c r="D604" s="54">
        <v>2131.4899999999998</v>
      </c>
    </row>
    <row r="605" spans="1:5">
      <c r="A605" s="75">
        <f t="shared" si="18"/>
        <v>11</v>
      </c>
      <c r="B605" s="57" t="s">
        <v>1025</v>
      </c>
      <c r="C605" s="75">
        <v>2023</v>
      </c>
      <c r="D605" s="54">
        <v>17500</v>
      </c>
    </row>
    <row r="606" spans="1:5">
      <c r="A606" s="75">
        <f t="shared" si="18"/>
        <v>12</v>
      </c>
      <c r="B606" s="57" t="s">
        <v>1026</v>
      </c>
      <c r="C606" s="75">
        <v>2023</v>
      </c>
      <c r="D606" s="54">
        <v>17500</v>
      </c>
    </row>
    <row r="607" spans="1:5" ht="12.75" customHeight="1">
      <c r="A607" s="557" t="s">
        <v>173</v>
      </c>
      <c r="B607" s="558"/>
      <c r="C607" s="559"/>
      <c r="D607" s="436">
        <f>SUM(D595:D606)</f>
        <v>181305.62</v>
      </c>
    </row>
    <row r="608" spans="1:5" ht="12.75" customHeight="1">
      <c r="A608" s="562" t="s">
        <v>180</v>
      </c>
      <c r="B608" s="563"/>
      <c r="C608" s="563"/>
      <c r="D608" s="564"/>
    </row>
    <row r="609" spans="1:4">
      <c r="A609" s="75">
        <v>1</v>
      </c>
      <c r="B609" s="57" t="s">
        <v>1027</v>
      </c>
      <c r="C609" s="75">
        <v>2022</v>
      </c>
      <c r="D609" s="88">
        <v>1710</v>
      </c>
    </row>
    <row r="610" spans="1:4" s="12" customFormat="1" ht="12.75" customHeight="1">
      <c r="A610" s="557" t="s">
        <v>173</v>
      </c>
      <c r="B610" s="558"/>
      <c r="C610" s="559"/>
      <c r="D610" s="436">
        <f>SUM(D609:D609)</f>
        <v>1710</v>
      </c>
    </row>
    <row r="611" spans="1:4" ht="12.75" customHeight="1">
      <c r="A611" s="560" t="s">
        <v>585</v>
      </c>
      <c r="B611" s="561"/>
      <c r="C611" s="561"/>
      <c r="D611" s="531"/>
    </row>
    <row r="612" spans="1:4" ht="12.75" customHeight="1">
      <c r="A612" s="562" t="s">
        <v>179</v>
      </c>
      <c r="B612" s="563"/>
      <c r="C612" s="563"/>
      <c r="D612" s="564"/>
    </row>
    <row r="613" spans="1:4" ht="12.95" customHeight="1">
      <c r="A613" s="89">
        <v>1</v>
      </c>
      <c r="B613" s="57" t="s">
        <v>575</v>
      </c>
      <c r="C613" s="75">
        <v>2020</v>
      </c>
      <c r="D613" s="54">
        <v>1078.71</v>
      </c>
    </row>
    <row r="614" spans="1:4" ht="12.95" customHeight="1">
      <c r="A614" s="89">
        <f t="shared" ref="A614:A622" si="19">1+A613</f>
        <v>2</v>
      </c>
      <c r="B614" s="57" t="s">
        <v>576</v>
      </c>
      <c r="C614" s="75">
        <v>2020</v>
      </c>
      <c r="D614" s="54">
        <v>435</v>
      </c>
    </row>
    <row r="615" spans="1:4" ht="12.95" customHeight="1">
      <c r="A615" s="89">
        <f t="shared" si="19"/>
        <v>3</v>
      </c>
      <c r="B615" s="57" t="s">
        <v>577</v>
      </c>
      <c r="C615" s="75">
        <v>2020</v>
      </c>
      <c r="D615" s="54">
        <v>1690</v>
      </c>
    </row>
    <row r="616" spans="1:4" ht="12.95" customHeight="1">
      <c r="A616" s="89">
        <f t="shared" si="19"/>
        <v>4</v>
      </c>
      <c r="B616" s="57" t="s">
        <v>578</v>
      </c>
      <c r="C616" s="75">
        <v>2020</v>
      </c>
      <c r="D616" s="54">
        <v>1369</v>
      </c>
    </row>
    <row r="617" spans="1:4" ht="12.95" customHeight="1">
      <c r="A617" s="89">
        <f t="shared" si="19"/>
        <v>5</v>
      </c>
      <c r="B617" s="57" t="s">
        <v>579</v>
      </c>
      <c r="C617" s="75">
        <v>2020</v>
      </c>
      <c r="D617" s="54">
        <v>1275.01</v>
      </c>
    </row>
    <row r="618" spans="1:4" ht="12.95" customHeight="1">
      <c r="A618" s="89">
        <f t="shared" si="19"/>
        <v>6</v>
      </c>
      <c r="B618" s="57" t="s">
        <v>580</v>
      </c>
      <c r="C618" s="75">
        <v>2020</v>
      </c>
      <c r="D618" s="54">
        <v>1350.29</v>
      </c>
    </row>
    <row r="619" spans="1:4" ht="12.95" customHeight="1">
      <c r="A619" s="89">
        <f t="shared" si="19"/>
        <v>7</v>
      </c>
      <c r="B619" s="57" t="s">
        <v>579</v>
      </c>
      <c r="C619" s="75">
        <v>2020</v>
      </c>
      <c r="D619" s="54">
        <v>934.96</v>
      </c>
    </row>
    <row r="620" spans="1:4" ht="12.95" customHeight="1">
      <c r="A620" s="89">
        <f t="shared" si="19"/>
        <v>8</v>
      </c>
      <c r="B620" s="57" t="s">
        <v>597</v>
      </c>
      <c r="C620" s="75">
        <v>2020</v>
      </c>
      <c r="D620" s="54">
        <v>2400</v>
      </c>
    </row>
    <row r="621" spans="1:4" ht="12.95" customHeight="1">
      <c r="A621" s="89">
        <f t="shared" si="19"/>
        <v>9</v>
      </c>
      <c r="B621" s="57" t="s">
        <v>598</v>
      </c>
      <c r="C621" s="75">
        <v>2020</v>
      </c>
      <c r="D621" s="54">
        <v>5400</v>
      </c>
    </row>
    <row r="622" spans="1:4" ht="12.95" customHeight="1">
      <c r="A622" s="89">
        <f t="shared" si="19"/>
        <v>10</v>
      </c>
      <c r="B622" s="57" t="s">
        <v>599</v>
      </c>
      <c r="C622" s="75">
        <v>2020</v>
      </c>
      <c r="D622" s="54">
        <v>52029</v>
      </c>
    </row>
    <row r="623" spans="1:4" ht="12.95" customHeight="1">
      <c r="A623" s="89">
        <f>1+A622</f>
        <v>11</v>
      </c>
      <c r="B623" s="57" t="s">
        <v>600</v>
      </c>
      <c r="C623" s="75">
        <v>2021</v>
      </c>
      <c r="D623" s="54">
        <v>10188.19</v>
      </c>
    </row>
    <row r="624" spans="1:4" ht="12.95" customHeight="1">
      <c r="A624" s="89">
        <f t="shared" ref="A624:A631" si="20">1+A623</f>
        <v>12</v>
      </c>
      <c r="B624" s="57" t="s">
        <v>1030</v>
      </c>
      <c r="C624" s="75">
        <v>2022</v>
      </c>
      <c r="D624" s="54">
        <v>5545.45</v>
      </c>
    </row>
    <row r="625" spans="1:4" ht="12.95" customHeight="1">
      <c r="A625" s="89">
        <f t="shared" si="20"/>
        <v>13</v>
      </c>
      <c r="B625" s="57" t="s">
        <v>1031</v>
      </c>
      <c r="C625" s="75">
        <v>2022</v>
      </c>
      <c r="D625" s="54">
        <v>1099.0999999999999</v>
      </c>
    </row>
    <row r="626" spans="1:4" ht="12.95" customHeight="1">
      <c r="A626" s="89">
        <f t="shared" si="20"/>
        <v>14</v>
      </c>
      <c r="B626" s="57" t="s">
        <v>1032</v>
      </c>
      <c r="C626" s="75">
        <v>2022</v>
      </c>
      <c r="D626" s="54">
        <v>4000.01</v>
      </c>
    </row>
    <row r="627" spans="1:4" ht="12.95" customHeight="1">
      <c r="A627" s="89">
        <f t="shared" si="20"/>
        <v>15</v>
      </c>
      <c r="B627" s="57" t="s">
        <v>1033</v>
      </c>
      <c r="C627" s="75">
        <v>2023</v>
      </c>
      <c r="D627" s="54">
        <v>5400</v>
      </c>
    </row>
    <row r="628" spans="1:4" ht="12.95" customHeight="1">
      <c r="A628" s="89">
        <f t="shared" si="20"/>
        <v>16</v>
      </c>
      <c r="B628" s="57" t="s">
        <v>1033</v>
      </c>
      <c r="C628" s="75">
        <v>2023</v>
      </c>
      <c r="D628" s="54">
        <v>5313.6</v>
      </c>
    </row>
    <row r="629" spans="1:4" ht="12.95" customHeight="1">
      <c r="A629" s="89">
        <f t="shared" si="20"/>
        <v>17</v>
      </c>
      <c r="B629" s="57" t="s">
        <v>1033</v>
      </c>
      <c r="C629" s="75">
        <v>2023</v>
      </c>
      <c r="D629" s="54">
        <v>3997.5</v>
      </c>
    </row>
    <row r="630" spans="1:4" ht="12.95" customHeight="1">
      <c r="A630" s="89">
        <f t="shared" si="20"/>
        <v>18</v>
      </c>
      <c r="B630" s="57" t="s">
        <v>1516</v>
      </c>
      <c r="C630" s="75">
        <v>2023</v>
      </c>
      <c r="D630" s="54">
        <v>17600</v>
      </c>
    </row>
    <row r="631" spans="1:4" ht="12.95" customHeight="1">
      <c r="A631" s="89">
        <f t="shared" si="20"/>
        <v>19</v>
      </c>
      <c r="B631" s="57" t="s">
        <v>1517</v>
      </c>
      <c r="C631" s="75">
        <v>2024</v>
      </c>
      <c r="D631" s="54">
        <v>6088.5</v>
      </c>
    </row>
    <row r="632" spans="1:4" ht="12.75" customHeight="1">
      <c r="A632" s="576" t="s">
        <v>173</v>
      </c>
      <c r="B632" s="576"/>
      <c r="C632" s="576"/>
      <c r="D632" s="436">
        <f>SUM(D613:D631)</f>
        <v>127194.32</v>
      </c>
    </row>
    <row r="633" spans="1:4" ht="12.75" customHeight="1">
      <c r="A633" s="589" t="s">
        <v>178</v>
      </c>
      <c r="B633" s="589"/>
      <c r="C633" s="589"/>
      <c r="D633" s="589"/>
    </row>
    <row r="634" spans="1:4">
      <c r="A634" s="90">
        <v>1</v>
      </c>
      <c r="B634" s="57" t="s">
        <v>581</v>
      </c>
      <c r="C634" s="75">
        <v>2020</v>
      </c>
      <c r="D634" s="54">
        <v>3115.02</v>
      </c>
    </row>
    <row r="635" spans="1:4">
      <c r="A635" s="90">
        <f>1+A634</f>
        <v>2</v>
      </c>
      <c r="B635" s="57" t="s">
        <v>582</v>
      </c>
      <c r="C635" s="75">
        <v>2020</v>
      </c>
      <c r="D635" s="54">
        <v>1884.1</v>
      </c>
    </row>
    <row r="636" spans="1:4">
      <c r="A636" s="90">
        <f t="shared" ref="A636:A657" si="21">1+A635</f>
        <v>3</v>
      </c>
      <c r="B636" s="57" t="s">
        <v>583</v>
      </c>
      <c r="C636" s="75">
        <v>2020</v>
      </c>
      <c r="D636" s="54">
        <v>1600</v>
      </c>
    </row>
    <row r="637" spans="1:4">
      <c r="A637" s="90">
        <f t="shared" si="21"/>
        <v>4</v>
      </c>
      <c r="B637" s="57" t="s">
        <v>584</v>
      </c>
      <c r="C637" s="75">
        <v>2020</v>
      </c>
      <c r="D637" s="54">
        <v>1536.59</v>
      </c>
    </row>
    <row r="638" spans="1:4">
      <c r="A638" s="90">
        <f t="shared" si="21"/>
        <v>5</v>
      </c>
      <c r="B638" s="57" t="s">
        <v>601</v>
      </c>
      <c r="C638" s="75">
        <v>2020</v>
      </c>
      <c r="D638" s="54">
        <v>3567</v>
      </c>
    </row>
    <row r="639" spans="1:4">
      <c r="A639" s="90">
        <f t="shared" si="21"/>
        <v>6</v>
      </c>
      <c r="B639" s="57" t="s">
        <v>602</v>
      </c>
      <c r="C639" s="75">
        <v>2020</v>
      </c>
      <c r="D639" s="54">
        <v>38837.25</v>
      </c>
    </row>
    <row r="640" spans="1:4">
      <c r="A640" s="90">
        <f t="shared" si="21"/>
        <v>7</v>
      </c>
      <c r="B640" s="57" t="s">
        <v>603</v>
      </c>
      <c r="C640" s="75">
        <v>2020</v>
      </c>
      <c r="D640" s="54">
        <v>42484.2</v>
      </c>
    </row>
    <row r="641" spans="1:4">
      <c r="A641" s="90">
        <f t="shared" si="21"/>
        <v>8</v>
      </c>
      <c r="B641" s="57" t="s">
        <v>604</v>
      </c>
      <c r="C641" s="75">
        <v>2020</v>
      </c>
      <c r="D641" s="54">
        <v>148478.22</v>
      </c>
    </row>
    <row r="642" spans="1:4">
      <c r="A642" s="90">
        <f t="shared" si="21"/>
        <v>9</v>
      </c>
      <c r="B642" s="57" t="s">
        <v>605</v>
      </c>
      <c r="C642" s="75">
        <v>2020</v>
      </c>
      <c r="D642" s="54">
        <v>4600</v>
      </c>
    </row>
    <row r="643" spans="1:4">
      <c r="A643" s="90">
        <f t="shared" si="21"/>
        <v>10</v>
      </c>
      <c r="B643" s="57" t="s">
        <v>606</v>
      </c>
      <c r="C643" s="75">
        <v>2021</v>
      </c>
      <c r="D643" s="54">
        <v>4180</v>
      </c>
    </row>
    <row r="644" spans="1:4">
      <c r="A644" s="90">
        <f t="shared" si="21"/>
        <v>11</v>
      </c>
      <c r="B644" s="57" t="s">
        <v>607</v>
      </c>
      <c r="C644" s="75">
        <v>2021</v>
      </c>
      <c r="D644" s="54">
        <v>1707.94</v>
      </c>
    </row>
    <row r="645" spans="1:4">
      <c r="A645" s="90">
        <f t="shared" si="21"/>
        <v>12</v>
      </c>
      <c r="B645" s="57" t="s">
        <v>608</v>
      </c>
      <c r="C645" s="75">
        <v>2021</v>
      </c>
      <c r="D645" s="54">
        <v>1950</v>
      </c>
    </row>
    <row r="646" spans="1:4">
      <c r="A646" s="90">
        <f t="shared" si="21"/>
        <v>13</v>
      </c>
      <c r="B646" s="57" t="s">
        <v>609</v>
      </c>
      <c r="C646" s="75">
        <v>2021</v>
      </c>
      <c r="D646" s="54">
        <v>3600</v>
      </c>
    </row>
    <row r="647" spans="1:4">
      <c r="A647" s="90">
        <f t="shared" si="21"/>
        <v>14</v>
      </c>
      <c r="B647" s="57" t="s">
        <v>1034</v>
      </c>
      <c r="C647" s="75">
        <v>2022</v>
      </c>
      <c r="D647" s="54">
        <v>1696</v>
      </c>
    </row>
    <row r="648" spans="1:4">
      <c r="A648" s="90">
        <f t="shared" si="21"/>
        <v>15</v>
      </c>
      <c r="B648" s="57" t="s">
        <v>1035</v>
      </c>
      <c r="C648" s="75">
        <v>2022</v>
      </c>
      <c r="D648" s="54">
        <v>4600</v>
      </c>
    </row>
    <row r="649" spans="1:4">
      <c r="A649" s="90">
        <f t="shared" si="21"/>
        <v>16</v>
      </c>
      <c r="B649" s="57" t="s">
        <v>1036</v>
      </c>
      <c r="C649" s="75">
        <v>2022</v>
      </c>
      <c r="D649" s="54">
        <v>1150</v>
      </c>
    </row>
    <row r="650" spans="1:4">
      <c r="A650" s="90">
        <f t="shared" si="21"/>
        <v>17</v>
      </c>
      <c r="B650" s="57" t="s">
        <v>1037</v>
      </c>
      <c r="C650" s="75">
        <v>2022</v>
      </c>
      <c r="D650" s="54">
        <v>10840</v>
      </c>
    </row>
    <row r="651" spans="1:4">
      <c r="A651" s="90">
        <f t="shared" si="21"/>
        <v>18</v>
      </c>
      <c r="B651" s="57" t="s">
        <v>1038</v>
      </c>
      <c r="C651" s="75">
        <v>2022</v>
      </c>
      <c r="D651" s="54">
        <v>5210.01</v>
      </c>
    </row>
    <row r="652" spans="1:4">
      <c r="A652" s="90">
        <f t="shared" si="21"/>
        <v>19</v>
      </c>
      <c r="B652" s="57" t="s">
        <v>1039</v>
      </c>
      <c r="C652" s="75">
        <v>2022</v>
      </c>
      <c r="D652" s="54">
        <v>1578</v>
      </c>
    </row>
    <row r="653" spans="1:4">
      <c r="A653" s="90">
        <f t="shared" si="21"/>
        <v>20</v>
      </c>
      <c r="B653" s="57" t="s">
        <v>1040</v>
      </c>
      <c r="C653" s="75">
        <v>2023</v>
      </c>
      <c r="D653" s="54">
        <v>3900</v>
      </c>
    </row>
    <row r="654" spans="1:4">
      <c r="A654" s="90">
        <f t="shared" si="21"/>
        <v>21</v>
      </c>
      <c r="B654" s="57" t="s">
        <v>1041</v>
      </c>
      <c r="C654" s="75">
        <v>2023</v>
      </c>
      <c r="D654" s="54">
        <v>5781</v>
      </c>
    </row>
    <row r="655" spans="1:4">
      <c r="A655" s="90">
        <f t="shared" si="21"/>
        <v>22</v>
      </c>
      <c r="B655" s="57" t="s">
        <v>1041</v>
      </c>
      <c r="C655" s="75">
        <v>2023</v>
      </c>
      <c r="D655" s="54">
        <v>5781</v>
      </c>
    </row>
    <row r="656" spans="1:4" s="242" customFormat="1">
      <c r="A656" s="90">
        <f t="shared" si="21"/>
        <v>23</v>
      </c>
      <c r="B656" s="240" t="s">
        <v>1518</v>
      </c>
      <c r="C656" s="241">
        <v>2023</v>
      </c>
      <c r="D656" s="445">
        <v>7200</v>
      </c>
    </row>
    <row r="657" spans="1:4" s="242" customFormat="1">
      <c r="A657" s="90">
        <f t="shared" si="21"/>
        <v>24</v>
      </c>
      <c r="B657" s="240" t="s">
        <v>1519</v>
      </c>
      <c r="C657" s="241">
        <v>2023</v>
      </c>
      <c r="D657" s="445">
        <v>1290</v>
      </c>
    </row>
    <row r="658" spans="1:4" ht="12.75" customHeight="1">
      <c r="A658" s="576" t="s">
        <v>173</v>
      </c>
      <c r="B658" s="576"/>
      <c r="C658" s="576"/>
      <c r="D658" s="436">
        <f>SUM(D634:D657)</f>
        <v>306566.33</v>
      </c>
    </row>
    <row r="659" spans="1:4" ht="24.75" customHeight="1">
      <c r="A659" s="560" t="s">
        <v>787</v>
      </c>
      <c r="B659" s="561"/>
      <c r="C659" s="561"/>
      <c r="D659" s="531"/>
    </row>
    <row r="660" spans="1:4" ht="12.75" customHeight="1">
      <c r="A660" s="562" t="s">
        <v>178</v>
      </c>
      <c r="B660" s="563"/>
      <c r="C660" s="563"/>
      <c r="D660" s="564"/>
    </row>
    <row r="661" spans="1:4">
      <c r="A661" s="75">
        <v>1</v>
      </c>
      <c r="B661" s="55" t="s">
        <v>441</v>
      </c>
      <c r="C661" s="75"/>
      <c r="D661" s="54">
        <v>650.01</v>
      </c>
    </row>
    <row r="662" spans="1:4">
      <c r="A662" s="75">
        <v>2</v>
      </c>
      <c r="B662" s="55" t="s">
        <v>637</v>
      </c>
      <c r="C662" s="75">
        <v>2020</v>
      </c>
      <c r="D662" s="54">
        <v>3750</v>
      </c>
    </row>
    <row r="663" spans="1:4">
      <c r="A663" s="75">
        <v>3</v>
      </c>
      <c r="B663" s="55" t="s">
        <v>637</v>
      </c>
      <c r="C663" s="75">
        <v>2020</v>
      </c>
      <c r="D663" s="54">
        <v>3750</v>
      </c>
    </row>
    <row r="664" spans="1:4">
      <c r="A664" s="75">
        <v>4</v>
      </c>
      <c r="B664" s="55" t="s">
        <v>638</v>
      </c>
      <c r="C664" s="75">
        <v>2020</v>
      </c>
      <c r="D664" s="54">
        <v>1450</v>
      </c>
    </row>
    <row r="665" spans="1:4">
      <c r="A665" s="75">
        <v>5</v>
      </c>
      <c r="B665" s="55" t="s">
        <v>79</v>
      </c>
      <c r="C665" s="75">
        <v>2022</v>
      </c>
      <c r="D665" s="54">
        <v>3990</v>
      </c>
    </row>
    <row r="666" spans="1:4" ht="12.75" customHeight="1">
      <c r="A666" s="576" t="s">
        <v>173</v>
      </c>
      <c r="B666" s="576"/>
      <c r="C666" s="576"/>
      <c r="D666" s="436">
        <f>SUM(D661:D665)</f>
        <v>13590.01</v>
      </c>
    </row>
    <row r="667" spans="1:4" ht="12.75" customHeight="1">
      <c r="A667" s="586" t="s">
        <v>586</v>
      </c>
      <c r="B667" s="587"/>
      <c r="C667" s="587"/>
      <c r="D667" s="588"/>
    </row>
    <row r="668" spans="1:4" ht="12.75" customHeight="1">
      <c r="A668" s="562" t="s">
        <v>179</v>
      </c>
      <c r="B668" s="563"/>
      <c r="C668" s="563"/>
      <c r="D668" s="564"/>
    </row>
    <row r="669" spans="1:4">
      <c r="A669" s="75">
        <v>1</v>
      </c>
      <c r="B669" s="57" t="s">
        <v>596</v>
      </c>
      <c r="C669" s="75">
        <v>2020</v>
      </c>
      <c r="D669" s="71">
        <v>2168</v>
      </c>
    </row>
    <row r="670" spans="1:4">
      <c r="A670" s="75">
        <f>1+A669</f>
        <v>2</v>
      </c>
      <c r="B670" s="57" t="s">
        <v>463</v>
      </c>
      <c r="C670" s="75">
        <v>2020</v>
      </c>
      <c r="D670" s="71">
        <v>1169</v>
      </c>
    </row>
    <row r="671" spans="1:4">
      <c r="A671" s="75">
        <f t="shared" ref="A671:A677" si="22">1+A670</f>
        <v>3</v>
      </c>
      <c r="B671" s="57" t="s">
        <v>596</v>
      </c>
      <c r="C671" s="75">
        <v>2021</v>
      </c>
      <c r="D671" s="71">
        <v>2700</v>
      </c>
    </row>
    <row r="672" spans="1:4">
      <c r="A672" s="75">
        <f t="shared" si="22"/>
        <v>4</v>
      </c>
      <c r="B672" s="57" t="s">
        <v>596</v>
      </c>
      <c r="C672" s="75">
        <v>2021</v>
      </c>
      <c r="D672" s="71">
        <v>1619</v>
      </c>
    </row>
    <row r="673" spans="1:4">
      <c r="A673" s="75">
        <f t="shared" si="22"/>
        <v>5</v>
      </c>
      <c r="B673" s="57" t="s">
        <v>1525</v>
      </c>
      <c r="C673" s="75">
        <v>2021</v>
      </c>
      <c r="D673" s="71">
        <v>960</v>
      </c>
    </row>
    <row r="674" spans="1:4">
      <c r="A674" s="75">
        <f t="shared" si="22"/>
        <v>6</v>
      </c>
      <c r="B674" s="57" t="s">
        <v>1525</v>
      </c>
      <c r="C674" s="75">
        <v>2021</v>
      </c>
      <c r="D674" s="71">
        <v>690</v>
      </c>
    </row>
    <row r="675" spans="1:4" ht="25.5">
      <c r="A675" s="75">
        <f t="shared" si="22"/>
        <v>7</v>
      </c>
      <c r="B675" s="57" t="s">
        <v>1526</v>
      </c>
      <c r="C675" s="75"/>
      <c r="D675" s="71">
        <v>4260.72</v>
      </c>
    </row>
    <row r="676" spans="1:4" ht="25.5">
      <c r="A676" s="75">
        <f t="shared" si="22"/>
        <v>8</v>
      </c>
      <c r="B676" s="57" t="s">
        <v>1526</v>
      </c>
      <c r="C676" s="75"/>
      <c r="D676" s="71">
        <v>4260.72</v>
      </c>
    </row>
    <row r="677" spans="1:4" ht="25.5">
      <c r="A677" s="75">
        <f t="shared" si="22"/>
        <v>9</v>
      </c>
      <c r="B677" s="57" t="s">
        <v>1527</v>
      </c>
      <c r="C677" s="75"/>
      <c r="D677" s="71">
        <v>4350</v>
      </c>
    </row>
    <row r="678" spans="1:4" ht="12.75" customHeight="1">
      <c r="A678" s="557" t="s">
        <v>173</v>
      </c>
      <c r="B678" s="558"/>
      <c r="C678" s="559"/>
      <c r="D678" s="436">
        <f>SUM(D669:D677)</f>
        <v>22177.440000000002</v>
      </c>
    </row>
    <row r="679" spans="1:4" ht="12.75" customHeight="1">
      <c r="A679" s="562" t="s">
        <v>178</v>
      </c>
      <c r="B679" s="563"/>
      <c r="C679" s="563"/>
      <c r="D679" s="564"/>
    </row>
    <row r="680" spans="1:4">
      <c r="A680" s="76">
        <v>1</v>
      </c>
      <c r="B680" s="101" t="s">
        <v>424</v>
      </c>
      <c r="C680" s="93">
        <v>2021</v>
      </c>
      <c r="D680" s="102">
        <v>2900</v>
      </c>
    </row>
    <row r="681" spans="1:4">
      <c r="A681" s="75">
        <v>2</v>
      </c>
      <c r="B681" s="55" t="s">
        <v>424</v>
      </c>
      <c r="C681" s="75">
        <v>2021</v>
      </c>
      <c r="D681" s="54">
        <v>2700</v>
      </c>
    </row>
    <row r="682" spans="1:4">
      <c r="A682" s="75">
        <v>3</v>
      </c>
      <c r="B682" s="55" t="s">
        <v>801</v>
      </c>
      <c r="C682" s="75">
        <v>2022</v>
      </c>
      <c r="D682" s="54">
        <v>1205.4000000000001</v>
      </c>
    </row>
    <row r="683" spans="1:4">
      <c r="A683" s="75">
        <v>4</v>
      </c>
      <c r="B683" s="55" t="s">
        <v>801</v>
      </c>
      <c r="C683" s="75">
        <v>2022</v>
      </c>
      <c r="D683" s="54">
        <v>1205.4000000000001</v>
      </c>
    </row>
    <row r="684" spans="1:4" ht="12.75" customHeight="1">
      <c r="A684" s="576" t="s">
        <v>173</v>
      </c>
      <c r="B684" s="576"/>
      <c r="C684" s="576"/>
      <c r="D684" s="436">
        <f>SUM(D680:D683)</f>
        <v>8010.7999999999993</v>
      </c>
    </row>
    <row r="685" spans="1:4" ht="12.75" customHeight="1">
      <c r="A685" s="586" t="s">
        <v>587</v>
      </c>
      <c r="B685" s="587"/>
      <c r="C685" s="587"/>
      <c r="D685" s="588"/>
    </row>
    <row r="686" spans="1:4" ht="12.75" customHeight="1">
      <c r="A686" s="562" t="s">
        <v>179</v>
      </c>
      <c r="B686" s="563"/>
      <c r="C686" s="563"/>
      <c r="D686" s="564"/>
    </row>
    <row r="687" spans="1:4" ht="12.75" customHeight="1">
      <c r="A687" s="601" t="s">
        <v>729</v>
      </c>
      <c r="B687" s="602"/>
      <c r="C687" s="602"/>
      <c r="D687" s="603"/>
    </row>
    <row r="688" spans="1:4" s="12" customFormat="1">
      <c r="A688" s="91">
        <v>1</v>
      </c>
      <c r="B688" s="57" t="s">
        <v>668</v>
      </c>
      <c r="C688" s="75">
        <v>2020</v>
      </c>
      <c r="D688" s="54">
        <v>745</v>
      </c>
    </row>
    <row r="689" spans="1:4" s="12" customFormat="1">
      <c r="A689" s="91">
        <f t="shared" ref="A689:A736" si="23">1+A688</f>
        <v>2</v>
      </c>
      <c r="B689" s="57" t="s">
        <v>669</v>
      </c>
      <c r="C689" s="75">
        <v>2020</v>
      </c>
      <c r="D689" s="54">
        <v>3339.8</v>
      </c>
    </row>
    <row r="690" spans="1:4" s="12" customFormat="1">
      <c r="A690" s="91">
        <f t="shared" si="23"/>
        <v>3</v>
      </c>
      <c r="B690" s="57" t="s">
        <v>670</v>
      </c>
      <c r="C690" s="75">
        <v>2020</v>
      </c>
      <c r="D690" s="54">
        <v>9963</v>
      </c>
    </row>
    <row r="691" spans="1:4" s="12" customFormat="1">
      <c r="A691" s="91">
        <f t="shared" si="23"/>
        <v>4</v>
      </c>
      <c r="B691" s="57" t="s">
        <v>671</v>
      </c>
      <c r="C691" s="75">
        <v>2021</v>
      </c>
      <c r="D691" s="54">
        <v>2999.97</v>
      </c>
    </row>
    <row r="692" spans="1:4" s="12" customFormat="1">
      <c r="A692" s="91">
        <f t="shared" si="23"/>
        <v>5</v>
      </c>
      <c r="B692" s="57" t="s">
        <v>672</v>
      </c>
      <c r="C692" s="75">
        <v>2021</v>
      </c>
      <c r="D692" s="54">
        <v>2999.97</v>
      </c>
    </row>
    <row r="693" spans="1:4" s="12" customFormat="1">
      <c r="A693" s="91">
        <f t="shared" si="23"/>
        <v>6</v>
      </c>
      <c r="B693" s="57" t="s">
        <v>673</v>
      </c>
      <c r="C693" s="75">
        <v>2021</v>
      </c>
      <c r="D693" s="54">
        <v>2999.97</v>
      </c>
    </row>
    <row r="694" spans="1:4" s="12" customFormat="1">
      <c r="A694" s="91">
        <f t="shared" si="23"/>
        <v>7</v>
      </c>
      <c r="B694" s="57" t="s">
        <v>674</v>
      </c>
      <c r="C694" s="75">
        <v>2021</v>
      </c>
      <c r="D694" s="54">
        <v>2999.97</v>
      </c>
    </row>
    <row r="695" spans="1:4" s="12" customFormat="1">
      <c r="A695" s="91">
        <f t="shared" si="23"/>
        <v>8</v>
      </c>
      <c r="B695" s="57" t="s">
        <v>675</v>
      </c>
      <c r="C695" s="75">
        <v>2021</v>
      </c>
      <c r="D695" s="54">
        <v>2999.97</v>
      </c>
    </row>
    <row r="696" spans="1:4" s="12" customFormat="1">
      <c r="A696" s="91">
        <f t="shared" si="23"/>
        <v>9</v>
      </c>
      <c r="B696" s="57" t="s">
        <v>676</v>
      </c>
      <c r="C696" s="75">
        <v>2021</v>
      </c>
      <c r="D696" s="54">
        <v>2999.97</v>
      </c>
    </row>
    <row r="697" spans="1:4" s="12" customFormat="1">
      <c r="A697" s="91">
        <f t="shared" si="23"/>
        <v>10</v>
      </c>
      <c r="B697" s="57" t="s">
        <v>677</v>
      </c>
      <c r="C697" s="75">
        <v>2021</v>
      </c>
      <c r="D697" s="54">
        <v>2999.97</v>
      </c>
    </row>
    <row r="698" spans="1:4" s="12" customFormat="1">
      <c r="A698" s="91">
        <f t="shared" si="23"/>
        <v>11</v>
      </c>
      <c r="B698" s="57" t="s">
        <v>678</v>
      </c>
      <c r="C698" s="75">
        <v>2021</v>
      </c>
      <c r="D698" s="54">
        <v>2999.97</v>
      </c>
    </row>
    <row r="699" spans="1:4" s="12" customFormat="1">
      <c r="A699" s="91">
        <f t="shared" si="23"/>
        <v>12</v>
      </c>
      <c r="B699" s="57" t="s">
        <v>679</v>
      </c>
      <c r="C699" s="75">
        <v>2021</v>
      </c>
      <c r="D699" s="54">
        <v>2999.97</v>
      </c>
    </row>
    <row r="700" spans="1:4" s="12" customFormat="1">
      <c r="A700" s="91">
        <f t="shared" si="23"/>
        <v>13</v>
      </c>
      <c r="B700" s="57" t="s">
        <v>680</v>
      </c>
      <c r="C700" s="75">
        <v>2021</v>
      </c>
      <c r="D700" s="54">
        <v>2999.97</v>
      </c>
    </row>
    <row r="701" spans="1:4" s="12" customFormat="1">
      <c r="A701" s="91">
        <f t="shared" si="23"/>
        <v>14</v>
      </c>
      <c r="B701" s="57" t="s">
        <v>681</v>
      </c>
      <c r="C701" s="75">
        <v>2021</v>
      </c>
      <c r="D701" s="54">
        <v>2999.97</v>
      </c>
    </row>
    <row r="702" spans="1:4" s="12" customFormat="1">
      <c r="A702" s="91">
        <f t="shared" si="23"/>
        <v>15</v>
      </c>
      <c r="B702" s="57" t="s">
        <v>682</v>
      </c>
      <c r="C702" s="75">
        <v>2021</v>
      </c>
      <c r="D702" s="54">
        <v>2999.97</v>
      </c>
    </row>
    <row r="703" spans="1:4" s="12" customFormat="1">
      <c r="A703" s="91">
        <f t="shared" si="23"/>
        <v>16</v>
      </c>
      <c r="B703" s="57" t="s">
        <v>683</v>
      </c>
      <c r="C703" s="75">
        <v>2021</v>
      </c>
      <c r="D703" s="54">
        <v>2999.97</v>
      </c>
    </row>
    <row r="704" spans="1:4" s="12" customFormat="1">
      <c r="A704" s="91">
        <f t="shared" si="23"/>
        <v>17</v>
      </c>
      <c r="B704" s="57" t="s">
        <v>684</v>
      </c>
      <c r="C704" s="75">
        <v>2021</v>
      </c>
      <c r="D704" s="54">
        <v>2999.97</v>
      </c>
    </row>
    <row r="705" spans="1:4" s="12" customFormat="1">
      <c r="A705" s="91">
        <f t="shared" si="23"/>
        <v>18</v>
      </c>
      <c r="B705" s="57" t="s">
        <v>685</v>
      </c>
      <c r="C705" s="75">
        <v>2021</v>
      </c>
      <c r="D705" s="54">
        <v>2999.97</v>
      </c>
    </row>
    <row r="706" spans="1:4" s="12" customFormat="1">
      <c r="A706" s="91">
        <f t="shared" si="23"/>
        <v>19</v>
      </c>
      <c r="B706" s="57" t="s">
        <v>686</v>
      </c>
      <c r="C706" s="75">
        <v>2021</v>
      </c>
      <c r="D706" s="54">
        <v>2999.97</v>
      </c>
    </row>
    <row r="707" spans="1:4" s="12" customFormat="1">
      <c r="A707" s="91">
        <f t="shared" si="23"/>
        <v>20</v>
      </c>
      <c r="B707" s="57" t="s">
        <v>687</v>
      </c>
      <c r="C707" s="75">
        <v>2021</v>
      </c>
      <c r="D707" s="54">
        <v>2999.97</v>
      </c>
    </row>
    <row r="708" spans="1:4" s="12" customFormat="1">
      <c r="A708" s="91">
        <f t="shared" si="23"/>
        <v>21</v>
      </c>
      <c r="B708" s="57" t="s">
        <v>688</v>
      </c>
      <c r="C708" s="75">
        <v>2021</v>
      </c>
      <c r="D708" s="54">
        <v>2999.97</v>
      </c>
    </row>
    <row r="709" spans="1:4" s="12" customFormat="1">
      <c r="A709" s="91">
        <f t="shared" si="23"/>
        <v>22</v>
      </c>
      <c r="B709" s="57" t="s">
        <v>689</v>
      </c>
      <c r="C709" s="75">
        <v>2021</v>
      </c>
      <c r="D709" s="54">
        <v>2999.97</v>
      </c>
    </row>
    <row r="710" spans="1:4" s="12" customFormat="1">
      <c r="A710" s="91">
        <f t="shared" si="23"/>
        <v>23</v>
      </c>
      <c r="B710" s="57" t="s">
        <v>690</v>
      </c>
      <c r="C710" s="75">
        <v>2021</v>
      </c>
      <c r="D710" s="54">
        <v>2999.97</v>
      </c>
    </row>
    <row r="711" spans="1:4" s="12" customFormat="1">
      <c r="A711" s="91">
        <f t="shared" si="23"/>
        <v>24</v>
      </c>
      <c r="B711" s="57" t="s">
        <v>691</v>
      </c>
      <c r="C711" s="75">
        <v>2021</v>
      </c>
      <c r="D711" s="54">
        <v>2999.97</v>
      </c>
    </row>
    <row r="712" spans="1:4" s="12" customFormat="1">
      <c r="A712" s="91">
        <f t="shared" si="23"/>
        <v>25</v>
      </c>
      <c r="B712" s="57" t="s">
        <v>692</v>
      </c>
      <c r="C712" s="75">
        <v>2021</v>
      </c>
      <c r="D712" s="54">
        <v>2999.97</v>
      </c>
    </row>
    <row r="713" spans="1:4" s="12" customFormat="1">
      <c r="A713" s="91">
        <f t="shared" si="23"/>
        <v>26</v>
      </c>
      <c r="B713" s="57" t="s">
        <v>693</v>
      </c>
      <c r="C713" s="75">
        <v>2021</v>
      </c>
      <c r="D713" s="54">
        <v>2999.97</v>
      </c>
    </row>
    <row r="714" spans="1:4" s="12" customFormat="1">
      <c r="A714" s="91">
        <f t="shared" si="23"/>
        <v>27</v>
      </c>
      <c r="B714" s="57" t="s">
        <v>694</v>
      </c>
      <c r="C714" s="75">
        <v>2021</v>
      </c>
      <c r="D714" s="54">
        <v>2999.97</v>
      </c>
    </row>
    <row r="715" spans="1:4" s="12" customFormat="1">
      <c r="A715" s="91">
        <f t="shared" si="23"/>
        <v>28</v>
      </c>
      <c r="B715" s="57" t="s">
        <v>695</v>
      </c>
      <c r="C715" s="75">
        <v>2021</v>
      </c>
      <c r="D715" s="54">
        <v>2999.97</v>
      </c>
    </row>
    <row r="716" spans="1:4" s="12" customFormat="1">
      <c r="A716" s="91">
        <f t="shared" si="23"/>
        <v>29</v>
      </c>
      <c r="B716" s="57" t="s">
        <v>696</v>
      </c>
      <c r="C716" s="75">
        <v>2021</v>
      </c>
      <c r="D716" s="54">
        <v>2999.97</v>
      </c>
    </row>
    <row r="717" spans="1:4" s="12" customFormat="1">
      <c r="A717" s="91">
        <f t="shared" si="23"/>
        <v>30</v>
      </c>
      <c r="B717" s="57" t="s">
        <v>697</v>
      </c>
      <c r="C717" s="75">
        <v>2021</v>
      </c>
      <c r="D717" s="54">
        <v>2999.97</v>
      </c>
    </row>
    <row r="718" spans="1:4" s="12" customFormat="1">
      <c r="A718" s="91">
        <f t="shared" si="23"/>
        <v>31</v>
      </c>
      <c r="B718" s="57" t="s">
        <v>698</v>
      </c>
      <c r="C718" s="75">
        <v>2021</v>
      </c>
      <c r="D718" s="54">
        <v>2999.97</v>
      </c>
    </row>
    <row r="719" spans="1:4" s="12" customFormat="1">
      <c r="A719" s="91">
        <f t="shared" si="23"/>
        <v>32</v>
      </c>
      <c r="B719" s="57" t="s">
        <v>699</v>
      </c>
      <c r="C719" s="75">
        <v>2021</v>
      </c>
      <c r="D719" s="54">
        <v>2999.97</v>
      </c>
    </row>
    <row r="720" spans="1:4" s="12" customFormat="1">
      <c r="A720" s="91">
        <f t="shared" si="23"/>
        <v>33</v>
      </c>
      <c r="B720" s="57" t="s">
        <v>700</v>
      </c>
      <c r="C720" s="75">
        <v>2021</v>
      </c>
      <c r="D720" s="54">
        <v>2999.97</v>
      </c>
    </row>
    <row r="721" spans="1:4" s="12" customFormat="1">
      <c r="A721" s="91">
        <f t="shared" si="23"/>
        <v>34</v>
      </c>
      <c r="B721" s="57" t="s">
        <v>701</v>
      </c>
      <c r="C721" s="75">
        <v>2021</v>
      </c>
      <c r="D721" s="54">
        <v>2999.97</v>
      </c>
    </row>
    <row r="722" spans="1:4" s="12" customFormat="1">
      <c r="A722" s="91">
        <f t="shared" si="23"/>
        <v>35</v>
      </c>
      <c r="B722" s="57" t="s">
        <v>702</v>
      </c>
      <c r="C722" s="75">
        <v>2021</v>
      </c>
      <c r="D722" s="54">
        <v>2999.97</v>
      </c>
    </row>
    <row r="723" spans="1:4" s="12" customFormat="1">
      <c r="A723" s="91">
        <f t="shared" si="23"/>
        <v>36</v>
      </c>
      <c r="B723" s="57" t="s">
        <v>703</v>
      </c>
      <c r="C723" s="75">
        <v>2021</v>
      </c>
      <c r="D723" s="54">
        <v>2999.97</v>
      </c>
    </row>
    <row r="724" spans="1:4" s="12" customFormat="1">
      <c r="A724" s="91">
        <f t="shared" si="23"/>
        <v>37</v>
      </c>
      <c r="B724" s="57" t="s">
        <v>704</v>
      </c>
      <c r="C724" s="75">
        <v>2021</v>
      </c>
      <c r="D724" s="54">
        <v>2999.97</v>
      </c>
    </row>
    <row r="725" spans="1:4" s="12" customFormat="1">
      <c r="A725" s="91">
        <f t="shared" si="23"/>
        <v>38</v>
      </c>
      <c r="B725" s="57" t="s">
        <v>705</v>
      </c>
      <c r="C725" s="75">
        <v>2021</v>
      </c>
      <c r="D725" s="54">
        <v>2999.97</v>
      </c>
    </row>
    <row r="726" spans="1:4" s="12" customFormat="1">
      <c r="A726" s="91">
        <f t="shared" si="23"/>
        <v>39</v>
      </c>
      <c r="B726" s="57" t="s">
        <v>706</v>
      </c>
      <c r="C726" s="75">
        <v>2021</v>
      </c>
      <c r="D726" s="54">
        <v>2999.97</v>
      </c>
    </row>
    <row r="727" spans="1:4" s="12" customFormat="1">
      <c r="A727" s="91">
        <f t="shared" si="23"/>
        <v>40</v>
      </c>
      <c r="B727" s="57" t="s">
        <v>707</v>
      </c>
      <c r="C727" s="75">
        <v>2021</v>
      </c>
      <c r="D727" s="54">
        <v>2999.97</v>
      </c>
    </row>
    <row r="728" spans="1:4" s="12" customFormat="1">
      <c r="A728" s="91">
        <f t="shared" si="23"/>
        <v>41</v>
      </c>
      <c r="B728" s="57" t="s">
        <v>708</v>
      </c>
      <c r="C728" s="75">
        <v>2021</v>
      </c>
      <c r="D728" s="54">
        <v>2999.97</v>
      </c>
    </row>
    <row r="729" spans="1:4" s="12" customFormat="1">
      <c r="A729" s="91">
        <f t="shared" si="23"/>
        <v>42</v>
      </c>
      <c r="B729" s="57" t="s">
        <v>709</v>
      </c>
      <c r="C729" s="75">
        <v>2021</v>
      </c>
      <c r="D729" s="54">
        <v>2999.97</v>
      </c>
    </row>
    <row r="730" spans="1:4" s="12" customFormat="1">
      <c r="A730" s="91">
        <f t="shared" si="23"/>
        <v>43</v>
      </c>
      <c r="B730" s="57" t="s">
        <v>710</v>
      </c>
      <c r="C730" s="75">
        <v>2021</v>
      </c>
      <c r="D730" s="54">
        <v>2999.97</v>
      </c>
    </row>
    <row r="731" spans="1:4" s="12" customFormat="1">
      <c r="A731" s="367">
        <f t="shared" si="23"/>
        <v>44</v>
      </c>
      <c r="B731" s="368" t="s">
        <v>711</v>
      </c>
      <c r="C731" s="362">
        <v>2021</v>
      </c>
      <c r="D731" s="446">
        <v>2999.97</v>
      </c>
    </row>
    <row r="732" spans="1:4" s="12" customFormat="1">
      <c r="A732" s="369">
        <f t="shared" si="23"/>
        <v>45</v>
      </c>
      <c r="B732" s="60" t="s">
        <v>712</v>
      </c>
      <c r="C732" s="61">
        <v>2021</v>
      </c>
      <c r="D732" s="447">
        <v>2999.97</v>
      </c>
    </row>
    <row r="733" spans="1:4" s="12" customFormat="1">
      <c r="A733" s="369">
        <f t="shared" si="23"/>
        <v>46</v>
      </c>
      <c r="B733" s="60" t="s">
        <v>713</v>
      </c>
      <c r="C733" s="61">
        <v>2021</v>
      </c>
      <c r="D733" s="447">
        <v>2999.97</v>
      </c>
    </row>
    <row r="734" spans="1:4" s="12" customFormat="1">
      <c r="A734" s="369">
        <f t="shared" si="23"/>
        <v>47</v>
      </c>
      <c r="B734" s="60" t="s">
        <v>1537</v>
      </c>
      <c r="C734" s="61">
        <v>2023</v>
      </c>
      <c r="D734" s="447">
        <v>2500</v>
      </c>
    </row>
    <row r="735" spans="1:4" s="12" customFormat="1">
      <c r="A735" s="369">
        <f t="shared" si="23"/>
        <v>48</v>
      </c>
      <c r="B735" s="60" t="s">
        <v>1538</v>
      </c>
      <c r="C735" s="61">
        <v>2023</v>
      </c>
      <c r="D735" s="447">
        <v>3390</v>
      </c>
    </row>
    <row r="736" spans="1:4" s="12" customFormat="1">
      <c r="A736" s="369">
        <f t="shared" si="23"/>
        <v>49</v>
      </c>
      <c r="B736" s="60" t="s">
        <v>1539</v>
      </c>
      <c r="C736" s="61">
        <v>2023</v>
      </c>
      <c r="D736" s="447">
        <v>7700</v>
      </c>
    </row>
    <row r="737" spans="1:4" ht="12.75" customHeight="1">
      <c r="A737" s="604" t="s">
        <v>730</v>
      </c>
      <c r="B737" s="605"/>
      <c r="C737" s="605"/>
      <c r="D737" s="606"/>
    </row>
    <row r="738" spans="1:4" s="12" customFormat="1">
      <c r="A738" s="103">
        <v>50</v>
      </c>
      <c r="B738" s="57" t="s">
        <v>849</v>
      </c>
      <c r="C738" s="75">
        <v>2021</v>
      </c>
      <c r="D738" s="54">
        <v>4305</v>
      </c>
    </row>
    <row r="739" spans="1:4" s="12" customFormat="1">
      <c r="A739" s="103">
        <v>51</v>
      </c>
      <c r="B739" s="57" t="s">
        <v>850</v>
      </c>
      <c r="C739" s="75">
        <v>2021</v>
      </c>
      <c r="D739" s="54">
        <v>2800</v>
      </c>
    </row>
    <row r="740" spans="1:4" s="12" customFormat="1" ht="25.5">
      <c r="A740" s="103">
        <v>52</v>
      </c>
      <c r="B740" s="57" t="s">
        <v>1540</v>
      </c>
      <c r="C740" s="75">
        <v>2024</v>
      </c>
      <c r="D740" s="54">
        <v>15200</v>
      </c>
    </row>
    <row r="741" spans="1:4" ht="12.75" customHeight="1">
      <c r="A741" s="601" t="s">
        <v>731</v>
      </c>
      <c r="B741" s="602"/>
      <c r="C741" s="602"/>
      <c r="D741" s="603"/>
    </row>
    <row r="742" spans="1:4" s="12" customFormat="1">
      <c r="A742" s="103">
        <v>53</v>
      </c>
      <c r="B742" s="57" t="s">
        <v>720</v>
      </c>
      <c r="C742" s="75">
        <v>2020</v>
      </c>
      <c r="D742" s="54">
        <v>1955.7</v>
      </c>
    </row>
    <row r="743" spans="1:4" s="12" customFormat="1">
      <c r="A743" s="103">
        <f>1+A742</f>
        <v>54</v>
      </c>
      <c r="B743" s="57" t="s">
        <v>720</v>
      </c>
      <c r="C743" s="75">
        <v>2020</v>
      </c>
      <c r="D743" s="54">
        <v>1955.7</v>
      </c>
    </row>
    <row r="744" spans="1:4" s="12" customFormat="1">
      <c r="A744" s="103">
        <f t="shared" ref="A744:A752" si="24">1+A743</f>
        <v>55</v>
      </c>
      <c r="B744" s="57" t="s">
        <v>721</v>
      </c>
      <c r="C744" s="75">
        <v>2020</v>
      </c>
      <c r="D744" s="54">
        <v>2078.6999999999998</v>
      </c>
    </row>
    <row r="745" spans="1:4" s="12" customFormat="1">
      <c r="A745" s="103">
        <f t="shared" si="24"/>
        <v>56</v>
      </c>
      <c r="B745" s="57" t="s">
        <v>721</v>
      </c>
      <c r="C745" s="75">
        <v>2020</v>
      </c>
      <c r="D745" s="54">
        <v>2078.6999999999998</v>
      </c>
    </row>
    <row r="746" spans="1:4" s="12" customFormat="1">
      <c r="A746" s="103">
        <f t="shared" si="24"/>
        <v>57</v>
      </c>
      <c r="B746" s="57" t="s">
        <v>722</v>
      </c>
      <c r="C746" s="75">
        <v>2020</v>
      </c>
      <c r="D746" s="54">
        <v>2816.7</v>
      </c>
    </row>
    <row r="747" spans="1:4" s="12" customFormat="1">
      <c r="A747" s="103">
        <f t="shared" si="24"/>
        <v>58</v>
      </c>
      <c r="B747" s="57" t="s">
        <v>722</v>
      </c>
      <c r="C747" s="75">
        <v>2020</v>
      </c>
      <c r="D747" s="54">
        <v>2816.7</v>
      </c>
    </row>
    <row r="748" spans="1:4" s="12" customFormat="1" ht="25.5">
      <c r="A748" s="103">
        <f t="shared" si="24"/>
        <v>59</v>
      </c>
      <c r="B748" s="57" t="s">
        <v>723</v>
      </c>
      <c r="C748" s="75">
        <v>2020</v>
      </c>
      <c r="D748" s="54">
        <v>8000</v>
      </c>
    </row>
    <row r="749" spans="1:4" s="12" customFormat="1" ht="25.5">
      <c r="A749" s="103">
        <f t="shared" si="24"/>
        <v>60</v>
      </c>
      <c r="B749" s="57" t="s">
        <v>723</v>
      </c>
      <c r="C749" s="75">
        <v>2020</v>
      </c>
      <c r="D749" s="54">
        <v>8000</v>
      </c>
    </row>
    <row r="750" spans="1:4" s="12" customFormat="1" ht="25.5">
      <c r="A750" s="103">
        <f t="shared" si="24"/>
        <v>61</v>
      </c>
      <c r="B750" s="57" t="s">
        <v>723</v>
      </c>
      <c r="C750" s="75">
        <v>2020</v>
      </c>
      <c r="D750" s="54">
        <v>8000</v>
      </c>
    </row>
    <row r="751" spans="1:4" s="12" customFormat="1" ht="25.5">
      <c r="A751" s="103">
        <f t="shared" si="24"/>
        <v>62</v>
      </c>
      <c r="B751" s="57" t="s">
        <v>723</v>
      </c>
      <c r="C751" s="75">
        <v>2020</v>
      </c>
      <c r="D751" s="54">
        <v>8000</v>
      </c>
    </row>
    <row r="752" spans="1:4" s="12" customFormat="1" ht="25.5">
      <c r="A752" s="103">
        <f t="shared" si="24"/>
        <v>63</v>
      </c>
      <c r="B752" s="57" t="s">
        <v>1052</v>
      </c>
      <c r="C752" s="75">
        <v>2023</v>
      </c>
      <c r="D752" s="54">
        <v>8500</v>
      </c>
    </row>
    <row r="753" spans="1:4" ht="12.75" customHeight="1">
      <c r="A753" s="576" t="s">
        <v>173</v>
      </c>
      <c r="B753" s="576"/>
      <c r="C753" s="576"/>
      <c r="D753" s="436">
        <f>SUM(D688:D736,D738:D740,D742:D752)</f>
        <v>233143.71000000011</v>
      </c>
    </row>
    <row r="754" spans="1:4" ht="12.75" customHeight="1">
      <c r="A754" s="562" t="s">
        <v>178</v>
      </c>
      <c r="B754" s="563"/>
      <c r="C754" s="563"/>
      <c r="D754" s="564"/>
    </row>
    <row r="755" spans="1:4" ht="12.75" customHeight="1">
      <c r="A755" s="601" t="s">
        <v>729</v>
      </c>
      <c r="B755" s="602"/>
      <c r="C755" s="602"/>
      <c r="D755" s="603"/>
    </row>
    <row r="756" spans="1:4" s="86" customFormat="1">
      <c r="A756" s="103">
        <v>1</v>
      </c>
      <c r="B756" s="57" t="s">
        <v>714</v>
      </c>
      <c r="C756" s="75">
        <v>2020</v>
      </c>
      <c r="D756" s="54">
        <v>450</v>
      </c>
    </row>
    <row r="757" spans="1:4" s="86" customFormat="1">
      <c r="A757" s="103">
        <v>2</v>
      </c>
      <c r="B757" s="57" t="s">
        <v>425</v>
      </c>
      <c r="C757" s="75">
        <v>2020</v>
      </c>
      <c r="D757" s="54">
        <v>2740</v>
      </c>
    </row>
    <row r="758" spans="1:4" ht="12.75" customHeight="1">
      <c r="A758" s="601" t="s">
        <v>730</v>
      </c>
      <c r="B758" s="602"/>
      <c r="C758" s="602"/>
      <c r="D758" s="603"/>
    </row>
    <row r="759" spans="1:4">
      <c r="A759" s="103">
        <v>3</v>
      </c>
      <c r="B759" s="57" t="s">
        <v>715</v>
      </c>
      <c r="C759" s="75">
        <v>2020</v>
      </c>
      <c r="D759" s="54">
        <v>1949.99</v>
      </c>
    </row>
    <row r="760" spans="1:4">
      <c r="A760" s="103">
        <v>4</v>
      </c>
      <c r="B760" s="57" t="s">
        <v>716</v>
      </c>
      <c r="C760" s="75">
        <v>2020</v>
      </c>
      <c r="D760" s="54">
        <v>1839.99</v>
      </c>
    </row>
    <row r="761" spans="1:4">
      <c r="A761" s="103">
        <v>5</v>
      </c>
      <c r="B761" s="57" t="s">
        <v>717</v>
      </c>
      <c r="C761" s="75">
        <v>2021</v>
      </c>
      <c r="D761" s="54">
        <v>999.99</v>
      </c>
    </row>
    <row r="762" spans="1:4">
      <c r="A762" s="103">
        <v>6</v>
      </c>
      <c r="B762" s="57" t="s">
        <v>718</v>
      </c>
      <c r="C762" s="75">
        <v>2021</v>
      </c>
      <c r="D762" s="54">
        <v>1249</v>
      </c>
    </row>
    <row r="763" spans="1:4">
      <c r="A763" s="103">
        <v>7</v>
      </c>
      <c r="B763" s="57" t="s">
        <v>719</v>
      </c>
      <c r="C763" s="75">
        <v>2021</v>
      </c>
      <c r="D763" s="54">
        <v>1099.99</v>
      </c>
    </row>
    <row r="764" spans="1:4" ht="12.75" customHeight="1">
      <c r="A764" s="601" t="s">
        <v>731</v>
      </c>
      <c r="B764" s="602"/>
      <c r="C764" s="602"/>
      <c r="D764" s="603"/>
    </row>
    <row r="765" spans="1:4">
      <c r="A765" s="103">
        <v>8</v>
      </c>
      <c r="B765" s="57" t="s">
        <v>724</v>
      </c>
      <c r="C765" s="75">
        <v>2020</v>
      </c>
      <c r="D765" s="54">
        <v>719</v>
      </c>
    </row>
    <row r="766" spans="1:4">
      <c r="A766" s="103">
        <v>9</v>
      </c>
      <c r="B766" s="57" t="s">
        <v>725</v>
      </c>
      <c r="C766" s="75">
        <v>2020</v>
      </c>
      <c r="D766" s="54">
        <v>769</v>
      </c>
    </row>
    <row r="767" spans="1:4">
      <c r="A767" s="103">
        <v>10</v>
      </c>
      <c r="B767" s="57" t="s">
        <v>726</v>
      </c>
      <c r="C767" s="75">
        <v>2020</v>
      </c>
      <c r="D767" s="54">
        <v>9000</v>
      </c>
    </row>
    <row r="768" spans="1:4">
      <c r="A768" s="103">
        <v>11</v>
      </c>
      <c r="B768" s="57" t="s">
        <v>727</v>
      </c>
      <c r="C768" s="75">
        <v>2020</v>
      </c>
      <c r="D768" s="54">
        <v>4141.78</v>
      </c>
    </row>
    <row r="769" spans="1:4">
      <c r="A769" s="103">
        <v>12</v>
      </c>
      <c r="B769" s="57" t="s">
        <v>728</v>
      </c>
      <c r="C769" s="75">
        <v>2021</v>
      </c>
      <c r="D769" s="54">
        <v>2799</v>
      </c>
    </row>
    <row r="770" spans="1:4">
      <c r="A770" s="103">
        <v>13</v>
      </c>
      <c r="B770" s="57" t="s">
        <v>728</v>
      </c>
      <c r="C770" s="75">
        <v>2021</v>
      </c>
      <c r="D770" s="54">
        <v>2799</v>
      </c>
    </row>
    <row r="771" spans="1:4">
      <c r="A771" s="103">
        <v>14</v>
      </c>
      <c r="B771" s="57" t="s">
        <v>728</v>
      </c>
      <c r="C771" s="75">
        <v>2021</v>
      </c>
      <c r="D771" s="54">
        <v>2799</v>
      </c>
    </row>
    <row r="772" spans="1:4">
      <c r="A772" s="103">
        <v>15</v>
      </c>
      <c r="B772" s="57" t="s">
        <v>728</v>
      </c>
      <c r="C772" s="75">
        <v>2021</v>
      </c>
      <c r="D772" s="54">
        <v>2799</v>
      </c>
    </row>
    <row r="773" spans="1:4" ht="12.75" customHeight="1">
      <c r="A773" s="557" t="s">
        <v>173</v>
      </c>
      <c r="B773" s="558"/>
      <c r="C773" s="559"/>
      <c r="D773" s="444">
        <f>SUM(D756:D757,D759:D763,D765:D772)</f>
        <v>36154.74</v>
      </c>
    </row>
    <row r="774" spans="1:4" ht="12.75" customHeight="1">
      <c r="A774" s="586" t="s">
        <v>588</v>
      </c>
      <c r="B774" s="587"/>
      <c r="C774" s="587"/>
      <c r="D774" s="588"/>
    </row>
    <row r="775" spans="1:4" ht="12.75" customHeight="1">
      <c r="A775" s="589" t="s">
        <v>179</v>
      </c>
      <c r="B775" s="589"/>
      <c r="C775" s="589"/>
      <c r="D775" s="589"/>
    </row>
    <row r="776" spans="1:4">
      <c r="A776" s="75">
        <v>1</v>
      </c>
      <c r="B776" s="78" t="s">
        <v>1055</v>
      </c>
      <c r="C776" s="79">
        <v>2020</v>
      </c>
      <c r="D776" s="54">
        <v>983</v>
      </c>
    </row>
    <row r="777" spans="1:4">
      <c r="A777" s="75">
        <f t="shared" ref="A777:A803" si="25">1+A776</f>
        <v>2</v>
      </c>
      <c r="B777" s="78" t="s">
        <v>1056</v>
      </c>
      <c r="C777" s="79">
        <v>2020</v>
      </c>
      <c r="D777" s="54">
        <v>2420</v>
      </c>
    </row>
    <row r="778" spans="1:4">
      <c r="A778" s="75">
        <f t="shared" si="25"/>
        <v>3</v>
      </c>
      <c r="B778" s="78" t="s">
        <v>1057</v>
      </c>
      <c r="C778" s="79">
        <v>2020</v>
      </c>
      <c r="D778" s="54">
        <v>1100</v>
      </c>
    </row>
    <row r="779" spans="1:4">
      <c r="A779" s="75">
        <f t="shared" si="25"/>
        <v>4</v>
      </c>
      <c r="B779" s="78" t="s">
        <v>1057</v>
      </c>
      <c r="C779" s="79">
        <v>2020</v>
      </c>
      <c r="D779" s="54">
        <v>1100</v>
      </c>
    </row>
    <row r="780" spans="1:4">
      <c r="A780" s="75">
        <f t="shared" si="25"/>
        <v>5</v>
      </c>
      <c r="B780" s="78" t="s">
        <v>1058</v>
      </c>
      <c r="C780" s="79">
        <v>2020</v>
      </c>
      <c r="D780" s="54">
        <v>2776</v>
      </c>
    </row>
    <row r="781" spans="1:4">
      <c r="A781" s="75">
        <f t="shared" si="25"/>
        <v>6</v>
      </c>
      <c r="B781" s="78" t="s">
        <v>1057</v>
      </c>
      <c r="C781" s="79">
        <v>2020</v>
      </c>
      <c r="D781" s="54">
        <v>1100</v>
      </c>
    </row>
    <row r="782" spans="1:4">
      <c r="A782" s="75">
        <f t="shared" si="25"/>
        <v>7</v>
      </c>
      <c r="B782" s="78" t="s">
        <v>1059</v>
      </c>
      <c r="C782" s="79">
        <v>2020</v>
      </c>
      <c r="D782" s="54">
        <v>529</v>
      </c>
    </row>
    <row r="783" spans="1:4">
      <c r="A783" s="75">
        <f t="shared" si="25"/>
        <v>8</v>
      </c>
      <c r="B783" s="78" t="s">
        <v>1059</v>
      </c>
      <c r="C783" s="79">
        <v>2020</v>
      </c>
      <c r="D783" s="54">
        <v>529</v>
      </c>
    </row>
    <row r="784" spans="1:4">
      <c r="A784" s="75">
        <f t="shared" si="25"/>
        <v>9</v>
      </c>
      <c r="B784" s="78" t="s">
        <v>1060</v>
      </c>
      <c r="C784" s="79">
        <v>2020</v>
      </c>
      <c r="D784" s="54">
        <v>1169</v>
      </c>
    </row>
    <row r="785" spans="1:4">
      <c r="A785" s="75">
        <f t="shared" si="25"/>
        <v>10</v>
      </c>
      <c r="B785" s="78" t="s">
        <v>547</v>
      </c>
      <c r="C785" s="79">
        <v>2021</v>
      </c>
      <c r="D785" s="54">
        <v>569.98</v>
      </c>
    </row>
    <row r="786" spans="1:4">
      <c r="A786" s="75">
        <f t="shared" si="25"/>
        <v>11</v>
      </c>
      <c r="B786" s="78" t="s">
        <v>547</v>
      </c>
      <c r="C786" s="79">
        <v>2021</v>
      </c>
      <c r="D786" s="54">
        <v>569.98</v>
      </c>
    </row>
    <row r="787" spans="1:4">
      <c r="A787" s="75">
        <f t="shared" si="25"/>
        <v>12</v>
      </c>
      <c r="B787" s="78" t="s">
        <v>547</v>
      </c>
      <c r="C787" s="79">
        <v>2021</v>
      </c>
      <c r="D787" s="54">
        <v>569.98</v>
      </c>
    </row>
    <row r="788" spans="1:4">
      <c r="A788" s="75">
        <f t="shared" si="25"/>
        <v>13</v>
      </c>
      <c r="B788" s="78" t="s">
        <v>547</v>
      </c>
      <c r="C788" s="79">
        <v>2021</v>
      </c>
      <c r="D788" s="54">
        <v>569.99</v>
      </c>
    </row>
    <row r="789" spans="1:4">
      <c r="A789" s="75">
        <f t="shared" si="25"/>
        <v>14</v>
      </c>
      <c r="B789" s="78" t="s">
        <v>821</v>
      </c>
      <c r="C789" s="79">
        <v>2021</v>
      </c>
      <c r="D789" s="54">
        <v>8610</v>
      </c>
    </row>
    <row r="790" spans="1:4">
      <c r="A790" s="75">
        <f t="shared" si="25"/>
        <v>15</v>
      </c>
      <c r="B790" s="78" t="s">
        <v>822</v>
      </c>
      <c r="C790" s="79">
        <v>2021</v>
      </c>
      <c r="D790" s="54">
        <v>740</v>
      </c>
    </row>
    <row r="791" spans="1:4">
      <c r="A791" s="75">
        <f t="shared" si="25"/>
        <v>16</v>
      </c>
      <c r="B791" s="78" t="s">
        <v>823</v>
      </c>
      <c r="C791" s="79">
        <v>2022</v>
      </c>
      <c r="D791" s="54">
        <v>3499.5</v>
      </c>
    </row>
    <row r="792" spans="1:4">
      <c r="A792" s="75">
        <f t="shared" si="25"/>
        <v>17</v>
      </c>
      <c r="B792" s="78" t="s">
        <v>440</v>
      </c>
      <c r="C792" s="79">
        <v>2022</v>
      </c>
      <c r="D792" s="54">
        <v>2800</v>
      </c>
    </row>
    <row r="793" spans="1:4">
      <c r="A793" s="75">
        <f t="shared" si="25"/>
        <v>18</v>
      </c>
      <c r="B793" s="78" t="s">
        <v>1061</v>
      </c>
      <c r="C793" s="79">
        <v>2022</v>
      </c>
      <c r="D793" s="54">
        <v>975</v>
      </c>
    </row>
    <row r="794" spans="1:4">
      <c r="A794" s="75">
        <f t="shared" si="25"/>
        <v>19</v>
      </c>
      <c r="B794" s="78" t="s">
        <v>1061</v>
      </c>
      <c r="C794" s="79">
        <v>2022</v>
      </c>
      <c r="D794" s="54">
        <v>975</v>
      </c>
    </row>
    <row r="795" spans="1:4">
      <c r="A795" s="75">
        <f t="shared" si="25"/>
        <v>20</v>
      </c>
      <c r="B795" s="78" t="s">
        <v>1062</v>
      </c>
      <c r="C795" s="79">
        <v>2022</v>
      </c>
      <c r="D795" s="54">
        <v>600</v>
      </c>
    </row>
    <row r="796" spans="1:4">
      <c r="A796" s="75">
        <f t="shared" si="25"/>
        <v>21</v>
      </c>
      <c r="B796" s="78" t="s">
        <v>547</v>
      </c>
      <c r="C796" s="79">
        <v>2022</v>
      </c>
      <c r="D796" s="54">
        <v>1149</v>
      </c>
    </row>
    <row r="797" spans="1:4">
      <c r="A797" s="75">
        <f t="shared" si="25"/>
        <v>22</v>
      </c>
      <c r="B797" s="78" t="s">
        <v>547</v>
      </c>
      <c r="C797" s="79">
        <v>2022</v>
      </c>
      <c r="D797" s="54">
        <v>980</v>
      </c>
    </row>
    <row r="798" spans="1:4">
      <c r="A798" s="75">
        <f t="shared" si="25"/>
        <v>23</v>
      </c>
      <c r="B798" s="78" t="s">
        <v>547</v>
      </c>
      <c r="C798" s="79">
        <v>2022</v>
      </c>
      <c r="D798" s="54">
        <v>1208</v>
      </c>
    </row>
    <row r="799" spans="1:4">
      <c r="A799" s="75">
        <f t="shared" si="25"/>
        <v>24</v>
      </c>
      <c r="B799" s="78" t="s">
        <v>547</v>
      </c>
      <c r="C799" s="79">
        <v>2022</v>
      </c>
      <c r="D799" s="54">
        <v>1208</v>
      </c>
    </row>
    <row r="800" spans="1:4">
      <c r="A800" s="75">
        <f t="shared" si="25"/>
        <v>25</v>
      </c>
      <c r="B800" s="78" t="s">
        <v>440</v>
      </c>
      <c r="C800" s="79">
        <v>2023</v>
      </c>
      <c r="D800" s="54">
        <v>950</v>
      </c>
    </row>
    <row r="801" spans="1:4">
      <c r="A801" s="75">
        <f t="shared" si="25"/>
        <v>26</v>
      </c>
      <c r="B801" s="78" t="s">
        <v>547</v>
      </c>
      <c r="C801" s="79">
        <v>2024</v>
      </c>
      <c r="D801" s="54">
        <v>853</v>
      </c>
    </row>
    <row r="802" spans="1:4">
      <c r="A802" s="75">
        <f t="shared" si="25"/>
        <v>27</v>
      </c>
      <c r="B802" s="78" t="s">
        <v>440</v>
      </c>
      <c r="C802" s="79">
        <v>2024</v>
      </c>
      <c r="D802" s="54">
        <v>1300</v>
      </c>
    </row>
    <row r="803" spans="1:4">
      <c r="A803" s="75">
        <f t="shared" si="25"/>
        <v>28</v>
      </c>
      <c r="B803" s="78" t="s">
        <v>440</v>
      </c>
      <c r="C803" s="79">
        <v>2024</v>
      </c>
      <c r="D803" s="54">
        <v>1400</v>
      </c>
    </row>
    <row r="804" spans="1:4" ht="12.75" customHeight="1">
      <c r="A804" s="598" t="s">
        <v>173</v>
      </c>
      <c r="B804" s="599"/>
      <c r="C804" s="600"/>
      <c r="D804" s="442">
        <f>SUM(D776:D803)</f>
        <v>41233.43</v>
      </c>
    </row>
    <row r="805" spans="1:4" ht="12.75" customHeight="1">
      <c r="A805" s="577" t="s">
        <v>178</v>
      </c>
      <c r="B805" s="578"/>
      <c r="C805" s="578"/>
      <c r="D805" s="579"/>
    </row>
    <row r="806" spans="1:4" ht="12.75" customHeight="1">
      <c r="A806" s="61">
        <v>1</v>
      </c>
      <c r="B806" s="60" t="s">
        <v>1551</v>
      </c>
      <c r="C806" s="61">
        <v>2020</v>
      </c>
      <c r="D806" s="69">
        <v>3290</v>
      </c>
    </row>
    <row r="807" spans="1:4" ht="12.75" customHeight="1">
      <c r="A807" s="61">
        <f t="shared" ref="A807:A816" si="26">1+A806</f>
        <v>2</v>
      </c>
      <c r="B807" s="60" t="s">
        <v>1552</v>
      </c>
      <c r="C807" s="61">
        <v>2020</v>
      </c>
      <c r="D807" s="69">
        <v>4534</v>
      </c>
    </row>
    <row r="808" spans="1:4" ht="12.75" customHeight="1">
      <c r="A808" s="61">
        <f t="shared" si="26"/>
        <v>3</v>
      </c>
      <c r="B808" s="60" t="s">
        <v>1553</v>
      </c>
      <c r="C808" s="61">
        <v>2020</v>
      </c>
      <c r="D808" s="69">
        <v>1800</v>
      </c>
    </row>
    <row r="809" spans="1:4" ht="12.75" customHeight="1">
      <c r="A809" s="61">
        <f t="shared" si="26"/>
        <v>4</v>
      </c>
      <c r="B809" s="60" t="s">
        <v>1553</v>
      </c>
      <c r="C809" s="61">
        <v>2020</v>
      </c>
      <c r="D809" s="69">
        <v>1800</v>
      </c>
    </row>
    <row r="810" spans="1:4" ht="12.75" customHeight="1">
      <c r="A810" s="61">
        <f t="shared" si="26"/>
        <v>5</v>
      </c>
      <c r="B810" s="60" t="s">
        <v>1553</v>
      </c>
      <c r="C810" s="61">
        <v>2020</v>
      </c>
      <c r="D810" s="69">
        <v>1800</v>
      </c>
    </row>
    <row r="811" spans="1:4" ht="12.75" customHeight="1">
      <c r="A811" s="61">
        <f t="shared" si="26"/>
        <v>6</v>
      </c>
      <c r="B811" s="60" t="s">
        <v>1553</v>
      </c>
      <c r="C811" s="61">
        <v>2020</v>
      </c>
      <c r="D811" s="69">
        <v>1800</v>
      </c>
    </row>
    <row r="812" spans="1:4" ht="12.75" customHeight="1">
      <c r="A812" s="61">
        <f t="shared" si="26"/>
        <v>7</v>
      </c>
      <c r="B812" s="60" t="s">
        <v>1552</v>
      </c>
      <c r="C812" s="61">
        <v>2020</v>
      </c>
      <c r="D812" s="69">
        <v>4534</v>
      </c>
    </row>
    <row r="813" spans="1:4" ht="12.75" customHeight="1">
      <c r="A813" s="61">
        <f t="shared" si="26"/>
        <v>8</v>
      </c>
      <c r="B813" s="60" t="s">
        <v>1554</v>
      </c>
      <c r="C813" s="61">
        <v>2020</v>
      </c>
      <c r="D813" s="69">
        <v>3190</v>
      </c>
    </row>
    <row r="814" spans="1:4" ht="12.75" customHeight="1">
      <c r="A814" s="61">
        <f t="shared" si="26"/>
        <v>9</v>
      </c>
      <c r="B814" s="60" t="s">
        <v>1555</v>
      </c>
      <c r="C814" s="61">
        <v>2021</v>
      </c>
      <c r="D814" s="69">
        <v>2950</v>
      </c>
    </row>
    <row r="815" spans="1:4" ht="12.75" customHeight="1">
      <c r="A815" s="61">
        <f t="shared" si="26"/>
        <v>10</v>
      </c>
      <c r="B815" s="60" t="s">
        <v>487</v>
      </c>
      <c r="C815" s="61">
        <v>2021</v>
      </c>
      <c r="D815" s="69">
        <v>3198</v>
      </c>
    </row>
    <row r="816" spans="1:4" ht="12.75" customHeight="1">
      <c r="A816" s="61">
        <f t="shared" si="26"/>
        <v>11</v>
      </c>
      <c r="B816" s="60" t="s">
        <v>487</v>
      </c>
      <c r="C816" s="61">
        <v>2022</v>
      </c>
      <c r="D816" s="69">
        <v>3382.5</v>
      </c>
    </row>
    <row r="817" spans="1:4" ht="12.75" customHeight="1">
      <c r="A817" s="594" t="s">
        <v>173</v>
      </c>
      <c r="B817" s="594"/>
      <c r="C817" s="594"/>
      <c r="D817" s="448">
        <f>SUM(D806:D816)</f>
        <v>32278.5</v>
      </c>
    </row>
    <row r="818" spans="1:4" ht="12.75" customHeight="1">
      <c r="A818" s="562" t="s">
        <v>180</v>
      </c>
      <c r="B818" s="563"/>
      <c r="C818" s="563"/>
      <c r="D818" s="564"/>
    </row>
    <row r="819" spans="1:4" ht="12.75" customHeight="1">
      <c r="A819" s="75">
        <v>1</v>
      </c>
      <c r="B819" s="57" t="s">
        <v>1556</v>
      </c>
      <c r="C819" s="75">
        <v>2023</v>
      </c>
      <c r="D819" s="54">
        <v>4305</v>
      </c>
    </row>
    <row r="820" spans="1:4" ht="12.75" customHeight="1">
      <c r="A820" s="565" t="s">
        <v>173</v>
      </c>
      <c r="B820" s="566"/>
      <c r="C820" s="566"/>
      <c r="D820" s="449">
        <f>SUM(D819:D819)</f>
        <v>4305</v>
      </c>
    </row>
    <row r="821" spans="1:4" ht="12.75" customHeight="1">
      <c r="A821" s="595" t="s">
        <v>589</v>
      </c>
      <c r="B821" s="596"/>
      <c r="C821" s="596"/>
      <c r="D821" s="597"/>
    </row>
    <row r="822" spans="1:4" ht="12.75" customHeight="1">
      <c r="A822" s="562" t="s">
        <v>179</v>
      </c>
      <c r="B822" s="563"/>
      <c r="C822" s="563"/>
      <c r="D822" s="564"/>
    </row>
    <row r="823" spans="1:4">
      <c r="A823" s="75">
        <v>1</v>
      </c>
      <c r="B823" s="57" t="s">
        <v>485</v>
      </c>
      <c r="C823" s="75">
        <v>2020</v>
      </c>
      <c r="D823" s="54">
        <v>405.69</v>
      </c>
    </row>
    <row r="824" spans="1:4">
      <c r="A824" s="75">
        <v>2</v>
      </c>
      <c r="B824" s="58" t="s">
        <v>631</v>
      </c>
      <c r="C824" s="59">
        <v>2020</v>
      </c>
      <c r="D824" s="365">
        <v>1813.01</v>
      </c>
    </row>
    <row r="825" spans="1:4">
      <c r="A825" s="75">
        <v>3</v>
      </c>
      <c r="B825" s="58" t="s">
        <v>632</v>
      </c>
      <c r="C825" s="59">
        <v>2021</v>
      </c>
      <c r="D825" s="365">
        <v>560.16</v>
      </c>
    </row>
    <row r="826" spans="1:4">
      <c r="A826" s="75">
        <v>4</v>
      </c>
      <c r="B826" s="58" t="s">
        <v>361</v>
      </c>
      <c r="C826" s="59">
        <v>2021</v>
      </c>
      <c r="D826" s="365">
        <v>3127.84</v>
      </c>
    </row>
    <row r="827" spans="1:4">
      <c r="A827" s="75">
        <v>5</v>
      </c>
      <c r="B827" s="58" t="s">
        <v>633</v>
      </c>
      <c r="C827" s="59">
        <v>2021</v>
      </c>
      <c r="D827" s="365">
        <v>356.91</v>
      </c>
    </row>
    <row r="828" spans="1:4">
      <c r="A828" s="75">
        <v>6</v>
      </c>
      <c r="B828" s="58" t="s">
        <v>633</v>
      </c>
      <c r="C828" s="59">
        <v>2021</v>
      </c>
      <c r="D828" s="365">
        <v>356.91</v>
      </c>
    </row>
    <row r="829" spans="1:4">
      <c r="A829" s="75">
        <v>7</v>
      </c>
      <c r="B829" s="58" t="s">
        <v>633</v>
      </c>
      <c r="C829" s="59">
        <v>2021</v>
      </c>
      <c r="D829" s="365">
        <v>356.91</v>
      </c>
    </row>
    <row r="830" spans="1:4">
      <c r="A830" s="75">
        <v>8</v>
      </c>
      <c r="B830" s="58" t="s">
        <v>615</v>
      </c>
      <c r="C830" s="59">
        <v>2023</v>
      </c>
      <c r="D830" s="365">
        <v>324.39</v>
      </c>
    </row>
    <row r="831" spans="1:4">
      <c r="A831" s="75">
        <v>9</v>
      </c>
      <c r="B831" s="58" t="s">
        <v>1562</v>
      </c>
      <c r="C831" s="59">
        <v>2024</v>
      </c>
      <c r="D831" s="365">
        <v>357.72</v>
      </c>
    </row>
    <row r="832" spans="1:4">
      <c r="A832" s="75">
        <v>10</v>
      </c>
      <c r="B832" s="58" t="s">
        <v>1563</v>
      </c>
      <c r="C832" s="59">
        <v>2024</v>
      </c>
      <c r="D832" s="365">
        <v>345.53</v>
      </c>
    </row>
    <row r="833" spans="1:4">
      <c r="A833" s="75">
        <v>11</v>
      </c>
      <c r="B833" s="58" t="s">
        <v>361</v>
      </c>
      <c r="C833" s="59">
        <v>2024</v>
      </c>
      <c r="D833" s="365">
        <v>3304.88</v>
      </c>
    </row>
    <row r="834" spans="1:4" ht="12.75" customHeight="1">
      <c r="A834" s="580" t="s">
        <v>173</v>
      </c>
      <c r="B834" s="581"/>
      <c r="C834" s="582"/>
      <c r="D834" s="442">
        <f>SUM(D823:D833)</f>
        <v>11309.95</v>
      </c>
    </row>
    <row r="835" spans="1:4" ht="13.5" customHeight="1">
      <c r="A835" s="562" t="s">
        <v>178</v>
      </c>
      <c r="B835" s="563"/>
      <c r="C835" s="563"/>
      <c r="D835" s="564"/>
    </row>
    <row r="836" spans="1:4">
      <c r="A836" s="75">
        <v>1</v>
      </c>
      <c r="B836" s="57" t="s">
        <v>486</v>
      </c>
      <c r="C836" s="75">
        <v>2020</v>
      </c>
      <c r="D836" s="68">
        <v>4065.04</v>
      </c>
    </row>
    <row r="837" spans="1:4">
      <c r="A837" s="75">
        <v>2</v>
      </c>
      <c r="B837" s="57" t="s">
        <v>486</v>
      </c>
      <c r="C837" s="75">
        <v>2020</v>
      </c>
      <c r="D837" s="68">
        <v>2845.53</v>
      </c>
    </row>
    <row r="838" spans="1:4">
      <c r="A838" s="75">
        <v>3</v>
      </c>
      <c r="B838" s="57" t="s">
        <v>487</v>
      </c>
      <c r="C838" s="75">
        <v>2020</v>
      </c>
      <c r="D838" s="68">
        <v>650.41</v>
      </c>
    </row>
    <row r="839" spans="1:4">
      <c r="A839" s="75">
        <v>4</v>
      </c>
      <c r="B839" s="57" t="s">
        <v>634</v>
      </c>
      <c r="C839" s="75">
        <v>2021</v>
      </c>
      <c r="D839" s="68">
        <v>8247.15</v>
      </c>
    </row>
    <row r="840" spans="1:4">
      <c r="A840" s="75">
        <v>5</v>
      </c>
      <c r="B840" s="57" t="s">
        <v>1564</v>
      </c>
      <c r="C840" s="75">
        <v>2023</v>
      </c>
      <c r="D840" s="68">
        <v>14637</v>
      </c>
    </row>
    <row r="841" spans="1:4">
      <c r="A841" s="75">
        <v>6</v>
      </c>
      <c r="B841" s="57" t="s">
        <v>1565</v>
      </c>
      <c r="C841" s="75">
        <v>2023</v>
      </c>
      <c r="D841" s="68">
        <v>2682.93</v>
      </c>
    </row>
    <row r="842" spans="1:4">
      <c r="A842" s="75">
        <v>7</v>
      </c>
      <c r="B842" s="57" t="s">
        <v>1566</v>
      </c>
      <c r="C842" s="75">
        <v>2024</v>
      </c>
      <c r="D842" s="68">
        <v>2520.3200000000002</v>
      </c>
    </row>
    <row r="843" spans="1:4">
      <c r="A843" s="75">
        <v>8</v>
      </c>
      <c r="B843" s="57" t="s">
        <v>1567</v>
      </c>
      <c r="C843" s="75">
        <v>2024</v>
      </c>
      <c r="D843" s="68">
        <v>1478.86</v>
      </c>
    </row>
    <row r="844" spans="1:4" ht="12.75" customHeight="1">
      <c r="A844" s="565" t="s">
        <v>173</v>
      </c>
      <c r="B844" s="566"/>
      <c r="C844" s="559"/>
      <c r="D844" s="436">
        <f>SUM(D836:D843)</f>
        <v>37127.24</v>
      </c>
    </row>
    <row r="845" spans="1:4" ht="12.75" customHeight="1">
      <c r="A845" s="586" t="s">
        <v>590</v>
      </c>
      <c r="B845" s="587"/>
      <c r="C845" s="587"/>
      <c r="D845" s="588"/>
    </row>
    <row r="846" spans="1:4" ht="12.75" customHeight="1">
      <c r="A846" s="562" t="s">
        <v>179</v>
      </c>
      <c r="B846" s="563"/>
      <c r="C846" s="563"/>
      <c r="D846" s="564"/>
    </row>
    <row r="847" spans="1:4">
      <c r="A847" s="103">
        <v>1</v>
      </c>
      <c r="B847" s="81" t="s">
        <v>595</v>
      </c>
      <c r="C847" s="81">
        <v>2020</v>
      </c>
      <c r="D847" s="356">
        <v>1799.98</v>
      </c>
    </row>
    <row r="848" spans="1:4">
      <c r="A848" s="103">
        <f t="shared" ref="A848:A863" si="27">1+A847</f>
        <v>2</v>
      </c>
      <c r="B848" s="141" t="s">
        <v>594</v>
      </c>
      <c r="C848" s="141">
        <v>2020</v>
      </c>
      <c r="D848" s="357">
        <v>799.99</v>
      </c>
    </row>
    <row r="849" spans="1:4">
      <c r="A849" s="103">
        <f t="shared" si="27"/>
        <v>3</v>
      </c>
      <c r="B849" s="78" t="s">
        <v>550</v>
      </c>
      <c r="C849" s="78">
        <v>2020</v>
      </c>
      <c r="D849" s="135">
        <v>3648.99</v>
      </c>
    </row>
    <row r="850" spans="1:4">
      <c r="A850" s="103">
        <f t="shared" si="27"/>
        <v>4</v>
      </c>
      <c r="B850" s="78" t="s">
        <v>779</v>
      </c>
      <c r="C850" s="78">
        <v>2020</v>
      </c>
      <c r="D850" s="135">
        <v>5300</v>
      </c>
    </row>
    <row r="851" spans="1:4">
      <c r="A851" s="103">
        <f t="shared" si="27"/>
        <v>5</v>
      </c>
      <c r="B851" s="78" t="s">
        <v>740</v>
      </c>
      <c r="C851" s="78">
        <v>2020</v>
      </c>
      <c r="D851" s="135">
        <v>2499</v>
      </c>
    </row>
    <row r="852" spans="1:4">
      <c r="A852" s="103">
        <f t="shared" si="27"/>
        <v>6</v>
      </c>
      <c r="B852" s="78" t="s">
        <v>891</v>
      </c>
      <c r="C852" s="78">
        <v>2021</v>
      </c>
      <c r="D852" s="135">
        <v>5315.06</v>
      </c>
    </row>
    <row r="853" spans="1:4">
      <c r="A853" s="103">
        <f t="shared" si="27"/>
        <v>7</v>
      </c>
      <c r="B853" s="78" t="s">
        <v>1067</v>
      </c>
      <c r="C853" s="78">
        <v>2022</v>
      </c>
      <c r="D853" s="135">
        <v>11550</v>
      </c>
    </row>
    <row r="854" spans="1:4">
      <c r="A854" s="103">
        <f t="shared" si="27"/>
        <v>8</v>
      </c>
      <c r="B854" s="78" t="s">
        <v>1068</v>
      </c>
      <c r="C854" s="78">
        <v>2022</v>
      </c>
      <c r="D854" s="135">
        <v>12000</v>
      </c>
    </row>
    <row r="855" spans="1:4">
      <c r="A855" s="103">
        <f t="shared" si="27"/>
        <v>9</v>
      </c>
      <c r="B855" s="78" t="s">
        <v>1069</v>
      </c>
      <c r="C855" s="78">
        <v>2023</v>
      </c>
      <c r="D855" s="135">
        <v>349</v>
      </c>
    </row>
    <row r="856" spans="1:4">
      <c r="A856" s="103">
        <f t="shared" si="27"/>
        <v>10</v>
      </c>
      <c r="B856" s="78" t="s">
        <v>1070</v>
      </c>
      <c r="C856" s="78">
        <v>2023</v>
      </c>
      <c r="D856" s="135">
        <v>630.01</v>
      </c>
    </row>
    <row r="857" spans="1:4">
      <c r="A857" s="103">
        <f t="shared" si="27"/>
        <v>11</v>
      </c>
      <c r="B857" s="78" t="s">
        <v>1071</v>
      </c>
      <c r="C857" s="78">
        <v>2023</v>
      </c>
      <c r="D857" s="135">
        <v>549.99</v>
      </c>
    </row>
    <row r="858" spans="1:4">
      <c r="A858" s="103">
        <f t="shared" si="27"/>
        <v>12</v>
      </c>
      <c r="B858" s="78" t="s">
        <v>1072</v>
      </c>
      <c r="C858" s="78">
        <v>2023</v>
      </c>
      <c r="D858" s="135">
        <v>1249.99</v>
      </c>
    </row>
    <row r="859" spans="1:4">
      <c r="A859" s="103">
        <f t="shared" si="27"/>
        <v>13</v>
      </c>
      <c r="B859" s="78" t="s">
        <v>1073</v>
      </c>
      <c r="C859" s="78">
        <v>2023</v>
      </c>
      <c r="D859" s="135">
        <v>995</v>
      </c>
    </row>
    <row r="860" spans="1:4">
      <c r="A860" s="103">
        <f t="shared" si="27"/>
        <v>14</v>
      </c>
      <c r="B860" s="78" t="s">
        <v>1074</v>
      </c>
      <c r="C860" s="78">
        <v>2023</v>
      </c>
      <c r="D860" s="135">
        <v>35363.379999999997</v>
      </c>
    </row>
    <row r="861" spans="1:4">
      <c r="A861" s="103">
        <f t="shared" si="27"/>
        <v>15</v>
      </c>
      <c r="B861" s="78" t="s">
        <v>1075</v>
      </c>
      <c r="C861" s="78">
        <v>2023</v>
      </c>
      <c r="D861" s="135">
        <v>10400</v>
      </c>
    </row>
    <row r="862" spans="1:4">
      <c r="A862" s="103">
        <f t="shared" si="27"/>
        <v>16</v>
      </c>
      <c r="B862" s="78" t="s">
        <v>1025</v>
      </c>
      <c r="C862" s="78">
        <v>2023</v>
      </c>
      <c r="D862" s="135">
        <v>7100</v>
      </c>
    </row>
    <row r="863" spans="1:4">
      <c r="A863" s="103">
        <f t="shared" si="27"/>
        <v>17</v>
      </c>
      <c r="B863" s="78" t="s">
        <v>1570</v>
      </c>
      <c r="C863" s="78">
        <v>2024</v>
      </c>
      <c r="D863" s="135">
        <v>5000</v>
      </c>
    </row>
    <row r="864" spans="1:4" ht="12.75" customHeight="1">
      <c r="A864" s="576" t="s">
        <v>173</v>
      </c>
      <c r="B864" s="576"/>
      <c r="C864" s="576"/>
      <c r="D864" s="436">
        <f>SUM(D847:D863)</f>
        <v>104550.39</v>
      </c>
    </row>
    <row r="865" spans="1:5" ht="12.75" customHeight="1">
      <c r="A865" s="562" t="s">
        <v>178</v>
      </c>
      <c r="B865" s="563"/>
      <c r="C865" s="563"/>
      <c r="D865" s="564"/>
    </row>
    <row r="866" spans="1:5">
      <c r="A866" s="103">
        <v>1</v>
      </c>
      <c r="B866" s="57" t="s">
        <v>551</v>
      </c>
      <c r="C866" s="75">
        <v>2020</v>
      </c>
      <c r="D866" s="54">
        <v>749</v>
      </c>
    </row>
    <row r="867" spans="1:5" ht="16.5" customHeight="1">
      <c r="A867" s="103">
        <f t="shared" ref="A867:A886" si="28">1+A866</f>
        <v>2</v>
      </c>
      <c r="B867" s="57" t="s">
        <v>552</v>
      </c>
      <c r="C867" s="75">
        <v>2020</v>
      </c>
      <c r="D867" s="54">
        <v>810.57</v>
      </c>
    </row>
    <row r="868" spans="1:5">
      <c r="A868" s="103">
        <f t="shared" si="28"/>
        <v>3</v>
      </c>
      <c r="B868" s="57" t="s">
        <v>553</v>
      </c>
      <c r="C868" s="75">
        <v>2020</v>
      </c>
      <c r="D868" s="54">
        <v>749.99</v>
      </c>
    </row>
    <row r="869" spans="1:5">
      <c r="A869" s="103">
        <f t="shared" si="28"/>
        <v>4</v>
      </c>
      <c r="B869" s="57" t="s">
        <v>1076</v>
      </c>
      <c r="C869" s="75">
        <v>2020</v>
      </c>
      <c r="D869" s="54">
        <v>15000</v>
      </c>
    </row>
    <row r="870" spans="1:5">
      <c r="A870" s="103">
        <f t="shared" si="28"/>
        <v>5</v>
      </c>
      <c r="B870" s="57" t="s">
        <v>1077</v>
      </c>
      <c r="C870" s="75">
        <v>2020</v>
      </c>
      <c r="D870" s="54">
        <v>4100</v>
      </c>
    </row>
    <row r="871" spans="1:5">
      <c r="A871" s="103">
        <f t="shared" si="28"/>
        <v>6</v>
      </c>
      <c r="B871" s="57" t="s">
        <v>1078</v>
      </c>
      <c r="C871" s="75">
        <v>2020</v>
      </c>
      <c r="D871" s="54">
        <v>1990</v>
      </c>
    </row>
    <row r="872" spans="1:5">
      <c r="A872" s="103">
        <f t="shared" si="28"/>
        <v>7</v>
      </c>
      <c r="B872" s="57" t="s">
        <v>831</v>
      </c>
      <c r="C872" s="75">
        <v>2021</v>
      </c>
      <c r="D872" s="54">
        <v>4299</v>
      </c>
    </row>
    <row r="873" spans="1:5">
      <c r="A873" s="103">
        <f t="shared" si="28"/>
        <v>8</v>
      </c>
      <c r="B873" s="57" t="s">
        <v>892</v>
      </c>
      <c r="C873" s="75">
        <v>2021</v>
      </c>
      <c r="D873" s="54">
        <v>1398</v>
      </c>
    </row>
    <row r="874" spans="1:5">
      <c r="A874" s="103">
        <f t="shared" si="28"/>
        <v>9</v>
      </c>
      <c r="B874" s="57" t="s">
        <v>893</v>
      </c>
      <c r="C874" s="75">
        <v>2022</v>
      </c>
      <c r="D874" s="54">
        <v>2235.77</v>
      </c>
    </row>
    <row r="875" spans="1:5">
      <c r="A875" s="103">
        <f t="shared" si="28"/>
        <v>10</v>
      </c>
      <c r="B875" s="57" t="s">
        <v>1079</v>
      </c>
      <c r="C875" s="75">
        <v>2022</v>
      </c>
      <c r="D875" s="54">
        <v>3579.3</v>
      </c>
    </row>
    <row r="876" spans="1:5">
      <c r="A876" s="103">
        <f t="shared" si="28"/>
        <v>11</v>
      </c>
      <c r="B876" s="57" t="s">
        <v>1080</v>
      </c>
      <c r="C876" s="75">
        <v>2022</v>
      </c>
      <c r="D876" s="54">
        <v>12000</v>
      </c>
    </row>
    <row r="877" spans="1:5">
      <c r="A877" s="103">
        <f t="shared" si="28"/>
        <v>12</v>
      </c>
      <c r="B877" s="57" t="s">
        <v>1081</v>
      </c>
      <c r="C877" s="75">
        <v>2022</v>
      </c>
      <c r="D877" s="54">
        <v>787.77</v>
      </c>
    </row>
    <row r="878" spans="1:5">
      <c r="A878" s="103">
        <f t="shared" si="28"/>
        <v>13</v>
      </c>
      <c r="B878" s="57" t="s">
        <v>1082</v>
      </c>
      <c r="C878" s="75">
        <v>2022</v>
      </c>
      <c r="D878" s="54">
        <v>5380</v>
      </c>
    </row>
    <row r="879" spans="1:5">
      <c r="A879" s="103">
        <f t="shared" si="28"/>
        <v>14</v>
      </c>
      <c r="B879" s="57" t="s">
        <v>1083</v>
      </c>
      <c r="C879" s="75">
        <v>2022</v>
      </c>
      <c r="D879" s="54">
        <v>121.77</v>
      </c>
    </row>
    <row r="880" spans="1:5">
      <c r="A880" s="103">
        <f t="shared" si="28"/>
        <v>15</v>
      </c>
      <c r="B880" s="57" t="s">
        <v>1084</v>
      </c>
      <c r="C880" s="75">
        <v>2022</v>
      </c>
      <c r="D880" s="54">
        <v>139.99</v>
      </c>
      <c r="E880" s="53"/>
    </row>
    <row r="881" spans="1:4">
      <c r="A881" s="103">
        <f t="shared" si="28"/>
        <v>16</v>
      </c>
      <c r="B881" s="57" t="s">
        <v>1085</v>
      </c>
      <c r="C881" s="75">
        <v>2023</v>
      </c>
      <c r="D881" s="54">
        <v>995</v>
      </c>
    </row>
    <row r="882" spans="1:4">
      <c r="A882" s="103">
        <f t="shared" si="28"/>
        <v>17</v>
      </c>
      <c r="B882" s="57" t="s">
        <v>1086</v>
      </c>
      <c r="C882" s="75">
        <v>2023</v>
      </c>
      <c r="D882" s="54">
        <v>1499.99</v>
      </c>
    </row>
    <row r="883" spans="1:4">
      <c r="A883" s="103">
        <f t="shared" si="28"/>
        <v>18</v>
      </c>
      <c r="B883" s="57" t="s">
        <v>1087</v>
      </c>
      <c r="C883" s="75">
        <v>2023</v>
      </c>
      <c r="D883" s="54">
        <v>519.98</v>
      </c>
    </row>
    <row r="884" spans="1:4">
      <c r="A884" s="103">
        <f t="shared" si="28"/>
        <v>19</v>
      </c>
      <c r="B884" s="208" t="s">
        <v>1088</v>
      </c>
      <c r="C884" s="209">
        <v>2023</v>
      </c>
      <c r="D884" s="450">
        <v>269.99</v>
      </c>
    </row>
    <row r="885" spans="1:4">
      <c r="A885" s="103">
        <f t="shared" si="28"/>
        <v>20</v>
      </c>
      <c r="B885" s="57" t="s">
        <v>1089</v>
      </c>
      <c r="C885" s="75">
        <v>2023</v>
      </c>
      <c r="D885" s="54">
        <v>1719</v>
      </c>
    </row>
    <row r="886" spans="1:4">
      <c r="A886" s="103">
        <f t="shared" si="28"/>
        <v>21</v>
      </c>
      <c r="B886" s="57" t="s">
        <v>1571</v>
      </c>
      <c r="C886" s="75">
        <v>2024</v>
      </c>
      <c r="D886" s="54">
        <v>700</v>
      </c>
    </row>
    <row r="887" spans="1:4" ht="12.75" customHeight="1">
      <c r="A887" s="557" t="s">
        <v>173</v>
      </c>
      <c r="B887" s="558"/>
      <c r="C887" s="559"/>
      <c r="D887" s="442">
        <f>SUM(D866:D886)</f>
        <v>59045.119999999995</v>
      </c>
    </row>
    <row r="888" spans="1:4" ht="12.75" customHeight="1">
      <c r="A888" s="586" t="s">
        <v>1106</v>
      </c>
      <c r="B888" s="587"/>
      <c r="C888" s="587"/>
      <c r="D888" s="588"/>
    </row>
    <row r="889" spans="1:4" ht="12.75" customHeight="1">
      <c r="A889" s="562" t="s">
        <v>179</v>
      </c>
      <c r="B889" s="563"/>
      <c r="C889" s="563"/>
      <c r="D889" s="564"/>
    </row>
    <row r="890" spans="1:4" ht="25.5">
      <c r="A890" s="75">
        <v>1</v>
      </c>
      <c r="B890" s="92" t="s">
        <v>464</v>
      </c>
      <c r="C890" s="66">
        <v>2020</v>
      </c>
      <c r="D890" s="365">
        <v>760.88</v>
      </c>
    </row>
    <row r="891" spans="1:4" ht="25.5">
      <c r="A891" s="75">
        <f t="shared" ref="A891:A920" si="29">1+A890</f>
        <v>2</v>
      </c>
      <c r="B891" s="92" t="s">
        <v>464</v>
      </c>
      <c r="C891" s="66">
        <v>2020</v>
      </c>
      <c r="D891" s="365">
        <v>760.88</v>
      </c>
    </row>
    <row r="892" spans="1:4" ht="25.5">
      <c r="A892" s="75">
        <f t="shared" si="29"/>
        <v>3</v>
      </c>
      <c r="B892" s="92" t="s">
        <v>465</v>
      </c>
      <c r="C892" s="66">
        <v>2020</v>
      </c>
      <c r="D892" s="365">
        <v>952.07</v>
      </c>
    </row>
    <row r="893" spans="1:4" ht="25.5">
      <c r="A893" s="75">
        <f t="shared" si="29"/>
        <v>4</v>
      </c>
      <c r="B893" s="92" t="s">
        <v>466</v>
      </c>
      <c r="C893" s="66">
        <v>2020</v>
      </c>
      <c r="D893" s="365">
        <v>6999.93</v>
      </c>
    </row>
    <row r="894" spans="1:4" ht="25.5">
      <c r="A894" s="75">
        <f t="shared" si="29"/>
        <v>5</v>
      </c>
      <c r="B894" s="92" t="s">
        <v>466</v>
      </c>
      <c r="C894" s="66">
        <v>2020</v>
      </c>
      <c r="D894" s="365">
        <v>6999.93</v>
      </c>
    </row>
    <row r="895" spans="1:4" ht="25.5">
      <c r="A895" s="75">
        <f t="shared" si="29"/>
        <v>6</v>
      </c>
      <c r="B895" s="92" t="s">
        <v>467</v>
      </c>
      <c r="C895" s="66">
        <v>2020</v>
      </c>
      <c r="D895" s="365">
        <v>7299.38</v>
      </c>
    </row>
    <row r="896" spans="1:4" ht="25.5">
      <c r="A896" s="75">
        <f t="shared" si="29"/>
        <v>7</v>
      </c>
      <c r="B896" s="92" t="s">
        <v>467</v>
      </c>
      <c r="C896" s="66">
        <v>2020</v>
      </c>
      <c r="D896" s="365">
        <v>7299.37</v>
      </c>
    </row>
    <row r="897" spans="1:6">
      <c r="A897" s="75">
        <f t="shared" si="29"/>
        <v>8</v>
      </c>
      <c r="B897" s="92" t="s">
        <v>610</v>
      </c>
      <c r="C897" s="66">
        <v>2020</v>
      </c>
      <c r="D897" s="365">
        <v>1000</v>
      </c>
    </row>
    <row r="898" spans="1:6">
      <c r="A898" s="75">
        <f t="shared" si="29"/>
        <v>9</v>
      </c>
      <c r="B898" s="92" t="s">
        <v>469</v>
      </c>
      <c r="C898" s="66">
        <v>2020</v>
      </c>
      <c r="D898" s="365">
        <v>465</v>
      </c>
      <c r="F898" s="53"/>
    </row>
    <row r="899" spans="1:6" ht="25.5">
      <c r="A899" s="75">
        <f t="shared" si="29"/>
        <v>10</v>
      </c>
      <c r="B899" s="92" t="s">
        <v>611</v>
      </c>
      <c r="C899" s="66">
        <v>2020</v>
      </c>
      <c r="D899" s="365">
        <v>2300</v>
      </c>
      <c r="F899" s="53"/>
    </row>
    <row r="900" spans="1:6">
      <c r="A900" s="75">
        <f t="shared" si="29"/>
        <v>11</v>
      </c>
      <c r="B900" s="92" t="s">
        <v>1582</v>
      </c>
      <c r="C900" s="66">
        <v>2020</v>
      </c>
      <c r="D900" s="365">
        <v>2592</v>
      </c>
      <c r="F900" s="53"/>
    </row>
    <row r="901" spans="1:6">
      <c r="A901" s="75">
        <f t="shared" si="29"/>
        <v>12</v>
      </c>
      <c r="B901" s="92" t="s">
        <v>1583</v>
      </c>
      <c r="C901" s="66">
        <v>2021</v>
      </c>
      <c r="D901" s="365">
        <v>2123.6</v>
      </c>
      <c r="F901" s="53"/>
    </row>
    <row r="902" spans="1:6">
      <c r="A902" s="75">
        <f t="shared" si="29"/>
        <v>13</v>
      </c>
      <c r="B902" s="92" t="s">
        <v>1107</v>
      </c>
      <c r="C902" s="66">
        <v>2023</v>
      </c>
      <c r="D902" s="365">
        <v>1099</v>
      </c>
      <c r="F902" s="53"/>
    </row>
    <row r="903" spans="1:6">
      <c r="A903" s="75">
        <f t="shared" si="29"/>
        <v>14</v>
      </c>
      <c r="B903" s="92" t="s">
        <v>1108</v>
      </c>
      <c r="C903" s="66">
        <v>2023</v>
      </c>
      <c r="D903" s="365">
        <v>1700</v>
      </c>
      <c r="F903" s="53"/>
    </row>
    <row r="904" spans="1:6">
      <c r="A904" s="75">
        <f t="shared" si="29"/>
        <v>15</v>
      </c>
      <c r="B904" s="92" t="s">
        <v>614</v>
      </c>
      <c r="C904" s="66">
        <v>2023</v>
      </c>
      <c r="D904" s="365">
        <v>3739.2</v>
      </c>
      <c r="F904" s="53"/>
    </row>
    <row r="905" spans="1:6">
      <c r="A905" s="75">
        <f t="shared" si="29"/>
        <v>16</v>
      </c>
      <c r="B905" s="92" t="s">
        <v>1109</v>
      </c>
      <c r="C905" s="66">
        <v>2023</v>
      </c>
      <c r="D905" s="365">
        <v>3600.21</v>
      </c>
      <c r="F905" s="53"/>
    </row>
    <row r="906" spans="1:6">
      <c r="A906" s="75">
        <f t="shared" si="29"/>
        <v>17</v>
      </c>
      <c r="B906" s="92" t="s">
        <v>1109</v>
      </c>
      <c r="C906" s="66">
        <v>2023</v>
      </c>
      <c r="D906" s="365">
        <v>3600.21</v>
      </c>
      <c r="F906" s="53"/>
    </row>
    <row r="907" spans="1:6" ht="25.5">
      <c r="A907" s="75">
        <f t="shared" si="29"/>
        <v>18</v>
      </c>
      <c r="B907" s="92" t="s">
        <v>1111</v>
      </c>
      <c r="C907" s="66">
        <v>2023</v>
      </c>
      <c r="D907" s="365">
        <v>4146.33</v>
      </c>
      <c r="F907" s="53"/>
    </row>
    <row r="908" spans="1:6" ht="25.5">
      <c r="A908" s="75">
        <f t="shared" si="29"/>
        <v>19</v>
      </c>
      <c r="B908" s="92" t="s">
        <v>1111</v>
      </c>
      <c r="C908" s="66">
        <v>2023</v>
      </c>
      <c r="D908" s="365">
        <v>4146.33</v>
      </c>
      <c r="F908" s="53"/>
    </row>
    <row r="909" spans="1:6">
      <c r="A909" s="75">
        <f t="shared" si="29"/>
        <v>20</v>
      </c>
      <c r="B909" s="92" t="s">
        <v>1112</v>
      </c>
      <c r="C909" s="66">
        <v>2023</v>
      </c>
      <c r="D909" s="365">
        <v>359.16</v>
      </c>
      <c r="F909" s="53"/>
    </row>
    <row r="910" spans="1:6">
      <c r="A910" s="75">
        <f t="shared" si="29"/>
        <v>21</v>
      </c>
      <c r="B910" s="92" t="s">
        <v>1112</v>
      </c>
      <c r="C910" s="66">
        <v>2023</v>
      </c>
      <c r="D910" s="365">
        <v>359.16</v>
      </c>
      <c r="F910" s="53"/>
    </row>
    <row r="911" spans="1:6">
      <c r="A911" s="75">
        <f t="shared" si="29"/>
        <v>22</v>
      </c>
      <c r="B911" s="92" t="s">
        <v>614</v>
      </c>
      <c r="C911" s="66">
        <v>2023</v>
      </c>
      <c r="D911" s="365">
        <v>3739.2</v>
      </c>
      <c r="F911" s="53"/>
    </row>
    <row r="912" spans="1:6" ht="25.5">
      <c r="A912" s="75">
        <f t="shared" si="29"/>
        <v>23</v>
      </c>
      <c r="B912" s="92" t="s">
        <v>1113</v>
      </c>
      <c r="C912" s="66">
        <v>2023</v>
      </c>
      <c r="D912" s="365">
        <v>1000</v>
      </c>
      <c r="F912" s="53"/>
    </row>
    <row r="913" spans="1:6" ht="25.5">
      <c r="A913" s="75">
        <f t="shared" si="29"/>
        <v>24</v>
      </c>
      <c r="B913" s="92" t="s">
        <v>1114</v>
      </c>
      <c r="C913" s="66">
        <v>2023</v>
      </c>
      <c r="D913" s="365">
        <v>600</v>
      </c>
      <c r="F913" s="53"/>
    </row>
    <row r="914" spans="1:6" ht="25.5">
      <c r="A914" s="75">
        <f t="shared" si="29"/>
        <v>25</v>
      </c>
      <c r="B914" s="92" t="s">
        <v>1115</v>
      </c>
      <c r="C914" s="66">
        <v>2023</v>
      </c>
      <c r="D914" s="365">
        <v>629</v>
      </c>
      <c r="F914" s="53"/>
    </row>
    <row r="915" spans="1:6">
      <c r="A915" s="75">
        <f t="shared" si="29"/>
        <v>26</v>
      </c>
      <c r="B915" s="92" t="s">
        <v>1584</v>
      </c>
      <c r="C915" s="66">
        <v>2023</v>
      </c>
      <c r="D915" s="365">
        <v>2900</v>
      </c>
      <c r="F915" s="53"/>
    </row>
    <row r="916" spans="1:6">
      <c r="A916" s="75">
        <f t="shared" si="29"/>
        <v>27</v>
      </c>
      <c r="B916" s="92" t="s">
        <v>1584</v>
      </c>
      <c r="C916" s="66">
        <v>2023</v>
      </c>
      <c r="D916" s="365">
        <v>2900</v>
      </c>
      <c r="F916" s="53"/>
    </row>
    <row r="917" spans="1:6">
      <c r="A917" s="75">
        <f t="shared" si="29"/>
        <v>28</v>
      </c>
      <c r="B917" s="92" t="s">
        <v>1056</v>
      </c>
      <c r="C917" s="66">
        <v>2023</v>
      </c>
      <c r="D917" s="365">
        <v>1400</v>
      </c>
      <c r="F917" s="53"/>
    </row>
    <row r="918" spans="1:6">
      <c r="A918" s="75">
        <f t="shared" si="29"/>
        <v>29</v>
      </c>
      <c r="B918" s="92" t="s">
        <v>1056</v>
      </c>
      <c r="C918" s="66">
        <v>2023</v>
      </c>
      <c r="D918" s="365">
        <v>3550</v>
      </c>
      <c r="F918" s="53"/>
    </row>
    <row r="919" spans="1:6">
      <c r="A919" s="75">
        <f t="shared" si="29"/>
        <v>30</v>
      </c>
      <c r="B919" s="92" t="s">
        <v>1566</v>
      </c>
      <c r="C919" s="66">
        <v>2020</v>
      </c>
      <c r="D919" s="365">
        <v>1592.72</v>
      </c>
      <c r="F919" s="53"/>
    </row>
    <row r="920" spans="1:6" ht="25.5">
      <c r="A920" s="75">
        <f t="shared" si="29"/>
        <v>31</v>
      </c>
      <c r="B920" s="92" t="s">
        <v>1585</v>
      </c>
      <c r="C920" s="66">
        <v>2024</v>
      </c>
      <c r="D920" s="365">
        <v>1705.49</v>
      </c>
      <c r="F920" s="53"/>
    </row>
    <row r="921" spans="1:6" ht="12.75" customHeight="1">
      <c r="A921" s="557" t="s">
        <v>173</v>
      </c>
      <c r="B921" s="558"/>
      <c r="C921" s="559"/>
      <c r="D921" s="442">
        <f>SUM(D890:D920)</f>
        <v>82319.050000000017</v>
      </c>
    </row>
    <row r="922" spans="1:6" ht="12.75" customHeight="1">
      <c r="A922" s="562" t="s">
        <v>178</v>
      </c>
      <c r="B922" s="563"/>
      <c r="C922" s="563"/>
      <c r="D922" s="564"/>
    </row>
    <row r="923" spans="1:6" s="12" customFormat="1">
      <c r="A923" s="103">
        <v>1</v>
      </c>
      <c r="B923" s="55" t="s">
        <v>468</v>
      </c>
      <c r="C923" s="66">
        <v>2020</v>
      </c>
      <c r="D923" s="451">
        <v>636.89</v>
      </c>
    </row>
    <row r="924" spans="1:6" s="12" customFormat="1">
      <c r="A924" s="103">
        <f t="shared" ref="A924:A980" si="30">1+A923</f>
        <v>2</v>
      </c>
      <c r="B924" s="55" t="s">
        <v>468</v>
      </c>
      <c r="C924" s="66">
        <v>2020</v>
      </c>
      <c r="D924" s="451">
        <v>636.89</v>
      </c>
    </row>
    <row r="925" spans="1:6" s="12" customFormat="1">
      <c r="A925" s="103">
        <f t="shared" si="30"/>
        <v>3</v>
      </c>
      <c r="B925" s="55" t="s">
        <v>468</v>
      </c>
      <c r="C925" s="66">
        <v>2020</v>
      </c>
      <c r="D925" s="451">
        <v>636.89</v>
      </c>
    </row>
    <row r="926" spans="1:6" s="12" customFormat="1">
      <c r="A926" s="103">
        <f t="shared" si="30"/>
        <v>4</v>
      </c>
      <c r="B926" s="55" t="s">
        <v>468</v>
      </c>
      <c r="C926" s="66">
        <v>2020</v>
      </c>
      <c r="D926" s="451">
        <v>636.89</v>
      </c>
    </row>
    <row r="927" spans="1:6" s="12" customFormat="1">
      <c r="A927" s="103">
        <f t="shared" si="30"/>
        <v>5</v>
      </c>
      <c r="B927" s="55" t="s">
        <v>468</v>
      </c>
      <c r="C927" s="66">
        <v>2020</v>
      </c>
      <c r="D927" s="451">
        <v>636.89</v>
      </c>
    </row>
    <row r="928" spans="1:6" s="12" customFormat="1">
      <c r="A928" s="103">
        <f t="shared" si="30"/>
        <v>6</v>
      </c>
      <c r="B928" s="55" t="s">
        <v>468</v>
      </c>
      <c r="C928" s="66">
        <v>2020</v>
      </c>
      <c r="D928" s="451">
        <v>636.89</v>
      </c>
    </row>
    <row r="929" spans="1:4" s="12" customFormat="1">
      <c r="A929" s="103">
        <f t="shared" si="30"/>
        <v>7</v>
      </c>
      <c r="B929" s="55" t="s">
        <v>468</v>
      </c>
      <c r="C929" s="66">
        <v>2020</v>
      </c>
      <c r="D929" s="451">
        <v>636.89</v>
      </c>
    </row>
    <row r="930" spans="1:4" s="12" customFormat="1">
      <c r="A930" s="103">
        <f t="shared" si="30"/>
        <v>8</v>
      </c>
      <c r="B930" s="55" t="s">
        <v>468</v>
      </c>
      <c r="C930" s="66">
        <v>2020</v>
      </c>
      <c r="D930" s="451">
        <v>636.89</v>
      </c>
    </row>
    <row r="931" spans="1:4" s="12" customFormat="1">
      <c r="A931" s="103">
        <f t="shared" si="30"/>
        <v>9</v>
      </c>
      <c r="B931" s="55" t="s">
        <v>468</v>
      </c>
      <c r="C931" s="66">
        <v>2020</v>
      </c>
      <c r="D931" s="451">
        <v>636.89</v>
      </c>
    </row>
    <row r="932" spans="1:4" s="12" customFormat="1">
      <c r="A932" s="103">
        <f t="shared" si="30"/>
        <v>10</v>
      </c>
      <c r="B932" s="55" t="s">
        <v>468</v>
      </c>
      <c r="C932" s="66">
        <v>2020</v>
      </c>
      <c r="D932" s="451">
        <v>636.89</v>
      </c>
    </row>
    <row r="933" spans="1:4" s="12" customFormat="1">
      <c r="A933" s="103">
        <f t="shared" si="30"/>
        <v>11</v>
      </c>
      <c r="B933" s="55" t="s">
        <v>468</v>
      </c>
      <c r="C933" s="66">
        <v>2020</v>
      </c>
      <c r="D933" s="451">
        <v>636.89</v>
      </c>
    </row>
    <row r="934" spans="1:4" s="12" customFormat="1">
      <c r="A934" s="103">
        <f t="shared" si="30"/>
        <v>12</v>
      </c>
      <c r="B934" s="55" t="s">
        <v>468</v>
      </c>
      <c r="C934" s="66">
        <v>2020</v>
      </c>
      <c r="D934" s="451">
        <v>636.89</v>
      </c>
    </row>
    <row r="935" spans="1:4" s="12" customFormat="1">
      <c r="A935" s="103">
        <f t="shared" si="30"/>
        <v>13</v>
      </c>
      <c r="B935" s="55" t="s">
        <v>468</v>
      </c>
      <c r="C935" s="66">
        <v>2020</v>
      </c>
      <c r="D935" s="451">
        <v>636.89</v>
      </c>
    </row>
    <row r="936" spans="1:4" s="12" customFormat="1">
      <c r="A936" s="103">
        <f t="shared" si="30"/>
        <v>14</v>
      </c>
      <c r="B936" s="55" t="s">
        <v>468</v>
      </c>
      <c r="C936" s="66">
        <v>2020</v>
      </c>
      <c r="D936" s="451">
        <v>636.89</v>
      </c>
    </row>
    <row r="937" spans="1:4" s="12" customFormat="1">
      <c r="A937" s="103">
        <f t="shared" si="30"/>
        <v>15</v>
      </c>
      <c r="B937" s="55" t="s">
        <v>468</v>
      </c>
      <c r="C937" s="66">
        <v>2020</v>
      </c>
      <c r="D937" s="451">
        <v>636.89</v>
      </c>
    </row>
    <row r="938" spans="1:4" s="12" customFormat="1">
      <c r="A938" s="103">
        <f t="shared" si="30"/>
        <v>16</v>
      </c>
      <c r="B938" s="55" t="s">
        <v>468</v>
      </c>
      <c r="C938" s="66">
        <v>2020</v>
      </c>
      <c r="D938" s="451">
        <v>636.89</v>
      </c>
    </row>
    <row r="939" spans="1:4" s="12" customFormat="1">
      <c r="A939" s="103">
        <f t="shared" si="30"/>
        <v>17</v>
      </c>
      <c r="B939" s="55" t="s">
        <v>468</v>
      </c>
      <c r="C939" s="66">
        <v>2020</v>
      </c>
      <c r="D939" s="451">
        <v>636.89</v>
      </c>
    </row>
    <row r="940" spans="1:4" s="12" customFormat="1">
      <c r="A940" s="103">
        <f t="shared" si="30"/>
        <v>18</v>
      </c>
      <c r="B940" s="55" t="s">
        <v>468</v>
      </c>
      <c r="C940" s="66">
        <v>2020</v>
      </c>
      <c r="D940" s="451">
        <v>636.89</v>
      </c>
    </row>
    <row r="941" spans="1:4" s="12" customFormat="1">
      <c r="A941" s="103">
        <f t="shared" si="30"/>
        <v>19</v>
      </c>
      <c r="B941" s="55" t="s">
        <v>468</v>
      </c>
      <c r="C941" s="66">
        <v>2020</v>
      </c>
      <c r="D941" s="451">
        <v>636.89</v>
      </c>
    </row>
    <row r="942" spans="1:4" s="12" customFormat="1">
      <c r="A942" s="103">
        <f t="shared" si="30"/>
        <v>20</v>
      </c>
      <c r="B942" s="55" t="s">
        <v>468</v>
      </c>
      <c r="C942" s="66">
        <v>2020</v>
      </c>
      <c r="D942" s="451">
        <v>636.89</v>
      </c>
    </row>
    <row r="943" spans="1:4" s="12" customFormat="1">
      <c r="A943" s="103">
        <f t="shared" si="30"/>
        <v>21</v>
      </c>
      <c r="B943" s="55" t="s">
        <v>1586</v>
      </c>
      <c r="C943" s="66">
        <v>2020</v>
      </c>
      <c r="D943" s="451">
        <v>636.92999999999995</v>
      </c>
    </row>
    <row r="944" spans="1:4" s="12" customFormat="1">
      <c r="A944" s="103">
        <f t="shared" si="30"/>
        <v>22</v>
      </c>
      <c r="B944" s="55" t="s">
        <v>1586</v>
      </c>
      <c r="C944" s="66">
        <v>2020</v>
      </c>
      <c r="D944" s="451">
        <v>636.92999999999995</v>
      </c>
    </row>
    <row r="945" spans="1:6" s="12" customFormat="1">
      <c r="A945" s="103">
        <f t="shared" si="30"/>
        <v>23</v>
      </c>
      <c r="B945" s="55" t="s">
        <v>1586</v>
      </c>
      <c r="C945" s="66">
        <v>2020</v>
      </c>
      <c r="D945" s="451">
        <v>636.92999999999995</v>
      </c>
    </row>
    <row r="946" spans="1:6" s="12" customFormat="1">
      <c r="A946" s="103">
        <f t="shared" si="30"/>
        <v>24</v>
      </c>
      <c r="B946" s="55" t="s">
        <v>1586</v>
      </c>
      <c r="C946" s="66">
        <v>2020</v>
      </c>
      <c r="D946" s="451">
        <v>636.92999999999995</v>
      </c>
    </row>
    <row r="947" spans="1:6" s="12" customFormat="1">
      <c r="A947" s="103">
        <f t="shared" si="30"/>
        <v>25</v>
      </c>
      <c r="B947" s="55" t="s">
        <v>1586</v>
      </c>
      <c r="C947" s="66">
        <v>2020</v>
      </c>
      <c r="D947" s="451">
        <v>636.92999999999995</v>
      </c>
    </row>
    <row r="948" spans="1:6" s="12" customFormat="1">
      <c r="A948" s="103">
        <f t="shared" si="30"/>
        <v>26</v>
      </c>
      <c r="B948" s="55" t="s">
        <v>612</v>
      </c>
      <c r="C948" s="66">
        <v>2020</v>
      </c>
      <c r="D948" s="451">
        <v>1817</v>
      </c>
    </row>
    <row r="949" spans="1:6" s="12" customFormat="1">
      <c r="A949" s="103">
        <f t="shared" si="30"/>
        <v>27</v>
      </c>
      <c r="B949" s="55" t="s">
        <v>1587</v>
      </c>
      <c r="C949" s="66">
        <v>2020</v>
      </c>
      <c r="D949" s="451">
        <v>3244.03</v>
      </c>
    </row>
    <row r="950" spans="1:6" s="12" customFormat="1">
      <c r="A950" s="103">
        <f t="shared" si="30"/>
        <v>28</v>
      </c>
      <c r="B950" s="55" t="s">
        <v>1587</v>
      </c>
      <c r="C950" s="66">
        <v>2020</v>
      </c>
      <c r="D950" s="451">
        <v>3244.03</v>
      </c>
    </row>
    <row r="951" spans="1:6" s="12" customFormat="1">
      <c r="A951" s="103">
        <f t="shared" si="30"/>
        <v>29</v>
      </c>
      <c r="B951" s="55" t="s">
        <v>1587</v>
      </c>
      <c r="C951" s="66">
        <v>2020</v>
      </c>
      <c r="D951" s="451">
        <v>3244.03</v>
      </c>
    </row>
    <row r="952" spans="1:6">
      <c r="A952" s="103">
        <f t="shared" si="30"/>
        <v>30</v>
      </c>
      <c r="B952" s="92" t="s">
        <v>1587</v>
      </c>
      <c r="C952" s="66">
        <v>2020</v>
      </c>
      <c r="D952" s="365">
        <v>3244.03</v>
      </c>
      <c r="F952" s="53"/>
    </row>
    <row r="953" spans="1:6">
      <c r="A953" s="103">
        <f t="shared" si="30"/>
        <v>31</v>
      </c>
      <c r="B953" s="92" t="s">
        <v>1587</v>
      </c>
      <c r="C953" s="66">
        <v>2020</v>
      </c>
      <c r="D953" s="365">
        <v>3244.03</v>
      </c>
      <c r="F953" s="53"/>
    </row>
    <row r="954" spans="1:6">
      <c r="A954" s="103">
        <f t="shared" si="30"/>
        <v>32</v>
      </c>
      <c r="B954" s="92" t="s">
        <v>1587</v>
      </c>
      <c r="C954" s="66">
        <v>2020</v>
      </c>
      <c r="D954" s="365">
        <v>3244.03</v>
      </c>
      <c r="F954" s="53"/>
    </row>
    <row r="955" spans="1:6">
      <c r="A955" s="103">
        <f t="shared" si="30"/>
        <v>33</v>
      </c>
      <c r="B955" s="92" t="s">
        <v>1587</v>
      </c>
      <c r="C955" s="66">
        <v>2020</v>
      </c>
      <c r="D955" s="365">
        <v>3244.03</v>
      </c>
      <c r="F955" s="53"/>
    </row>
    <row r="956" spans="1:6">
      <c r="A956" s="103">
        <f t="shared" si="30"/>
        <v>34</v>
      </c>
      <c r="B956" s="92" t="s">
        <v>1587</v>
      </c>
      <c r="C956" s="66">
        <v>2020</v>
      </c>
      <c r="D956" s="365">
        <v>3244.03</v>
      </c>
      <c r="F956" s="53"/>
    </row>
    <row r="957" spans="1:6">
      <c r="A957" s="103">
        <f t="shared" si="30"/>
        <v>35</v>
      </c>
      <c r="B957" s="92" t="s">
        <v>1587</v>
      </c>
      <c r="C957" s="66">
        <v>2020</v>
      </c>
      <c r="D957" s="365">
        <v>3244.03</v>
      </c>
      <c r="F957" s="53"/>
    </row>
    <row r="958" spans="1:6">
      <c r="A958" s="103">
        <f t="shared" si="30"/>
        <v>36</v>
      </c>
      <c r="B958" s="92" t="s">
        <v>1587</v>
      </c>
      <c r="C958" s="66">
        <v>2020</v>
      </c>
      <c r="D958" s="365">
        <v>3244.03</v>
      </c>
      <c r="F958" s="53"/>
    </row>
    <row r="959" spans="1:6">
      <c r="A959" s="103">
        <f t="shared" si="30"/>
        <v>37</v>
      </c>
      <c r="B959" s="92" t="s">
        <v>1587</v>
      </c>
      <c r="C959" s="66">
        <v>2020</v>
      </c>
      <c r="D959" s="365">
        <v>3244.03</v>
      </c>
      <c r="F959" s="53"/>
    </row>
    <row r="960" spans="1:6">
      <c r="A960" s="103">
        <f t="shared" si="30"/>
        <v>38</v>
      </c>
      <c r="B960" s="92" t="s">
        <v>1587</v>
      </c>
      <c r="C960" s="66">
        <v>2020</v>
      </c>
      <c r="D960" s="365">
        <v>3244.03</v>
      </c>
      <c r="F960" s="53"/>
    </row>
    <row r="961" spans="1:6">
      <c r="A961" s="103">
        <f t="shared" si="30"/>
        <v>39</v>
      </c>
      <c r="B961" s="92" t="s">
        <v>1587</v>
      </c>
      <c r="C961" s="66">
        <v>2020</v>
      </c>
      <c r="D961" s="365">
        <v>3244.03</v>
      </c>
      <c r="F961" s="53"/>
    </row>
    <row r="962" spans="1:6">
      <c r="A962" s="103">
        <f t="shared" si="30"/>
        <v>40</v>
      </c>
      <c r="B962" s="92" t="s">
        <v>1587</v>
      </c>
      <c r="C962" s="66">
        <v>2020</v>
      </c>
      <c r="D962" s="365">
        <v>3244.03</v>
      </c>
      <c r="F962" s="53"/>
    </row>
    <row r="963" spans="1:6">
      <c r="A963" s="103">
        <f t="shared" si="30"/>
        <v>41</v>
      </c>
      <c r="B963" s="92" t="s">
        <v>1587</v>
      </c>
      <c r="C963" s="66">
        <v>2020</v>
      </c>
      <c r="D963" s="365">
        <v>3244.03</v>
      </c>
      <c r="F963" s="53"/>
    </row>
    <row r="964" spans="1:6">
      <c r="A964" s="103">
        <f t="shared" si="30"/>
        <v>42</v>
      </c>
      <c r="B964" s="92" t="s">
        <v>1587</v>
      </c>
      <c r="C964" s="66">
        <v>2020</v>
      </c>
      <c r="D964" s="365">
        <v>3244.03</v>
      </c>
      <c r="F964" s="53"/>
    </row>
    <row r="965" spans="1:6">
      <c r="A965" s="103">
        <f t="shared" si="30"/>
        <v>43</v>
      </c>
      <c r="B965" s="92" t="s">
        <v>1587</v>
      </c>
      <c r="C965" s="66">
        <v>2020</v>
      </c>
      <c r="D965" s="365">
        <v>3244.03</v>
      </c>
      <c r="F965" s="53"/>
    </row>
    <row r="966" spans="1:6">
      <c r="A966" s="103">
        <f t="shared" si="30"/>
        <v>44</v>
      </c>
      <c r="B966" s="92" t="s">
        <v>1587</v>
      </c>
      <c r="C966" s="66">
        <v>2020</v>
      </c>
      <c r="D966" s="365">
        <v>3244.03</v>
      </c>
      <c r="F966" s="53"/>
    </row>
    <row r="967" spans="1:6">
      <c r="A967" s="103">
        <f t="shared" si="30"/>
        <v>45</v>
      </c>
      <c r="B967" s="92" t="s">
        <v>1587</v>
      </c>
      <c r="C967" s="66">
        <v>2020</v>
      </c>
      <c r="D967" s="365">
        <v>3244.03</v>
      </c>
      <c r="F967" s="53"/>
    </row>
    <row r="968" spans="1:6">
      <c r="A968" s="103">
        <f t="shared" si="30"/>
        <v>46</v>
      </c>
      <c r="B968" s="92" t="s">
        <v>1587</v>
      </c>
      <c r="C968" s="66">
        <v>2020</v>
      </c>
      <c r="D968" s="365">
        <v>3244.03</v>
      </c>
      <c r="F968" s="53"/>
    </row>
    <row r="969" spans="1:6">
      <c r="A969" s="103">
        <f t="shared" si="30"/>
        <v>47</v>
      </c>
      <c r="B969" s="92" t="s">
        <v>1832</v>
      </c>
      <c r="C969" s="66">
        <v>2020</v>
      </c>
      <c r="D969" s="365">
        <v>2988.9</v>
      </c>
      <c r="F969" s="53"/>
    </row>
    <row r="970" spans="1:6">
      <c r="A970" s="103">
        <f t="shared" si="30"/>
        <v>48</v>
      </c>
      <c r="B970" s="92" t="s">
        <v>1832</v>
      </c>
      <c r="C970" s="66">
        <v>2020</v>
      </c>
      <c r="D970" s="365">
        <v>2988.9</v>
      </c>
      <c r="F970" s="53"/>
    </row>
    <row r="971" spans="1:6">
      <c r="A971" s="103">
        <f t="shared" si="30"/>
        <v>49</v>
      </c>
      <c r="B971" s="92" t="s">
        <v>1832</v>
      </c>
      <c r="C971" s="66">
        <v>2020</v>
      </c>
      <c r="D971" s="365">
        <v>2988.9</v>
      </c>
      <c r="F971" s="53"/>
    </row>
    <row r="972" spans="1:6">
      <c r="A972" s="103">
        <f t="shared" si="30"/>
        <v>50</v>
      </c>
      <c r="B972" s="92" t="s">
        <v>1832</v>
      </c>
      <c r="C972" s="66">
        <v>2020</v>
      </c>
      <c r="D972" s="365">
        <v>2988.9</v>
      </c>
      <c r="F972" s="53"/>
    </row>
    <row r="973" spans="1:6">
      <c r="A973" s="103">
        <f t="shared" si="30"/>
        <v>51</v>
      </c>
      <c r="B973" s="92" t="s">
        <v>1832</v>
      </c>
      <c r="C973" s="66">
        <v>2020</v>
      </c>
      <c r="D973" s="365">
        <v>2988.9</v>
      </c>
      <c r="F973" s="53"/>
    </row>
    <row r="974" spans="1:6">
      <c r="A974" s="103">
        <f t="shared" si="30"/>
        <v>52</v>
      </c>
      <c r="B974" s="92" t="s">
        <v>1832</v>
      </c>
      <c r="C974" s="66">
        <v>2020</v>
      </c>
      <c r="D974" s="365">
        <v>2988.9</v>
      </c>
      <c r="F974" s="53"/>
    </row>
    <row r="975" spans="1:6">
      <c r="A975" s="103">
        <f t="shared" si="30"/>
        <v>53</v>
      </c>
      <c r="B975" s="92" t="s">
        <v>1832</v>
      </c>
      <c r="C975" s="66">
        <v>2020</v>
      </c>
      <c r="D975" s="365">
        <v>2988.9</v>
      </c>
      <c r="F975" s="53"/>
    </row>
    <row r="976" spans="1:6">
      <c r="A976" s="103">
        <f t="shared" si="30"/>
        <v>54</v>
      </c>
      <c r="B976" s="92" t="s">
        <v>1832</v>
      </c>
      <c r="C976" s="66">
        <v>2020</v>
      </c>
      <c r="D976" s="365">
        <v>2988.9</v>
      </c>
      <c r="F976" s="53"/>
    </row>
    <row r="977" spans="1:6">
      <c r="A977" s="103">
        <f t="shared" si="30"/>
        <v>55</v>
      </c>
      <c r="B977" s="92" t="s">
        <v>1832</v>
      </c>
      <c r="C977" s="66">
        <v>2020</v>
      </c>
      <c r="D977" s="365">
        <v>2988.9</v>
      </c>
      <c r="F977" s="53"/>
    </row>
    <row r="978" spans="1:6">
      <c r="A978" s="103">
        <f t="shared" si="30"/>
        <v>56</v>
      </c>
      <c r="B978" s="92" t="s">
        <v>1832</v>
      </c>
      <c r="C978" s="66">
        <v>2020</v>
      </c>
      <c r="D978" s="365">
        <v>2988.9</v>
      </c>
      <c r="F978" s="53"/>
    </row>
    <row r="979" spans="1:6">
      <c r="A979" s="103">
        <f t="shared" si="30"/>
        <v>57</v>
      </c>
      <c r="B979" s="92" t="s">
        <v>1832</v>
      </c>
      <c r="C979" s="66">
        <v>2020</v>
      </c>
      <c r="D979" s="365">
        <v>2988.9</v>
      </c>
      <c r="F979" s="53"/>
    </row>
    <row r="980" spans="1:6">
      <c r="A980" s="103">
        <f t="shared" si="30"/>
        <v>58</v>
      </c>
      <c r="B980" s="92" t="s">
        <v>1832</v>
      </c>
      <c r="C980" s="66">
        <v>2020</v>
      </c>
      <c r="D980" s="365">
        <v>2988.9</v>
      </c>
      <c r="F980" s="53"/>
    </row>
    <row r="981" spans="1:6">
      <c r="A981" s="103">
        <f t="shared" ref="A981:A1001" si="31">1+A980</f>
        <v>59</v>
      </c>
      <c r="B981" s="92" t="s">
        <v>1832</v>
      </c>
      <c r="C981" s="66">
        <v>2020</v>
      </c>
      <c r="D981" s="365">
        <v>2988.9</v>
      </c>
      <c r="F981" s="53"/>
    </row>
    <row r="982" spans="1:6" ht="25.5">
      <c r="A982" s="103">
        <f t="shared" si="31"/>
        <v>60</v>
      </c>
      <c r="B982" s="92" t="s">
        <v>613</v>
      </c>
      <c r="C982" s="66">
        <v>2021</v>
      </c>
      <c r="D982" s="365">
        <v>399.99</v>
      </c>
      <c r="F982" s="53"/>
    </row>
    <row r="983" spans="1:6" ht="25.5">
      <c r="A983" s="103">
        <f t="shared" si="31"/>
        <v>61</v>
      </c>
      <c r="B983" s="92" t="s">
        <v>613</v>
      </c>
      <c r="C983" s="66">
        <v>2021</v>
      </c>
      <c r="D983" s="365">
        <v>399.99</v>
      </c>
      <c r="F983" s="53"/>
    </row>
    <row r="984" spans="1:6" ht="25.5">
      <c r="A984" s="103">
        <f t="shared" si="31"/>
        <v>62</v>
      </c>
      <c r="B984" s="92" t="s">
        <v>1588</v>
      </c>
      <c r="C984" s="66">
        <v>2022</v>
      </c>
      <c r="D984" s="365">
        <v>1900</v>
      </c>
      <c r="F984" s="53"/>
    </row>
    <row r="985" spans="1:6">
      <c r="A985" s="103">
        <f t="shared" si="31"/>
        <v>63</v>
      </c>
      <c r="B985" s="92" t="s">
        <v>1589</v>
      </c>
      <c r="C985" s="66">
        <v>2022</v>
      </c>
      <c r="D985" s="365">
        <v>3399</v>
      </c>
      <c r="F985" s="53"/>
    </row>
    <row r="986" spans="1:6">
      <c r="A986" s="103">
        <f t="shared" si="31"/>
        <v>64</v>
      </c>
      <c r="B986" s="92" t="s">
        <v>1116</v>
      </c>
      <c r="C986" s="66">
        <v>2022</v>
      </c>
      <c r="D986" s="365">
        <v>269</v>
      </c>
      <c r="F986" s="53"/>
    </row>
    <row r="987" spans="1:6">
      <c r="A987" s="103">
        <f t="shared" si="31"/>
        <v>65</v>
      </c>
      <c r="B987" s="92" t="s">
        <v>1116</v>
      </c>
      <c r="C987" s="66">
        <v>2022</v>
      </c>
      <c r="D987" s="365">
        <v>269</v>
      </c>
      <c r="F987" s="53"/>
    </row>
    <row r="988" spans="1:6">
      <c r="A988" s="103">
        <f t="shared" si="31"/>
        <v>66</v>
      </c>
      <c r="B988" s="92" t="s">
        <v>1110</v>
      </c>
      <c r="C988" s="66">
        <v>2023</v>
      </c>
      <c r="D988" s="365">
        <v>2638.35</v>
      </c>
      <c r="F988" s="53"/>
    </row>
    <row r="989" spans="1:6">
      <c r="A989" s="103">
        <f t="shared" si="31"/>
        <v>67</v>
      </c>
      <c r="B989" s="92" t="s">
        <v>1110</v>
      </c>
      <c r="C989" s="66">
        <v>2023</v>
      </c>
      <c r="D989" s="365">
        <v>2638.35</v>
      </c>
      <c r="F989" s="53"/>
    </row>
    <row r="990" spans="1:6" ht="25.5">
      <c r="A990" s="103">
        <f t="shared" si="31"/>
        <v>68</v>
      </c>
      <c r="B990" s="92" t="s">
        <v>1590</v>
      </c>
      <c r="C990" s="66">
        <v>2023</v>
      </c>
      <c r="D990" s="365">
        <v>390.77</v>
      </c>
      <c r="F990" s="53"/>
    </row>
    <row r="991" spans="1:6" ht="25.5">
      <c r="A991" s="103">
        <f t="shared" si="31"/>
        <v>69</v>
      </c>
      <c r="B991" s="92" t="s">
        <v>1591</v>
      </c>
      <c r="C991" s="66">
        <v>2023</v>
      </c>
      <c r="D991" s="365">
        <v>1210.32</v>
      </c>
      <c r="F991" s="53"/>
    </row>
    <row r="992" spans="1:6" ht="25.5">
      <c r="A992" s="103">
        <f t="shared" si="31"/>
        <v>70</v>
      </c>
      <c r="B992" s="92" t="s">
        <v>613</v>
      </c>
      <c r="C992" s="66">
        <v>2023</v>
      </c>
      <c r="D992" s="365">
        <v>400</v>
      </c>
      <c r="F992" s="53"/>
    </row>
    <row r="993" spans="1:6">
      <c r="A993" s="103">
        <f t="shared" si="31"/>
        <v>71</v>
      </c>
      <c r="B993" s="92" t="s">
        <v>1117</v>
      </c>
      <c r="C993" s="66">
        <v>2023</v>
      </c>
      <c r="D993" s="365">
        <v>5995</v>
      </c>
      <c r="F993" s="53"/>
    </row>
    <row r="994" spans="1:6">
      <c r="A994" s="103">
        <f t="shared" si="31"/>
        <v>72</v>
      </c>
      <c r="B994" s="92" t="s">
        <v>1117</v>
      </c>
      <c r="C994" s="66">
        <v>2023</v>
      </c>
      <c r="D994" s="365">
        <v>5995</v>
      </c>
      <c r="F994" s="53"/>
    </row>
    <row r="995" spans="1:6">
      <c r="A995" s="103">
        <f t="shared" si="31"/>
        <v>73</v>
      </c>
      <c r="B995" s="92" t="s">
        <v>1117</v>
      </c>
      <c r="C995" s="66">
        <v>2023</v>
      </c>
      <c r="D995" s="365">
        <v>5995</v>
      </c>
      <c r="F995" s="53"/>
    </row>
    <row r="996" spans="1:6">
      <c r="A996" s="103">
        <f t="shared" si="31"/>
        <v>74</v>
      </c>
      <c r="B996" s="92" t="s">
        <v>1117</v>
      </c>
      <c r="C996" s="66">
        <v>2023</v>
      </c>
      <c r="D996" s="365">
        <v>5995</v>
      </c>
      <c r="F996" s="53"/>
    </row>
    <row r="997" spans="1:6">
      <c r="A997" s="103">
        <f t="shared" si="31"/>
        <v>75</v>
      </c>
      <c r="B997" s="92" t="s">
        <v>1592</v>
      </c>
      <c r="C997" s="66">
        <v>2023</v>
      </c>
      <c r="D997" s="365">
        <v>1044.27</v>
      </c>
      <c r="F997" s="53"/>
    </row>
    <row r="998" spans="1:6">
      <c r="A998" s="103">
        <f t="shared" si="31"/>
        <v>76</v>
      </c>
      <c r="B998" s="92" t="s">
        <v>1592</v>
      </c>
      <c r="C998" s="66">
        <v>2023</v>
      </c>
      <c r="D998" s="365">
        <v>1044.27</v>
      </c>
      <c r="F998" s="53"/>
    </row>
    <row r="999" spans="1:6">
      <c r="A999" s="103">
        <f t="shared" si="31"/>
        <v>77</v>
      </c>
      <c r="B999" s="92" t="s">
        <v>1593</v>
      </c>
      <c r="C999" s="66">
        <v>2023</v>
      </c>
      <c r="D999" s="365">
        <v>139</v>
      </c>
      <c r="F999" s="53"/>
    </row>
    <row r="1000" spans="1:6">
      <c r="A1000" s="103">
        <f t="shared" si="31"/>
        <v>78</v>
      </c>
      <c r="B1000" s="92" t="s">
        <v>1593</v>
      </c>
      <c r="C1000" s="66">
        <v>2023</v>
      </c>
      <c r="D1000" s="365">
        <v>139</v>
      </c>
      <c r="F1000" s="53"/>
    </row>
    <row r="1001" spans="1:6">
      <c r="A1001" s="103">
        <f t="shared" si="31"/>
        <v>79</v>
      </c>
      <c r="B1001" s="92" t="s">
        <v>1594</v>
      </c>
      <c r="C1001" s="66">
        <v>2023</v>
      </c>
      <c r="D1001" s="365">
        <v>3199</v>
      </c>
      <c r="F1001" s="53"/>
    </row>
    <row r="1002" spans="1:6" ht="12.75" customHeight="1">
      <c r="A1002" s="576" t="s">
        <v>173</v>
      </c>
      <c r="B1002" s="576"/>
      <c r="C1002" s="576"/>
      <c r="D1002" s="436">
        <f>SUM(D923:D1001)</f>
        <v>164936.05999999988</v>
      </c>
      <c r="E1002" s="53"/>
    </row>
    <row r="1003" spans="1:6" ht="12.75" customHeight="1">
      <c r="A1003" s="611" t="s">
        <v>358</v>
      </c>
      <c r="B1003" s="611"/>
      <c r="C1003" s="611"/>
      <c r="D1003" s="611"/>
    </row>
    <row r="1004" spans="1:6" ht="12.75" customHeight="1">
      <c r="A1004" s="610" t="s">
        <v>179</v>
      </c>
      <c r="B1004" s="610"/>
      <c r="C1004" s="610"/>
      <c r="D1004" s="610"/>
    </row>
    <row r="1005" spans="1:6">
      <c r="A1005" s="103">
        <v>1</v>
      </c>
      <c r="B1005" s="57" t="s">
        <v>780</v>
      </c>
      <c r="C1005" s="75">
        <v>2020</v>
      </c>
      <c r="D1005" s="68">
        <v>3400</v>
      </c>
    </row>
    <row r="1006" spans="1:6">
      <c r="A1006" s="103">
        <f t="shared" ref="A1006:A1015" si="32">1+A1005</f>
        <v>2</v>
      </c>
      <c r="B1006" s="57" t="s">
        <v>781</v>
      </c>
      <c r="C1006" s="75">
        <v>2020</v>
      </c>
      <c r="D1006" s="68">
        <v>3400.01</v>
      </c>
    </row>
    <row r="1007" spans="1:6">
      <c r="A1007" s="103">
        <f t="shared" si="32"/>
        <v>3</v>
      </c>
      <c r="B1007" s="57" t="s">
        <v>939</v>
      </c>
      <c r="C1007" s="75">
        <v>2021</v>
      </c>
      <c r="D1007" s="68">
        <v>220</v>
      </c>
    </row>
    <row r="1008" spans="1:6">
      <c r="A1008" s="103">
        <f t="shared" si="32"/>
        <v>4</v>
      </c>
      <c r="B1008" s="57" t="s">
        <v>887</v>
      </c>
      <c r="C1008" s="75">
        <v>2021</v>
      </c>
      <c r="D1008" s="68">
        <v>3069.99</v>
      </c>
    </row>
    <row r="1009" spans="1:5">
      <c r="A1009" s="103">
        <f t="shared" si="32"/>
        <v>5</v>
      </c>
      <c r="B1009" s="57" t="s">
        <v>888</v>
      </c>
      <c r="C1009" s="75">
        <v>2021</v>
      </c>
      <c r="D1009" s="68">
        <v>855</v>
      </c>
    </row>
    <row r="1010" spans="1:5">
      <c r="A1010" s="103">
        <f t="shared" si="32"/>
        <v>6</v>
      </c>
      <c r="B1010" s="57" t="s">
        <v>889</v>
      </c>
      <c r="C1010" s="75">
        <v>2021</v>
      </c>
      <c r="D1010" s="68">
        <v>3069.99</v>
      </c>
    </row>
    <row r="1011" spans="1:5">
      <c r="A1011" s="103">
        <f t="shared" si="32"/>
        <v>7</v>
      </c>
      <c r="B1011" s="57" t="s">
        <v>890</v>
      </c>
      <c r="C1011" s="75">
        <v>2021</v>
      </c>
      <c r="D1011" s="68">
        <v>855</v>
      </c>
    </row>
    <row r="1012" spans="1:5">
      <c r="A1012" s="103">
        <f t="shared" si="32"/>
        <v>8</v>
      </c>
      <c r="B1012" s="57" t="s">
        <v>940</v>
      </c>
      <c r="C1012" s="75">
        <v>2022</v>
      </c>
      <c r="D1012" s="68">
        <v>485</v>
      </c>
    </row>
    <row r="1013" spans="1:5">
      <c r="A1013" s="103">
        <f t="shared" si="32"/>
        <v>9</v>
      </c>
      <c r="B1013" s="57" t="s">
        <v>941</v>
      </c>
      <c r="C1013" s="75">
        <v>2022</v>
      </c>
      <c r="D1013" s="68">
        <v>3900</v>
      </c>
    </row>
    <row r="1014" spans="1:5">
      <c r="A1014" s="103">
        <f t="shared" si="32"/>
        <v>10</v>
      </c>
      <c r="B1014" s="57" t="s">
        <v>942</v>
      </c>
      <c r="C1014" s="75">
        <v>2022</v>
      </c>
      <c r="D1014" s="68">
        <v>3258.27</v>
      </c>
    </row>
    <row r="1015" spans="1:5">
      <c r="A1015" s="103">
        <f t="shared" si="32"/>
        <v>11</v>
      </c>
      <c r="B1015" s="57" t="s">
        <v>943</v>
      </c>
      <c r="C1015" s="75">
        <v>2023</v>
      </c>
      <c r="D1015" s="68">
        <v>1379</v>
      </c>
    </row>
    <row r="1016" spans="1:5" ht="12.75" customHeight="1">
      <c r="A1016" s="576" t="s">
        <v>173</v>
      </c>
      <c r="B1016" s="576"/>
      <c r="C1016" s="576"/>
      <c r="D1016" s="436">
        <f>SUM(D1005:D1015)</f>
        <v>23892.26</v>
      </c>
    </row>
    <row r="1017" spans="1:5" ht="12.75" customHeight="1">
      <c r="A1017" s="562" t="s">
        <v>178</v>
      </c>
      <c r="B1017" s="563"/>
      <c r="C1017" s="563"/>
      <c r="D1017" s="564"/>
    </row>
    <row r="1018" spans="1:5" ht="12.75" customHeight="1">
      <c r="A1018" s="75">
        <v>1</v>
      </c>
      <c r="B1018" s="57" t="s">
        <v>944</v>
      </c>
      <c r="C1018" s="75">
        <v>2020</v>
      </c>
      <c r="D1018" s="68">
        <v>3498</v>
      </c>
    </row>
    <row r="1019" spans="1:5" ht="12.75" customHeight="1">
      <c r="A1019" s="75">
        <v>2</v>
      </c>
      <c r="B1019" s="57" t="s">
        <v>945</v>
      </c>
      <c r="C1019" s="75">
        <v>2022</v>
      </c>
      <c r="D1019" s="68">
        <v>1319</v>
      </c>
    </row>
    <row r="1020" spans="1:5" ht="12.75" customHeight="1">
      <c r="A1020" s="75">
        <v>3</v>
      </c>
      <c r="B1020" s="57" t="s">
        <v>946</v>
      </c>
      <c r="C1020" s="75">
        <v>2022</v>
      </c>
      <c r="D1020" s="68">
        <v>1319</v>
      </c>
    </row>
    <row r="1021" spans="1:5">
      <c r="A1021" s="75"/>
      <c r="B1021" s="47" t="s">
        <v>170</v>
      </c>
      <c r="C1021" s="75"/>
      <c r="D1021" s="435">
        <f>SUM(D1018:D1020)</f>
        <v>6136</v>
      </c>
    </row>
    <row r="1022" spans="1:5">
      <c r="A1022" s="85"/>
      <c r="B1022" s="94"/>
      <c r="C1022" s="94"/>
      <c r="D1022" s="452"/>
    </row>
    <row r="1023" spans="1:5" ht="16.5" customHeight="1">
      <c r="A1023" s="607" t="s">
        <v>275</v>
      </c>
      <c r="B1023" s="608"/>
      <c r="C1023" s="609"/>
      <c r="D1023" s="453">
        <f>D167+D294+D344+D389+D437+D538+D568+D593+D632+D678+D753+D804+D834+D864+D921+D1016</f>
        <v>2210111.6799999992</v>
      </c>
      <c r="E1023" s="53"/>
    </row>
    <row r="1024" spans="1:5" ht="18" customHeight="1">
      <c r="A1024" s="607" t="s">
        <v>277</v>
      </c>
      <c r="B1024" s="608"/>
      <c r="C1024" s="609"/>
      <c r="D1024" s="453">
        <f>D241+D315+D376+D422+D455+D545+D582+D607+D658+D666+D684+D773+D817+D844+D887+D1002+D1021</f>
        <v>1784990.6900000002</v>
      </c>
    </row>
    <row r="1025" spans="1:4" ht="17.25" customHeight="1">
      <c r="A1025" s="607" t="s">
        <v>276</v>
      </c>
      <c r="B1025" s="608"/>
      <c r="C1025" s="609"/>
      <c r="D1025" s="453">
        <f>D245+D425+D552+D610+D820</f>
        <v>45295.57</v>
      </c>
    </row>
    <row r="1026" spans="1:4">
      <c r="A1026" s="12"/>
      <c r="B1026" s="95"/>
      <c r="C1026" s="96"/>
      <c r="D1026" s="454"/>
    </row>
    <row r="1027" spans="1:4">
      <c r="A1027" s="12"/>
      <c r="B1027" s="95"/>
      <c r="C1027" s="96"/>
      <c r="D1027" s="455"/>
    </row>
    <row r="1028" spans="1:4">
      <c r="A1028" s="12"/>
      <c r="B1028" s="95"/>
      <c r="C1028" s="96"/>
      <c r="D1028" s="455"/>
    </row>
    <row r="1029" spans="1:4">
      <c r="A1029" s="12"/>
      <c r="B1029" s="95"/>
      <c r="C1029" s="96"/>
      <c r="D1029" s="455"/>
    </row>
    <row r="1030" spans="1:4" hidden="1">
      <c r="A1030" s="12"/>
      <c r="B1030" s="95"/>
      <c r="C1030" s="97"/>
      <c r="D1030" s="455"/>
    </row>
    <row r="1031" spans="1:4">
      <c r="A1031" s="12"/>
      <c r="B1031" s="95"/>
      <c r="C1031" s="96"/>
      <c r="D1031" s="455"/>
    </row>
    <row r="1032" spans="1:4">
      <c r="A1032" s="12"/>
      <c r="B1032" s="95"/>
      <c r="C1032" s="96"/>
      <c r="D1032" s="455"/>
    </row>
    <row r="1033" spans="1:4">
      <c r="A1033" s="12"/>
      <c r="B1033" s="95"/>
      <c r="C1033" s="96"/>
      <c r="D1033" s="455"/>
    </row>
    <row r="1034" spans="1:4">
      <c r="A1034" s="12"/>
      <c r="B1034" s="95"/>
      <c r="C1034" s="96"/>
      <c r="D1034" s="455"/>
    </row>
    <row r="1035" spans="1:4">
      <c r="A1035" s="12"/>
      <c r="B1035" s="95"/>
      <c r="C1035" s="96"/>
      <c r="D1035" s="455"/>
    </row>
    <row r="1036" spans="1:4">
      <c r="A1036" s="12"/>
      <c r="B1036" s="95"/>
      <c r="C1036" s="96"/>
      <c r="D1036" s="455"/>
    </row>
    <row r="1037" spans="1:4">
      <c r="A1037" s="12"/>
      <c r="B1037" s="95"/>
      <c r="C1037" s="96"/>
      <c r="D1037" s="455"/>
    </row>
    <row r="1038" spans="1:4">
      <c r="A1038" s="12"/>
      <c r="B1038" s="95"/>
      <c r="C1038" s="96"/>
      <c r="D1038" s="455"/>
    </row>
    <row r="1039" spans="1:4">
      <c r="A1039" s="12"/>
      <c r="B1039" s="95"/>
      <c r="C1039" s="96"/>
      <c r="D1039" s="455"/>
    </row>
    <row r="1040" spans="1:4">
      <c r="A1040" s="12"/>
      <c r="B1040" s="95"/>
      <c r="C1040" s="96"/>
      <c r="D1040" s="455"/>
    </row>
    <row r="1041" spans="1:4">
      <c r="A1041" s="12"/>
      <c r="B1041" s="95"/>
      <c r="C1041" s="96"/>
      <c r="D1041" s="455"/>
    </row>
    <row r="1042" spans="1:4">
      <c r="A1042" s="12"/>
      <c r="B1042" s="95"/>
      <c r="C1042" s="96"/>
      <c r="D1042" s="455"/>
    </row>
    <row r="1043" spans="1:4">
      <c r="A1043" s="12"/>
      <c r="B1043" s="95"/>
      <c r="C1043" s="96"/>
      <c r="D1043" s="455"/>
    </row>
    <row r="1044" spans="1:4">
      <c r="A1044" s="12"/>
      <c r="B1044" s="95"/>
      <c r="C1044" s="96"/>
      <c r="D1044" s="455"/>
    </row>
    <row r="1045" spans="1:4">
      <c r="A1045" s="12"/>
      <c r="B1045" s="95"/>
      <c r="C1045" s="96"/>
      <c r="D1045" s="455"/>
    </row>
    <row r="1046" spans="1:4">
      <c r="A1046" s="12"/>
      <c r="B1046" s="95"/>
      <c r="C1046" s="96"/>
      <c r="D1046" s="455"/>
    </row>
    <row r="1047" spans="1:4">
      <c r="A1047" s="12"/>
      <c r="B1047" s="95"/>
      <c r="C1047" s="96"/>
      <c r="D1047" s="455"/>
    </row>
    <row r="1048" spans="1:4">
      <c r="A1048" s="12"/>
      <c r="B1048" s="95"/>
      <c r="C1048" s="96"/>
      <c r="D1048" s="455"/>
    </row>
    <row r="1049" spans="1:4">
      <c r="A1049" s="12"/>
      <c r="B1049" s="95"/>
      <c r="C1049" s="96"/>
      <c r="D1049" s="455"/>
    </row>
    <row r="1050" spans="1:4">
      <c r="A1050" s="12"/>
      <c r="B1050" s="95"/>
      <c r="C1050" s="96"/>
      <c r="D1050" s="455"/>
    </row>
    <row r="1051" spans="1:4">
      <c r="A1051" s="12"/>
      <c r="B1051" s="95"/>
      <c r="C1051" s="96"/>
      <c r="D1051" s="455"/>
    </row>
    <row r="1052" spans="1:4">
      <c r="A1052" s="12"/>
      <c r="B1052" s="95"/>
      <c r="C1052" s="96"/>
      <c r="D1052" s="455"/>
    </row>
    <row r="1053" spans="1:4">
      <c r="A1053" s="12"/>
      <c r="B1053" s="95"/>
      <c r="C1053" s="96"/>
      <c r="D1053" s="455"/>
    </row>
    <row r="1054" spans="1:4">
      <c r="A1054" s="12"/>
      <c r="B1054" s="95"/>
      <c r="C1054" s="96"/>
      <c r="D1054" s="455"/>
    </row>
    <row r="1055" spans="1:4">
      <c r="A1055" s="12"/>
      <c r="B1055" s="95"/>
      <c r="C1055" s="96"/>
      <c r="D1055" s="455"/>
    </row>
    <row r="1056" spans="1:4">
      <c r="A1056" s="12"/>
      <c r="B1056" s="95"/>
      <c r="C1056" s="96"/>
      <c r="D1056" s="455"/>
    </row>
    <row r="1057" spans="1:4">
      <c r="A1057" s="12"/>
      <c r="B1057" s="95"/>
      <c r="C1057" s="96"/>
      <c r="D1057" s="455"/>
    </row>
    <row r="1058" spans="1:4">
      <c r="A1058" s="12"/>
      <c r="B1058" s="95"/>
      <c r="C1058" s="96"/>
      <c r="D1058" s="455"/>
    </row>
    <row r="1059" spans="1:4">
      <c r="A1059" s="12"/>
      <c r="B1059" s="95"/>
      <c r="C1059" s="96"/>
      <c r="D1059" s="455"/>
    </row>
    <row r="1060" spans="1:4">
      <c r="A1060" s="12"/>
      <c r="B1060" s="95"/>
      <c r="C1060" s="96"/>
      <c r="D1060" s="455"/>
    </row>
    <row r="1061" spans="1:4">
      <c r="A1061" s="12"/>
      <c r="B1061" s="95"/>
      <c r="C1061" s="96"/>
      <c r="D1061" s="455"/>
    </row>
    <row r="1062" spans="1:4">
      <c r="A1062" s="12"/>
      <c r="B1062" s="95"/>
      <c r="C1062" s="96"/>
      <c r="D1062" s="455"/>
    </row>
    <row r="1063" spans="1:4">
      <c r="A1063" s="12"/>
      <c r="B1063" s="95"/>
      <c r="C1063" s="96"/>
      <c r="D1063" s="455"/>
    </row>
    <row r="1064" spans="1:4">
      <c r="A1064" s="12"/>
      <c r="B1064" s="95"/>
      <c r="C1064" s="96"/>
      <c r="D1064" s="455"/>
    </row>
    <row r="1065" spans="1:4">
      <c r="A1065" s="12"/>
      <c r="B1065" s="95"/>
      <c r="C1065" s="96"/>
      <c r="D1065" s="455"/>
    </row>
    <row r="1066" spans="1:4">
      <c r="A1066" s="12"/>
      <c r="B1066" s="95"/>
      <c r="C1066" s="96"/>
      <c r="D1066" s="455"/>
    </row>
    <row r="1067" spans="1:4">
      <c r="A1067" s="12"/>
      <c r="B1067" s="95"/>
      <c r="C1067" s="96"/>
      <c r="D1067" s="455"/>
    </row>
    <row r="1068" spans="1:4">
      <c r="A1068" s="12"/>
      <c r="B1068" s="95"/>
      <c r="C1068" s="96"/>
      <c r="D1068" s="455"/>
    </row>
    <row r="1069" spans="1:4">
      <c r="A1069" s="12"/>
      <c r="B1069" s="95"/>
      <c r="C1069" s="96"/>
      <c r="D1069" s="455"/>
    </row>
    <row r="1070" spans="1:4">
      <c r="A1070" s="12"/>
      <c r="B1070" s="95"/>
      <c r="C1070" s="96"/>
      <c r="D1070" s="455"/>
    </row>
    <row r="1071" spans="1:4">
      <c r="A1071" s="12"/>
      <c r="B1071" s="95"/>
      <c r="C1071" s="96"/>
      <c r="D1071" s="455"/>
    </row>
    <row r="1072" spans="1:4">
      <c r="A1072" s="12"/>
      <c r="B1072" s="95"/>
      <c r="C1072" s="96"/>
      <c r="D1072" s="455"/>
    </row>
    <row r="1073" spans="1:4">
      <c r="A1073" s="12"/>
      <c r="B1073" s="95"/>
      <c r="C1073" s="96"/>
      <c r="D1073" s="455"/>
    </row>
    <row r="1074" spans="1:4">
      <c r="A1074" s="12"/>
      <c r="B1074" s="95"/>
      <c r="C1074" s="96"/>
      <c r="D1074" s="455"/>
    </row>
    <row r="1075" spans="1:4">
      <c r="A1075" s="12"/>
      <c r="B1075" s="95"/>
      <c r="C1075" s="96"/>
      <c r="D1075" s="455"/>
    </row>
    <row r="1076" spans="1:4">
      <c r="A1076" s="12"/>
      <c r="B1076" s="95"/>
      <c r="C1076" s="96"/>
      <c r="D1076" s="455"/>
    </row>
    <row r="1077" spans="1:4">
      <c r="A1077" s="12"/>
      <c r="B1077" s="95"/>
      <c r="C1077" s="96"/>
      <c r="D1077" s="455"/>
    </row>
    <row r="1078" spans="1:4">
      <c r="A1078" s="12"/>
      <c r="B1078" s="95"/>
      <c r="C1078" s="96"/>
      <c r="D1078" s="455"/>
    </row>
    <row r="1079" spans="1:4">
      <c r="A1079" s="12"/>
      <c r="B1079" s="95"/>
      <c r="C1079" s="96"/>
      <c r="D1079" s="455"/>
    </row>
    <row r="1080" spans="1:4">
      <c r="A1080" s="12"/>
      <c r="B1080" s="95"/>
      <c r="C1080" s="96"/>
      <c r="D1080" s="455"/>
    </row>
    <row r="1081" spans="1:4">
      <c r="A1081" s="12"/>
      <c r="B1081" s="95"/>
      <c r="C1081" s="96"/>
      <c r="D1081" s="455"/>
    </row>
    <row r="1082" spans="1:4">
      <c r="A1082" s="12"/>
      <c r="B1082" s="95"/>
      <c r="C1082" s="96"/>
      <c r="D1082" s="455"/>
    </row>
    <row r="1083" spans="1:4">
      <c r="A1083" s="12"/>
      <c r="B1083" s="95"/>
      <c r="C1083" s="96"/>
      <c r="D1083" s="455"/>
    </row>
    <row r="1084" spans="1:4">
      <c r="A1084" s="12"/>
      <c r="B1084" s="95"/>
      <c r="C1084" s="96"/>
      <c r="D1084" s="455"/>
    </row>
    <row r="1085" spans="1:4">
      <c r="A1085" s="12"/>
      <c r="B1085" s="95"/>
      <c r="C1085" s="96"/>
      <c r="D1085" s="455"/>
    </row>
    <row r="1086" spans="1:4">
      <c r="A1086" s="12"/>
      <c r="B1086" s="95"/>
      <c r="C1086" s="96"/>
      <c r="D1086" s="455"/>
    </row>
    <row r="1087" spans="1:4">
      <c r="A1087" s="12"/>
      <c r="B1087" s="95"/>
      <c r="C1087" s="96"/>
      <c r="D1087" s="455"/>
    </row>
    <row r="1088" spans="1:4">
      <c r="A1088" s="12"/>
      <c r="B1088" s="95"/>
      <c r="C1088" s="96"/>
      <c r="D1088" s="455"/>
    </row>
    <row r="1089" spans="1:4">
      <c r="A1089" s="12"/>
      <c r="B1089" s="95"/>
      <c r="C1089" s="96"/>
      <c r="D1089" s="455"/>
    </row>
    <row r="1090" spans="1:4">
      <c r="A1090" s="12"/>
      <c r="B1090" s="95"/>
      <c r="C1090" s="96"/>
      <c r="D1090" s="455"/>
    </row>
    <row r="1091" spans="1:4">
      <c r="A1091" s="12"/>
      <c r="B1091" s="95"/>
      <c r="C1091" s="96"/>
      <c r="D1091" s="455"/>
    </row>
    <row r="1092" spans="1:4">
      <c r="A1092" s="12"/>
      <c r="B1092" s="95"/>
      <c r="C1092" s="96"/>
      <c r="D1092" s="455"/>
    </row>
    <row r="1093" spans="1:4">
      <c r="A1093" s="12"/>
      <c r="B1093" s="95"/>
      <c r="C1093" s="96"/>
      <c r="D1093" s="455"/>
    </row>
    <row r="1094" spans="1:4">
      <c r="A1094" s="12"/>
      <c r="B1094" s="95"/>
      <c r="C1094" s="96"/>
      <c r="D1094" s="455"/>
    </row>
    <row r="1095" spans="1:4">
      <c r="A1095" s="12"/>
      <c r="B1095" s="95"/>
      <c r="C1095" s="96"/>
      <c r="D1095" s="455"/>
    </row>
    <row r="1096" spans="1:4">
      <c r="A1096" s="12"/>
      <c r="B1096" s="95"/>
      <c r="C1096" s="96"/>
      <c r="D1096" s="455"/>
    </row>
    <row r="1097" spans="1:4">
      <c r="A1097" s="12"/>
      <c r="B1097" s="95"/>
      <c r="C1097" s="96"/>
      <c r="D1097" s="455"/>
    </row>
    <row r="1098" spans="1:4">
      <c r="A1098" s="12"/>
      <c r="B1098" s="95"/>
      <c r="C1098" s="96"/>
      <c r="D1098" s="455"/>
    </row>
    <row r="1099" spans="1:4">
      <c r="A1099" s="12"/>
      <c r="B1099" s="95"/>
      <c r="C1099" s="96"/>
      <c r="D1099" s="455"/>
    </row>
    <row r="1100" spans="1:4">
      <c r="A1100" s="12"/>
      <c r="B1100" s="95"/>
      <c r="C1100" s="96"/>
      <c r="D1100" s="455"/>
    </row>
    <row r="1101" spans="1:4">
      <c r="A1101" s="12"/>
      <c r="B1101" s="95"/>
      <c r="C1101" s="96"/>
      <c r="D1101" s="455"/>
    </row>
    <row r="1102" spans="1:4">
      <c r="A1102" s="12"/>
      <c r="B1102" s="95"/>
      <c r="C1102" s="96"/>
      <c r="D1102" s="455"/>
    </row>
    <row r="1103" spans="1:4">
      <c r="A1103" s="12"/>
      <c r="B1103" s="95"/>
      <c r="C1103" s="96"/>
      <c r="D1103" s="455"/>
    </row>
    <row r="1104" spans="1:4">
      <c r="A1104" s="12"/>
      <c r="B1104" s="95"/>
      <c r="C1104" s="96"/>
      <c r="D1104" s="455"/>
    </row>
    <row r="1105" spans="1:4">
      <c r="A1105" s="12"/>
      <c r="B1105" s="95"/>
      <c r="C1105" s="96"/>
      <c r="D1105" s="455"/>
    </row>
    <row r="1106" spans="1:4">
      <c r="A1106" s="12"/>
      <c r="B1106" s="95"/>
      <c r="C1106" s="96"/>
      <c r="D1106" s="455"/>
    </row>
    <row r="1107" spans="1:4">
      <c r="A1107" s="12"/>
      <c r="B1107" s="95"/>
      <c r="C1107" s="96"/>
      <c r="D1107" s="455"/>
    </row>
    <row r="1108" spans="1:4">
      <c r="A1108" s="12"/>
      <c r="B1108" s="95"/>
      <c r="C1108" s="96"/>
      <c r="D1108" s="455"/>
    </row>
    <row r="1109" spans="1:4">
      <c r="A1109" s="12"/>
      <c r="B1109" s="95"/>
      <c r="C1109" s="96"/>
      <c r="D1109" s="455"/>
    </row>
    <row r="1110" spans="1:4">
      <c r="A1110" s="12"/>
      <c r="B1110" s="95"/>
      <c r="C1110" s="96"/>
      <c r="D1110" s="455"/>
    </row>
    <row r="1111" spans="1:4">
      <c r="A1111" s="12"/>
      <c r="B1111" s="95"/>
      <c r="C1111" s="96"/>
      <c r="D1111" s="455"/>
    </row>
    <row r="1112" spans="1:4">
      <c r="A1112" s="12"/>
      <c r="B1112" s="95"/>
      <c r="C1112" s="96"/>
      <c r="D1112" s="455"/>
    </row>
    <row r="1113" spans="1:4">
      <c r="A1113" s="12"/>
      <c r="B1113" s="95"/>
      <c r="C1113" s="96"/>
      <c r="D1113" s="455"/>
    </row>
    <row r="1114" spans="1:4">
      <c r="A1114" s="12"/>
      <c r="B1114" s="95"/>
      <c r="C1114" s="96"/>
      <c r="D1114" s="455"/>
    </row>
    <row r="1115" spans="1:4">
      <c r="A1115" s="12"/>
      <c r="B1115" s="95"/>
      <c r="C1115" s="96"/>
      <c r="D1115" s="455"/>
    </row>
    <row r="1116" spans="1:4">
      <c r="A1116" s="12"/>
      <c r="B1116" s="95"/>
      <c r="C1116" s="96"/>
      <c r="D1116" s="455"/>
    </row>
    <row r="1117" spans="1:4">
      <c r="A1117" s="12"/>
      <c r="B1117" s="95"/>
      <c r="C1117" s="96"/>
      <c r="D1117" s="455"/>
    </row>
    <row r="1118" spans="1:4">
      <c r="A1118" s="12"/>
      <c r="B1118" s="95"/>
      <c r="C1118" s="96"/>
      <c r="D1118" s="455"/>
    </row>
    <row r="1119" spans="1:4">
      <c r="A1119" s="12"/>
      <c r="B1119" s="95"/>
      <c r="C1119" s="96"/>
      <c r="D1119" s="455"/>
    </row>
    <row r="1120" spans="1:4">
      <c r="A1120" s="12"/>
      <c r="B1120" s="95"/>
      <c r="C1120" s="96"/>
      <c r="D1120" s="455"/>
    </row>
    <row r="1121" spans="1:4">
      <c r="A1121" s="12"/>
      <c r="B1121" s="95"/>
      <c r="C1121" s="96"/>
      <c r="D1121" s="455"/>
    </row>
    <row r="1122" spans="1:4">
      <c r="A1122" s="12"/>
      <c r="B1122" s="95"/>
      <c r="C1122" s="96"/>
      <c r="D1122" s="455"/>
    </row>
    <row r="1123" spans="1:4">
      <c r="A1123" s="12"/>
      <c r="B1123" s="95"/>
      <c r="C1123" s="96"/>
      <c r="D1123" s="455"/>
    </row>
    <row r="1124" spans="1:4">
      <c r="A1124" s="12"/>
      <c r="B1124" s="95"/>
      <c r="C1124" s="96"/>
      <c r="D1124" s="455"/>
    </row>
    <row r="1125" spans="1:4">
      <c r="A1125" s="12"/>
      <c r="B1125" s="95"/>
      <c r="C1125" s="96"/>
      <c r="D1125" s="455"/>
    </row>
    <row r="1126" spans="1:4">
      <c r="A1126" s="12"/>
      <c r="B1126" s="95"/>
      <c r="C1126" s="96"/>
      <c r="D1126" s="455"/>
    </row>
    <row r="1127" spans="1:4">
      <c r="A1127" s="12"/>
      <c r="B1127" s="95"/>
      <c r="C1127" s="96"/>
      <c r="D1127" s="455"/>
    </row>
    <row r="1128" spans="1:4">
      <c r="A1128" s="12"/>
      <c r="B1128" s="95"/>
      <c r="C1128" s="96"/>
      <c r="D1128" s="455"/>
    </row>
    <row r="1129" spans="1:4">
      <c r="A1129" s="12"/>
      <c r="B1129" s="95"/>
      <c r="C1129" s="96"/>
      <c r="D1129" s="455"/>
    </row>
    <row r="1130" spans="1:4">
      <c r="A1130" s="12"/>
      <c r="B1130" s="95"/>
      <c r="C1130" s="96"/>
      <c r="D1130" s="455"/>
    </row>
    <row r="1131" spans="1:4">
      <c r="A1131" s="12"/>
      <c r="B1131" s="95"/>
      <c r="C1131" s="96"/>
      <c r="D1131" s="455"/>
    </row>
    <row r="1132" spans="1:4">
      <c r="A1132" s="12"/>
      <c r="B1132" s="95"/>
      <c r="C1132" s="96"/>
      <c r="D1132" s="455"/>
    </row>
    <row r="1133" spans="1:4">
      <c r="A1133" s="12"/>
      <c r="B1133" s="95"/>
      <c r="C1133" s="96"/>
      <c r="D1133" s="455"/>
    </row>
    <row r="1134" spans="1:4">
      <c r="A1134" s="12"/>
      <c r="B1134" s="95"/>
      <c r="C1134" s="96"/>
      <c r="D1134" s="455"/>
    </row>
    <row r="1135" spans="1:4">
      <c r="A1135" s="12"/>
      <c r="B1135" s="95"/>
      <c r="C1135" s="96"/>
      <c r="D1135" s="455"/>
    </row>
    <row r="1136" spans="1:4">
      <c r="A1136" s="12"/>
      <c r="B1136" s="95"/>
      <c r="C1136" s="96"/>
      <c r="D1136" s="455"/>
    </row>
    <row r="1137" spans="1:4">
      <c r="A1137" s="12"/>
      <c r="B1137" s="95"/>
      <c r="C1137" s="96"/>
      <c r="D1137" s="455"/>
    </row>
    <row r="1138" spans="1:4">
      <c r="A1138" s="12"/>
      <c r="B1138" s="95"/>
      <c r="C1138" s="96"/>
      <c r="D1138" s="455"/>
    </row>
    <row r="1139" spans="1:4">
      <c r="A1139" s="12"/>
      <c r="B1139" s="95"/>
      <c r="C1139" s="96"/>
      <c r="D1139" s="455"/>
    </row>
    <row r="1140" spans="1:4">
      <c r="A1140" s="12"/>
      <c r="B1140" s="95"/>
      <c r="C1140" s="96"/>
      <c r="D1140" s="455"/>
    </row>
    <row r="1141" spans="1:4">
      <c r="A1141" s="12"/>
      <c r="B1141" s="95"/>
      <c r="C1141" s="96"/>
      <c r="D1141" s="455"/>
    </row>
    <row r="1142" spans="1:4">
      <c r="A1142" s="12"/>
      <c r="B1142" s="95"/>
      <c r="C1142" s="96"/>
      <c r="D1142" s="455"/>
    </row>
    <row r="1143" spans="1:4">
      <c r="A1143" s="12"/>
      <c r="B1143" s="95"/>
      <c r="C1143" s="96"/>
      <c r="D1143" s="455"/>
    </row>
    <row r="1144" spans="1:4">
      <c r="A1144" s="12"/>
      <c r="B1144" s="95"/>
      <c r="C1144" s="96"/>
      <c r="D1144" s="455"/>
    </row>
    <row r="1145" spans="1:4">
      <c r="A1145" s="12"/>
      <c r="B1145" s="95"/>
      <c r="C1145" s="96"/>
      <c r="D1145" s="455"/>
    </row>
    <row r="1146" spans="1:4">
      <c r="A1146" s="12"/>
      <c r="B1146" s="95"/>
      <c r="C1146" s="96"/>
      <c r="D1146" s="455"/>
    </row>
    <row r="1147" spans="1:4">
      <c r="A1147" s="12"/>
      <c r="B1147" s="95"/>
      <c r="C1147" s="96"/>
      <c r="D1147" s="455"/>
    </row>
    <row r="1148" spans="1:4">
      <c r="A1148" s="12"/>
      <c r="B1148" s="95"/>
      <c r="C1148" s="96"/>
      <c r="D1148" s="455"/>
    </row>
    <row r="1149" spans="1:4">
      <c r="A1149" s="12"/>
      <c r="B1149" s="95"/>
      <c r="C1149" s="96"/>
      <c r="D1149" s="455"/>
    </row>
    <row r="1150" spans="1:4">
      <c r="A1150" s="12"/>
      <c r="B1150" s="95"/>
      <c r="C1150" s="96"/>
      <c r="D1150" s="455"/>
    </row>
    <row r="1151" spans="1:4">
      <c r="A1151" s="12"/>
      <c r="B1151" s="95"/>
      <c r="C1151" s="96"/>
      <c r="D1151" s="455"/>
    </row>
    <row r="1152" spans="1:4">
      <c r="A1152" s="12"/>
      <c r="B1152" s="95"/>
      <c r="C1152" s="96"/>
      <c r="D1152" s="455"/>
    </row>
    <row r="1153" spans="1:4">
      <c r="A1153" s="12"/>
      <c r="B1153" s="95"/>
      <c r="C1153" s="96"/>
      <c r="D1153" s="455"/>
    </row>
    <row r="1154" spans="1:4">
      <c r="A1154" s="12"/>
      <c r="B1154" s="95"/>
      <c r="C1154" s="96"/>
      <c r="D1154" s="455"/>
    </row>
    <row r="1155" spans="1:4">
      <c r="A1155" s="12"/>
      <c r="B1155" s="95"/>
      <c r="C1155" s="96"/>
      <c r="D1155" s="455"/>
    </row>
    <row r="1156" spans="1:4">
      <c r="A1156" s="12"/>
      <c r="B1156" s="95"/>
      <c r="C1156" s="96"/>
      <c r="D1156" s="455"/>
    </row>
    <row r="1157" spans="1:4">
      <c r="A1157" s="12"/>
      <c r="B1157" s="95"/>
      <c r="C1157" s="96"/>
      <c r="D1157" s="455"/>
    </row>
    <row r="1158" spans="1:4">
      <c r="A1158" s="12"/>
      <c r="B1158" s="95"/>
      <c r="C1158" s="96"/>
      <c r="D1158" s="455"/>
    </row>
    <row r="1159" spans="1:4">
      <c r="A1159" s="12"/>
      <c r="B1159" s="95"/>
      <c r="C1159" s="96"/>
      <c r="D1159" s="455"/>
    </row>
    <row r="1160" spans="1:4">
      <c r="A1160" s="12"/>
      <c r="B1160" s="95"/>
      <c r="C1160" s="96"/>
      <c r="D1160" s="455"/>
    </row>
    <row r="1161" spans="1:4">
      <c r="A1161" s="12"/>
      <c r="B1161" s="95"/>
      <c r="C1161" s="96"/>
      <c r="D1161" s="455"/>
    </row>
    <row r="1162" spans="1:4">
      <c r="A1162" s="12"/>
      <c r="B1162" s="95"/>
      <c r="C1162" s="96"/>
      <c r="D1162" s="455"/>
    </row>
    <row r="1163" spans="1:4">
      <c r="A1163" s="12"/>
      <c r="B1163" s="95"/>
      <c r="C1163" s="96"/>
      <c r="D1163" s="455"/>
    </row>
    <row r="1164" spans="1:4">
      <c r="A1164" s="12"/>
      <c r="B1164" s="95"/>
      <c r="C1164" s="96"/>
      <c r="D1164" s="455"/>
    </row>
    <row r="1165" spans="1:4">
      <c r="A1165" s="12"/>
      <c r="B1165" s="95"/>
      <c r="C1165" s="96"/>
      <c r="D1165" s="455"/>
    </row>
    <row r="1166" spans="1:4">
      <c r="A1166" s="12"/>
      <c r="B1166" s="95"/>
      <c r="C1166" s="96"/>
      <c r="D1166" s="455"/>
    </row>
    <row r="1167" spans="1:4">
      <c r="A1167" s="12"/>
      <c r="B1167" s="95"/>
      <c r="C1167" s="96"/>
      <c r="D1167" s="455"/>
    </row>
    <row r="1168" spans="1:4">
      <c r="A1168" s="12"/>
      <c r="B1168" s="95"/>
      <c r="C1168" s="96"/>
      <c r="D1168" s="455"/>
    </row>
    <row r="1169" spans="1:4">
      <c r="A1169" s="12"/>
      <c r="B1169" s="95"/>
      <c r="C1169" s="96"/>
      <c r="D1169" s="455"/>
    </row>
    <row r="1170" spans="1:4">
      <c r="A1170" s="12"/>
      <c r="B1170" s="95"/>
      <c r="C1170" s="96"/>
      <c r="D1170" s="455"/>
    </row>
    <row r="1171" spans="1:4">
      <c r="A1171" s="12"/>
      <c r="B1171" s="95"/>
      <c r="C1171" s="96"/>
      <c r="D1171" s="455"/>
    </row>
    <row r="1172" spans="1:4">
      <c r="A1172" s="12"/>
      <c r="B1172" s="95"/>
      <c r="C1172" s="96"/>
      <c r="D1172" s="455"/>
    </row>
    <row r="1173" spans="1:4">
      <c r="A1173" s="12"/>
      <c r="B1173" s="95"/>
      <c r="C1173" s="96"/>
      <c r="D1173" s="455"/>
    </row>
    <row r="1174" spans="1:4">
      <c r="A1174" s="12"/>
      <c r="B1174" s="95"/>
      <c r="C1174" s="96"/>
      <c r="D1174" s="455"/>
    </row>
    <row r="1175" spans="1:4">
      <c r="A1175" s="12"/>
      <c r="B1175" s="95"/>
      <c r="C1175" s="96"/>
      <c r="D1175" s="455"/>
    </row>
    <row r="1176" spans="1:4">
      <c r="A1176" s="12"/>
      <c r="B1176" s="95"/>
      <c r="C1176" s="96"/>
      <c r="D1176" s="455"/>
    </row>
    <row r="1177" spans="1:4">
      <c r="A1177" s="12"/>
      <c r="B1177" s="95"/>
      <c r="C1177" s="96"/>
      <c r="D1177" s="455"/>
    </row>
    <row r="1178" spans="1:4">
      <c r="A1178" s="12"/>
      <c r="B1178" s="95"/>
      <c r="C1178" s="96"/>
      <c r="D1178" s="455"/>
    </row>
    <row r="1179" spans="1:4">
      <c r="A1179" s="12"/>
      <c r="B1179" s="95"/>
      <c r="C1179" s="96"/>
      <c r="D1179" s="455"/>
    </row>
    <row r="1180" spans="1:4">
      <c r="A1180" s="12"/>
      <c r="B1180" s="95"/>
      <c r="C1180" s="96"/>
      <c r="D1180" s="455"/>
    </row>
    <row r="1181" spans="1:4">
      <c r="A1181" s="12"/>
      <c r="B1181" s="95"/>
      <c r="C1181" s="96"/>
      <c r="D1181" s="455"/>
    </row>
    <row r="1182" spans="1:4">
      <c r="A1182" s="12"/>
      <c r="B1182" s="95"/>
      <c r="C1182" s="96"/>
      <c r="D1182" s="455"/>
    </row>
    <row r="1183" spans="1:4">
      <c r="A1183" s="12"/>
      <c r="B1183" s="95"/>
      <c r="C1183" s="96"/>
      <c r="D1183" s="455"/>
    </row>
    <row r="1184" spans="1:4">
      <c r="A1184" s="12"/>
      <c r="B1184" s="95"/>
      <c r="C1184" s="96"/>
      <c r="D1184" s="455"/>
    </row>
    <row r="1185" spans="1:4">
      <c r="A1185" s="12"/>
      <c r="B1185" s="95"/>
      <c r="C1185" s="96"/>
      <c r="D1185" s="455"/>
    </row>
    <row r="1186" spans="1:4">
      <c r="A1186" s="12"/>
      <c r="B1186" s="95"/>
      <c r="C1186" s="96"/>
      <c r="D1186" s="455"/>
    </row>
    <row r="1187" spans="1:4">
      <c r="A1187" s="12"/>
      <c r="B1187" s="95"/>
      <c r="C1187" s="96"/>
      <c r="D1187" s="455"/>
    </row>
    <row r="1188" spans="1:4">
      <c r="A1188" s="12"/>
      <c r="B1188" s="95"/>
      <c r="C1188" s="96"/>
      <c r="D1188" s="455"/>
    </row>
    <row r="1189" spans="1:4">
      <c r="A1189" s="12"/>
      <c r="B1189" s="95"/>
      <c r="C1189" s="96"/>
      <c r="D1189" s="455"/>
    </row>
    <row r="1190" spans="1:4">
      <c r="A1190" s="12"/>
      <c r="B1190" s="95"/>
      <c r="C1190" s="96"/>
      <c r="D1190" s="455"/>
    </row>
    <row r="1191" spans="1:4">
      <c r="A1191" s="12"/>
      <c r="B1191" s="95"/>
      <c r="C1191" s="96"/>
      <c r="D1191" s="455"/>
    </row>
    <row r="1192" spans="1:4">
      <c r="A1192" s="12"/>
      <c r="B1192" s="95"/>
      <c r="C1192" s="96"/>
      <c r="D1192" s="455"/>
    </row>
    <row r="1193" spans="1:4">
      <c r="A1193" s="12"/>
      <c r="B1193" s="95"/>
      <c r="C1193" s="96"/>
      <c r="D1193" s="455"/>
    </row>
    <row r="1194" spans="1:4">
      <c r="A1194" s="12"/>
      <c r="B1194" s="95"/>
      <c r="C1194" s="96"/>
      <c r="D1194" s="455"/>
    </row>
    <row r="1195" spans="1:4">
      <c r="A1195" s="12"/>
      <c r="B1195" s="95"/>
      <c r="C1195" s="96"/>
      <c r="D1195" s="455"/>
    </row>
    <row r="1196" spans="1:4">
      <c r="A1196" s="12"/>
      <c r="B1196" s="95"/>
      <c r="C1196" s="96"/>
      <c r="D1196" s="455"/>
    </row>
    <row r="1197" spans="1:4">
      <c r="A1197" s="12"/>
      <c r="B1197" s="95"/>
      <c r="C1197" s="96"/>
      <c r="D1197" s="455"/>
    </row>
    <row r="1198" spans="1:4">
      <c r="A1198" s="12"/>
      <c r="B1198" s="95"/>
      <c r="C1198" s="96"/>
      <c r="D1198" s="455"/>
    </row>
    <row r="1199" spans="1:4">
      <c r="A1199" s="12"/>
      <c r="B1199" s="95"/>
      <c r="C1199" s="96"/>
      <c r="D1199" s="455"/>
    </row>
    <row r="1200" spans="1:4">
      <c r="A1200" s="12"/>
      <c r="B1200" s="95"/>
      <c r="C1200" s="96"/>
      <c r="D1200" s="455"/>
    </row>
    <row r="1201" spans="1:4">
      <c r="A1201" s="12"/>
      <c r="B1201" s="95"/>
      <c r="C1201" s="96"/>
      <c r="D1201" s="455"/>
    </row>
    <row r="1202" spans="1:4">
      <c r="A1202" s="12"/>
      <c r="B1202" s="95"/>
      <c r="C1202" s="96"/>
      <c r="D1202" s="455"/>
    </row>
    <row r="1203" spans="1:4">
      <c r="A1203" s="12"/>
      <c r="B1203" s="95"/>
      <c r="C1203" s="96"/>
      <c r="D1203" s="455"/>
    </row>
    <row r="1204" spans="1:4">
      <c r="A1204" s="12"/>
      <c r="B1204" s="95"/>
      <c r="C1204" s="96"/>
      <c r="D1204" s="455"/>
    </row>
    <row r="1205" spans="1:4">
      <c r="A1205" s="12"/>
      <c r="B1205" s="95"/>
      <c r="C1205" s="96"/>
      <c r="D1205" s="455"/>
    </row>
    <row r="1206" spans="1:4">
      <c r="A1206" s="12"/>
      <c r="B1206" s="95"/>
      <c r="C1206" s="96"/>
      <c r="D1206" s="455"/>
    </row>
    <row r="1207" spans="1:4">
      <c r="A1207" s="12"/>
      <c r="B1207" s="95"/>
      <c r="C1207" s="96"/>
      <c r="D1207" s="455"/>
    </row>
    <row r="1208" spans="1:4">
      <c r="A1208" s="12"/>
      <c r="B1208" s="95"/>
      <c r="C1208" s="96"/>
      <c r="D1208" s="455"/>
    </row>
    <row r="1209" spans="1:4">
      <c r="A1209" s="12"/>
      <c r="B1209" s="95"/>
      <c r="C1209" s="96"/>
      <c r="D1209" s="455"/>
    </row>
    <row r="1210" spans="1:4">
      <c r="A1210" s="12"/>
      <c r="B1210" s="95"/>
      <c r="C1210" s="96"/>
      <c r="D1210" s="455"/>
    </row>
    <row r="1211" spans="1:4">
      <c r="A1211" s="12"/>
      <c r="B1211" s="95"/>
      <c r="C1211" s="96"/>
      <c r="D1211" s="455"/>
    </row>
    <row r="1212" spans="1:4">
      <c r="A1212" s="12"/>
      <c r="B1212" s="95"/>
      <c r="C1212" s="96"/>
      <c r="D1212" s="455"/>
    </row>
    <row r="1213" spans="1:4">
      <c r="A1213" s="12"/>
      <c r="B1213" s="95"/>
      <c r="C1213" s="96"/>
      <c r="D1213" s="455"/>
    </row>
    <row r="1214" spans="1:4">
      <c r="A1214" s="12"/>
      <c r="B1214" s="95"/>
      <c r="C1214" s="96"/>
      <c r="D1214" s="455"/>
    </row>
    <row r="1215" spans="1:4">
      <c r="A1215" s="12"/>
      <c r="B1215" s="95"/>
      <c r="C1215" s="96"/>
      <c r="D1215" s="455"/>
    </row>
    <row r="1216" spans="1:4">
      <c r="A1216" s="12"/>
      <c r="B1216" s="95"/>
      <c r="C1216" s="96"/>
      <c r="D1216" s="455"/>
    </row>
    <row r="1217" spans="1:4">
      <c r="A1217" s="12"/>
      <c r="B1217" s="95"/>
      <c r="C1217" s="96"/>
      <c r="D1217" s="455"/>
    </row>
    <row r="1218" spans="1:4">
      <c r="A1218" s="12"/>
      <c r="B1218" s="95"/>
      <c r="C1218" s="96"/>
      <c r="D1218" s="455"/>
    </row>
    <row r="1219" spans="1:4">
      <c r="A1219" s="12"/>
      <c r="B1219" s="95"/>
      <c r="C1219" s="96"/>
      <c r="D1219" s="455"/>
    </row>
    <row r="1220" spans="1:4">
      <c r="A1220" s="12"/>
      <c r="B1220" s="95"/>
      <c r="C1220" s="96"/>
      <c r="D1220" s="455"/>
    </row>
    <row r="1221" spans="1:4">
      <c r="A1221" s="12"/>
      <c r="B1221" s="95"/>
      <c r="C1221" s="96"/>
      <c r="D1221" s="455"/>
    </row>
    <row r="1222" spans="1:4">
      <c r="A1222" s="12"/>
      <c r="B1222" s="95"/>
      <c r="C1222" s="96"/>
      <c r="D1222" s="455"/>
    </row>
    <row r="1223" spans="1:4">
      <c r="A1223" s="12"/>
      <c r="B1223" s="95"/>
      <c r="C1223" s="96"/>
      <c r="D1223" s="455"/>
    </row>
    <row r="1224" spans="1:4">
      <c r="A1224" s="12"/>
      <c r="B1224" s="95"/>
      <c r="C1224" s="96"/>
      <c r="D1224" s="455"/>
    </row>
    <row r="1225" spans="1:4">
      <c r="A1225" s="12"/>
      <c r="B1225" s="95"/>
      <c r="C1225" s="96"/>
      <c r="D1225" s="455"/>
    </row>
    <row r="1226" spans="1:4">
      <c r="A1226" s="12"/>
      <c r="B1226" s="95"/>
      <c r="C1226" s="96"/>
      <c r="D1226" s="455"/>
    </row>
    <row r="1227" spans="1:4">
      <c r="A1227" s="12"/>
      <c r="B1227" s="95"/>
      <c r="C1227" s="96"/>
      <c r="D1227" s="455"/>
    </row>
    <row r="1228" spans="1:4">
      <c r="A1228" s="12"/>
      <c r="B1228" s="95"/>
      <c r="C1228" s="96"/>
      <c r="D1228" s="455"/>
    </row>
    <row r="1229" spans="1:4">
      <c r="A1229" s="12"/>
      <c r="B1229" s="95"/>
      <c r="C1229" s="96"/>
      <c r="D1229" s="455"/>
    </row>
    <row r="1230" spans="1:4">
      <c r="A1230" s="12"/>
      <c r="B1230" s="95"/>
      <c r="C1230" s="96"/>
      <c r="D1230" s="455"/>
    </row>
    <row r="1231" spans="1:4">
      <c r="A1231" s="12"/>
      <c r="B1231" s="95"/>
      <c r="C1231" s="96"/>
      <c r="D1231" s="455"/>
    </row>
    <row r="1232" spans="1:4">
      <c r="A1232" s="12"/>
      <c r="B1232" s="95"/>
      <c r="C1232" s="96"/>
      <c r="D1232" s="455"/>
    </row>
    <row r="1233" spans="1:4">
      <c r="A1233" s="12"/>
      <c r="B1233" s="95"/>
      <c r="C1233" s="96"/>
      <c r="D1233" s="455"/>
    </row>
    <row r="1234" spans="1:4">
      <c r="A1234" s="12"/>
      <c r="B1234" s="95"/>
      <c r="C1234" s="96"/>
      <c r="D1234" s="455"/>
    </row>
    <row r="1235" spans="1:4">
      <c r="A1235" s="12"/>
      <c r="B1235" s="95"/>
      <c r="C1235" s="96"/>
      <c r="D1235" s="455"/>
    </row>
    <row r="1236" spans="1:4">
      <c r="A1236" s="12"/>
      <c r="B1236" s="95"/>
      <c r="C1236" s="96"/>
      <c r="D1236" s="455"/>
    </row>
    <row r="1237" spans="1:4">
      <c r="A1237" s="12"/>
      <c r="B1237" s="95"/>
      <c r="C1237" s="96"/>
      <c r="D1237" s="455"/>
    </row>
    <row r="1238" spans="1:4">
      <c r="A1238" s="12"/>
      <c r="B1238" s="95"/>
      <c r="C1238" s="96"/>
      <c r="D1238" s="455"/>
    </row>
    <row r="1239" spans="1:4">
      <c r="A1239" s="12"/>
      <c r="B1239" s="95"/>
      <c r="C1239" s="96"/>
      <c r="D1239" s="455"/>
    </row>
    <row r="1240" spans="1:4">
      <c r="A1240" s="12"/>
      <c r="B1240" s="95"/>
      <c r="C1240" s="96"/>
      <c r="D1240" s="455"/>
    </row>
    <row r="1241" spans="1:4">
      <c r="A1241" s="12"/>
      <c r="B1241" s="95"/>
      <c r="C1241" s="96"/>
      <c r="D1241" s="455"/>
    </row>
    <row r="1242" spans="1:4">
      <c r="A1242" s="12"/>
      <c r="B1242" s="95"/>
      <c r="C1242" s="96"/>
      <c r="D1242" s="455"/>
    </row>
    <row r="1243" spans="1:4">
      <c r="A1243" s="12"/>
      <c r="B1243" s="95"/>
      <c r="C1243" s="96"/>
      <c r="D1243" s="455"/>
    </row>
    <row r="1244" spans="1:4">
      <c r="A1244" s="12"/>
      <c r="B1244" s="95"/>
      <c r="C1244" s="96"/>
      <c r="D1244" s="455"/>
    </row>
    <row r="1245" spans="1:4">
      <c r="A1245" s="12"/>
      <c r="B1245" s="95"/>
      <c r="C1245" s="96"/>
      <c r="D1245" s="455"/>
    </row>
    <row r="1246" spans="1:4">
      <c r="A1246" s="12"/>
      <c r="B1246" s="95"/>
      <c r="C1246" s="96"/>
      <c r="D1246" s="455"/>
    </row>
    <row r="1247" spans="1:4">
      <c r="A1247" s="12"/>
      <c r="B1247" s="95"/>
      <c r="C1247" s="96"/>
      <c r="D1247" s="455"/>
    </row>
    <row r="1248" spans="1:4">
      <c r="A1248" s="12"/>
      <c r="B1248" s="95"/>
      <c r="C1248" s="96"/>
      <c r="D1248" s="455"/>
    </row>
    <row r="1249" spans="1:4">
      <c r="A1249" s="12"/>
      <c r="B1249" s="95"/>
      <c r="C1249" s="96"/>
      <c r="D1249" s="455"/>
    </row>
    <row r="1250" spans="1:4">
      <c r="A1250" s="12"/>
      <c r="B1250" s="95"/>
      <c r="C1250" s="96"/>
      <c r="D1250" s="455"/>
    </row>
    <row r="1251" spans="1:4">
      <c r="A1251" s="12"/>
      <c r="B1251" s="95"/>
      <c r="C1251" s="96"/>
      <c r="D1251" s="455"/>
    </row>
    <row r="1252" spans="1:4">
      <c r="A1252" s="12"/>
      <c r="B1252" s="95"/>
      <c r="C1252" s="96"/>
      <c r="D1252" s="455"/>
    </row>
    <row r="1253" spans="1:4">
      <c r="A1253" s="12"/>
      <c r="B1253" s="95"/>
      <c r="C1253" s="96"/>
      <c r="D1253" s="455"/>
    </row>
    <row r="1254" spans="1:4">
      <c r="A1254" s="12"/>
      <c r="B1254" s="95"/>
      <c r="C1254" s="96"/>
      <c r="D1254" s="455"/>
    </row>
    <row r="1255" spans="1:4">
      <c r="A1255" s="12"/>
      <c r="B1255" s="95"/>
      <c r="C1255" s="96"/>
      <c r="D1255" s="455"/>
    </row>
    <row r="1256" spans="1:4">
      <c r="A1256" s="12"/>
      <c r="B1256" s="95"/>
      <c r="C1256" s="96"/>
      <c r="D1256" s="455"/>
    </row>
    <row r="1257" spans="1:4">
      <c r="A1257" s="12"/>
      <c r="B1257" s="95"/>
      <c r="C1257" s="96"/>
      <c r="D1257" s="455"/>
    </row>
    <row r="1258" spans="1:4">
      <c r="A1258" s="12"/>
      <c r="B1258" s="95"/>
      <c r="C1258" s="96"/>
      <c r="D1258" s="455"/>
    </row>
    <row r="1259" spans="1:4">
      <c r="A1259" s="12"/>
      <c r="B1259" s="95"/>
      <c r="C1259" s="96"/>
      <c r="D1259" s="455"/>
    </row>
    <row r="1260" spans="1:4">
      <c r="A1260" s="12"/>
      <c r="B1260" s="95"/>
      <c r="C1260" s="96"/>
      <c r="D1260" s="455"/>
    </row>
    <row r="1261" spans="1:4">
      <c r="A1261" s="12"/>
      <c r="B1261" s="95"/>
      <c r="C1261" s="96"/>
      <c r="D1261" s="455"/>
    </row>
    <row r="1262" spans="1:4">
      <c r="A1262" s="12"/>
      <c r="B1262" s="95"/>
      <c r="C1262" s="96"/>
      <c r="D1262" s="455"/>
    </row>
    <row r="1263" spans="1:4">
      <c r="A1263" s="12"/>
      <c r="B1263" s="95"/>
      <c r="C1263" s="96"/>
      <c r="D1263" s="455"/>
    </row>
    <row r="1264" spans="1:4">
      <c r="A1264" s="12"/>
      <c r="B1264" s="95"/>
      <c r="C1264" s="96"/>
      <c r="D1264" s="455"/>
    </row>
    <row r="1265" spans="1:4">
      <c r="A1265" s="12"/>
      <c r="B1265" s="95"/>
      <c r="C1265" s="96"/>
      <c r="D1265" s="455"/>
    </row>
    <row r="1266" spans="1:4">
      <c r="A1266" s="12"/>
      <c r="B1266" s="95"/>
      <c r="C1266" s="96"/>
      <c r="D1266" s="455"/>
    </row>
    <row r="1267" spans="1:4">
      <c r="A1267" s="12"/>
      <c r="B1267" s="95"/>
      <c r="C1267" s="96"/>
      <c r="D1267" s="455"/>
    </row>
    <row r="1268" spans="1:4">
      <c r="A1268" s="12"/>
      <c r="B1268" s="95"/>
      <c r="C1268" s="96"/>
      <c r="D1268" s="455"/>
    </row>
    <row r="1269" spans="1:4">
      <c r="A1269" s="12"/>
      <c r="B1269" s="95"/>
      <c r="C1269" s="96"/>
      <c r="D1269" s="455"/>
    </row>
    <row r="1270" spans="1:4">
      <c r="A1270" s="12"/>
      <c r="B1270" s="95"/>
      <c r="C1270" s="96"/>
      <c r="D1270" s="455"/>
    </row>
    <row r="1271" spans="1:4">
      <c r="A1271" s="12"/>
      <c r="B1271" s="95"/>
      <c r="C1271" s="96"/>
      <c r="D1271" s="455"/>
    </row>
    <row r="1272" spans="1:4">
      <c r="A1272" s="12"/>
      <c r="B1272" s="95"/>
      <c r="C1272" s="96"/>
      <c r="D1272" s="455"/>
    </row>
    <row r="1273" spans="1:4">
      <c r="A1273" s="12"/>
      <c r="B1273" s="95"/>
      <c r="C1273" s="96"/>
      <c r="D1273" s="455"/>
    </row>
    <row r="1274" spans="1:4">
      <c r="A1274" s="12"/>
      <c r="B1274" s="95"/>
      <c r="C1274" s="96"/>
      <c r="D1274" s="455"/>
    </row>
    <row r="1275" spans="1:4">
      <c r="A1275" s="12"/>
      <c r="B1275" s="95"/>
      <c r="C1275" s="96"/>
      <c r="D1275" s="455"/>
    </row>
    <row r="1276" spans="1:4">
      <c r="A1276" s="12"/>
      <c r="B1276" s="95"/>
      <c r="C1276" s="96"/>
      <c r="D1276" s="455"/>
    </row>
    <row r="1277" spans="1:4">
      <c r="A1277" s="12"/>
      <c r="B1277" s="95"/>
      <c r="C1277" s="96"/>
      <c r="D1277" s="455"/>
    </row>
    <row r="1278" spans="1:4">
      <c r="A1278" s="12"/>
      <c r="B1278" s="95"/>
      <c r="C1278" s="96"/>
      <c r="D1278" s="455"/>
    </row>
    <row r="1279" spans="1:4">
      <c r="A1279" s="12"/>
      <c r="B1279" s="95"/>
      <c r="C1279" s="96"/>
      <c r="D1279" s="455"/>
    </row>
    <row r="1280" spans="1:4">
      <c r="A1280" s="12"/>
      <c r="B1280" s="95"/>
      <c r="C1280" s="96"/>
      <c r="D1280" s="455"/>
    </row>
    <row r="1281" spans="1:4">
      <c r="A1281" s="12"/>
      <c r="B1281" s="95"/>
      <c r="C1281" s="96"/>
      <c r="D1281" s="455"/>
    </row>
    <row r="1282" spans="1:4">
      <c r="A1282" s="12"/>
      <c r="B1282" s="95"/>
      <c r="C1282" s="96"/>
      <c r="D1282" s="455"/>
    </row>
    <row r="1283" spans="1:4">
      <c r="A1283" s="12"/>
      <c r="B1283" s="95"/>
      <c r="C1283" s="96"/>
      <c r="D1283" s="455"/>
    </row>
    <row r="1284" spans="1:4">
      <c r="A1284" s="12"/>
      <c r="B1284" s="95"/>
      <c r="C1284" s="96"/>
      <c r="D1284" s="455"/>
    </row>
    <row r="1285" spans="1:4">
      <c r="A1285" s="12"/>
      <c r="B1285" s="95"/>
      <c r="C1285" s="96"/>
      <c r="D1285" s="455"/>
    </row>
    <row r="1286" spans="1:4">
      <c r="A1286" s="12"/>
      <c r="B1286" s="95"/>
      <c r="C1286" s="96"/>
      <c r="D1286" s="455"/>
    </row>
    <row r="1287" spans="1:4">
      <c r="A1287" s="12"/>
      <c r="B1287" s="95"/>
      <c r="C1287" s="96"/>
      <c r="D1287" s="455"/>
    </row>
    <row r="1288" spans="1:4">
      <c r="A1288" s="12"/>
      <c r="B1288" s="95"/>
      <c r="C1288" s="96"/>
      <c r="D1288" s="455"/>
    </row>
    <row r="1289" spans="1:4">
      <c r="A1289" s="12"/>
      <c r="B1289" s="95"/>
      <c r="C1289" s="96"/>
      <c r="D1289" s="455"/>
    </row>
    <row r="1290" spans="1:4">
      <c r="A1290" s="12"/>
      <c r="B1290" s="95"/>
      <c r="C1290" s="96"/>
      <c r="D1290" s="455"/>
    </row>
    <row r="1291" spans="1:4">
      <c r="A1291" s="12"/>
      <c r="B1291" s="95"/>
      <c r="C1291" s="96"/>
      <c r="D1291" s="455"/>
    </row>
    <row r="1292" spans="1:4">
      <c r="A1292" s="12"/>
      <c r="B1292" s="95"/>
      <c r="C1292" s="96"/>
      <c r="D1292" s="455"/>
    </row>
    <row r="1293" spans="1:4">
      <c r="A1293" s="12"/>
      <c r="B1293" s="95"/>
      <c r="C1293" s="96"/>
      <c r="D1293" s="455"/>
    </row>
    <row r="1294" spans="1:4">
      <c r="A1294" s="12"/>
      <c r="B1294" s="95"/>
      <c r="C1294" s="96"/>
      <c r="D1294" s="455"/>
    </row>
    <row r="1295" spans="1:4">
      <c r="A1295" s="12"/>
      <c r="B1295" s="95"/>
      <c r="C1295" s="96"/>
      <c r="D1295" s="455"/>
    </row>
    <row r="1296" spans="1:4">
      <c r="A1296" s="12"/>
      <c r="B1296" s="95"/>
      <c r="C1296" s="96"/>
      <c r="D1296" s="455"/>
    </row>
    <row r="1297" spans="1:4">
      <c r="A1297" s="12"/>
      <c r="B1297" s="95"/>
      <c r="C1297" s="96"/>
      <c r="D1297" s="455"/>
    </row>
    <row r="1298" spans="1:4">
      <c r="A1298" s="12"/>
      <c r="B1298" s="95"/>
      <c r="C1298" s="96"/>
      <c r="D1298" s="455"/>
    </row>
    <row r="1299" spans="1:4">
      <c r="A1299" s="12"/>
      <c r="B1299" s="95"/>
      <c r="C1299" s="96"/>
      <c r="D1299" s="455"/>
    </row>
    <row r="1300" spans="1:4">
      <c r="A1300" s="12"/>
      <c r="B1300" s="95"/>
      <c r="C1300" s="96"/>
      <c r="D1300" s="455"/>
    </row>
    <row r="1301" spans="1:4">
      <c r="A1301" s="12"/>
      <c r="B1301" s="95"/>
      <c r="C1301" s="96"/>
      <c r="D1301" s="455"/>
    </row>
    <row r="1302" spans="1:4">
      <c r="A1302" s="12"/>
      <c r="B1302" s="95"/>
      <c r="C1302" s="96"/>
      <c r="D1302" s="455"/>
    </row>
    <row r="1303" spans="1:4">
      <c r="A1303" s="12"/>
      <c r="B1303" s="95"/>
      <c r="C1303" s="96"/>
      <c r="D1303" s="455"/>
    </row>
    <row r="1304" spans="1:4">
      <c r="A1304" s="12"/>
      <c r="B1304" s="95"/>
      <c r="C1304" s="96"/>
      <c r="D1304" s="455"/>
    </row>
    <row r="1305" spans="1:4">
      <c r="A1305" s="12"/>
      <c r="B1305" s="95"/>
      <c r="C1305" s="96"/>
      <c r="D1305" s="455"/>
    </row>
    <row r="1306" spans="1:4">
      <c r="A1306" s="12"/>
      <c r="B1306" s="95"/>
      <c r="C1306" s="96"/>
      <c r="D1306" s="455"/>
    </row>
    <row r="1307" spans="1:4">
      <c r="A1307" s="12"/>
      <c r="B1307" s="95"/>
      <c r="C1307" s="96"/>
      <c r="D1307" s="455"/>
    </row>
    <row r="1308" spans="1:4">
      <c r="A1308" s="12"/>
      <c r="B1308" s="95"/>
      <c r="C1308" s="96"/>
      <c r="D1308" s="455"/>
    </row>
    <row r="1309" spans="1:4">
      <c r="A1309" s="12"/>
      <c r="B1309" s="95"/>
      <c r="C1309" s="96"/>
      <c r="D1309" s="455"/>
    </row>
    <row r="1310" spans="1:4">
      <c r="A1310" s="12"/>
      <c r="B1310" s="95"/>
      <c r="C1310" s="96"/>
      <c r="D1310" s="455"/>
    </row>
    <row r="1311" spans="1:4">
      <c r="A1311" s="12"/>
      <c r="B1311" s="95"/>
      <c r="C1311" s="96"/>
      <c r="D1311" s="455"/>
    </row>
    <row r="1312" spans="1:4">
      <c r="A1312" s="12"/>
      <c r="B1312" s="95"/>
      <c r="C1312" s="96"/>
      <c r="D1312" s="455"/>
    </row>
    <row r="1313" spans="1:4">
      <c r="A1313" s="12"/>
      <c r="B1313" s="95"/>
      <c r="C1313" s="96"/>
      <c r="D1313" s="455"/>
    </row>
    <row r="1314" spans="1:4">
      <c r="A1314" s="12"/>
      <c r="B1314" s="95"/>
      <c r="C1314" s="96"/>
      <c r="D1314" s="455"/>
    </row>
    <row r="1315" spans="1:4">
      <c r="A1315" s="12"/>
      <c r="B1315" s="95"/>
      <c r="C1315" s="96"/>
      <c r="D1315" s="455"/>
    </row>
    <row r="1316" spans="1:4">
      <c r="A1316" s="12"/>
      <c r="B1316" s="95"/>
      <c r="C1316" s="96"/>
      <c r="D1316" s="455"/>
    </row>
    <row r="1317" spans="1:4">
      <c r="A1317" s="12"/>
      <c r="B1317" s="95"/>
      <c r="C1317" s="96"/>
      <c r="D1317" s="455"/>
    </row>
    <row r="1318" spans="1:4">
      <c r="A1318" s="12"/>
      <c r="B1318" s="95"/>
      <c r="C1318" s="96"/>
      <c r="D1318" s="455"/>
    </row>
    <row r="1319" spans="1:4">
      <c r="A1319" s="12"/>
      <c r="B1319" s="95"/>
      <c r="C1319" s="96"/>
      <c r="D1319" s="455"/>
    </row>
    <row r="1320" spans="1:4">
      <c r="A1320" s="12"/>
      <c r="B1320" s="95"/>
      <c r="C1320" s="96"/>
      <c r="D1320" s="455"/>
    </row>
    <row r="1321" spans="1:4">
      <c r="A1321" s="12"/>
      <c r="B1321" s="95"/>
      <c r="C1321" s="96"/>
      <c r="D1321" s="455"/>
    </row>
    <row r="1322" spans="1:4">
      <c r="A1322" s="12"/>
      <c r="B1322" s="95"/>
      <c r="C1322" s="96"/>
      <c r="D1322" s="455"/>
    </row>
    <row r="1323" spans="1:4">
      <c r="A1323" s="12"/>
      <c r="B1323" s="95"/>
      <c r="C1323" s="96"/>
      <c r="D1323" s="455"/>
    </row>
    <row r="1324" spans="1:4">
      <c r="A1324" s="12"/>
      <c r="B1324" s="95"/>
      <c r="C1324" s="96"/>
      <c r="D1324" s="455"/>
    </row>
    <row r="1325" spans="1:4">
      <c r="A1325" s="12"/>
      <c r="B1325" s="95"/>
      <c r="C1325" s="96"/>
      <c r="D1325" s="455"/>
    </row>
    <row r="1326" spans="1:4">
      <c r="A1326" s="12"/>
      <c r="B1326" s="95"/>
      <c r="C1326" s="96"/>
      <c r="D1326" s="455"/>
    </row>
    <row r="1327" spans="1:4">
      <c r="A1327" s="12"/>
      <c r="B1327" s="95"/>
      <c r="C1327" s="96"/>
      <c r="D1327" s="455"/>
    </row>
    <row r="1328" spans="1:4">
      <c r="A1328" s="12"/>
      <c r="B1328" s="95"/>
      <c r="C1328" s="96"/>
      <c r="D1328" s="455"/>
    </row>
    <row r="1329" spans="1:4">
      <c r="A1329" s="12"/>
      <c r="B1329" s="95"/>
      <c r="C1329" s="96"/>
      <c r="D1329" s="455"/>
    </row>
    <row r="1330" spans="1:4">
      <c r="A1330" s="12"/>
      <c r="B1330" s="95"/>
      <c r="C1330" s="96"/>
      <c r="D1330" s="455"/>
    </row>
    <row r="1331" spans="1:4">
      <c r="A1331" s="12"/>
      <c r="B1331" s="95"/>
      <c r="C1331" s="96"/>
      <c r="D1331" s="455"/>
    </row>
    <row r="1332" spans="1:4">
      <c r="A1332" s="12"/>
      <c r="B1332" s="95"/>
      <c r="C1332" s="96"/>
      <c r="D1332" s="455"/>
    </row>
    <row r="1333" spans="1:4">
      <c r="A1333" s="12"/>
      <c r="B1333" s="95"/>
      <c r="C1333" s="96"/>
      <c r="D1333" s="455"/>
    </row>
    <row r="1334" spans="1:4">
      <c r="A1334" s="12"/>
      <c r="B1334" s="95"/>
      <c r="C1334" s="96"/>
      <c r="D1334" s="455"/>
    </row>
    <row r="1335" spans="1:4">
      <c r="A1335" s="12"/>
      <c r="B1335" s="95"/>
      <c r="C1335" s="96"/>
      <c r="D1335" s="455"/>
    </row>
    <row r="1336" spans="1:4">
      <c r="A1336" s="12"/>
      <c r="B1336" s="95"/>
      <c r="C1336" s="96"/>
      <c r="D1336" s="455"/>
    </row>
    <row r="1337" spans="1:4">
      <c r="A1337" s="12"/>
      <c r="B1337" s="95"/>
      <c r="C1337" s="96"/>
      <c r="D1337" s="455"/>
    </row>
    <row r="1338" spans="1:4">
      <c r="A1338" s="12"/>
      <c r="B1338" s="95"/>
      <c r="C1338" s="96"/>
      <c r="D1338" s="455"/>
    </row>
    <row r="1339" spans="1:4">
      <c r="A1339" s="12"/>
      <c r="B1339" s="95"/>
      <c r="C1339" s="96"/>
      <c r="D1339" s="455"/>
    </row>
    <row r="1340" spans="1:4">
      <c r="A1340" s="12"/>
      <c r="B1340" s="95"/>
      <c r="C1340" s="96"/>
      <c r="D1340" s="455"/>
    </row>
    <row r="1341" spans="1:4">
      <c r="A1341" s="12"/>
      <c r="B1341" s="95"/>
      <c r="C1341" s="96"/>
      <c r="D1341" s="455"/>
    </row>
    <row r="1342" spans="1:4">
      <c r="A1342" s="12"/>
      <c r="B1342" s="95"/>
      <c r="C1342" s="96"/>
      <c r="D1342" s="455"/>
    </row>
    <row r="1343" spans="1:4">
      <c r="A1343" s="12"/>
      <c r="B1343" s="95"/>
      <c r="C1343" s="96"/>
      <c r="D1343" s="455"/>
    </row>
    <row r="1344" spans="1:4">
      <c r="A1344" s="12"/>
      <c r="B1344" s="95"/>
      <c r="C1344" s="96"/>
      <c r="D1344" s="455"/>
    </row>
    <row r="1345" spans="1:4">
      <c r="A1345" s="12"/>
      <c r="B1345" s="95"/>
      <c r="C1345" s="96"/>
      <c r="D1345" s="455"/>
    </row>
    <row r="1346" spans="1:4">
      <c r="A1346" s="12"/>
      <c r="B1346" s="95"/>
      <c r="C1346" s="96"/>
      <c r="D1346" s="455"/>
    </row>
    <row r="1347" spans="1:4">
      <c r="A1347" s="12"/>
      <c r="B1347" s="95"/>
      <c r="C1347" s="96"/>
      <c r="D1347" s="455"/>
    </row>
    <row r="1348" spans="1:4">
      <c r="A1348" s="12"/>
      <c r="B1348" s="95"/>
      <c r="C1348" s="96"/>
      <c r="D1348" s="455"/>
    </row>
    <row r="1349" spans="1:4">
      <c r="A1349" s="12"/>
      <c r="B1349" s="95"/>
      <c r="C1349" s="96"/>
      <c r="D1349" s="455"/>
    </row>
    <row r="1350" spans="1:4">
      <c r="A1350" s="12"/>
      <c r="B1350" s="95"/>
      <c r="C1350" s="96"/>
      <c r="D1350" s="455"/>
    </row>
    <row r="1351" spans="1:4">
      <c r="A1351" s="12"/>
      <c r="B1351" s="95"/>
      <c r="C1351" s="96"/>
      <c r="D1351" s="455"/>
    </row>
    <row r="1352" spans="1:4">
      <c r="A1352" s="12"/>
      <c r="B1352" s="95"/>
      <c r="C1352" s="96"/>
      <c r="D1352" s="455"/>
    </row>
    <row r="1353" spans="1:4">
      <c r="A1353" s="12"/>
      <c r="B1353" s="95"/>
      <c r="C1353" s="96"/>
      <c r="D1353" s="455"/>
    </row>
    <row r="1354" spans="1:4">
      <c r="A1354" s="12"/>
      <c r="B1354" s="95"/>
      <c r="C1354" s="96"/>
      <c r="D1354" s="455"/>
    </row>
    <row r="1355" spans="1:4">
      <c r="A1355" s="12"/>
      <c r="B1355" s="95"/>
      <c r="C1355" s="96"/>
      <c r="D1355" s="455"/>
    </row>
    <row r="1356" spans="1:4">
      <c r="A1356" s="12"/>
      <c r="B1356" s="95"/>
      <c r="C1356" s="96"/>
      <c r="D1356" s="455"/>
    </row>
    <row r="1357" spans="1:4">
      <c r="A1357" s="12"/>
      <c r="B1357" s="95"/>
      <c r="C1357" s="96"/>
      <c r="D1357" s="455"/>
    </row>
    <row r="1358" spans="1:4">
      <c r="A1358" s="12"/>
      <c r="B1358" s="95"/>
      <c r="C1358" s="96"/>
      <c r="D1358" s="455"/>
    </row>
    <row r="1359" spans="1:4">
      <c r="A1359" s="12"/>
      <c r="B1359" s="95"/>
      <c r="C1359" s="96"/>
      <c r="D1359" s="455"/>
    </row>
    <row r="1360" spans="1:4">
      <c r="A1360" s="12"/>
      <c r="B1360" s="95"/>
      <c r="C1360" s="96"/>
      <c r="D1360" s="455"/>
    </row>
    <row r="1361" spans="1:4">
      <c r="A1361" s="12"/>
      <c r="B1361" s="95"/>
      <c r="C1361" s="96"/>
      <c r="D1361" s="455"/>
    </row>
    <row r="1362" spans="1:4">
      <c r="A1362" s="12"/>
      <c r="B1362" s="95"/>
      <c r="C1362" s="96"/>
      <c r="D1362" s="455"/>
    </row>
    <row r="1363" spans="1:4">
      <c r="A1363" s="12"/>
      <c r="B1363" s="95"/>
      <c r="C1363" s="96"/>
      <c r="D1363" s="455"/>
    </row>
    <row r="1364" spans="1:4">
      <c r="A1364" s="12"/>
      <c r="B1364" s="95"/>
      <c r="C1364" s="96"/>
      <c r="D1364" s="455"/>
    </row>
    <row r="1365" spans="1:4">
      <c r="A1365" s="12"/>
      <c r="B1365" s="95"/>
      <c r="C1365" s="96"/>
      <c r="D1365" s="455"/>
    </row>
    <row r="1366" spans="1:4">
      <c r="A1366" s="12"/>
      <c r="B1366" s="95"/>
      <c r="C1366" s="96"/>
      <c r="D1366" s="455"/>
    </row>
    <row r="1367" spans="1:4">
      <c r="A1367" s="12"/>
      <c r="B1367" s="95"/>
      <c r="C1367" s="96"/>
      <c r="D1367" s="455"/>
    </row>
    <row r="1368" spans="1:4">
      <c r="A1368" s="12"/>
      <c r="B1368" s="95"/>
      <c r="C1368" s="96"/>
      <c r="D1368" s="455"/>
    </row>
    <row r="1369" spans="1:4">
      <c r="A1369" s="12"/>
      <c r="B1369" s="95"/>
      <c r="C1369" s="96"/>
      <c r="D1369" s="455"/>
    </row>
    <row r="1370" spans="1:4">
      <c r="A1370" s="12"/>
      <c r="B1370" s="95"/>
      <c r="C1370" s="96"/>
      <c r="D1370" s="455"/>
    </row>
    <row r="1371" spans="1:4">
      <c r="A1371" s="12"/>
      <c r="B1371" s="95"/>
      <c r="C1371" s="96"/>
      <c r="D1371" s="455"/>
    </row>
    <row r="1372" spans="1:4">
      <c r="A1372" s="12"/>
      <c r="B1372" s="95"/>
      <c r="C1372" s="96"/>
      <c r="D1372" s="455"/>
    </row>
    <row r="1373" spans="1:4">
      <c r="A1373" s="12"/>
      <c r="B1373" s="95"/>
      <c r="C1373" s="96"/>
      <c r="D1373" s="455"/>
    </row>
    <row r="1374" spans="1:4">
      <c r="A1374" s="12"/>
      <c r="B1374" s="95"/>
      <c r="C1374" s="96"/>
      <c r="D1374" s="455"/>
    </row>
    <row r="1375" spans="1:4">
      <c r="A1375" s="12"/>
      <c r="B1375" s="95"/>
      <c r="C1375" s="96"/>
      <c r="D1375" s="455"/>
    </row>
    <row r="1376" spans="1:4">
      <c r="A1376" s="12"/>
      <c r="B1376" s="95"/>
      <c r="C1376" s="96"/>
      <c r="D1376" s="455"/>
    </row>
    <row r="1377" spans="1:4">
      <c r="A1377" s="12"/>
      <c r="B1377" s="95"/>
      <c r="C1377" s="96"/>
      <c r="D1377" s="455"/>
    </row>
    <row r="1378" spans="1:4">
      <c r="A1378" s="12"/>
      <c r="B1378" s="95"/>
      <c r="C1378" s="96"/>
      <c r="D1378" s="455"/>
    </row>
    <row r="1379" spans="1:4">
      <c r="A1379" s="12"/>
      <c r="B1379" s="95"/>
      <c r="C1379" s="96"/>
      <c r="D1379" s="455"/>
    </row>
    <row r="1380" spans="1:4">
      <c r="A1380" s="12"/>
      <c r="B1380" s="95"/>
      <c r="C1380" s="96"/>
      <c r="D1380" s="455"/>
    </row>
    <row r="1381" spans="1:4">
      <c r="A1381" s="12"/>
      <c r="B1381" s="95"/>
      <c r="C1381" s="96"/>
      <c r="D1381" s="455"/>
    </row>
    <row r="1382" spans="1:4">
      <c r="A1382" s="12"/>
      <c r="B1382" s="95"/>
      <c r="C1382" s="96"/>
      <c r="D1382" s="455"/>
    </row>
    <row r="1383" spans="1:4">
      <c r="A1383" s="12"/>
      <c r="B1383" s="95"/>
      <c r="C1383" s="96"/>
      <c r="D1383" s="455"/>
    </row>
    <row r="1384" spans="1:4">
      <c r="A1384" s="12"/>
      <c r="B1384" s="95"/>
      <c r="C1384" s="96"/>
      <c r="D1384" s="455"/>
    </row>
    <row r="1385" spans="1:4">
      <c r="A1385" s="12"/>
      <c r="B1385" s="95"/>
      <c r="C1385" s="96"/>
      <c r="D1385" s="455"/>
    </row>
    <row r="1386" spans="1:4">
      <c r="A1386" s="12"/>
      <c r="B1386" s="95"/>
      <c r="C1386" s="96"/>
      <c r="D1386" s="455"/>
    </row>
    <row r="1387" spans="1:4">
      <c r="A1387" s="12"/>
      <c r="B1387" s="95"/>
      <c r="C1387" s="96"/>
      <c r="D1387" s="455"/>
    </row>
    <row r="1388" spans="1:4">
      <c r="A1388" s="12"/>
      <c r="B1388" s="95"/>
      <c r="C1388" s="96"/>
      <c r="D1388" s="455"/>
    </row>
    <row r="1389" spans="1:4">
      <c r="A1389" s="12"/>
      <c r="B1389" s="95"/>
      <c r="C1389" s="96"/>
      <c r="D1389" s="455"/>
    </row>
    <row r="1390" spans="1:4">
      <c r="A1390" s="12"/>
      <c r="B1390" s="95"/>
      <c r="C1390" s="96"/>
      <c r="D1390" s="455"/>
    </row>
    <row r="1391" spans="1:4">
      <c r="A1391" s="12"/>
      <c r="B1391" s="95"/>
      <c r="C1391" s="96"/>
      <c r="D1391" s="455"/>
    </row>
    <row r="1392" spans="1:4">
      <c r="A1392" s="12"/>
      <c r="B1392" s="95"/>
      <c r="C1392" s="96"/>
      <c r="D1392" s="455"/>
    </row>
    <row r="1393" spans="1:4">
      <c r="A1393" s="12"/>
      <c r="B1393" s="95"/>
      <c r="C1393" s="96"/>
      <c r="D1393" s="455"/>
    </row>
    <row r="1394" spans="1:4">
      <c r="A1394" s="12"/>
      <c r="B1394" s="95"/>
      <c r="C1394" s="96"/>
      <c r="D1394" s="455"/>
    </row>
    <row r="1395" spans="1:4">
      <c r="A1395" s="12"/>
      <c r="B1395" s="95"/>
      <c r="C1395" s="96"/>
      <c r="D1395" s="455"/>
    </row>
    <row r="1396" spans="1:4">
      <c r="A1396" s="12"/>
      <c r="B1396" s="95"/>
      <c r="C1396" s="96"/>
      <c r="D1396" s="455"/>
    </row>
    <row r="1397" spans="1:4">
      <c r="A1397" s="12"/>
      <c r="B1397" s="95"/>
      <c r="C1397" s="96"/>
      <c r="D1397" s="455"/>
    </row>
    <row r="1398" spans="1:4">
      <c r="A1398" s="12"/>
      <c r="B1398" s="95"/>
      <c r="C1398" s="96"/>
      <c r="D1398" s="455"/>
    </row>
    <row r="1399" spans="1:4">
      <c r="A1399" s="12"/>
      <c r="B1399" s="95"/>
      <c r="C1399" s="96"/>
      <c r="D1399" s="455"/>
    </row>
    <row r="1400" spans="1:4">
      <c r="A1400" s="12"/>
      <c r="B1400" s="95"/>
      <c r="C1400" s="96"/>
      <c r="D1400" s="455"/>
    </row>
    <row r="1401" spans="1:4">
      <c r="A1401" s="12"/>
      <c r="B1401" s="95"/>
      <c r="C1401" s="96"/>
      <c r="D1401" s="455"/>
    </row>
    <row r="1402" spans="1:4">
      <c r="A1402" s="12"/>
      <c r="B1402" s="95"/>
      <c r="C1402" s="96"/>
      <c r="D1402" s="455"/>
    </row>
    <row r="1403" spans="1:4">
      <c r="A1403" s="12"/>
      <c r="B1403" s="95"/>
      <c r="C1403" s="96"/>
      <c r="D1403" s="455"/>
    </row>
    <row r="1404" spans="1:4">
      <c r="A1404" s="12"/>
      <c r="B1404" s="95"/>
      <c r="C1404" s="96"/>
      <c r="D1404" s="455"/>
    </row>
    <row r="1405" spans="1:4">
      <c r="A1405" s="12"/>
      <c r="B1405" s="95"/>
      <c r="C1405" s="96"/>
      <c r="D1405" s="455"/>
    </row>
    <row r="1406" spans="1:4">
      <c r="A1406" s="12"/>
      <c r="B1406" s="95"/>
      <c r="C1406" s="96"/>
      <c r="D1406" s="455"/>
    </row>
    <row r="1407" spans="1:4">
      <c r="A1407" s="12"/>
      <c r="B1407" s="95"/>
      <c r="C1407" s="96"/>
      <c r="D1407" s="455"/>
    </row>
    <row r="1408" spans="1:4">
      <c r="A1408" s="12"/>
      <c r="B1408" s="95"/>
      <c r="C1408" s="96"/>
      <c r="D1408" s="455"/>
    </row>
    <row r="1409" spans="1:4">
      <c r="A1409" s="12"/>
      <c r="B1409" s="95"/>
      <c r="C1409" s="96"/>
      <c r="D1409" s="455"/>
    </row>
    <row r="1410" spans="1:4">
      <c r="A1410" s="12"/>
      <c r="B1410" s="95"/>
      <c r="C1410" s="96"/>
      <c r="D1410" s="455"/>
    </row>
    <row r="1411" spans="1:4">
      <c r="A1411" s="12"/>
      <c r="B1411" s="95"/>
      <c r="C1411" s="96"/>
      <c r="D1411" s="455"/>
    </row>
    <row r="1412" spans="1:4">
      <c r="A1412" s="12"/>
      <c r="B1412" s="95"/>
      <c r="C1412" s="96"/>
      <c r="D1412" s="455"/>
    </row>
    <row r="1413" spans="1:4">
      <c r="A1413" s="12"/>
      <c r="B1413" s="95"/>
      <c r="C1413" s="96"/>
      <c r="D1413" s="455"/>
    </row>
    <row r="1414" spans="1:4">
      <c r="A1414" s="12"/>
      <c r="B1414" s="95"/>
      <c r="C1414" s="96"/>
      <c r="D1414" s="455"/>
    </row>
    <row r="1415" spans="1:4">
      <c r="A1415" s="12"/>
      <c r="B1415" s="95"/>
      <c r="C1415" s="96"/>
      <c r="D1415" s="455"/>
    </row>
    <row r="1416" spans="1:4">
      <c r="A1416" s="12"/>
      <c r="B1416" s="95"/>
      <c r="C1416" s="96"/>
      <c r="D1416" s="455"/>
    </row>
    <row r="1417" spans="1:4">
      <c r="A1417" s="12"/>
      <c r="B1417" s="95"/>
      <c r="C1417" s="96"/>
      <c r="D1417" s="455"/>
    </row>
    <row r="1418" spans="1:4">
      <c r="A1418" s="12"/>
      <c r="B1418" s="95"/>
      <c r="C1418" s="96"/>
      <c r="D1418" s="455"/>
    </row>
    <row r="1419" spans="1:4">
      <c r="A1419" s="12"/>
      <c r="B1419" s="95"/>
      <c r="C1419" s="96"/>
      <c r="D1419" s="455"/>
    </row>
    <row r="1420" spans="1:4">
      <c r="A1420" s="12"/>
      <c r="B1420" s="95"/>
      <c r="C1420" s="96"/>
      <c r="D1420" s="455"/>
    </row>
    <row r="1421" spans="1:4">
      <c r="A1421" s="12"/>
      <c r="B1421" s="95"/>
      <c r="C1421" s="96"/>
      <c r="D1421" s="455"/>
    </row>
    <row r="1422" spans="1:4">
      <c r="A1422" s="12"/>
      <c r="B1422" s="95"/>
      <c r="C1422" s="96"/>
      <c r="D1422" s="455"/>
    </row>
    <row r="1423" spans="1:4">
      <c r="A1423" s="12"/>
      <c r="B1423" s="95"/>
      <c r="C1423" s="96"/>
      <c r="D1423" s="455"/>
    </row>
    <row r="1424" spans="1:4">
      <c r="A1424" s="12"/>
      <c r="B1424" s="95"/>
      <c r="C1424" s="96"/>
      <c r="D1424" s="455"/>
    </row>
    <row r="1425" spans="1:4">
      <c r="A1425" s="12"/>
      <c r="B1425" s="95"/>
      <c r="C1425" s="96"/>
      <c r="D1425" s="455"/>
    </row>
    <row r="1426" spans="1:4">
      <c r="A1426" s="12"/>
      <c r="B1426" s="95"/>
      <c r="C1426" s="96"/>
      <c r="D1426" s="455"/>
    </row>
    <row r="1427" spans="1:4">
      <c r="A1427" s="12"/>
      <c r="B1427" s="95"/>
      <c r="C1427" s="96"/>
      <c r="D1427" s="455"/>
    </row>
    <row r="1428" spans="1:4">
      <c r="A1428" s="12"/>
      <c r="B1428" s="95"/>
      <c r="C1428" s="96"/>
      <c r="D1428" s="455"/>
    </row>
    <row r="1429" spans="1:4">
      <c r="A1429" s="12"/>
      <c r="B1429" s="95"/>
      <c r="C1429" s="96"/>
      <c r="D1429" s="455"/>
    </row>
    <row r="1430" spans="1:4">
      <c r="A1430" s="12"/>
      <c r="B1430" s="95"/>
      <c r="C1430" s="96"/>
      <c r="D1430" s="455"/>
    </row>
    <row r="1431" spans="1:4">
      <c r="A1431" s="12"/>
      <c r="B1431" s="95"/>
      <c r="C1431" s="96"/>
      <c r="D1431" s="455"/>
    </row>
    <row r="1432" spans="1:4">
      <c r="A1432" s="12"/>
      <c r="B1432" s="95"/>
      <c r="C1432" s="96"/>
      <c r="D1432" s="455"/>
    </row>
    <row r="1433" spans="1:4">
      <c r="A1433" s="12"/>
      <c r="B1433" s="95"/>
      <c r="C1433" s="96"/>
      <c r="D1433" s="455"/>
    </row>
    <row r="1434" spans="1:4">
      <c r="A1434" s="12"/>
      <c r="B1434" s="95"/>
      <c r="C1434" s="96"/>
      <c r="D1434" s="455"/>
    </row>
    <row r="1435" spans="1:4">
      <c r="A1435" s="12"/>
      <c r="B1435" s="95"/>
      <c r="C1435" s="96"/>
      <c r="D1435" s="455"/>
    </row>
    <row r="1436" spans="1:4">
      <c r="A1436" s="12"/>
      <c r="B1436" s="95"/>
      <c r="C1436" s="96"/>
      <c r="D1436" s="455"/>
    </row>
    <row r="1437" spans="1:4">
      <c r="A1437" s="12"/>
      <c r="B1437" s="95"/>
      <c r="C1437" s="96"/>
      <c r="D1437" s="455"/>
    </row>
    <row r="1438" spans="1:4">
      <c r="A1438" s="12"/>
      <c r="B1438" s="95"/>
      <c r="C1438" s="96"/>
      <c r="D1438" s="455"/>
    </row>
    <row r="1439" spans="1:4">
      <c r="A1439" s="12"/>
      <c r="B1439" s="95"/>
      <c r="C1439" s="96"/>
      <c r="D1439" s="455"/>
    </row>
    <row r="1440" spans="1:4">
      <c r="A1440" s="12"/>
      <c r="B1440" s="95"/>
      <c r="C1440" s="96"/>
      <c r="D1440" s="455"/>
    </row>
    <row r="1441" spans="1:4">
      <c r="A1441" s="12"/>
      <c r="B1441" s="95"/>
      <c r="C1441" s="96"/>
      <c r="D1441" s="455"/>
    </row>
    <row r="1442" spans="1:4">
      <c r="A1442" s="12"/>
      <c r="B1442" s="95"/>
      <c r="C1442" s="96"/>
      <c r="D1442" s="455"/>
    </row>
    <row r="1443" spans="1:4">
      <c r="A1443" s="12"/>
      <c r="B1443" s="95"/>
      <c r="C1443" s="96"/>
      <c r="D1443" s="455"/>
    </row>
    <row r="1444" spans="1:4">
      <c r="A1444" s="12"/>
      <c r="B1444" s="95"/>
      <c r="C1444" s="96"/>
      <c r="D1444" s="455"/>
    </row>
    <row r="1445" spans="1:4">
      <c r="A1445" s="12"/>
      <c r="B1445" s="95"/>
      <c r="C1445" s="96"/>
      <c r="D1445" s="455"/>
    </row>
    <row r="1446" spans="1:4">
      <c r="A1446" s="12"/>
      <c r="B1446" s="95"/>
      <c r="C1446" s="96"/>
      <c r="D1446" s="455"/>
    </row>
    <row r="1447" spans="1:4">
      <c r="A1447" s="12"/>
      <c r="B1447" s="95"/>
      <c r="C1447" s="96"/>
      <c r="D1447" s="455"/>
    </row>
    <row r="1448" spans="1:4">
      <c r="A1448" s="12"/>
      <c r="B1448" s="95"/>
      <c r="C1448" s="96"/>
      <c r="D1448" s="455"/>
    </row>
    <row r="1449" spans="1:4">
      <c r="A1449" s="12"/>
      <c r="B1449" s="95"/>
      <c r="C1449" s="96"/>
      <c r="D1449" s="455"/>
    </row>
    <row r="1450" spans="1:4">
      <c r="A1450" s="12"/>
      <c r="B1450" s="95"/>
      <c r="C1450" s="96"/>
      <c r="D1450" s="455"/>
    </row>
    <row r="1451" spans="1:4">
      <c r="A1451" s="12"/>
      <c r="B1451" s="95"/>
      <c r="C1451" s="96"/>
      <c r="D1451" s="455"/>
    </row>
    <row r="1452" spans="1:4">
      <c r="A1452" s="12"/>
      <c r="B1452" s="95"/>
      <c r="C1452" s="96"/>
      <c r="D1452" s="455"/>
    </row>
    <row r="1453" spans="1:4">
      <c r="A1453" s="12"/>
      <c r="B1453" s="95"/>
      <c r="C1453" s="96"/>
      <c r="D1453" s="455"/>
    </row>
    <row r="1454" spans="1:4">
      <c r="A1454" s="12"/>
      <c r="B1454" s="95"/>
      <c r="C1454" s="96"/>
      <c r="D1454" s="455"/>
    </row>
    <row r="1455" spans="1:4">
      <c r="A1455" s="12"/>
      <c r="B1455" s="95"/>
      <c r="C1455" s="96"/>
      <c r="D1455" s="455"/>
    </row>
    <row r="1456" spans="1:4">
      <c r="A1456" s="12"/>
      <c r="B1456" s="95"/>
      <c r="C1456" s="96"/>
      <c r="D1456" s="455"/>
    </row>
    <row r="1457" spans="1:4">
      <c r="A1457" s="12"/>
      <c r="B1457" s="95"/>
      <c r="C1457" s="96"/>
      <c r="D1457" s="455"/>
    </row>
    <row r="1458" spans="1:4">
      <c r="A1458" s="12"/>
      <c r="B1458" s="95"/>
      <c r="C1458" s="96"/>
      <c r="D1458" s="455"/>
    </row>
    <row r="1459" spans="1:4">
      <c r="A1459" s="12"/>
      <c r="B1459" s="95"/>
      <c r="C1459" s="96"/>
      <c r="D1459" s="455"/>
    </row>
    <row r="1460" spans="1:4">
      <c r="A1460" s="12"/>
      <c r="B1460" s="95"/>
      <c r="C1460" s="96"/>
      <c r="D1460" s="455"/>
    </row>
    <row r="1461" spans="1:4">
      <c r="A1461" s="12"/>
      <c r="B1461" s="95"/>
      <c r="C1461" s="96"/>
      <c r="D1461" s="455"/>
    </row>
    <row r="1462" spans="1:4">
      <c r="A1462" s="12"/>
      <c r="B1462" s="95"/>
      <c r="C1462" s="96"/>
      <c r="D1462" s="455"/>
    </row>
    <row r="1463" spans="1:4">
      <c r="A1463" s="12"/>
      <c r="B1463" s="95"/>
      <c r="C1463" s="96"/>
      <c r="D1463" s="455"/>
    </row>
    <row r="1464" spans="1:4">
      <c r="A1464" s="12"/>
      <c r="B1464" s="95"/>
      <c r="C1464" s="96"/>
      <c r="D1464" s="455"/>
    </row>
    <row r="1465" spans="1:4">
      <c r="A1465" s="12"/>
      <c r="B1465" s="95"/>
      <c r="C1465" s="96"/>
      <c r="D1465" s="455"/>
    </row>
    <row r="1466" spans="1:4">
      <c r="A1466" s="12"/>
      <c r="B1466" s="95"/>
      <c r="C1466" s="96"/>
      <c r="D1466" s="455"/>
    </row>
    <row r="1467" spans="1:4">
      <c r="A1467" s="12"/>
      <c r="B1467" s="95"/>
      <c r="C1467" s="96"/>
      <c r="D1467" s="455"/>
    </row>
    <row r="1468" spans="1:4">
      <c r="A1468" s="12"/>
      <c r="B1468" s="95"/>
      <c r="C1468" s="96"/>
      <c r="D1468" s="455"/>
    </row>
    <row r="1469" spans="1:4">
      <c r="A1469" s="12"/>
      <c r="B1469" s="95"/>
      <c r="C1469" s="96"/>
      <c r="D1469" s="455"/>
    </row>
    <row r="1470" spans="1:4">
      <c r="A1470" s="12"/>
      <c r="B1470" s="95"/>
      <c r="C1470" s="96"/>
      <c r="D1470" s="455"/>
    </row>
    <row r="1471" spans="1:4">
      <c r="A1471" s="12"/>
      <c r="B1471" s="95"/>
      <c r="C1471" s="96"/>
      <c r="D1471" s="455"/>
    </row>
    <row r="1472" spans="1:4">
      <c r="A1472" s="12"/>
      <c r="B1472" s="95"/>
      <c r="C1472" s="96"/>
      <c r="D1472" s="455"/>
    </row>
    <row r="1473" spans="1:4">
      <c r="A1473" s="12"/>
      <c r="B1473" s="95"/>
      <c r="C1473" s="96"/>
      <c r="D1473" s="455"/>
    </row>
    <row r="1474" spans="1:4">
      <c r="A1474" s="12"/>
      <c r="B1474" s="95"/>
      <c r="C1474" s="96"/>
      <c r="D1474" s="455"/>
    </row>
    <row r="1475" spans="1:4">
      <c r="A1475" s="12"/>
      <c r="B1475" s="95"/>
      <c r="C1475" s="96"/>
      <c r="D1475" s="455"/>
    </row>
    <row r="1476" spans="1:4">
      <c r="A1476" s="12"/>
      <c r="B1476" s="95"/>
      <c r="C1476" s="96"/>
      <c r="D1476" s="455"/>
    </row>
    <row r="1477" spans="1:4">
      <c r="A1477" s="12"/>
      <c r="B1477" s="95"/>
      <c r="C1477" s="96"/>
      <c r="D1477" s="455"/>
    </row>
    <row r="1478" spans="1:4">
      <c r="A1478" s="12"/>
      <c r="B1478" s="95"/>
      <c r="C1478" s="96"/>
      <c r="D1478" s="455"/>
    </row>
    <row r="1479" spans="1:4">
      <c r="A1479" s="12"/>
      <c r="B1479" s="95"/>
      <c r="C1479" s="96"/>
      <c r="D1479" s="455"/>
    </row>
    <row r="1480" spans="1:4">
      <c r="A1480" s="12"/>
      <c r="B1480" s="95"/>
      <c r="C1480" s="96"/>
      <c r="D1480" s="455"/>
    </row>
    <row r="1481" spans="1:4">
      <c r="A1481" s="12"/>
      <c r="B1481" s="95"/>
      <c r="C1481" s="96"/>
      <c r="D1481" s="455"/>
    </row>
    <row r="1482" spans="1:4">
      <c r="A1482" s="12"/>
      <c r="B1482" s="95"/>
      <c r="C1482" s="96"/>
      <c r="D1482" s="455"/>
    </row>
    <row r="1483" spans="1:4">
      <c r="A1483" s="12"/>
      <c r="B1483" s="95"/>
      <c r="C1483" s="96"/>
      <c r="D1483" s="455"/>
    </row>
    <row r="1484" spans="1:4">
      <c r="A1484" s="12"/>
      <c r="B1484" s="95"/>
      <c r="C1484" s="96"/>
      <c r="D1484" s="455"/>
    </row>
    <row r="1485" spans="1:4">
      <c r="A1485" s="12"/>
      <c r="B1485" s="95"/>
      <c r="C1485" s="96"/>
      <c r="D1485" s="455"/>
    </row>
    <row r="1486" spans="1:4">
      <c r="A1486" s="12"/>
      <c r="B1486" s="95"/>
      <c r="C1486" s="96"/>
      <c r="D1486" s="455"/>
    </row>
    <row r="1487" spans="1:4">
      <c r="A1487" s="12"/>
      <c r="B1487" s="95"/>
      <c r="C1487" s="96"/>
      <c r="D1487" s="455"/>
    </row>
    <row r="1488" spans="1:4">
      <c r="A1488" s="12"/>
      <c r="B1488" s="95"/>
      <c r="C1488" s="96"/>
      <c r="D1488" s="455"/>
    </row>
    <row r="1489" spans="1:4">
      <c r="A1489" s="12"/>
      <c r="B1489" s="95"/>
      <c r="C1489" s="96"/>
      <c r="D1489" s="455"/>
    </row>
    <row r="1490" spans="1:4">
      <c r="A1490" s="12"/>
      <c r="B1490" s="95"/>
      <c r="C1490" s="96"/>
      <c r="D1490" s="455"/>
    </row>
    <row r="1491" spans="1:4">
      <c r="A1491" s="12"/>
      <c r="B1491" s="95"/>
      <c r="C1491" s="96"/>
      <c r="D1491" s="455"/>
    </row>
    <row r="1492" spans="1:4">
      <c r="A1492" s="12"/>
      <c r="B1492" s="95"/>
      <c r="C1492" s="96"/>
      <c r="D1492" s="455"/>
    </row>
    <row r="1493" spans="1:4">
      <c r="A1493" s="12"/>
      <c r="B1493" s="95"/>
      <c r="C1493" s="96"/>
      <c r="D1493" s="455"/>
    </row>
    <row r="1494" spans="1:4">
      <c r="A1494" s="12"/>
      <c r="B1494" s="95"/>
      <c r="C1494" s="96"/>
      <c r="D1494" s="455"/>
    </row>
    <row r="1495" spans="1:4">
      <c r="A1495" s="12"/>
      <c r="B1495" s="95"/>
      <c r="C1495" s="96"/>
      <c r="D1495" s="455"/>
    </row>
    <row r="1496" spans="1:4">
      <c r="A1496" s="12"/>
      <c r="B1496" s="95"/>
      <c r="C1496" s="96"/>
      <c r="D1496" s="455"/>
    </row>
    <row r="1497" spans="1:4">
      <c r="A1497" s="12"/>
      <c r="B1497" s="95"/>
      <c r="C1497" s="96"/>
      <c r="D1497" s="455"/>
    </row>
    <row r="1498" spans="1:4">
      <c r="A1498" s="12"/>
      <c r="B1498" s="95"/>
      <c r="C1498" s="96"/>
      <c r="D1498" s="455"/>
    </row>
    <row r="1499" spans="1:4">
      <c r="A1499" s="12"/>
      <c r="B1499" s="95"/>
      <c r="C1499" s="96"/>
      <c r="D1499" s="455"/>
    </row>
    <row r="1500" spans="1:4">
      <c r="A1500" s="12"/>
      <c r="B1500" s="95"/>
      <c r="C1500" s="96"/>
      <c r="D1500" s="455"/>
    </row>
    <row r="1501" spans="1:4">
      <c r="A1501" s="12"/>
      <c r="B1501" s="95"/>
      <c r="C1501" s="96"/>
      <c r="D1501" s="455"/>
    </row>
    <row r="1502" spans="1:4">
      <c r="A1502" s="12"/>
      <c r="B1502" s="95"/>
      <c r="C1502" s="96"/>
      <c r="D1502" s="455"/>
    </row>
    <row r="1503" spans="1:4">
      <c r="A1503" s="12"/>
      <c r="B1503" s="95"/>
      <c r="C1503" s="96"/>
      <c r="D1503" s="455"/>
    </row>
    <row r="1504" spans="1:4">
      <c r="A1504" s="12"/>
      <c r="B1504" s="95"/>
      <c r="C1504" s="96"/>
      <c r="D1504" s="455"/>
    </row>
    <row r="1505" spans="1:4">
      <c r="A1505" s="12"/>
      <c r="B1505" s="95"/>
      <c r="C1505" s="96"/>
      <c r="D1505" s="455"/>
    </row>
    <row r="1506" spans="1:4">
      <c r="A1506" s="12"/>
      <c r="B1506" s="95"/>
      <c r="C1506" s="96"/>
      <c r="D1506" s="455"/>
    </row>
    <row r="1507" spans="1:4">
      <c r="A1507" s="12"/>
      <c r="B1507" s="95"/>
      <c r="C1507" s="96"/>
      <c r="D1507" s="455"/>
    </row>
    <row r="1508" spans="1:4">
      <c r="A1508" s="12"/>
      <c r="B1508" s="95"/>
      <c r="C1508" s="96"/>
      <c r="D1508" s="455"/>
    </row>
    <row r="1509" spans="1:4">
      <c r="A1509" s="12"/>
      <c r="B1509" s="95"/>
      <c r="C1509" s="96"/>
      <c r="D1509" s="455"/>
    </row>
    <row r="1510" spans="1:4">
      <c r="A1510" s="12"/>
      <c r="B1510" s="95"/>
      <c r="C1510" s="96"/>
      <c r="D1510" s="455"/>
    </row>
    <row r="1511" spans="1:4">
      <c r="A1511" s="12"/>
      <c r="B1511" s="95"/>
      <c r="C1511" s="96"/>
      <c r="D1511" s="455"/>
    </row>
    <row r="1512" spans="1:4">
      <c r="A1512" s="12"/>
      <c r="B1512" s="95"/>
      <c r="C1512" s="96"/>
      <c r="D1512" s="455"/>
    </row>
    <row r="1513" spans="1:4">
      <c r="A1513" s="12"/>
      <c r="B1513" s="95"/>
      <c r="C1513" s="96"/>
      <c r="D1513" s="455"/>
    </row>
    <row r="1514" spans="1:4">
      <c r="A1514" s="12"/>
      <c r="B1514" s="95"/>
      <c r="C1514" s="96"/>
      <c r="D1514" s="455"/>
    </row>
    <row r="1515" spans="1:4">
      <c r="A1515" s="12"/>
      <c r="B1515" s="95"/>
      <c r="C1515" s="96"/>
      <c r="D1515" s="455"/>
    </row>
    <row r="1516" spans="1:4">
      <c r="A1516" s="12"/>
      <c r="B1516" s="95"/>
      <c r="C1516" s="96"/>
      <c r="D1516" s="455"/>
    </row>
    <row r="1517" spans="1:4">
      <c r="A1517" s="12"/>
      <c r="B1517" s="95"/>
      <c r="C1517" s="96"/>
      <c r="D1517" s="455"/>
    </row>
    <row r="1518" spans="1:4">
      <c r="A1518" s="12"/>
      <c r="B1518" s="95"/>
      <c r="C1518" s="96"/>
      <c r="D1518" s="455"/>
    </row>
    <row r="1519" spans="1:4">
      <c r="A1519" s="12"/>
      <c r="B1519" s="95"/>
      <c r="C1519" s="96"/>
      <c r="D1519" s="455"/>
    </row>
    <row r="1520" spans="1:4">
      <c r="A1520" s="12"/>
      <c r="B1520" s="95"/>
      <c r="C1520" s="96"/>
      <c r="D1520" s="455"/>
    </row>
    <row r="1521" spans="1:4">
      <c r="A1521" s="12"/>
      <c r="B1521" s="95"/>
      <c r="C1521" s="96"/>
      <c r="D1521" s="455"/>
    </row>
    <row r="1522" spans="1:4">
      <c r="A1522" s="12"/>
      <c r="B1522" s="95"/>
      <c r="C1522" s="96"/>
      <c r="D1522" s="455"/>
    </row>
    <row r="1523" spans="1:4">
      <c r="A1523" s="12"/>
      <c r="B1523" s="95"/>
      <c r="C1523" s="96"/>
      <c r="D1523" s="455"/>
    </row>
    <row r="1524" spans="1:4">
      <c r="A1524" s="12"/>
      <c r="B1524" s="95"/>
      <c r="C1524" s="96"/>
      <c r="D1524" s="455"/>
    </row>
    <row r="1525" spans="1:4">
      <c r="A1525" s="12"/>
      <c r="B1525" s="95"/>
      <c r="C1525" s="96"/>
      <c r="D1525" s="455"/>
    </row>
    <row r="1526" spans="1:4">
      <c r="A1526" s="12"/>
      <c r="B1526" s="95"/>
      <c r="C1526" s="96"/>
      <c r="D1526" s="455"/>
    </row>
    <row r="1527" spans="1:4">
      <c r="A1527" s="12"/>
      <c r="B1527" s="95"/>
      <c r="C1527" s="96"/>
      <c r="D1527" s="455"/>
    </row>
    <row r="1528" spans="1:4">
      <c r="A1528" s="12"/>
      <c r="B1528" s="95"/>
      <c r="C1528" s="96"/>
      <c r="D1528" s="455"/>
    </row>
    <row r="1529" spans="1:4">
      <c r="A1529" s="12"/>
      <c r="B1529" s="95"/>
      <c r="C1529" s="96"/>
      <c r="D1529" s="455"/>
    </row>
    <row r="1530" spans="1:4">
      <c r="A1530" s="12"/>
      <c r="B1530" s="95"/>
      <c r="C1530" s="96"/>
      <c r="D1530" s="455"/>
    </row>
    <row r="1531" spans="1:4">
      <c r="A1531" s="12"/>
      <c r="B1531" s="95"/>
      <c r="C1531" s="96"/>
      <c r="D1531" s="455"/>
    </row>
    <row r="1532" spans="1:4">
      <c r="A1532" s="12"/>
      <c r="B1532" s="95"/>
      <c r="C1532" s="96"/>
      <c r="D1532" s="455"/>
    </row>
    <row r="1533" spans="1:4">
      <c r="A1533" s="12"/>
      <c r="B1533" s="95"/>
      <c r="C1533" s="96"/>
      <c r="D1533" s="455"/>
    </row>
    <row r="1534" spans="1:4">
      <c r="A1534" s="12"/>
      <c r="B1534" s="95"/>
      <c r="C1534" s="96"/>
      <c r="D1534" s="455"/>
    </row>
    <row r="1535" spans="1:4">
      <c r="A1535" s="12"/>
      <c r="B1535" s="95"/>
      <c r="C1535" s="96"/>
      <c r="D1535" s="455"/>
    </row>
    <row r="1536" spans="1:4">
      <c r="A1536" s="12"/>
      <c r="B1536" s="95"/>
      <c r="C1536" s="96"/>
      <c r="D1536" s="455"/>
    </row>
    <row r="1537" spans="1:4">
      <c r="A1537" s="12"/>
      <c r="B1537" s="95"/>
      <c r="C1537" s="96"/>
      <c r="D1537" s="455"/>
    </row>
    <row r="1538" spans="1:4">
      <c r="A1538" s="12"/>
      <c r="B1538" s="95"/>
      <c r="C1538" s="96"/>
      <c r="D1538" s="455"/>
    </row>
    <row r="1539" spans="1:4">
      <c r="A1539" s="12"/>
      <c r="B1539" s="95"/>
      <c r="C1539" s="96"/>
      <c r="D1539" s="455"/>
    </row>
    <row r="1540" spans="1:4">
      <c r="A1540" s="12"/>
      <c r="B1540" s="95"/>
      <c r="C1540" s="96"/>
      <c r="D1540" s="455"/>
    </row>
    <row r="1541" spans="1:4">
      <c r="A1541" s="12"/>
      <c r="B1541" s="95"/>
      <c r="C1541" s="96"/>
      <c r="D1541" s="455"/>
    </row>
    <row r="1542" spans="1:4">
      <c r="A1542" s="12"/>
      <c r="B1542" s="95"/>
      <c r="C1542" s="96"/>
      <c r="D1542" s="455"/>
    </row>
    <row r="1543" spans="1:4">
      <c r="A1543" s="12"/>
      <c r="B1543" s="95"/>
      <c r="C1543" s="96"/>
      <c r="D1543" s="455"/>
    </row>
    <row r="1544" spans="1:4">
      <c r="A1544" s="12"/>
      <c r="B1544" s="95"/>
      <c r="C1544" s="96"/>
      <c r="D1544" s="455"/>
    </row>
    <row r="1545" spans="1:4">
      <c r="A1545" s="12"/>
      <c r="B1545" s="95"/>
      <c r="C1545" s="96"/>
      <c r="D1545" s="455"/>
    </row>
    <row r="1546" spans="1:4">
      <c r="A1546" s="12"/>
      <c r="B1546" s="95"/>
      <c r="C1546" s="96"/>
      <c r="D1546" s="455"/>
    </row>
    <row r="1547" spans="1:4">
      <c r="A1547" s="12"/>
      <c r="B1547" s="95"/>
      <c r="C1547" s="96"/>
      <c r="D1547" s="455"/>
    </row>
    <row r="1548" spans="1:4">
      <c r="A1548" s="12"/>
      <c r="B1548" s="95"/>
      <c r="C1548" s="96"/>
      <c r="D1548" s="455"/>
    </row>
    <row r="1549" spans="1:4">
      <c r="A1549" s="12"/>
      <c r="B1549" s="95"/>
      <c r="C1549" s="96"/>
      <c r="D1549" s="455"/>
    </row>
    <row r="1550" spans="1:4">
      <c r="A1550" s="12"/>
      <c r="B1550" s="95"/>
      <c r="C1550" s="96"/>
      <c r="D1550" s="455"/>
    </row>
    <row r="1551" spans="1:4">
      <c r="A1551" s="12"/>
      <c r="B1551" s="95"/>
      <c r="C1551" s="96"/>
      <c r="D1551" s="455"/>
    </row>
    <row r="1552" spans="1:4">
      <c r="A1552" s="12"/>
      <c r="B1552" s="95"/>
      <c r="C1552" s="96"/>
      <c r="D1552" s="455"/>
    </row>
    <row r="1553" spans="1:4">
      <c r="A1553" s="12"/>
      <c r="B1553" s="95"/>
      <c r="C1553" s="96"/>
      <c r="D1553" s="455"/>
    </row>
    <row r="1554" spans="1:4">
      <c r="A1554" s="12"/>
      <c r="B1554" s="95"/>
      <c r="C1554" s="96"/>
      <c r="D1554" s="455"/>
    </row>
    <row r="1555" spans="1:4">
      <c r="A1555" s="12"/>
      <c r="B1555" s="95"/>
      <c r="C1555" s="96"/>
      <c r="D1555" s="455"/>
    </row>
    <row r="1556" spans="1:4">
      <c r="A1556" s="12"/>
      <c r="B1556" s="95"/>
      <c r="C1556" s="96"/>
      <c r="D1556" s="455"/>
    </row>
    <row r="1557" spans="1:4">
      <c r="A1557" s="12"/>
      <c r="B1557" s="95"/>
      <c r="C1557" s="96"/>
      <c r="D1557" s="455"/>
    </row>
    <row r="1558" spans="1:4">
      <c r="A1558" s="12"/>
      <c r="B1558" s="95"/>
      <c r="C1558" s="96"/>
      <c r="D1558" s="455"/>
    </row>
    <row r="1559" spans="1:4">
      <c r="A1559" s="12"/>
      <c r="B1559" s="95"/>
      <c r="C1559" s="96"/>
      <c r="D1559" s="455"/>
    </row>
    <row r="1560" spans="1:4">
      <c r="A1560" s="12"/>
      <c r="B1560" s="95"/>
      <c r="C1560" s="96"/>
      <c r="D1560" s="455"/>
    </row>
    <row r="1561" spans="1:4">
      <c r="A1561" s="12"/>
      <c r="B1561" s="95"/>
      <c r="C1561" s="96"/>
      <c r="D1561" s="455"/>
    </row>
    <row r="1562" spans="1:4">
      <c r="A1562" s="12"/>
      <c r="B1562" s="95"/>
      <c r="C1562" s="96"/>
      <c r="D1562" s="455"/>
    </row>
    <row r="1563" spans="1:4">
      <c r="A1563" s="12"/>
      <c r="B1563" s="95"/>
      <c r="C1563" s="96"/>
      <c r="D1563" s="455"/>
    </row>
    <row r="1564" spans="1:4">
      <c r="A1564" s="12"/>
      <c r="B1564" s="95"/>
      <c r="C1564" s="96"/>
      <c r="D1564" s="455"/>
    </row>
    <row r="1565" spans="1:4">
      <c r="A1565" s="12"/>
      <c r="B1565" s="95"/>
      <c r="C1565" s="96"/>
      <c r="D1565" s="455"/>
    </row>
    <row r="1566" spans="1:4">
      <c r="A1566" s="12"/>
      <c r="B1566" s="95"/>
      <c r="C1566" s="96"/>
      <c r="D1566" s="455"/>
    </row>
    <row r="1567" spans="1:4">
      <c r="A1567" s="12"/>
      <c r="B1567" s="95"/>
      <c r="C1567" s="96"/>
      <c r="D1567" s="455"/>
    </row>
    <row r="1568" spans="1:4">
      <c r="A1568" s="12"/>
      <c r="B1568" s="95"/>
      <c r="C1568" s="96"/>
      <c r="D1568" s="455"/>
    </row>
    <row r="1569" spans="1:4">
      <c r="A1569" s="12"/>
      <c r="B1569" s="95"/>
      <c r="C1569" s="96"/>
      <c r="D1569" s="455"/>
    </row>
    <row r="1570" spans="1:4">
      <c r="A1570" s="12"/>
      <c r="B1570" s="95"/>
      <c r="C1570" s="96"/>
      <c r="D1570" s="455"/>
    </row>
    <row r="1571" spans="1:4">
      <c r="A1571" s="12"/>
      <c r="B1571" s="95"/>
      <c r="C1571" s="96"/>
      <c r="D1571" s="455"/>
    </row>
    <row r="1572" spans="1:4">
      <c r="A1572" s="12"/>
      <c r="B1572" s="95"/>
      <c r="C1572" s="96"/>
      <c r="D1572" s="455"/>
    </row>
    <row r="1573" spans="1:4">
      <c r="A1573" s="12"/>
      <c r="B1573" s="95"/>
      <c r="C1573" s="96"/>
      <c r="D1573" s="455"/>
    </row>
    <row r="1574" spans="1:4">
      <c r="A1574" s="12"/>
      <c r="B1574" s="95"/>
      <c r="C1574" s="96"/>
      <c r="D1574" s="455"/>
    </row>
    <row r="1575" spans="1:4">
      <c r="A1575" s="12"/>
      <c r="B1575" s="95"/>
      <c r="C1575" s="96"/>
      <c r="D1575" s="455"/>
    </row>
    <row r="1576" spans="1:4">
      <c r="A1576" s="12"/>
      <c r="B1576" s="95"/>
      <c r="C1576" s="96"/>
      <c r="D1576" s="455"/>
    </row>
    <row r="1577" spans="1:4">
      <c r="A1577" s="12"/>
      <c r="B1577" s="95"/>
      <c r="C1577" s="96"/>
      <c r="D1577" s="455"/>
    </row>
    <row r="1578" spans="1:4">
      <c r="A1578" s="12"/>
      <c r="B1578" s="95"/>
      <c r="C1578" s="96"/>
      <c r="D1578" s="455"/>
    </row>
    <row r="1579" spans="1:4">
      <c r="A1579" s="12"/>
      <c r="B1579" s="95"/>
      <c r="C1579" s="96"/>
      <c r="D1579" s="455"/>
    </row>
    <row r="1580" spans="1:4">
      <c r="A1580" s="12"/>
      <c r="B1580" s="95"/>
      <c r="C1580" s="96"/>
      <c r="D1580" s="455"/>
    </row>
    <row r="1581" spans="1:4">
      <c r="A1581" s="12"/>
      <c r="B1581" s="95"/>
      <c r="C1581" s="96"/>
      <c r="D1581" s="455"/>
    </row>
    <row r="1582" spans="1:4">
      <c r="A1582" s="12"/>
      <c r="B1582" s="95"/>
      <c r="C1582" s="96"/>
      <c r="D1582" s="455"/>
    </row>
    <row r="1583" spans="1:4">
      <c r="A1583" s="12"/>
      <c r="B1583" s="95"/>
      <c r="C1583" s="96"/>
      <c r="D1583" s="455"/>
    </row>
    <row r="1584" spans="1:4">
      <c r="A1584" s="12"/>
      <c r="B1584" s="95"/>
      <c r="C1584" s="96"/>
      <c r="D1584" s="455"/>
    </row>
    <row r="1585" spans="1:4">
      <c r="A1585" s="12"/>
      <c r="B1585" s="95"/>
      <c r="C1585" s="96"/>
      <c r="D1585" s="455"/>
    </row>
    <row r="1586" spans="1:4">
      <c r="A1586" s="12"/>
      <c r="B1586" s="95"/>
      <c r="C1586" s="96"/>
      <c r="D1586" s="455"/>
    </row>
    <row r="1587" spans="1:4">
      <c r="A1587" s="12"/>
      <c r="B1587" s="95"/>
      <c r="C1587" s="96"/>
      <c r="D1587" s="455"/>
    </row>
    <row r="1588" spans="1:4">
      <c r="A1588" s="12"/>
      <c r="B1588" s="95"/>
      <c r="C1588" s="96"/>
      <c r="D1588" s="455"/>
    </row>
    <row r="1589" spans="1:4">
      <c r="A1589" s="12"/>
      <c r="B1589" s="95"/>
      <c r="C1589" s="96"/>
      <c r="D1589" s="455"/>
    </row>
    <row r="1590" spans="1:4">
      <c r="A1590" s="12"/>
      <c r="B1590" s="95"/>
      <c r="C1590" s="96"/>
      <c r="D1590" s="455"/>
    </row>
    <row r="1591" spans="1:4">
      <c r="A1591" s="12"/>
      <c r="B1591" s="95"/>
      <c r="C1591" s="96"/>
      <c r="D1591" s="455"/>
    </row>
    <row r="1592" spans="1:4">
      <c r="A1592" s="12"/>
      <c r="B1592" s="95"/>
      <c r="C1592" s="96"/>
      <c r="D1592" s="455"/>
    </row>
    <row r="1593" spans="1:4">
      <c r="A1593" s="12"/>
      <c r="B1593" s="95"/>
      <c r="C1593" s="96"/>
      <c r="D1593" s="455"/>
    </row>
    <row r="1594" spans="1:4">
      <c r="A1594" s="12"/>
      <c r="B1594" s="95"/>
      <c r="C1594" s="96"/>
      <c r="D1594" s="455"/>
    </row>
    <row r="1595" spans="1:4">
      <c r="A1595" s="12"/>
      <c r="B1595" s="95"/>
      <c r="C1595" s="96"/>
      <c r="D1595" s="455"/>
    </row>
    <row r="1596" spans="1:4">
      <c r="A1596" s="12"/>
      <c r="B1596" s="95"/>
      <c r="C1596" s="96"/>
      <c r="D1596" s="455"/>
    </row>
    <row r="1597" spans="1:4">
      <c r="A1597" s="12"/>
      <c r="B1597" s="95"/>
      <c r="C1597" s="96"/>
      <c r="D1597" s="455"/>
    </row>
    <row r="1598" spans="1:4">
      <c r="A1598" s="12"/>
      <c r="B1598" s="95"/>
      <c r="C1598" s="96"/>
      <c r="D1598" s="455"/>
    </row>
    <row r="1599" spans="1:4">
      <c r="A1599" s="12"/>
      <c r="B1599" s="95"/>
      <c r="C1599" s="96"/>
      <c r="D1599" s="455"/>
    </row>
    <row r="1600" spans="1:4">
      <c r="A1600" s="12"/>
      <c r="B1600" s="95"/>
      <c r="C1600" s="96"/>
      <c r="D1600" s="455"/>
    </row>
    <row r="1601" spans="1:4">
      <c r="A1601" s="12"/>
      <c r="B1601" s="95"/>
      <c r="C1601" s="96"/>
      <c r="D1601" s="455"/>
    </row>
    <row r="1602" spans="1:4">
      <c r="A1602" s="12"/>
      <c r="B1602" s="95"/>
      <c r="C1602" s="96"/>
      <c r="D1602" s="455"/>
    </row>
    <row r="1603" spans="1:4">
      <c r="A1603" s="12"/>
      <c r="B1603" s="95"/>
      <c r="C1603" s="96"/>
      <c r="D1603" s="455"/>
    </row>
    <row r="1604" spans="1:4">
      <c r="A1604" s="12"/>
      <c r="B1604" s="95"/>
      <c r="C1604" s="96"/>
      <c r="D1604" s="455"/>
    </row>
    <row r="1605" spans="1:4">
      <c r="A1605" s="12"/>
      <c r="B1605" s="95"/>
      <c r="C1605" s="96"/>
      <c r="D1605" s="455"/>
    </row>
    <row r="1606" spans="1:4">
      <c r="A1606" s="12"/>
      <c r="B1606" s="95"/>
      <c r="C1606" s="96"/>
      <c r="D1606" s="455"/>
    </row>
    <row r="1607" spans="1:4">
      <c r="A1607" s="12"/>
      <c r="B1607" s="95"/>
      <c r="C1607" s="96"/>
      <c r="D1607" s="455"/>
    </row>
    <row r="1608" spans="1:4">
      <c r="A1608" s="12"/>
      <c r="B1608" s="95"/>
      <c r="C1608" s="96"/>
      <c r="D1608" s="455"/>
    </row>
    <row r="1609" spans="1:4">
      <c r="A1609" s="12"/>
      <c r="B1609" s="95"/>
      <c r="C1609" s="96"/>
      <c r="D1609" s="455"/>
    </row>
    <row r="1610" spans="1:4">
      <c r="A1610" s="12"/>
      <c r="B1610" s="95"/>
      <c r="C1610" s="96"/>
      <c r="D1610" s="455"/>
    </row>
    <row r="1611" spans="1:4">
      <c r="A1611" s="12"/>
      <c r="B1611" s="95"/>
      <c r="C1611" s="96"/>
      <c r="D1611" s="455"/>
    </row>
    <row r="1612" spans="1:4">
      <c r="A1612" s="12"/>
      <c r="B1612" s="95"/>
      <c r="C1612" s="96"/>
      <c r="D1612" s="455"/>
    </row>
    <row r="1613" spans="1:4">
      <c r="A1613" s="12"/>
      <c r="B1613" s="95"/>
      <c r="C1613" s="96"/>
      <c r="D1613" s="455"/>
    </row>
    <row r="1614" spans="1:4">
      <c r="A1614" s="12"/>
      <c r="B1614" s="95"/>
      <c r="C1614" s="96"/>
      <c r="D1614" s="455"/>
    </row>
    <row r="1615" spans="1:4">
      <c r="A1615" s="12"/>
      <c r="B1615" s="95"/>
      <c r="C1615" s="96"/>
      <c r="D1615" s="455"/>
    </row>
    <row r="1616" spans="1:4">
      <c r="A1616" s="12"/>
      <c r="B1616" s="95"/>
      <c r="C1616" s="96"/>
      <c r="D1616" s="455"/>
    </row>
    <row r="1617" spans="1:4">
      <c r="A1617" s="12"/>
      <c r="B1617" s="95"/>
      <c r="C1617" s="96"/>
      <c r="D1617" s="455"/>
    </row>
    <row r="1618" spans="1:4">
      <c r="A1618" s="12"/>
      <c r="B1618" s="95"/>
      <c r="C1618" s="96"/>
      <c r="D1618" s="455"/>
    </row>
    <row r="1619" spans="1:4">
      <c r="A1619" s="12"/>
      <c r="B1619" s="95"/>
      <c r="C1619" s="96"/>
      <c r="D1619" s="455"/>
    </row>
    <row r="1620" spans="1:4">
      <c r="A1620" s="12"/>
      <c r="B1620" s="95"/>
      <c r="C1620" s="96"/>
      <c r="D1620" s="455"/>
    </row>
    <row r="1621" spans="1:4">
      <c r="A1621" s="12"/>
      <c r="B1621" s="95"/>
      <c r="C1621" s="96"/>
      <c r="D1621" s="455"/>
    </row>
    <row r="1622" spans="1:4">
      <c r="A1622" s="12"/>
      <c r="B1622" s="95"/>
      <c r="C1622" s="96"/>
      <c r="D1622" s="455"/>
    </row>
    <row r="1623" spans="1:4">
      <c r="A1623" s="12"/>
      <c r="B1623" s="95"/>
      <c r="C1623" s="96"/>
      <c r="D1623" s="455"/>
    </row>
    <row r="1624" spans="1:4">
      <c r="A1624" s="12"/>
      <c r="B1624" s="95"/>
      <c r="C1624" s="96"/>
      <c r="D1624" s="455"/>
    </row>
    <row r="1625" spans="1:4">
      <c r="A1625" s="12"/>
      <c r="B1625" s="95"/>
      <c r="C1625" s="96"/>
      <c r="D1625" s="455"/>
    </row>
    <row r="1626" spans="1:4">
      <c r="A1626" s="12"/>
      <c r="B1626" s="95"/>
      <c r="C1626" s="96"/>
      <c r="D1626" s="455"/>
    </row>
    <row r="1627" spans="1:4">
      <c r="A1627" s="12"/>
      <c r="B1627" s="95"/>
      <c r="C1627" s="96"/>
      <c r="D1627" s="455"/>
    </row>
    <row r="1628" spans="1:4">
      <c r="A1628" s="12"/>
      <c r="B1628" s="95"/>
      <c r="C1628" s="96"/>
      <c r="D1628" s="455"/>
    </row>
    <row r="1629" spans="1:4">
      <c r="A1629" s="12"/>
      <c r="B1629" s="95"/>
      <c r="C1629" s="96"/>
      <c r="D1629" s="455"/>
    </row>
    <row r="1630" spans="1:4">
      <c r="A1630" s="12"/>
      <c r="B1630" s="95"/>
      <c r="C1630" s="96"/>
      <c r="D1630" s="455"/>
    </row>
    <row r="1631" spans="1:4">
      <c r="A1631" s="12"/>
      <c r="B1631" s="95"/>
      <c r="C1631" s="96"/>
      <c r="D1631" s="455"/>
    </row>
    <row r="1632" spans="1:4">
      <c r="A1632" s="12"/>
      <c r="B1632" s="95"/>
      <c r="C1632" s="96"/>
      <c r="D1632" s="455"/>
    </row>
    <row r="1633" spans="1:4">
      <c r="A1633" s="12"/>
      <c r="B1633" s="95"/>
      <c r="C1633" s="96"/>
      <c r="D1633" s="455"/>
    </row>
    <row r="1634" spans="1:4">
      <c r="A1634" s="12"/>
      <c r="B1634" s="95"/>
      <c r="C1634" s="96"/>
      <c r="D1634" s="455"/>
    </row>
    <row r="1635" spans="1:4">
      <c r="A1635" s="12"/>
      <c r="B1635" s="95"/>
      <c r="C1635" s="96"/>
      <c r="D1635" s="455"/>
    </row>
    <row r="1636" spans="1:4">
      <c r="A1636" s="12"/>
      <c r="B1636" s="95"/>
      <c r="C1636" s="96"/>
      <c r="D1636" s="455"/>
    </row>
    <row r="1637" spans="1:4">
      <c r="A1637" s="12"/>
      <c r="B1637" s="95"/>
      <c r="C1637" s="96"/>
      <c r="D1637" s="455"/>
    </row>
    <row r="1638" spans="1:4">
      <c r="A1638" s="12"/>
      <c r="B1638" s="95"/>
      <c r="C1638" s="96"/>
      <c r="D1638" s="455"/>
    </row>
    <row r="1639" spans="1:4">
      <c r="A1639" s="12"/>
      <c r="B1639" s="95"/>
      <c r="C1639" s="96"/>
      <c r="D1639" s="455"/>
    </row>
    <row r="1640" spans="1:4">
      <c r="A1640" s="12"/>
      <c r="B1640" s="95"/>
      <c r="C1640" s="96"/>
      <c r="D1640" s="455"/>
    </row>
    <row r="1641" spans="1:4">
      <c r="A1641" s="12"/>
      <c r="B1641" s="95"/>
      <c r="C1641" s="96"/>
      <c r="D1641" s="455"/>
    </row>
    <row r="1642" spans="1:4">
      <c r="A1642" s="12"/>
      <c r="B1642" s="95"/>
      <c r="C1642" s="96"/>
      <c r="D1642" s="455"/>
    </row>
    <row r="1643" spans="1:4">
      <c r="A1643" s="12"/>
      <c r="B1643" s="95"/>
      <c r="C1643" s="96"/>
      <c r="D1643" s="455"/>
    </row>
    <row r="1644" spans="1:4">
      <c r="A1644" s="12"/>
      <c r="B1644" s="95"/>
      <c r="C1644" s="96"/>
      <c r="D1644" s="455"/>
    </row>
    <row r="1645" spans="1:4">
      <c r="A1645" s="12"/>
      <c r="B1645" s="95"/>
      <c r="C1645" s="96"/>
      <c r="D1645" s="455"/>
    </row>
    <row r="1646" spans="1:4">
      <c r="A1646" s="12"/>
      <c r="B1646" s="95"/>
      <c r="C1646" s="96"/>
      <c r="D1646" s="455"/>
    </row>
    <row r="1647" spans="1:4">
      <c r="A1647" s="12"/>
      <c r="B1647" s="95"/>
      <c r="C1647" s="96"/>
      <c r="D1647" s="455"/>
    </row>
    <row r="1648" spans="1:4">
      <c r="A1648" s="12"/>
      <c r="B1648" s="95"/>
      <c r="C1648" s="96"/>
      <c r="D1648" s="455"/>
    </row>
    <row r="1649" spans="1:4">
      <c r="A1649" s="12"/>
      <c r="B1649" s="95"/>
      <c r="C1649" s="96"/>
      <c r="D1649" s="455"/>
    </row>
    <row r="1650" spans="1:4">
      <c r="A1650" s="12"/>
      <c r="B1650" s="95"/>
      <c r="C1650" s="96"/>
      <c r="D1650" s="455"/>
    </row>
    <row r="1651" spans="1:4">
      <c r="A1651" s="12"/>
      <c r="B1651" s="95"/>
      <c r="C1651" s="96"/>
      <c r="D1651" s="455"/>
    </row>
    <row r="1652" spans="1:4">
      <c r="A1652" s="12"/>
      <c r="B1652" s="95"/>
      <c r="C1652" s="96"/>
      <c r="D1652" s="455"/>
    </row>
    <row r="1653" spans="1:4">
      <c r="A1653" s="12"/>
      <c r="B1653" s="95"/>
      <c r="C1653" s="96"/>
      <c r="D1653" s="455"/>
    </row>
    <row r="1654" spans="1:4">
      <c r="A1654" s="12"/>
      <c r="B1654" s="95"/>
      <c r="C1654" s="96"/>
      <c r="D1654" s="455"/>
    </row>
    <row r="1655" spans="1:4">
      <c r="A1655" s="12"/>
      <c r="B1655" s="95"/>
      <c r="C1655" s="96"/>
      <c r="D1655" s="455"/>
    </row>
    <row r="1656" spans="1:4">
      <c r="A1656" s="12"/>
      <c r="B1656" s="95"/>
      <c r="C1656" s="96"/>
      <c r="D1656" s="455"/>
    </row>
    <row r="1657" spans="1:4">
      <c r="A1657" s="12"/>
      <c r="B1657" s="95"/>
      <c r="C1657" s="96"/>
      <c r="D1657" s="455"/>
    </row>
    <row r="1658" spans="1:4">
      <c r="A1658" s="12"/>
      <c r="B1658" s="95"/>
      <c r="C1658" s="96"/>
      <c r="D1658" s="455"/>
    </row>
    <row r="1659" spans="1:4">
      <c r="A1659" s="12"/>
      <c r="B1659" s="95"/>
      <c r="C1659" s="96"/>
      <c r="D1659" s="455"/>
    </row>
    <row r="1660" spans="1:4">
      <c r="A1660" s="12"/>
      <c r="B1660" s="95"/>
      <c r="C1660" s="96"/>
      <c r="D1660" s="455"/>
    </row>
    <row r="1661" spans="1:4">
      <c r="A1661" s="12"/>
      <c r="B1661" s="95"/>
      <c r="C1661" s="96"/>
      <c r="D1661" s="455"/>
    </row>
    <row r="1662" spans="1:4">
      <c r="A1662" s="12"/>
      <c r="B1662" s="95"/>
      <c r="C1662" s="96"/>
      <c r="D1662" s="455"/>
    </row>
    <row r="1663" spans="1:4">
      <c r="A1663" s="12"/>
      <c r="B1663" s="95"/>
      <c r="C1663" s="96"/>
      <c r="D1663" s="455"/>
    </row>
    <row r="1664" spans="1:4">
      <c r="A1664" s="12"/>
      <c r="B1664" s="95"/>
      <c r="C1664" s="96"/>
      <c r="D1664" s="455"/>
    </row>
    <row r="1665" spans="1:4">
      <c r="A1665" s="12"/>
      <c r="B1665" s="95"/>
      <c r="C1665" s="96"/>
      <c r="D1665" s="455"/>
    </row>
    <row r="1666" spans="1:4">
      <c r="A1666" s="12"/>
      <c r="B1666" s="95"/>
      <c r="C1666" s="96"/>
      <c r="D1666" s="455"/>
    </row>
    <row r="1667" spans="1:4">
      <c r="A1667" s="12"/>
      <c r="B1667" s="95"/>
      <c r="C1667" s="96"/>
      <c r="D1667" s="455"/>
    </row>
    <row r="1668" spans="1:4">
      <c r="A1668" s="12"/>
      <c r="B1668" s="95"/>
      <c r="C1668" s="96"/>
      <c r="D1668" s="455"/>
    </row>
    <row r="1669" spans="1:4">
      <c r="A1669" s="12"/>
      <c r="B1669" s="95"/>
      <c r="C1669" s="96"/>
      <c r="D1669" s="455"/>
    </row>
    <row r="1670" spans="1:4">
      <c r="A1670" s="12"/>
      <c r="B1670" s="95"/>
      <c r="C1670" s="96"/>
      <c r="D1670" s="455"/>
    </row>
    <row r="1671" spans="1:4">
      <c r="A1671" s="12"/>
      <c r="B1671" s="95"/>
      <c r="C1671" s="96"/>
      <c r="D1671" s="455"/>
    </row>
    <row r="1672" spans="1:4">
      <c r="A1672" s="12"/>
      <c r="B1672" s="95"/>
      <c r="C1672" s="96"/>
      <c r="D1672" s="455"/>
    </row>
    <row r="1673" spans="1:4">
      <c r="A1673" s="12"/>
      <c r="B1673" s="95"/>
      <c r="C1673" s="96"/>
      <c r="D1673" s="455"/>
    </row>
    <row r="1674" spans="1:4">
      <c r="A1674" s="12"/>
      <c r="B1674" s="95"/>
      <c r="C1674" s="96"/>
      <c r="D1674" s="455"/>
    </row>
    <row r="1675" spans="1:4">
      <c r="A1675" s="12"/>
      <c r="B1675" s="95"/>
      <c r="C1675" s="96"/>
      <c r="D1675" s="455"/>
    </row>
    <row r="1676" spans="1:4">
      <c r="A1676" s="12"/>
      <c r="B1676" s="95"/>
      <c r="C1676" s="96"/>
      <c r="D1676" s="455"/>
    </row>
    <row r="1677" spans="1:4">
      <c r="A1677" s="12"/>
      <c r="B1677" s="95"/>
      <c r="C1677" s="96"/>
      <c r="D1677" s="455"/>
    </row>
    <row r="1678" spans="1:4">
      <c r="A1678" s="12"/>
      <c r="B1678" s="95"/>
      <c r="C1678" s="96"/>
      <c r="D1678" s="455"/>
    </row>
    <row r="1679" spans="1:4">
      <c r="A1679" s="12"/>
      <c r="B1679" s="95"/>
      <c r="C1679" s="96"/>
      <c r="D1679" s="455"/>
    </row>
    <row r="1680" spans="1:4">
      <c r="A1680" s="12"/>
      <c r="B1680" s="95"/>
      <c r="C1680" s="96"/>
      <c r="D1680" s="455"/>
    </row>
    <row r="1681" spans="1:4">
      <c r="A1681" s="12"/>
      <c r="B1681" s="95"/>
      <c r="C1681" s="96"/>
      <c r="D1681" s="455"/>
    </row>
    <row r="1682" spans="1:4">
      <c r="A1682" s="12"/>
      <c r="B1682" s="95"/>
      <c r="C1682" s="96"/>
      <c r="D1682" s="455"/>
    </row>
    <row r="1683" spans="1:4">
      <c r="A1683" s="12"/>
      <c r="B1683" s="95"/>
      <c r="C1683" s="96"/>
      <c r="D1683" s="455"/>
    </row>
    <row r="1684" spans="1:4">
      <c r="A1684" s="12"/>
      <c r="B1684" s="95"/>
      <c r="C1684" s="96"/>
      <c r="D1684" s="455"/>
    </row>
    <row r="1685" spans="1:4">
      <c r="A1685" s="12"/>
      <c r="B1685" s="95"/>
      <c r="C1685" s="96"/>
      <c r="D1685" s="455"/>
    </row>
    <row r="1686" spans="1:4">
      <c r="A1686" s="12"/>
      <c r="B1686" s="95"/>
      <c r="C1686" s="96"/>
      <c r="D1686" s="455"/>
    </row>
    <row r="1687" spans="1:4">
      <c r="A1687" s="12"/>
      <c r="B1687" s="95"/>
      <c r="C1687" s="96"/>
      <c r="D1687" s="455"/>
    </row>
    <row r="1688" spans="1:4">
      <c r="A1688" s="12"/>
      <c r="B1688" s="95"/>
      <c r="C1688" s="96"/>
      <c r="D1688" s="455"/>
    </row>
    <row r="1689" spans="1:4">
      <c r="A1689" s="12"/>
      <c r="B1689" s="95"/>
      <c r="C1689" s="96"/>
      <c r="D1689" s="455"/>
    </row>
    <row r="1690" spans="1:4">
      <c r="A1690" s="12"/>
      <c r="B1690" s="95"/>
      <c r="C1690" s="96"/>
      <c r="D1690" s="455"/>
    </row>
    <row r="1691" spans="1:4">
      <c r="A1691" s="12"/>
      <c r="B1691" s="95"/>
      <c r="C1691" s="96"/>
      <c r="D1691" s="455"/>
    </row>
    <row r="1692" spans="1:4">
      <c r="A1692" s="12"/>
      <c r="B1692" s="95"/>
      <c r="C1692" s="96"/>
      <c r="D1692" s="455"/>
    </row>
    <row r="1693" spans="1:4">
      <c r="A1693" s="12"/>
      <c r="B1693" s="95"/>
      <c r="C1693" s="96"/>
      <c r="D1693" s="455"/>
    </row>
    <row r="1694" spans="1:4">
      <c r="A1694" s="12"/>
      <c r="B1694" s="95"/>
      <c r="C1694" s="96"/>
      <c r="D1694" s="455"/>
    </row>
    <row r="1695" spans="1:4">
      <c r="A1695" s="12"/>
      <c r="B1695" s="95"/>
      <c r="C1695" s="96"/>
      <c r="D1695" s="455"/>
    </row>
    <row r="1696" spans="1:4">
      <c r="A1696" s="12"/>
      <c r="B1696" s="95"/>
      <c r="C1696" s="96"/>
      <c r="D1696" s="455"/>
    </row>
    <row r="1697" spans="1:4">
      <c r="A1697" s="12"/>
      <c r="B1697" s="95"/>
      <c r="C1697" s="96"/>
      <c r="D1697" s="455"/>
    </row>
    <row r="1698" spans="1:4">
      <c r="A1698" s="12"/>
      <c r="B1698" s="95"/>
      <c r="C1698" s="96"/>
      <c r="D1698" s="455"/>
    </row>
    <row r="1699" spans="1:4">
      <c r="A1699" s="12"/>
      <c r="B1699" s="95"/>
      <c r="C1699" s="96"/>
      <c r="D1699" s="455"/>
    </row>
    <row r="1700" spans="1:4">
      <c r="A1700" s="12"/>
      <c r="B1700" s="95"/>
      <c r="C1700" s="96"/>
      <c r="D1700" s="455"/>
    </row>
    <row r="1701" spans="1:4">
      <c r="A1701" s="12"/>
      <c r="B1701" s="95"/>
      <c r="C1701" s="96"/>
      <c r="D1701" s="455"/>
    </row>
    <row r="1702" spans="1:4">
      <c r="A1702" s="12"/>
      <c r="B1702" s="95"/>
      <c r="C1702" s="96"/>
      <c r="D1702" s="455"/>
    </row>
    <row r="1703" spans="1:4">
      <c r="A1703" s="12"/>
      <c r="B1703" s="95"/>
      <c r="C1703" s="96"/>
      <c r="D1703" s="455"/>
    </row>
    <row r="1704" spans="1:4">
      <c r="A1704" s="12"/>
      <c r="B1704" s="95"/>
      <c r="C1704" s="96"/>
      <c r="D1704" s="455"/>
    </row>
    <row r="1705" spans="1:4">
      <c r="A1705" s="12"/>
      <c r="B1705" s="95"/>
      <c r="C1705" s="96"/>
      <c r="D1705" s="455"/>
    </row>
    <row r="1706" spans="1:4">
      <c r="A1706" s="12"/>
      <c r="B1706" s="95"/>
      <c r="C1706" s="96"/>
      <c r="D1706" s="455"/>
    </row>
    <row r="1707" spans="1:4">
      <c r="A1707" s="12"/>
      <c r="B1707" s="95"/>
      <c r="C1707" s="96"/>
      <c r="D1707" s="455"/>
    </row>
    <row r="1708" spans="1:4">
      <c r="A1708" s="12"/>
      <c r="B1708" s="95"/>
      <c r="C1708" s="96"/>
      <c r="D1708" s="455"/>
    </row>
    <row r="1709" spans="1:4">
      <c r="A1709" s="12"/>
      <c r="B1709" s="95"/>
      <c r="C1709" s="96"/>
      <c r="D1709" s="455"/>
    </row>
    <row r="1710" spans="1:4">
      <c r="A1710" s="12"/>
      <c r="B1710" s="95"/>
      <c r="C1710" s="96"/>
      <c r="D1710" s="455"/>
    </row>
    <row r="1711" spans="1:4">
      <c r="A1711" s="12"/>
      <c r="B1711" s="95"/>
      <c r="C1711" s="96"/>
      <c r="D1711" s="455"/>
    </row>
    <row r="1712" spans="1:4">
      <c r="A1712" s="12"/>
      <c r="B1712" s="95"/>
      <c r="C1712" s="96"/>
      <c r="D1712" s="455"/>
    </row>
    <row r="1713" spans="1:4">
      <c r="A1713" s="12"/>
      <c r="B1713" s="95"/>
      <c r="C1713" s="96"/>
      <c r="D1713" s="455"/>
    </row>
    <row r="1714" spans="1:4">
      <c r="A1714" s="12"/>
      <c r="B1714" s="95"/>
      <c r="C1714" s="96"/>
      <c r="D1714" s="455"/>
    </row>
    <row r="1715" spans="1:4">
      <c r="A1715" s="12"/>
      <c r="B1715" s="95"/>
      <c r="C1715" s="96"/>
      <c r="D1715" s="455"/>
    </row>
    <row r="1716" spans="1:4">
      <c r="A1716" s="12"/>
      <c r="B1716" s="95"/>
      <c r="C1716" s="96"/>
      <c r="D1716" s="455"/>
    </row>
    <row r="1717" spans="1:4">
      <c r="A1717" s="12"/>
      <c r="B1717" s="95"/>
      <c r="C1717" s="96"/>
      <c r="D1717" s="455"/>
    </row>
    <row r="1718" spans="1:4">
      <c r="A1718" s="12"/>
      <c r="B1718" s="95"/>
      <c r="C1718" s="96"/>
      <c r="D1718" s="455"/>
    </row>
    <row r="1719" spans="1:4">
      <c r="A1719" s="12"/>
      <c r="B1719" s="95"/>
      <c r="C1719" s="96"/>
      <c r="D1719" s="455"/>
    </row>
    <row r="1720" spans="1:4">
      <c r="A1720" s="12"/>
      <c r="B1720" s="95"/>
      <c r="C1720" s="96"/>
      <c r="D1720" s="455"/>
    </row>
    <row r="1721" spans="1:4">
      <c r="A1721" s="12"/>
      <c r="B1721" s="95"/>
      <c r="C1721" s="96"/>
      <c r="D1721" s="455"/>
    </row>
    <row r="1722" spans="1:4">
      <c r="A1722" s="12"/>
      <c r="B1722" s="95"/>
      <c r="C1722" s="96"/>
      <c r="D1722" s="455"/>
    </row>
    <row r="1723" spans="1:4">
      <c r="A1723" s="12"/>
      <c r="B1723" s="95"/>
      <c r="C1723" s="96"/>
      <c r="D1723" s="455"/>
    </row>
    <row r="1724" spans="1:4">
      <c r="A1724" s="12"/>
      <c r="B1724" s="95"/>
      <c r="C1724" s="96"/>
      <c r="D1724" s="455"/>
    </row>
    <row r="1725" spans="1:4">
      <c r="A1725" s="12"/>
      <c r="B1725" s="95"/>
      <c r="C1725" s="96"/>
      <c r="D1725" s="455"/>
    </row>
    <row r="1726" spans="1:4">
      <c r="A1726" s="12"/>
      <c r="B1726" s="95"/>
      <c r="C1726" s="96"/>
      <c r="D1726" s="455"/>
    </row>
    <row r="1727" spans="1:4">
      <c r="A1727" s="12"/>
      <c r="B1727" s="95"/>
      <c r="C1727" s="96"/>
      <c r="D1727" s="455"/>
    </row>
    <row r="1728" spans="1:4">
      <c r="A1728" s="12"/>
      <c r="B1728" s="95"/>
      <c r="C1728" s="96"/>
      <c r="D1728" s="455"/>
    </row>
    <row r="1729" spans="1:4">
      <c r="A1729" s="12"/>
      <c r="B1729" s="95"/>
      <c r="C1729" s="96"/>
      <c r="D1729" s="455"/>
    </row>
    <row r="1730" spans="1:4">
      <c r="A1730" s="12"/>
      <c r="B1730" s="95"/>
      <c r="C1730" s="96"/>
      <c r="D1730" s="455"/>
    </row>
    <row r="1731" spans="1:4">
      <c r="A1731" s="12"/>
      <c r="B1731" s="95"/>
      <c r="C1731" s="96"/>
      <c r="D1731" s="455"/>
    </row>
    <row r="1732" spans="1:4">
      <c r="A1732" s="12"/>
      <c r="B1732" s="95"/>
      <c r="C1732" s="96"/>
      <c r="D1732" s="455"/>
    </row>
    <row r="1733" spans="1:4">
      <c r="A1733" s="12"/>
      <c r="B1733" s="95"/>
      <c r="C1733" s="96"/>
      <c r="D1733" s="455"/>
    </row>
    <row r="1734" spans="1:4">
      <c r="A1734" s="12"/>
      <c r="B1734" s="95"/>
      <c r="C1734" s="96"/>
      <c r="D1734" s="455"/>
    </row>
    <row r="1735" spans="1:4">
      <c r="A1735" s="12"/>
      <c r="B1735" s="95"/>
      <c r="C1735" s="96"/>
      <c r="D1735" s="455"/>
    </row>
    <row r="1736" spans="1:4">
      <c r="A1736" s="12"/>
      <c r="B1736" s="95"/>
      <c r="C1736" s="96"/>
      <c r="D1736" s="455"/>
    </row>
    <row r="1737" spans="1:4">
      <c r="A1737" s="12"/>
      <c r="B1737" s="95"/>
      <c r="C1737" s="96"/>
      <c r="D1737" s="455"/>
    </row>
    <row r="1738" spans="1:4">
      <c r="A1738" s="12"/>
      <c r="B1738" s="95"/>
      <c r="C1738" s="96"/>
      <c r="D1738" s="455"/>
    </row>
    <row r="1739" spans="1:4">
      <c r="A1739" s="12"/>
      <c r="B1739" s="95"/>
      <c r="C1739" s="96"/>
      <c r="D1739" s="455"/>
    </row>
    <row r="1740" spans="1:4">
      <c r="A1740" s="12"/>
      <c r="B1740" s="95"/>
      <c r="C1740" s="96"/>
      <c r="D1740" s="455"/>
    </row>
    <row r="1741" spans="1:4">
      <c r="A1741" s="12"/>
      <c r="B1741" s="95"/>
      <c r="C1741" s="96"/>
      <c r="D1741" s="455"/>
    </row>
    <row r="1742" spans="1:4">
      <c r="A1742" s="12"/>
      <c r="B1742" s="95"/>
      <c r="C1742" s="96"/>
      <c r="D1742" s="455"/>
    </row>
    <row r="1743" spans="1:4">
      <c r="A1743" s="12"/>
      <c r="B1743" s="95"/>
      <c r="C1743" s="96"/>
      <c r="D1743" s="455"/>
    </row>
    <row r="1744" spans="1:4">
      <c r="A1744" s="12"/>
      <c r="B1744" s="95"/>
      <c r="C1744" s="96"/>
      <c r="D1744" s="455"/>
    </row>
    <row r="1745" spans="1:4">
      <c r="A1745" s="12"/>
      <c r="B1745" s="95"/>
      <c r="C1745" s="96"/>
      <c r="D1745" s="455"/>
    </row>
    <row r="1746" spans="1:4">
      <c r="A1746" s="12"/>
      <c r="B1746" s="95"/>
      <c r="C1746" s="96"/>
      <c r="D1746" s="455"/>
    </row>
    <row r="1747" spans="1:4">
      <c r="A1747" s="12"/>
      <c r="B1747" s="95"/>
      <c r="C1747" s="96"/>
      <c r="D1747" s="455"/>
    </row>
    <row r="1748" spans="1:4">
      <c r="A1748" s="12"/>
      <c r="B1748" s="95"/>
      <c r="C1748" s="96"/>
      <c r="D1748" s="455"/>
    </row>
    <row r="1749" spans="1:4">
      <c r="A1749" s="12"/>
      <c r="B1749" s="95"/>
      <c r="C1749" s="96"/>
      <c r="D1749" s="455"/>
    </row>
    <row r="1750" spans="1:4">
      <c r="A1750" s="12"/>
      <c r="B1750" s="95"/>
      <c r="C1750" s="96"/>
      <c r="D1750" s="455"/>
    </row>
    <row r="1751" spans="1:4">
      <c r="A1751" s="12"/>
      <c r="B1751" s="95"/>
      <c r="C1751" s="96"/>
      <c r="D1751" s="455"/>
    </row>
    <row r="1752" spans="1:4">
      <c r="A1752" s="12"/>
      <c r="B1752" s="95"/>
      <c r="C1752" s="96"/>
      <c r="D1752" s="455"/>
    </row>
    <row r="1753" spans="1:4">
      <c r="A1753" s="12"/>
      <c r="B1753" s="95"/>
      <c r="C1753" s="96"/>
      <c r="D1753" s="455"/>
    </row>
    <row r="1754" spans="1:4">
      <c r="A1754" s="12"/>
      <c r="B1754" s="95"/>
      <c r="C1754" s="96"/>
      <c r="D1754" s="455"/>
    </row>
    <row r="1755" spans="1:4">
      <c r="A1755" s="12"/>
      <c r="B1755" s="95"/>
      <c r="C1755" s="96"/>
      <c r="D1755" s="455"/>
    </row>
    <row r="1756" spans="1:4">
      <c r="A1756" s="12"/>
      <c r="B1756" s="95"/>
      <c r="C1756" s="96"/>
      <c r="D1756" s="455"/>
    </row>
    <row r="1757" spans="1:4">
      <c r="A1757" s="12"/>
      <c r="B1757" s="95"/>
      <c r="C1757" s="96"/>
      <c r="D1757" s="455"/>
    </row>
    <row r="1758" spans="1:4">
      <c r="A1758" s="12"/>
      <c r="B1758" s="95"/>
      <c r="C1758" s="96"/>
      <c r="D1758" s="455"/>
    </row>
    <row r="1759" spans="1:4">
      <c r="A1759" s="12"/>
      <c r="B1759" s="95"/>
      <c r="C1759" s="96"/>
      <c r="D1759" s="455"/>
    </row>
    <row r="1760" spans="1:4">
      <c r="A1760" s="12"/>
      <c r="B1760" s="95"/>
      <c r="C1760" s="96"/>
      <c r="D1760" s="455"/>
    </row>
    <row r="1761" spans="1:4">
      <c r="A1761" s="12"/>
      <c r="B1761" s="95"/>
      <c r="C1761" s="96"/>
      <c r="D1761" s="455"/>
    </row>
    <row r="1762" spans="1:4">
      <c r="A1762" s="12"/>
      <c r="B1762" s="95"/>
      <c r="C1762" s="96"/>
      <c r="D1762" s="455"/>
    </row>
    <row r="1763" spans="1:4">
      <c r="A1763" s="12"/>
      <c r="B1763" s="95"/>
      <c r="C1763" s="96"/>
      <c r="D1763" s="455"/>
    </row>
    <row r="1764" spans="1:4">
      <c r="A1764" s="12"/>
      <c r="B1764" s="95"/>
      <c r="C1764" s="96"/>
      <c r="D1764" s="455"/>
    </row>
    <row r="1765" spans="1:4">
      <c r="A1765" s="12"/>
      <c r="B1765" s="95"/>
      <c r="C1765" s="96"/>
      <c r="D1765" s="455"/>
    </row>
    <row r="1766" spans="1:4">
      <c r="A1766" s="12"/>
      <c r="B1766" s="95"/>
      <c r="C1766" s="96"/>
      <c r="D1766" s="455"/>
    </row>
    <row r="1767" spans="1:4">
      <c r="A1767" s="12"/>
      <c r="B1767" s="95"/>
      <c r="C1767" s="96"/>
      <c r="D1767" s="455"/>
    </row>
    <row r="1768" spans="1:4">
      <c r="A1768" s="12"/>
      <c r="B1768" s="95"/>
      <c r="C1768" s="96"/>
      <c r="D1768" s="455"/>
    </row>
    <row r="1769" spans="1:4">
      <c r="A1769" s="12"/>
      <c r="B1769" s="95"/>
      <c r="C1769" s="96"/>
      <c r="D1769" s="455"/>
    </row>
    <row r="1770" spans="1:4">
      <c r="A1770" s="12"/>
      <c r="B1770" s="95"/>
      <c r="C1770" s="96"/>
      <c r="D1770" s="455"/>
    </row>
    <row r="1771" spans="1:4">
      <c r="A1771" s="12"/>
      <c r="B1771" s="95"/>
      <c r="C1771" s="96"/>
      <c r="D1771" s="455"/>
    </row>
    <row r="1772" spans="1:4">
      <c r="A1772" s="12"/>
      <c r="B1772" s="95"/>
      <c r="C1772" s="96"/>
      <c r="D1772" s="455"/>
    </row>
    <row r="1773" spans="1:4">
      <c r="A1773" s="12"/>
      <c r="B1773" s="95"/>
      <c r="C1773" s="96"/>
      <c r="D1773" s="455"/>
    </row>
    <row r="1774" spans="1:4">
      <c r="A1774" s="12"/>
      <c r="B1774" s="95"/>
      <c r="C1774" s="96"/>
      <c r="D1774" s="455"/>
    </row>
    <row r="1775" spans="1:4">
      <c r="A1775" s="12"/>
      <c r="B1775" s="95"/>
      <c r="C1775" s="96"/>
      <c r="D1775" s="455"/>
    </row>
    <row r="1776" spans="1:4">
      <c r="A1776" s="12"/>
      <c r="B1776" s="95"/>
      <c r="C1776" s="96"/>
      <c r="D1776" s="455"/>
    </row>
    <row r="1777" spans="1:4">
      <c r="A1777" s="12"/>
      <c r="B1777" s="95"/>
      <c r="C1777" s="96"/>
      <c r="D1777" s="455"/>
    </row>
    <row r="1778" spans="1:4">
      <c r="A1778" s="12"/>
      <c r="B1778" s="95"/>
      <c r="C1778" s="96"/>
      <c r="D1778" s="455"/>
    </row>
    <row r="1779" spans="1:4">
      <c r="A1779" s="12"/>
      <c r="B1779" s="95"/>
      <c r="C1779" s="96"/>
      <c r="D1779" s="455"/>
    </row>
    <row r="1780" spans="1:4">
      <c r="A1780" s="12"/>
      <c r="B1780" s="95"/>
      <c r="C1780" s="96"/>
      <c r="D1780" s="455"/>
    </row>
    <row r="1781" spans="1:4">
      <c r="A1781" s="12"/>
      <c r="B1781" s="95"/>
      <c r="C1781" s="96"/>
      <c r="D1781" s="455"/>
    </row>
    <row r="1782" spans="1:4">
      <c r="A1782" s="12"/>
      <c r="B1782" s="95"/>
      <c r="C1782" s="96"/>
      <c r="D1782" s="455"/>
    </row>
    <row r="1783" spans="1:4">
      <c r="A1783" s="12"/>
      <c r="B1783" s="95"/>
      <c r="C1783" s="96"/>
      <c r="D1783" s="455"/>
    </row>
    <row r="1784" spans="1:4">
      <c r="A1784" s="12"/>
      <c r="B1784" s="95"/>
      <c r="C1784" s="96"/>
      <c r="D1784" s="455"/>
    </row>
    <row r="1785" spans="1:4">
      <c r="A1785" s="12"/>
      <c r="B1785" s="95"/>
      <c r="C1785" s="96"/>
      <c r="D1785" s="455"/>
    </row>
    <row r="1786" spans="1:4">
      <c r="A1786" s="12"/>
      <c r="B1786" s="95"/>
      <c r="C1786" s="96"/>
      <c r="D1786" s="455"/>
    </row>
    <row r="1787" spans="1:4">
      <c r="A1787" s="12"/>
      <c r="B1787" s="95"/>
      <c r="C1787" s="96"/>
      <c r="D1787" s="455"/>
    </row>
    <row r="1788" spans="1:4">
      <c r="A1788" s="12"/>
      <c r="B1788" s="95"/>
      <c r="C1788" s="96"/>
      <c r="D1788" s="455"/>
    </row>
    <row r="1789" spans="1:4">
      <c r="A1789" s="12"/>
      <c r="B1789" s="95"/>
      <c r="C1789" s="96"/>
      <c r="D1789" s="455"/>
    </row>
    <row r="1790" spans="1:4">
      <c r="A1790" s="12"/>
      <c r="B1790" s="95"/>
      <c r="C1790" s="96"/>
      <c r="D1790" s="455"/>
    </row>
    <row r="1791" spans="1:4">
      <c r="A1791" s="12"/>
      <c r="B1791" s="95"/>
      <c r="C1791" s="96"/>
      <c r="D1791" s="455"/>
    </row>
    <row r="1792" spans="1:4">
      <c r="A1792" s="12"/>
      <c r="B1792" s="95"/>
      <c r="C1792" s="96"/>
      <c r="D1792" s="455"/>
    </row>
    <row r="1793" spans="1:4">
      <c r="A1793" s="12"/>
      <c r="B1793" s="95"/>
      <c r="C1793" s="96"/>
      <c r="D1793" s="455"/>
    </row>
    <row r="1794" spans="1:4">
      <c r="A1794" s="12"/>
      <c r="B1794" s="95"/>
      <c r="C1794" s="96"/>
      <c r="D1794" s="455"/>
    </row>
    <row r="1795" spans="1:4">
      <c r="A1795" s="12"/>
      <c r="B1795" s="95"/>
      <c r="C1795" s="96"/>
      <c r="D1795" s="455"/>
    </row>
    <row r="1796" spans="1:4">
      <c r="A1796" s="12"/>
      <c r="B1796" s="95"/>
      <c r="C1796" s="96"/>
      <c r="D1796" s="455"/>
    </row>
    <row r="1797" spans="1:4">
      <c r="A1797" s="12"/>
      <c r="B1797" s="95"/>
      <c r="C1797" s="96"/>
      <c r="D1797" s="455"/>
    </row>
    <row r="1798" spans="1:4">
      <c r="A1798" s="12"/>
      <c r="B1798" s="95"/>
      <c r="C1798" s="96"/>
      <c r="D1798" s="455"/>
    </row>
    <row r="1799" spans="1:4">
      <c r="A1799" s="12"/>
      <c r="B1799" s="95"/>
      <c r="C1799" s="96"/>
      <c r="D1799" s="455"/>
    </row>
    <row r="1800" spans="1:4">
      <c r="A1800" s="12"/>
      <c r="B1800" s="95"/>
      <c r="C1800" s="96"/>
      <c r="D1800" s="455"/>
    </row>
    <row r="1801" spans="1:4">
      <c r="A1801" s="12"/>
      <c r="B1801" s="95"/>
      <c r="C1801" s="96"/>
      <c r="D1801" s="455"/>
    </row>
    <row r="1802" spans="1:4">
      <c r="A1802" s="12"/>
      <c r="B1802" s="95"/>
      <c r="C1802" s="96"/>
      <c r="D1802" s="455"/>
    </row>
    <row r="1803" spans="1:4">
      <c r="A1803" s="12"/>
      <c r="B1803" s="95"/>
      <c r="C1803" s="96"/>
      <c r="D1803" s="455"/>
    </row>
    <row r="1804" spans="1:4">
      <c r="A1804" s="12"/>
      <c r="B1804" s="95"/>
      <c r="C1804" s="96"/>
      <c r="D1804" s="455"/>
    </row>
    <row r="1805" spans="1:4">
      <c r="A1805" s="12"/>
      <c r="B1805" s="95"/>
      <c r="C1805" s="96"/>
      <c r="D1805" s="455"/>
    </row>
    <row r="1806" spans="1:4">
      <c r="A1806" s="12"/>
      <c r="B1806" s="95"/>
      <c r="C1806" s="96"/>
      <c r="D1806" s="455"/>
    </row>
    <row r="1807" spans="1:4">
      <c r="A1807" s="12"/>
      <c r="B1807" s="95"/>
      <c r="C1807" s="96"/>
      <c r="D1807" s="455"/>
    </row>
    <row r="1808" spans="1:4">
      <c r="A1808" s="12"/>
      <c r="B1808" s="95"/>
      <c r="C1808" s="96"/>
      <c r="D1808" s="455"/>
    </row>
    <row r="1809" spans="1:4">
      <c r="A1809" s="12"/>
      <c r="B1809" s="95"/>
      <c r="C1809" s="96"/>
      <c r="D1809" s="455"/>
    </row>
    <row r="1810" spans="1:4">
      <c r="A1810" s="12"/>
      <c r="B1810" s="95"/>
      <c r="C1810" s="96"/>
      <c r="D1810" s="455"/>
    </row>
    <row r="1811" spans="1:4">
      <c r="A1811" s="12"/>
      <c r="B1811" s="95"/>
      <c r="C1811" s="96"/>
      <c r="D1811" s="455"/>
    </row>
    <row r="1812" spans="1:4">
      <c r="A1812" s="12"/>
      <c r="B1812" s="95"/>
      <c r="C1812" s="96"/>
      <c r="D1812" s="455"/>
    </row>
    <row r="1813" spans="1:4">
      <c r="A1813" s="12"/>
      <c r="B1813" s="95"/>
      <c r="C1813" s="96"/>
      <c r="D1813" s="455"/>
    </row>
    <row r="1814" spans="1:4">
      <c r="A1814" s="12"/>
      <c r="B1814" s="95"/>
      <c r="C1814" s="96"/>
      <c r="D1814" s="455"/>
    </row>
    <row r="1815" spans="1:4">
      <c r="A1815" s="12"/>
      <c r="B1815" s="95"/>
      <c r="C1815" s="96"/>
      <c r="D1815" s="455"/>
    </row>
    <row r="1816" spans="1:4">
      <c r="A1816" s="12"/>
      <c r="B1816" s="95"/>
      <c r="C1816" s="96"/>
      <c r="D1816" s="455"/>
    </row>
    <row r="1817" spans="1:4">
      <c r="A1817" s="12"/>
      <c r="B1817" s="95"/>
      <c r="C1817" s="96"/>
      <c r="D1817" s="455"/>
    </row>
    <row r="1818" spans="1:4">
      <c r="A1818" s="12"/>
      <c r="B1818" s="95"/>
      <c r="C1818" s="96"/>
      <c r="D1818" s="455"/>
    </row>
    <row r="1819" spans="1:4">
      <c r="A1819" s="12"/>
      <c r="B1819" s="95"/>
      <c r="C1819" s="96"/>
      <c r="D1819" s="455"/>
    </row>
    <row r="1820" spans="1:4">
      <c r="A1820" s="12"/>
      <c r="B1820" s="95"/>
      <c r="C1820" s="96"/>
      <c r="D1820" s="455"/>
    </row>
    <row r="1821" spans="1:4">
      <c r="A1821" s="12"/>
      <c r="B1821" s="95"/>
      <c r="C1821" s="96"/>
      <c r="D1821" s="455"/>
    </row>
    <row r="1822" spans="1:4">
      <c r="A1822" s="12"/>
      <c r="B1822" s="95"/>
      <c r="C1822" s="96"/>
      <c r="D1822" s="455"/>
    </row>
    <row r="1823" spans="1:4">
      <c r="A1823" s="12"/>
      <c r="B1823" s="95"/>
      <c r="C1823" s="96"/>
      <c r="D1823" s="455"/>
    </row>
    <row r="1824" spans="1:4">
      <c r="A1824" s="12"/>
      <c r="B1824" s="95"/>
      <c r="C1824" s="96"/>
      <c r="D1824" s="455"/>
    </row>
    <row r="1825" spans="1:4">
      <c r="A1825" s="12"/>
      <c r="B1825" s="95"/>
      <c r="C1825" s="96"/>
      <c r="D1825" s="455"/>
    </row>
    <row r="1826" spans="1:4">
      <c r="A1826" s="12"/>
      <c r="B1826" s="95"/>
      <c r="C1826" s="96"/>
      <c r="D1826" s="455"/>
    </row>
    <row r="1827" spans="1:4">
      <c r="A1827" s="12"/>
      <c r="B1827" s="95"/>
      <c r="C1827" s="96"/>
      <c r="D1827" s="455"/>
    </row>
    <row r="1828" spans="1:4">
      <c r="A1828" s="12"/>
      <c r="B1828" s="95"/>
      <c r="C1828" s="96"/>
      <c r="D1828" s="455"/>
    </row>
    <row r="1829" spans="1:4">
      <c r="A1829" s="12"/>
      <c r="B1829" s="95"/>
      <c r="C1829" s="96"/>
      <c r="D1829" s="455"/>
    </row>
    <row r="1830" spans="1:4">
      <c r="A1830" s="12"/>
      <c r="B1830" s="95"/>
      <c r="C1830" s="96"/>
      <c r="D1830" s="455"/>
    </row>
    <row r="1831" spans="1:4">
      <c r="A1831" s="12"/>
      <c r="B1831" s="95"/>
      <c r="C1831" s="96"/>
      <c r="D1831" s="455"/>
    </row>
    <row r="1832" spans="1:4">
      <c r="A1832" s="12"/>
      <c r="B1832" s="95"/>
      <c r="C1832" s="96"/>
      <c r="D1832" s="455"/>
    </row>
    <row r="1833" spans="1:4">
      <c r="A1833" s="12"/>
      <c r="B1833" s="95"/>
      <c r="C1833" s="96"/>
      <c r="D1833" s="455"/>
    </row>
    <row r="1834" spans="1:4">
      <c r="A1834" s="12"/>
      <c r="B1834" s="95"/>
      <c r="C1834" s="96"/>
      <c r="D1834" s="455"/>
    </row>
    <row r="1835" spans="1:4">
      <c r="A1835" s="12"/>
      <c r="B1835" s="95"/>
      <c r="C1835" s="96"/>
      <c r="D1835" s="455"/>
    </row>
    <row r="1836" spans="1:4">
      <c r="A1836" s="12"/>
      <c r="B1836" s="95"/>
      <c r="C1836" s="96"/>
      <c r="D1836" s="455"/>
    </row>
    <row r="1837" spans="1:4">
      <c r="A1837" s="12"/>
      <c r="B1837" s="95"/>
      <c r="C1837" s="96"/>
      <c r="D1837" s="455"/>
    </row>
    <row r="1838" spans="1:4">
      <c r="A1838" s="12"/>
      <c r="B1838" s="95"/>
      <c r="C1838" s="96"/>
      <c r="D1838" s="455"/>
    </row>
    <row r="1839" spans="1:4">
      <c r="A1839" s="12"/>
      <c r="B1839" s="95"/>
      <c r="C1839" s="96"/>
      <c r="D1839" s="455"/>
    </row>
    <row r="1840" spans="1:4">
      <c r="A1840" s="12"/>
      <c r="B1840" s="95"/>
      <c r="C1840" s="96"/>
      <c r="D1840" s="455"/>
    </row>
    <row r="1841" spans="1:4">
      <c r="A1841" s="12"/>
      <c r="B1841" s="95"/>
      <c r="C1841" s="96"/>
      <c r="D1841" s="455"/>
    </row>
    <row r="1842" spans="1:4">
      <c r="A1842" s="12"/>
      <c r="B1842" s="95"/>
      <c r="C1842" s="96"/>
      <c r="D1842" s="455"/>
    </row>
    <row r="1843" spans="1:4">
      <c r="A1843" s="12"/>
      <c r="B1843" s="95"/>
      <c r="C1843" s="96"/>
      <c r="D1843" s="455"/>
    </row>
    <row r="1844" spans="1:4">
      <c r="A1844" s="12"/>
      <c r="B1844" s="95"/>
      <c r="C1844" s="96"/>
      <c r="D1844" s="455"/>
    </row>
    <row r="1845" spans="1:4">
      <c r="A1845" s="12"/>
      <c r="B1845" s="95"/>
      <c r="C1845" s="96"/>
      <c r="D1845" s="455"/>
    </row>
    <row r="1846" spans="1:4">
      <c r="A1846" s="12"/>
      <c r="B1846" s="95"/>
      <c r="C1846" s="96"/>
      <c r="D1846" s="455"/>
    </row>
    <row r="1847" spans="1:4">
      <c r="A1847" s="12"/>
      <c r="B1847" s="95"/>
      <c r="C1847" s="96"/>
      <c r="D1847" s="455"/>
    </row>
    <row r="1848" spans="1:4">
      <c r="A1848" s="12"/>
      <c r="B1848" s="95"/>
      <c r="C1848" s="96"/>
      <c r="D1848" s="455"/>
    </row>
    <row r="1849" spans="1:4">
      <c r="A1849" s="12"/>
      <c r="B1849" s="95"/>
      <c r="C1849" s="96"/>
      <c r="D1849" s="455"/>
    </row>
    <row r="1850" spans="1:4">
      <c r="A1850" s="12"/>
      <c r="B1850" s="95"/>
      <c r="C1850" s="96"/>
      <c r="D1850" s="455"/>
    </row>
    <row r="1851" spans="1:4">
      <c r="A1851" s="12"/>
      <c r="B1851" s="95"/>
      <c r="C1851" s="96"/>
      <c r="D1851" s="455"/>
    </row>
    <row r="1852" spans="1:4">
      <c r="A1852" s="12"/>
      <c r="B1852" s="95"/>
      <c r="C1852" s="96"/>
      <c r="D1852" s="455"/>
    </row>
    <row r="1853" spans="1:4">
      <c r="A1853" s="12"/>
      <c r="B1853" s="95"/>
      <c r="C1853" s="96"/>
      <c r="D1853" s="455"/>
    </row>
    <row r="1854" spans="1:4">
      <c r="A1854" s="12"/>
      <c r="B1854" s="95"/>
      <c r="C1854" s="96"/>
      <c r="D1854" s="455"/>
    </row>
    <row r="1855" spans="1:4">
      <c r="A1855" s="12"/>
      <c r="B1855" s="95"/>
      <c r="C1855" s="96"/>
      <c r="D1855" s="455"/>
    </row>
    <row r="1856" spans="1:4">
      <c r="A1856" s="12"/>
      <c r="B1856" s="95"/>
      <c r="C1856" s="96"/>
      <c r="D1856" s="455"/>
    </row>
    <row r="1857" spans="1:4">
      <c r="A1857" s="12"/>
      <c r="B1857" s="95"/>
      <c r="C1857" s="96"/>
      <c r="D1857" s="455"/>
    </row>
    <row r="1858" spans="1:4">
      <c r="A1858" s="12"/>
      <c r="B1858" s="95"/>
      <c r="C1858" s="96"/>
      <c r="D1858" s="455"/>
    </row>
    <row r="1859" spans="1:4">
      <c r="A1859" s="12"/>
      <c r="B1859" s="95"/>
      <c r="C1859" s="96"/>
      <c r="D1859" s="455"/>
    </row>
    <row r="1860" spans="1:4">
      <c r="A1860" s="12"/>
      <c r="B1860" s="95"/>
      <c r="C1860" s="96"/>
      <c r="D1860" s="455"/>
    </row>
    <row r="1861" spans="1:4">
      <c r="A1861" s="12"/>
      <c r="B1861" s="95"/>
      <c r="C1861" s="96"/>
      <c r="D1861" s="455"/>
    </row>
    <row r="1862" spans="1:4">
      <c r="A1862" s="12"/>
      <c r="B1862" s="95"/>
      <c r="C1862" s="96"/>
      <c r="D1862" s="455"/>
    </row>
    <row r="1863" spans="1:4">
      <c r="A1863" s="12"/>
      <c r="B1863" s="95"/>
      <c r="C1863" s="96"/>
      <c r="D1863" s="455"/>
    </row>
    <row r="1864" spans="1:4">
      <c r="A1864" s="12"/>
      <c r="B1864" s="95"/>
      <c r="C1864" s="96"/>
      <c r="D1864" s="455"/>
    </row>
    <row r="1865" spans="1:4">
      <c r="A1865" s="12"/>
      <c r="B1865" s="95"/>
      <c r="C1865" s="96"/>
      <c r="D1865" s="455"/>
    </row>
    <row r="1866" spans="1:4">
      <c r="A1866" s="12"/>
      <c r="B1866" s="95"/>
      <c r="C1866" s="96"/>
      <c r="D1866" s="455"/>
    </row>
    <row r="1867" spans="1:4">
      <c r="A1867" s="12"/>
      <c r="B1867" s="95"/>
      <c r="C1867" s="96"/>
      <c r="D1867" s="455"/>
    </row>
    <row r="1868" spans="1:4">
      <c r="A1868" s="12"/>
      <c r="B1868" s="95"/>
      <c r="C1868" s="96"/>
      <c r="D1868" s="455"/>
    </row>
    <row r="1869" spans="1:4">
      <c r="A1869" s="12"/>
      <c r="B1869" s="95"/>
      <c r="C1869" s="96"/>
      <c r="D1869" s="455"/>
    </row>
    <row r="1870" spans="1:4">
      <c r="A1870" s="12"/>
      <c r="B1870" s="95"/>
      <c r="C1870" s="96"/>
      <c r="D1870" s="455"/>
    </row>
    <row r="1871" spans="1:4">
      <c r="A1871" s="12"/>
      <c r="B1871" s="95"/>
      <c r="C1871" s="96"/>
      <c r="D1871" s="455"/>
    </row>
    <row r="1872" spans="1:4">
      <c r="A1872" s="12"/>
      <c r="B1872" s="95"/>
      <c r="C1872" s="96"/>
      <c r="D1872" s="455"/>
    </row>
    <row r="1873" spans="1:4">
      <c r="A1873" s="12"/>
      <c r="B1873" s="95"/>
      <c r="C1873" s="96"/>
      <c r="D1873" s="455"/>
    </row>
    <row r="1874" spans="1:4">
      <c r="A1874" s="12"/>
      <c r="B1874" s="95"/>
      <c r="C1874" s="96"/>
      <c r="D1874" s="455"/>
    </row>
    <row r="1875" spans="1:4">
      <c r="A1875" s="12"/>
      <c r="B1875" s="95"/>
      <c r="C1875" s="96"/>
      <c r="D1875" s="455"/>
    </row>
    <row r="1876" spans="1:4">
      <c r="A1876" s="12"/>
      <c r="B1876" s="95"/>
      <c r="C1876" s="96"/>
      <c r="D1876" s="455"/>
    </row>
    <row r="1877" spans="1:4">
      <c r="A1877" s="12"/>
      <c r="B1877" s="95"/>
      <c r="C1877" s="96"/>
      <c r="D1877" s="455"/>
    </row>
    <row r="1878" spans="1:4">
      <c r="A1878" s="12"/>
      <c r="B1878" s="95"/>
      <c r="C1878" s="96"/>
      <c r="D1878" s="455"/>
    </row>
    <row r="1879" spans="1:4">
      <c r="A1879" s="12"/>
      <c r="B1879" s="95"/>
      <c r="C1879" s="96"/>
      <c r="D1879" s="455"/>
    </row>
    <row r="1880" spans="1:4">
      <c r="A1880" s="12"/>
      <c r="B1880" s="95"/>
      <c r="C1880" s="96"/>
      <c r="D1880" s="455"/>
    </row>
    <row r="1881" spans="1:4">
      <c r="A1881" s="12"/>
      <c r="B1881" s="95"/>
      <c r="C1881" s="96"/>
      <c r="D1881" s="455"/>
    </row>
    <row r="1882" spans="1:4">
      <c r="A1882" s="12"/>
      <c r="B1882" s="95"/>
      <c r="C1882" s="96"/>
      <c r="D1882" s="455"/>
    </row>
    <row r="1883" spans="1:4">
      <c r="A1883" s="12"/>
      <c r="B1883" s="95"/>
      <c r="C1883" s="96"/>
      <c r="D1883" s="455"/>
    </row>
    <row r="1884" spans="1:4">
      <c r="A1884" s="12"/>
      <c r="B1884" s="95"/>
      <c r="C1884" s="96"/>
      <c r="D1884" s="455"/>
    </row>
    <row r="1885" spans="1:4">
      <c r="A1885" s="12"/>
      <c r="B1885" s="95"/>
      <c r="C1885" s="96"/>
      <c r="D1885" s="455"/>
    </row>
    <row r="1886" spans="1:4">
      <c r="A1886" s="12"/>
      <c r="B1886" s="95"/>
      <c r="C1886" s="96"/>
      <c r="D1886" s="455"/>
    </row>
    <row r="1887" spans="1:4">
      <c r="A1887" s="12"/>
      <c r="B1887" s="95"/>
      <c r="C1887" s="96"/>
      <c r="D1887" s="455"/>
    </row>
    <row r="1888" spans="1:4">
      <c r="A1888" s="12"/>
      <c r="B1888" s="95"/>
      <c r="C1888" s="96"/>
      <c r="D1888" s="455"/>
    </row>
    <row r="1889" spans="1:4">
      <c r="A1889" s="12"/>
      <c r="B1889" s="95"/>
      <c r="C1889" s="96"/>
      <c r="D1889" s="455"/>
    </row>
    <row r="1890" spans="1:4">
      <c r="A1890" s="12"/>
      <c r="B1890" s="95"/>
      <c r="C1890" s="96"/>
      <c r="D1890" s="455"/>
    </row>
    <row r="1891" spans="1:4">
      <c r="A1891" s="12"/>
      <c r="B1891" s="95"/>
      <c r="C1891" s="96"/>
      <c r="D1891" s="455"/>
    </row>
    <row r="1892" spans="1:4">
      <c r="A1892" s="12"/>
      <c r="B1892" s="95"/>
      <c r="C1892" s="96"/>
      <c r="D1892" s="455"/>
    </row>
    <row r="1893" spans="1:4">
      <c r="A1893" s="12"/>
      <c r="B1893" s="95"/>
      <c r="C1893" s="96"/>
      <c r="D1893" s="455"/>
    </row>
    <row r="1894" spans="1:4">
      <c r="A1894" s="12"/>
      <c r="B1894" s="95"/>
      <c r="C1894" s="96"/>
      <c r="D1894" s="455"/>
    </row>
    <row r="1895" spans="1:4">
      <c r="A1895" s="12"/>
      <c r="B1895" s="95"/>
      <c r="C1895" s="96"/>
      <c r="D1895" s="455"/>
    </row>
    <row r="1896" spans="1:4">
      <c r="A1896" s="12"/>
      <c r="B1896" s="95"/>
      <c r="C1896" s="96"/>
      <c r="D1896" s="455"/>
    </row>
    <row r="1897" spans="1:4">
      <c r="A1897" s="12"/>
      <c r="B1897" s="95"/>
      <c r="C1897" s="96"/>
      <c r="D1897" s="455"/>
    </row>
    <row r="1898" spans="1:4">
      <c r="A1898" s="12"/>
      <c r="B1898" s="95"/>
      <c r="C1898" s="96"/>
      <c r="D1898" s="455"/>
    </row>
    <row r="1899" spans="1:4">
      <c r="A1899" s="12"/>
      <c r="B1899" s="95"/>
      <c r="C1899" s="96"/>
      <c r="D1899" s="455"/>
    </row>
    <row r="1900" spans="1:4">
      <c r="A1900" s="12"/>
      <c r="B1900" s="95"/>
      <c r="C1900" s="96"/>
      <c r="D1900" s="455"/>
    </row>
    <row r="1901" spans="1:4">
      <c r="A1901" s="12"/>
      <c r="B1901" s="95"/>
      <c r="C1901" s="96"/>
      <c r="D1901" s="455"/>
    </row>
    <row r="1902" spans="1:4">
      <c r="A1902" s="12"/>
      <c r="B1902" s="95"/>
      <c r="C1902" s="96"/>
      <c r="D1902" s="455"/>
    </row>
    <row r="1903" spans="1:4">
      <c r="A1903" s="12"/>
      <c r="B1903" s="95"/>
      <c r="C1903" s="96"/>
      <c r="D1903" s="455"/>
    </row>
    <row r="1904" spans="1:4">
      <c r="A1904" s="12"/>
      <c r="B1904" s="95"/>
      <c r="C1904" s="96"/>
      <c r="D1904" s="455"/>
    </row>
    <row r="1905" spans="1:4">
      <c r="A1905" s="12"/>
      <c r="B1905" s="95"/>
      <c r="C1905" s="96"/>
      <c r="D1905" s="455"/>
    </row>
    <row r="1906" spans="1:4">
      <c r="A1906" s="12"/>
      <c r="B1906" s="95"/>
      <c r="C1906" s="96"/>
      <c r="D1906" s="455"/>
    </row>
    <row r="1907" spans="1:4">
      <c r="A1907" s="12"/>
      <c r="B1907" s="95"/>
      <c r="C1907" s="96"/>
      <c r="D1907" s="455"/>
    </row>
    <row r="1908" spans="1:4">
      <c r="A1908" s="12"/>
      <c r="B1908" s="95"/>
      <c r="C1908" s="96"/>
      <c r="D1908" s="455"/>
    </row>
    <row r="1909" spans="1:4">
      <c r="A1909" s="12"/>
      <c r="B1909" s="95"/>
      <c r="C1909" s="96"/>
      <c r="D1909" s="455"/>
    </row>
    <row r="1910" spans="1:4">
      <c r="A1910" s="12"/>
      <c r="B1910" s="95"/>
      <c r="C1910" s="96"/>
      <c r="D1910" s="455"/>
    </row>
    <row r="1911" spans="1:4">
      <c r="A1911" s="12"/>
      <c r="B1911" s="95"/>
      <c r="C1911" s="96"/>
      <c r="D1911" s="455"/>
    </row>
    <row r="1912" spans="1:4">
      <c r="A1912" s="12"/>
      <c r="B1912" s="95"/>
      <c r="C1912" s="96"/>
      <c r="D1912" s="455"/>
    </row>
    <row r="1913" spans="1:4">
      <c r="A1913" s="12"/>
      <c r="B1913" s="95"/>
      <c r="C1913" s="96"/>
      <c r="D1913" s="455"/>
    </row>
    <row r="1914" spans="1:4">
      <c r="A1914" s="12"/>
      <c r="B1914" s="95"/>
      <c r="C1914" s="96"/>
      <c r="D1914" s="455"/>
    </row>
    <row r="1915" spans="1:4">
      <c r="A1915" s="12"/>
      <c r="B1915" s="95"/>
      <c r="C1915" s="96"/>
      <c r="D1915" s="455"/>
    </row>
    <row r="1916" spans="1:4">
      <c r="A1916" s="12"/>
      <c r="B1916" s="95"/>
      <c r="C1916" s="96"/>
      <c r="D1916" s="455"/>
    </row>
    <row r="1917" spans="1:4">
      <c r="A1917" s="12"/>
      <c r="B1917" s="95"/>
      <c r="C1917" s="96"/>
      <c r="D1917" s="455"/>
    </row>
    <row r="1918" spans="1:4">
      <c r="A1918" s="12"/>
      <c r="B1918" s="95"/>
      <c r="C1918" s="96"/>
      <c r="D1918" s="455"/>
    </row>
    <row r="1919" spans="1:4">
      <c r="A1919" s="12"/>
      <c r="B1919" s="95"/>
      <c r="C1919" s="96"/>
      <c r="D1919" s="455"/>
    </row>
    <row r="1920" spans="1:4">
      <c r="A1920" s="12"/>
      <c r="B1920" s="95"/>
      <c r="C1920" s="96"/>
      <c r="D1920" s="455"/>
    </row>
    <row r="1921" spans="1:4">
      <c r="A1921" s="12"/>
      <c r="B1921" s="95"/>
      <c r="C1921" s="96"/>
      <c r="D1921" s="455"/>
    </row>
    <row r="1922" spans="1:4">
      <c r="A1922" s="12"/>
      <c r="B1922" s="95"/>
      <c r="C1922" s="96"/>
      <c r="D1922" s="455"/>
    </row>
    <row r="1923" spans="1:4">
      <c r="A1923" s="12"/>
      <c r="B1923" s="95"/>
      <c r="C1923" s="96"/>
      <c r="D1923" s="455"/>
    </row>
    <row r="1924" spans="1:4">
      <c r="A1924" s="12"/>
      <c r="B1924" s="95"/>
      <c r="C1924" s="96"/>
      <c r="D1924" s="455"/>
    </row>
    <row r="1925" spans="1:4">
      <c r="A1925" s="12"/>
      <c r="B1925" s="95"/>
      <c r="C1925" s="96"/>
      <c r="D1925" s="455"/>
    </row>
    <row r="1926" spans="1:4">
      <c r="A1926" s="12"/>
      <c r="B1926" s="95"/>
      <c r="C1926" s="96"/>
      <c r="D1926" s="455"/>
    </row>
    <row r="1927" spans="1:4">
      <c r="A1927" s="12"/>
      <c r="B1927" s="95"/>
      <c r="C1927" s="96"/>
      <c r="D1927" s="455"/>
    </row>
    <row r="1928" spans="1:4">
      <c r="A1928" s="12"/>
      <c r="B1928" s="95"/>
      <c r="C1928" s="96"/>
      <c r="D1928" s="455"/>
    </row>
    <row r="1929" spans="1:4">
      <c r="A1929" s="12"/>
      <c r="B1929" s="95"/>
      <c r="C1929" s="96"/>
      <c r="D1929" s="455"/>
    </row>
    <row r="1930" spans="1:4">
      <c r="A1930" s="12"/>
      <c r="B1930" s="95"/>
      <c r="C1930" s="96"/>
      <c r="D1930" s="455"/>
    </row>
    <row r="1931" spans="1:4">
      <c r="A1931" s="12"/>
      <c r="B1931" s="95"/>
      <c r="C1931" s="96"/>
      <c r="D1931" s="455"/>
    </row>
    <row r="1932" spans="1:4">
      <c r="A1932" s="12"/>
      <c r="B1932" s="95"/>
      <c r="C1932" s="96"/>
      <c r="D1932" s="455"/>
    </row>
    <row r="1933" spans="1:4">
      <c r="A1933" s="12"/>
      <c r="B1933" s="95"/>
      <c r="C1933" s="96"/>
      <c r="D1933" s="455"/>
    </row>
    <row r="1934" spans="1:4">
      <c r="A1934" s="12"/>
      <c r="B1934" s="95"/>
      <c r="C1934" s="96"/>
      <c r="D1934" s="455"/>
    </row>
    <row r="1935" spans="1:4">
      <c r="A1935" s="12"/>
      <c r="B1935" s="95"/>
      <c r="C1935" s="96"/>
      <c r="D1935" s="455"/>
    </row>
    <row r="1936" spans="1:4">
      <c r="A1936" s="12"/>
      <c r="B1936" s="95"/>
      <c r="C1936" s="96"/>
      <c r="D1936" s="455"/>
    </row>
    <row r="1937" spans="1:4">
      <c r="A1937" s="12"/>
      <c r="B1937" s="95"/>
      <c r="C1937" s="96"/>
      <c r="D1937" s="455"/>
    </row>
    <row r="1938" spans="1:4">
      <c r="A1938" s="12"/>
      <c r="B1938" s="95"/>
      <c r="C1938" s="96"/>
      <c r="D1938" s="455"/>
    </row>
    <row r="1939" spans="1:4">
      <c r="A1939" s="12"/>
      <c r="B1939" s="95"/>
      <c r="C1939" s="96"/>
      <c r="D1939" s="455"/>
    </row>
    <row r="1940" spans="1:4">
      <c r="A1940" s="12"/>
      <c r="B1940" s="95"/>
      <c r="C1940" s="96"/>
      <c r="D1940" s="455"/>
    </row>
    <row r="1941" spans="1:4">
      <c r="A1941" s="12"/>
      <c r="B1941" s="95"/>
      <c r="C1941" s="96"/>
      <c r="D1941" s="455"/>
    </row>
    <row r="1942" spans="1:4">
      <c r="A1942" s="12"/>
      <c r="B1942" s="95"/>
      <c r="C1942" s="96"/>
      <c r="D1942" s="455"/>
    </row>
    <row r="1943" spans="1:4">
      <c r="A1943" s="12"/>
      <c r="B1943" s="95"/>
      <c r="C1943" s="96"/>
      <c r="D1943" s="455"/>
    </row>
    <row r="1944" spans="1:4">
      <c r="A1944" s="12"/>
      <c r="B1944" s="95"/>
      <c r="C1944" s="96"/>
      <c r="D1944" s="455"/>
    </row>
    <row r="1945" spans="1:4">
      <c r="A1945" s="12"/>
      <c r="B1945" s="95"/>
      <c r="C1945" s="96"/>
      <c r="D1945" s="455"/>
    </row>
    <row r="1946" spans="1:4">
      <c r="A1946" s="12"/>
      <c r="B1946" s="95"/>
      <c r="C1946" s="96"/>
      <c r="D1946" s="455"/>
    </row>
    <row r="1947" spans="1:4">
      <c r="A1947" s="12"/>
      <c r="B1947" s="95"/>
      <c r="C1947" s="96"/>
      <c r="D1947" s="455"/>
    </row>
    <row r="1948" spans="1:4">
      <c r="A1948" s="12"/>
      <c r="B1948" s="95"/>
      <c r="C1948" s="96"/>
      <c r="D1948" s="455"/>
    </row>
    <row r="1949" spans="1:4">
      <c r="A1949" s="12"/>
      <c r="B1949" s="95"/>
      <c r="C1949" s="96"/>
      <c r="D1949" s="455"/>
    </row>
    <row r="1950" spans="1:4">
      <c r="A1950" s="12"/>
      <c r="B1950" s="95"/>
      <c r="C1950" s="96"/>
      <c r="D1950" s="455"/>
    </row>
    <row r="1951" spans="1:4">
      <c r="A1951" s="12"/>
      <c r="B1951" s="95"/>
      <c r="C1951" s="96"/>
      <c r="D1951" s="455"/>
    </row>
    <row r="1952" spans="1:4">
      <c r="A1952" s="12"/>
      <c r="B1952" s="95"/>
      <c r="C1952" s="96"/>
      <c r="D1952" s="455"/>
    </row>
    <row r="1953" spans="1:4">
      <c r="A1953" s="12"/>
      <c r="B1953" s="95"/>
      <c r="C1953" s="96"/>
      <c r="D1953" s="455"/>
    </row>
    <row r="1954" spans="1:4">
      <c r="A1954" s="12"/>
      <c r="B1954" s="95"/>
      <c r="C1954" s="96"/>
      <c r="D1954" s="455"/>
    </row>
    <row r="1955" spans="1:4">
      <c r="A1955" s="12"/>
      <c r="B1955" s="95"/>
      <c r="C1955" s="96"/>
      <c r="D1955" s="455"/>
    </row>
    <row r="1956" spans="1:4">
      <c r="A1956" s="12"/>
      <c r="B1956" s="95"/>
      <c r="C1956" s="96"/>
      <c r="D1956" s="455"/>
    </row>
    <row r="1957" spans="1:4">
      <c r="A1957" s="12"/>
      <c r="B1957" s="95"/>
      <c r="C1957" s="96"/>
      <c r="D1957" s="455"/>
    </row>
    <row r="1958" spans="1:4">
      <c r="A1958" s="12"/>
      <c r="B1958" s="95"/>
      <c r="C1958" s="96"/>
      <c r="D1958" s="455"/>
    </row>
    <row r="1959" spans="1:4">
      <c r="A1959" s="12"/>
      <c r="B1959" s="95"/>
      <c r="C1959" s="96"/>
      <c r="D1959" s="455"/>
    </row>
    <row r="1960" spans="1:4">
      <c r="A1960" s="12"/>
      <c r="B1960" s="95"/>
      <c r="C1960" s="96"/>
      <c r="D1960" s="455"/>
    </row>
    <row r="1961" spans="1:4">
      <c r="A1961" s="12"/>
      <c r="B1961" s="95"/>
      <c r="C1961" s="96"/>
      <c r="D1961" s="455"/>
    </row>
    <row r="1962" spans="1:4">
      <c r="A1962" s="12"/>
      <c r="B1962" s="95"/>
      <c r="C1962" s="96"/>
      <c r="D1962" s="455"/>
    </row>
    <row r="1963" spans="1:4">
      <c r="A1963" s="12"/>
      <c r="B1963" s="95"/>
      <c r="C1963" s="96"/>
      <c r="D1963" s="455"/>
    </row>
    <row r="1964" spans="1:4">
      <c r="A1964" s="12"/>
      <c r="B1964" s="95"/>
      <c r="C1964" s="96"/>
      <c r="D1964" s="455"/>
    </row>
    <row r="1965" spans="1:4">
      <c r="A1965" s="12"/>
      <c r="B1965" s="95"/>
      <c r="C1965" s="96"/>
      <c r="D1965" s="455"/>
    </row>
    <row r="1966" spans="1:4">
      <c r="A1966" s="12"/>
      <c r="B1966" s="95"/>
      <c r="C1966" s="96"/>
      <c r="D1966" s="455"/>
    </row>
    <row r="1967" spans="1:4">
      <c r="A1967" s="12"/>
      <c r="B1967" s="95"/>
      <c r="C1967" s="96"/>
      <c r="D1967" s="455"/>
    </row>
    <row r="1968" spans="1:4">
      <c r="A1968" s="12"/>
      <c r="B1968" s="95"/>
      <c r="C1968" s="96"/>
      <c r="D1968" s="455"/>
    </row>
    <row r="1969" spans="1:4">
      <c r="A1969" s="12"/>
      <c r="B1969" s="95"/>
      <c r="C1969" s="96"/>
      <c r="D1969" s="455"/>
    </row>
    <row r="1970" spans="1:4">
      <c r="A1970" s="12"/>
      <c r="B1970" s="95"/>
      <c r="C1970" s="96"/>
      <c r="D1970" s="455"/>
    </row>
    <row r="1971" spans="1:4">
      <c r="A1971" s="12"/>
      <c r="B1971" s="95"/>
      <c r="C1971" s="96"/>
      <c r="D1971" s="455"/>
    </row>
    <row r="1972" spans="1:4">
      <c r="A1972" s="12"/>
      <c r="B1972" s="95"/>
      <c r="C1972" s="96"/>
      <c r="D1972" s="455"/>
    </row>
    <row r="1973" spans="1:4">
      <c r="A1973" s="12"/>
      <c r="B1973" s="95"/>
      <c r="C1973" s="96"/>
      <c r="D1973" s="455"/>
    </row>
    <row r="1974" spans="1:4">
      <c r="A1974" s="12"/>
      <c r="B1974" s="95"/>
      <c r="C1974" s="96"/>
      <c r="D1974" s="455"/>
    </row>
    <row r="1975" spans="1:4">
      <c r="A1975" s="12"/>
      <c r="B1975" s="95"/>
      <c r="C1975" s="96"/>
      <c r="D1975" s="455"/>
    </row>
    <row r="1976" spans="1:4">
      <c r="A1976" s="12"/>
      <c r="B1976" s="95"/>
      <c r="C1976" s="96"/>
      <c r="D1976" s="455"/>
    </row>
    <row r="1977" spans="1:4">
      <c r="A1977" s="12"/>
      <c r="B1977" s="95"/>
      <c r="C1977" s="96"/>
      <c r="D1977" s="455"/>
    </row>
    <row r="1978" spans="1:4">
      <c r="A1978" s="12"/>
      <c r="B1978" s="95"/>
      <c r="C1978" s="96"/>
      <c r="D1978" s="455"/>
    </row>
    <row r="1979" spans="1:4">
      <c r="A1979" s="12"/>
      <c r="B1979" s="95"/>
      <c r="C1979" s="96"/>
      <c r="D1979" s="455"/>
    </row>
    <row r="1980" spans="1:4">
      <c r="A1980" s="12"/>
      <c r="B1980" s="95"/>
      <c r="C1980" s="96"/>
      <c r="D1980" s="455"/>
    </row>
    <row r="1981" spans="1:4">
      <c r="A1981" s="12"/>
      <c r="B1981" s="95"/>
      <c r="C1981" s="96"/>
      <c r="D1981" s="455"/>
    </row>
    <row r="1982" spans="1:4">
      <c r="A1982" s="12"/>
      <c r="B1982" s="95"/>
      <c r="C1982" s="96"/>
      <c r="D1982" s="455"/>
    </row>
    <row r="1983" spans="1:4">
      <c r="A1983" s="12"/>
      <c r="B1983" s="95"/>
      <c r="C1983" s="96"/>
      <c r="D1983" s="455"/>
    </row>
    <row r="1984" spans="1:4">
      <c r="A1984" s="12"/>
      <c r="B1984" s="95"/>
      <c r="C1984" s="96"/>
      <c r="D1984" s="455"/>
    </row>
    <row r="1985" spans="1:4">
      <c r="A1985" s="12"/>
      <c r="B1985" s="95"/>
      <c r="C1985" s="96"/>
      <c r="D1985" s="455"/>
    </row>
    <row r="1986" spans="1:4">
      <c r="A1986" s="12"/>
      <c r="B1986" s="95"/>
      <c r="C1986" s="96"/>
      <c r="D1986" s="455"/>
    </row>
    <row r="1987" spans="1:4">
      <c r="A1987" s="12"/>
      <c r="B1987" s="95"/>
      <c r="C1987" s="96"/>
      <c r="D1987" s="455"/>
    </row>
    <row r="1988" spans="1:4">
      <c r="A1988" s="12"/>
      <c r="B1988" s="95"/>
      <c r="C1988" s="96"/>
      <c r="D1988" s="455"/>
    </row>
    <row r="1989" spans="1:4">
      <c r="A1989" s="12"/>
      <c r="B1989" s="95"/>
      <c r="C1989" s="96"/>
      <c r="D1989" s="455"/>
    </row>
    <row r="1990" spans="1:4">
      <c r="A1990" s="12"/>
      <c r="B1990" s="95"/>
      <c r="C1990" s="96"/>
      <c r="D1990" s="455"/>
    </row>
    <row r="1991" spans="1:4">
      <c r="A1991" s="12"/>
      <c r="B1991" s="95"/>
      <c r="C1991" s="96"/>
      <c r="D1991" s="455"/>
    </row>
    <row r="1992" spans="1:4">
      <c r="A1992" s="12"/>
      <c r="B1992" s="95"/>
      <c r="C1992" s="96"/>
      <c r="D1992" s="455"/>
    </row>
    <row r="1993" spans="1:4">
      <c r="A1993" s="12"/>
      <c r="B1993" s="95"/>
      <c r="C1993" s="96"/>
      <c r="D1993" s="455"/>
    </row>
    <row r="1994" spans="1:4">
      <c r="A1994" s="12"/>
      <c r="B1994" s="95"/>
      <c r="C1994" s="96"/>
      <c r="D1994" s="455"/>
    </row>
    <row r="1995" spans="1:4">
      <c r="A1995" s="12"/>
      <c r="B1995" s="95"/>
      <c r="C1995" s="96"/>
      <c r="D1995" s="455"/>
    </row>
    <row r="1996" spans="1:4">
      <c r="A1996" s="12"/>
      <c r="B1996" s="95"/>
      <c r="C1996" s="96"/>
      <c r="D1996" s="455"/>
    </row>
    <row r="1997" spans="1:4">
      <c r="A1997" s="12"/>
      <c r="B1997" s="95"/>
      <c r="C1997" s="96"/>
      <c r="D1997" s="455"/>
    </row>
    <row r="1998" spans="1:4">
      <c r="A1998" s="12"/>
      <c r="B1998" s="95"/>
      <c r="C1998" s="96"/>
      <c r="D1998" s="455"/>
    </row>
    <row r="1999" spans="1:4">
      <c r="A1999" s="12"/>
      <c r="B1999" s="95"/>
      <c r="C1999" s="96"/>
      <c r="D1999" s="455"/>
    </row>
    <row r="2000" spans="1:4">
      <c r="A2000" s="12"/>
      <c r="B2000" s="95"/>
      <c r="C2000" s="96"/>
      <c r="D2000" s="455"/>
    </row>
    <row r="2001" spans="1:4">
      <c r="A2001" s="12"/>
      <c r="B2001" s="95"/>
      <c r="C2001" s="96"/>
      <c r="D2001" s="455"/>
    </row>
    <row r="2002" spans="1:4">
      <c r="A2002" s="12"/>
      <c r="B2002" s="95"/>
      <c r="C2002" s="96"/>
      <c r="D2002" s="455"/>
    </row>
    <row r="2003" spans="1:4">
      <c r="A2003" s="12"/>
      <c r="B2003" s="95"/>
      <c r="C2003" s="96"/>
      <c r="D2003" s="455"/>
    </row>
    <row r="2004" spans="1:4">
      <c r="A2004" s="12"/>
      <c r="B2004" s="95"/>
      <c r="C2004" s="96"/>
      <c r="D2004" s="455"/>
    </row>
    <row r="2005" spans="1:4">
      <c r="A2005" s="12"/>
      <c r="B2005" s="95"/>
      <c r="C2005" s="96"/>
      <c r="D2005" s="455"/>
    </row>
    <row r="2006" spans="1:4">
      <c r="A2006" s="12"/>
      <c r="B2006" s="95"/>
      <c r="C2006" s="96"/>
      <c r="D2006" s="455"/>
    </row>
    <row r="2007" spans="1:4">
      <c r="A2007" s="12"/>
      <c r="B2007" s="95"/>
      <c r="C2007" s="96"/>
      <c r="D2007" s="455"/>
    </row>
    <row r="2008" spans="1:4">
      <c r="A2008" s="12"/>
      <c r="B2008" s="95"/>
      <c r="C2008" s="96"/>
      <c r="D2008" s="455"/>
    </row>
    <row r="2009" spans="1:4">
      <c r="A2009" s="12"/>
      <c r="B2009" s="95"/>
      <c r="C2009" s="96"/>
      <c r="D2009" s="455"/>
    </row>
    <row r="2010" spans="1:4">
      <c r="A2010" s="12"/>
      <c r="B2010" s="95"/>
      <c r="C2010" s="96"/>
      <c r="D2010" s="455"/>
    </row>
    <row r="2011" spans="1:4">
      <c r="A2011" s="12"/>
      <c r="B2011" s="95"/>
      <c r="C2011" s="96"/>
      <c r="D2011" s="455"/>
    </row>
    <row r="2012" spans="1:4">
      <c r="A2012" s="12"/>
      <c r="B2012" s="95"/>
      <c r="C2012" s="96"/>
      <c r="D2012" s="455"/>
    </row>
    <row r="2013" spans="1:4">
      <c r="A2013" s="12"/>
      <c r="B2013" s="95"/>
      <c r="C2013" s="96"/>
      <c r="D2013" s="455"/>
    </row>
    <row r="2014" spans="1:4">
      <c r="A2014" s="12"/>
      <c r="B2014" s="95"/>
      <c r="C2014" s="96"/>
      <c r="D2014" s="455"/>
    </row>
    <row r="2015" spans="1:4">
      <c r="A2015" s="12"/>
      <c r="B2015" s="95"/>
      <c r="C2015" s="96"/>
      <c r="D2015" s="455"/>
    </row>
    <row r="2016" spans="1:4">
      <c r="A2016" s="12"/>
      <c r="B2016" s="95"/>
      <c r="C2016" s="96"/>
      <c r="D2016" s="455"/>
    </row>
    <row r="2017" spans="1:4">
      <c r="A2017" s="12"/>
      <c r="B2017" s="95"/>
      <c r="C2017" s="96"/>
      <c r="D2017" s="455"/>
    </row>
    <row r="2018" spans="1:4">
      <c r="A2018" s="12"/>
      <c r="B2018" s="95"/>
      <c r="C2018" s="96"/>
      <c r="D2018" s="455"/>
    </row>
    <row r="2019" spans="1:4">
      <c r="A2019" s="12"/>
      <c r="B2019" s="95"/>
      <c r="C2019" s="96"/>
      <c r="D2019" s="455"/>
    </row>
    <row r="2020" spans="1:4">
      <c r="A2020" s="12"/>
      <c r="B2020" s="95"/>
      <c r="C2020" s="96"/>
      <c r="D2020" s="455"/>
    </row>
    <row r="2021" spans="1:4">
      <c r="A2021" s="12"/>
      <c r="B2021" s="95"/>
      <c r="C2021" s="96"/>
      <c r="D2021" s="455"/>
    </row>
    <row r="2022" spans="1:4">
      <c r="A2022" s="12"/>
      <c r="B2022" s="95"/>
      <c r="C2022" s="96"/>
      <c r="D2022" s="455"/>
    </row>
    <row r="2023" spans="1:4">
      <c r="A2023" s="12"/>
      <c r="B2023" s="95"/>
      <c r="C2023" s="96"/>
      <c r="D2023" s="455"/>
    </row>
    <row r="2024" spans="1:4">
      <c r="A2024" s="12"/>
      <c r="B2024" s="95"/>
      <c r="C2024" s="96"/>
      <c r="D2024" s="455"/>
    </row>
    <row r="2025" spans="1:4">
      <c r="A2025" s="12"/>
      <c r="B2025" s="95"/>
      <c r="C2025" s="96"/>
      <c r="D2025" s="455"/>
    </row>
    <row r="2026" spans="1:4">
      <c r="A2026" s="12"/>
      <c r="B2026" s="95"/>
      <c r="C2026" s="96"/>
      <c r="D2026" s="455"/>
    </row>
    <row r="2027" spans="1:4">
      <c r="A2027" s="12"/>
      <c r="B2027" s="95"/>
      <c r="C2027" s="96"/>
      <c r="D2027" s="455"/>
    </row>
    <row r="2028" spans="1:4">
      <c r="A2028" s="12"/>
      <c r="B2028" s="95"/>
      <c r="C2028" s="96"/>
      <c r="D2028" s="455"/>
    </row>
    <row r="2029" spans="1:4">
      <c r="A2029" s="12"/>
      <c r="B2029" s="95"/>
      <c r="C2029" s="96"/>
      <c r="D2029" s="455"/>
    </row>
    <row r="2030" spans="1:4">
      <c r="A2030" s="12"/>
      <c r="B2030" s="95"/>
      <c r="C2030" s="96"/>
      <c r="D2030" s="455"/>
    </row>
    <row r="2031" spans="1:4">
      <c r="A2031" s="12"/>
      <c r="B2031" s="95"/>
      <c r="C2031" s="96"/>
      <c r="D2031" s="455"/>
    </row>
    <row r="2032" spans="1:4">
      <c r="A2032" s="12"/>
      <c r="B2032" s="95"/>
      <c r="C2032" s="96"/>
      <c r="D2032" s="455"/>
    </row>
    <row r="2033" spans="1:4">
      <c r="A2033" s="12"/>
      <c r="B2033" s="95"/>
      <c r="C2033" s="96"/>
      <c r="D2033" s="455"/>
    </row>
    <row r="2034" spans="1:4">
      <c r="A2034" s="12"/>
      <c r="B2034" s="95"/>
      <c r="C2034" s="96"/>
      <c r="D2034" s="455"/>
    </row>
    <row r="2035" spans="1:4">
      <c r="A2035" s="12"/>
      <c r="B2035" s="95"/>
      <c r="C2035" s="96"/>
      <c r="D2035" s="455"/>
    </row>
    <row r="2036" spans="1:4">
      <c r="A2036" s="12"/>
      <c r="B2036" s="95"/>
      <c r="C2036" s="96"/>
      <c r="D2036" s="455"/>
    </row>
    <row r="2037" spans="1:4">
      <c r="A2037" s="12"/>
      <c r="B2037" s="95"/>
      <c r="C2037" s="96"/>
      <c r="D2037" s="455"/>
    </row>
    <row r="2038" spans="1:4">
      <c r="A2038" s="12"/>
      <c r="B2038" s="95"/>
      <c r="C2038" s="96"/>
      <c r="D2038" s="455"/>
    </row>
    <row r="2039" spans="1:4">
      <c r="A2039" s="12"/>
      <c r="B2039" s="95"/>
      <c r="C2039" s="96"/>
      <c r="D2039" s="455"/>
    </row>
    <row r="2040" spans="1:4">
      <c r="A2040" s="12"/>
      <c r="B2040" s="95"/>
      <c r="C2040" s="96"/>
      <c r="D2040" s="455"/>
    </row>
    <row r="2041" spans="1:4">
      <c r="A2041" s="12"/>
      <c r="B2041" s="95"/>
      <c r="C2041" s="96"/>
      <c r="D2041" s="455"/>
    </row>
    <row r="2042" spans="1:4">
      <c r="A2042" s="12"/>
      <c r="B2042" s="95"/>
      <c r="C2042" s="96"/>
      <c r="D2042" s="455"/>
    </row>
    <row r="2043" spans="1:4">
      <c r="A2043" s="12"/>
      <c r="B2043" s="95"/>
      <c r="C2043" s="96"/>
      <c r="D2043" s="455"/>
    </row>
    <row r="2044" spans="1:4">
      <c r="A2044" s="12"/>
      <c r="B2044" s="95"/>
      <c r="C2044" s="96"/>
      <c r="D2044" s="455"/>
    </row>
    <row r="2045" spans="1:4">
      <c r="A2045" s="12"/>
      <c r="B2045" s="95"/>
      <c r="C2045" s="96"/>
      <c r="D2045" s="455"/>
    </row>
    <row r="2046" spans="1:4">
      <c r="A2046" s="12"/>
      <c r="B2046" s="95"/>
      <c r="C2046" s="96"/>
      <c r="D2046" s="455"/>
    </row>
    <row r="2047" spans="1:4">
      <c r="A2047" s="12"/>
      <c r="B2047" s="95"/>
      <c r="C2047" s="96"/>
      <c r="D2047" s="455"/>
    </row>
    <row r="2048" spans="1:4">
      <c r="A2048" s="12"/>
      <c r="B2048" s="95"/>
      <c r="C2048" s="96"/>
      <c r="D2048" s="455"/>
    </row>
    <row r="2049" spans="1:4">
      <c r="A2049" s="12"/>
      <c r="B2049" s="95"/>
      <c r="C2049" s="96"/>
      <c r="D2049" s="455"/>
    </row>
    <row r="2050" spans="1:4">
      <c r="A2050" s="12"/>
      <c r="B2050" s="95"/>
      <c r="C2050" s="96"/>
      <c r="D2050" s="455"/>
    </row>
    <row r="2051" spans="1:4">
      <c r="A2051" s="12"/>
      <c r="B2051" s="95"/>
      <c r="C2051" s="96"/>
      <c r="D2051" s="455"/>
    </row>
    <row r="2052" spans="1:4">
      <c r="A2052" s="12"/>
      <c r="B2052" s="95"/>
      <c r="C2052" s="96"/>
      <c r="D2052" s="455"/>
    </row>
    <row r="2053" spans="1:4">
      <c r="A2053" s="12"/>
      <c r="B2053" s="95"/>
      <c r="C2053" s="96"/>
      <c r="D2053" s="455"/>
    </row>
    <row r="2054" spans="1:4">
      <c r="A2054" s="12"/>
      <c r="B2054" s="95"/>
      <c r="C2054" s="96"/>
      <c r="D2054" s="455"/>
    </row>
    <row r="2055" spans="1:4">
      <c r="A2055" s="12"/>
      <c r="B2055" s="95"/>
      <c r="C2055" s="96"/>
      <c r="D2055" s="455"/>
    </row>
    <row r="2056" spans="1:4">
      <c r="A2056" s="12"/>
      <c r="B2056" s="95"/>
      <c r="C2056" s="96"/>
      <c r="D2056" s="455"/>
    </row>
    <row r="2057" spans="1:4">
      <c r="A2057" s="12"/>
      <c r="B2057" s="95"/>
      <c r="C2057" s="96"/>
      <c r="D2057" s="455"/>
    </row>
    <row r="2058" spans="1:4">
      <c r="A2058" s="12"/>
      <c r="B2058" s="95"/>
      <c r="C2058" s="96"/>
      <c r="D2058" s="455"/>
    </row>
    <row r="2059" spans="1:4">
      <c r="A2059" s="12"/>
      <c r="B2059" s="95"/>
      <c r="C2059" s="96"/>
      <c r="D2059" s="455"/>
    </row>
    <row r="2060" spans="1:4">
      <c r="A2060" s="12"/>
      <c r="B2060" s="95"/>
      <c r="C2060" s="96"/>
      <c r="D2060" s="455"/>
    </row>
    <row r="2061" spans="1:4">
      <c r="A2061" s="12"/>
      <c r="B2061" s="95"/>
      <c r="C2061" s="96"/>
      <c r="D2061" s="455"/>
    </row>
    <row r="2062" spans="1:4">
      <c r="A2062" s="12"/>
      <c r="B2062" s="95"/>
      <c r="C2062" s="96"/>
      <c r="D2062" s="455"/>
    </row>
    <row r="2063" spans="1:4">
      <c r="A2063" s="12"/>
      <c r="B2063" s="95"/>
      <c r="C2063" s="96"/>
      <c r="D2063" s="455"/>
    </row>
    <row r="2064" spans="1:4">
      <c r="A2064" s="12"/>
      <c r="B2064" s="95"/>
      <c r="C2064" s="96"/>
      <c r="D2064" s="455"/>
    </row>
    <row r="2065" spans="1:4">
      <c r="A2065" s="12"/>
      <c r="B2065" s="95"/>
      <c r="C2065" s="96"/>
      <c r="D2065" s="455"/>
    </row>
    <row r="2066" spans="1:4">
      <c r="A2066" s="12"/>
      <c r="B2066" s="95"/>
      <c r="C2066" s="96"/>
      <c r="D2066" s="455"/>
    </row>
    <row r="2067" spans="1:4">
      <c r="A2067" s="12"/>
      <c r="B2067" s="95"/>
      <c r="C2067" s="96"/>
      <c r="D2067" s="455"/>
    </row>
    <row r="2068" spans="1:4">
      <c r="A2068" s="12"/>
      <c r="B2068" s="95"/>
      <c r="C2068" s="96"/>
      <c r="D2068" s="455"/>
    </row>
    <row r="2069" spans="1:4">
      <c r="A2069" s="12"/>
      <c r="B2069" s="95"/>
      <c r="C2069" s="96"/>
      <c r="D2069" s="455"/>
    </row>
    <row r="2070" spans="1:4">
      <c r="A2070" s="12"/>
      <c r="B2070" s="95"/>
      <c r="C2070" s="96"/>
      <c r="D2070" s="455"/>
    </row>
    <row r="2071" spans="1:4">
      <c r="A2071" s="12"/>
      <c r="B2071" s="95"/>
      <c r="C2071" s="96"/>
      <c r="D2071" s="455"/>
    </row>
    <row r="2072" spans="1:4">
      <c r="A2072" s="12"/>
      <c r="B2072" s="95"/>
      <c r="C2072" s="96"/>
      <c r="D2072" s="455"/>
    </row>
    <row r="2073" spans="1:4">
      <c r="A2073" s="12"/>
      <c r="B2073" s="95"/>
      <c r="C2073" s="96"/>
      <c r="D2073" s="455"/>
    </row>
    <row r="2074" spans="1:4">
      <c r="A2074" s="12"/>
      <c r="B2074" s="95"/>
      <c r="C2074" s="96"/>
      <c r="D2074" s="455"/>
    </row>
    <row r="2075" spans="1:4">
      <c r="A2075" s="12"/>
      <c r="B2075" s="95"/>
      <c r="C2075" s="96"/>
      <c r="D2075" s="455"/>
    </row>
    <row r="2076" spans="1:4">
      <c r="A2076" s="12"/>
      <c r="B2076" s="95"/>
      <c r="C2076" s="96"/>
      <c r="D2076" s="455"/>
    </row>
    <row r="2077" spans="1:4">
      <c r="A2077" s="12"/>
      <c r="B2077" s="95"/>
      <c r="C2077" s="96"/>
      <c r="D2077" s="455"/>
    </row>
    <row r="2078" spans="1:4">
      <c r="A2078" s="12"/>
      <c r="B2078" s="95"/>
      <c r="C2078" s="96"/>
      <c r="D2078" s="455"/>
    </row>
    <row r="2079" spans="1:4">
      <c r="A2079" s="12"/>
      <c r="B2079" s="95"/>
      <c r="C2079" s="96"/>
      <c r="D2079" s="455"/>
    </row>
    <row r="2080" spans="1:4">
      <c r="A2080" s="12"/>
      <c r="B2080" s="95"/>
      <c r="C2080" s="96"/>
      <c r="D2080" s="455"/>
    </row>
    <row r="2081" spans="1:4">
      <c r="A2081" s="12"/>
      <c r="B2081" s="95"/>
      <c r="C2081" s="96"/>
      <c r="D2081" s="455"/>
    </row>
    <row r="2082" spans="1:4">
      <c r="A2082" s="12"/>
      <c r="B2082" s="95"/>
      <c r="C2082" s="96"/>
      <c r="D2082" s="455"/>
    </row>
    <row r="2083" spans="1:4">
      <c r="A2083" s="12"/>
      <c r="B2083" s="95"/>
      <c r="C2083" s="96"/>
      <c r="D2083" s="455"/>
    </row>
    <row r="2084" spans="1:4">
      <c r="A2084" s="12"/>
      <c r="B2084" s="95"/>
      <c r="C2084" s="96"/>
      <c r="D2084" s="455"/>
    </row>
    <row r="2085" spans="1:4">
      <c r="A2085" s="12"/>
      <c r="B2085" s="95"/>
      <c r="C2085" s="96"/>
      <c r="D2085" s="455"/>
    </row>
    <row r="2086" spans="1:4">
      <c r="A2086" s="12"/>
      <c r="B2086" s="95"/>
      <c r="C2086" s="96"/>
      <c r="D2086" s="455"/>
    </row>
    <row r="2087" spans="1:4">
      <c r="A2087" s="12"/>
      <c r="B2087" s="95"/>
      <c r="C2087" s="96"/>
      <c r="D2087" s="455"/>
    </row>
    <row r="2088" spans="1:4">
      <c r="A2088" s="12"/>
      <c r="B2088" s="95"/>
      <c r="C2088" s="96"/>
      <c r="D2088" s="455"/>
    </row>
    <row r="2089" spans="1:4">
      <c r="A2089" s="12"/>
      <c r="B2089" s="95"/>
      <c r="C2089" s="96"/>
      <c r="D2089" s="455"/>
    </row>
    <row r="2090" spans="1:4">
      <c r="A2090" s="12"/>
      <c r="B2090" s="95"/>
      <c r="C2090" s="96"/>
      <c r="D2090" s="455"/>
    </row>
    <row r="2091" spans="1:4">
      <c r="A2091" s="12"/>
      <c r="B2091" s="95"/>
      <c r="C2091" s="96"/>
      <c r="D2091" s="455"/>
    </row>
    <row r="2092" spans="1:4">
      <c r="A2092" s="12"/>
      <c r="B2092" s="95"/>
      <c r="C2092" s="96"/>
      <c r="D2092" s="455"/>
    </row>
    <row r="2093" spans="1:4">
      <c r="A2093" s="12"/>
      <c r="B2093" s="95"/>
      <c r="C2093" s="96"/>
      <c r="D2093" s="455"/>
    </row>
    <row r="2094" spans="1:4">
      <c r="A2094" s="12"/>
      <c r="B2094" s="95"/>
      <c r="C2094" s="96"/>
      <c r="D2094" s="455"/>
    </row>
    <row r="2095" spans="1:4">
      <c r="A2095" s="12"/>
      <c r="B2095" s="95"/>
      <c r="C2095" s="96"/>
      <c r="D2095" s="455"/>
    </row>
    <row r="2096" spans="1:4">
      <c r="A2096" s="12"/>
      <c r="B2096" s="95"/>
      <c r="C2096" s="96"/>
      <c r="D2096" s="455"/>
    </row>
    <row r="2097" spans="1:4">
      <c r="A2097" s="12"/>
      <c r="B2097" s="95"/>
      <c r="C2097" s="96"/>
      <c r="D2097" s="455"/>
    </row>
    <row r="2098" spans="1:4">
      <c r="A2098" s="12"/>
      <c r="B2098" s="95"/>
      <c r="C2098" s="96"/>
      <c r="D2098" s="455"/>
    </row>
    <row r="2099" spans="1:4">
      <c r="A2099" s="12"/>
      <c r="B2099" s="95"/>
      <c r="C2099" s="96"/>
      <c r="D2099" s="455"/>
    </row>
    <row r="2100" spans="1:4">
      <c r="A2100" s="12"/>
      <c r="B2100" s="95"/>
      <c r="C2100" s="96"/>
      <c r="D2100" s="455"/>
    </row>
    <row r="2101" spans="1:4">
      <c r="A2101" s="12"/>
      <c r="B2101" s="95"/>
      <c r="C2101" s="96"/>
      <c r="D2101" s="455"/>
    </row>
    <row r="2102" spans="1:4">
      <c r="A2102" s="12"/>
      <c r="B2102" s="95"/>
      <c r="C2102" s="96"/>
      <c r="D2102" s="455"/>
    </row>
    <row r="2103" spans="1:4">
      <c r="A2103" s="12"/>
      <c r="B2103" s="95"/>
      <c r="C2103" s="96"/>
      <c r="D2103" s="455"/>
    </row>
    <row r="2104" spans="1:4">
      <c r="A2104" s="12"/>
      <c r="B2104" s="95"/>
      <c r="C2104" s="96"/>
      <c r="D2104" s="455"/>
    </row>
    <row r="2105" spans="1:4">
      <c r="A2105" s="12"/>
      <c r="B2105" s="95"/>
      <c r="C2105" s="96"/>
      <c r="D2105" s="455"/>
    </row>
    <row r="2106" spans="1:4">
      <c r="A2106" s="12"/>
      <c r="B2106" s="95"/>
      <c r="C2106" s="96"/>
      <c r="D2106" s="455"/>
    </row>
    <row r="2107" spans="1:4">
      <c r="A2107" s="12"/>
      <c r="B2107" s="95"/>
      <c r="C2107" s="96"/>
      <c r="D2107" s="455"/>
    </row>
    <row r="2108" spans="1:4">
      <c r="A2108" s="12"/>
      <c r="B2108" s="95"/>
      <c r="C2108" s="96"/>
      <c r="D2108" s="455"/>
    </row>
    <row r="2109" spans="1:4">
      <c r="A2109" s="12"/>
      <c r="B2109" s="95"/>
      <c r="C2109" s="96"/>
      <c r="D2109" s="455"/>
    </row>
    <row r="2110" spans="1:4">
      <c r="A2110" s="12"/>
      <c r="B2110" s="95"/>
      <c r="C2110" s="96"/>
      <c r="D2110" s="455"/>
    </row>
    <row r="2111" spans="1:4">
      <c r="A2111" s="12"/>
      <c r="B2111" s="95"/>
      <c r="C2111" s="96"/>
      <c r="D2111" s="455"/>
    </row>
    <row r="2112" spans="1:4">
      <c r="A2112" s="12"/>
      <c r="B2112" s="95"/>
      <c r="C2112" s="96"/>
      <c r="D2112" s="455"/>
    </row>
    <row r="2113" spans="1:4">
      <c r="A2113" s="12"/>
      <c r="B2113" s="95"/>
      <c r="C2113" s="96"/>
      <c r="D2113" s="455"/>
    </row>
    <row r="2114" spans="1:4">
      <c r="A2114" s="12"/>
      <c r="B2114" s="95"/>
      <c r="C2114" s="96"/>
      <c r="D2114" s="455"/>
    </row>
    <row r="2115" spans="1:4">
      <c r="A2115" s="12"/>
      <c r="B2115" s="95"/>
      <c r="C2115" s="96"/>
      <c r="D2115" s="455"/>
    </row>
    <row r="2116" spans="1:4">
      <c r="A2116" s="12"/>
      <c r="B2116" s="95"/>
      <c r="C2116" s="96"/>
      <c r="D2116" s="455"/>
    </row>
    <row r="2117" spans="1:4">
      <c r="A2117" s="12"/>
      <c r="B2117" s="95"/>
      <c r="C2117" s="96"/>
      <c r="D2117" s="455"/>
    </row>
    <row r="2118" spans="1:4">
      <c r="A2118" s="12"/>
      <c r="B2118" s="95"/>
      <c r="C2118" s="96"/>
      <c r="D2118" s="455"/>
    </row>
    <row r="2119" spans="1:4">
      <c r="A2119" s="12"/>
      <c r="B2119" s="95"/>
      <c r="C2119" s="96"/>
      <c r="D2119" s="455"/>
    </row>
    <row r="2120" spans="1:4">
      <c r="A2120" s="12"/>
      <c r="B2120" s="95"/>
      <c r="C2120" s="96"/>
      <c r="D2120" s="455"/>
    </row>
    <row r="2121" spans="1:4">
      <c r="A2121" s="12"/>
      <c r="B2121" s="95"/>
      <c r="C2121" s="96"/>
      <c r="D2121" s="455"/>
    </row>
    <row r="2122" spans="1:4">
      <c r="A2122" s="12"/>
      <c r="B2122" s="95"/>
      <c r="C2122" s="96"/>
      <c r="D2122" s="455"/>
    </row>
    <row r="2123" spans="1:4">
      <c r="A2123" s="12"/>
      <c r="B2123" s="95"/>
      <c r="C2123" s="96"/>
      <c r="D2123" s="455"/>
    </row>
    <row r="2124" spans="1:4">
      <c r="A2124" s="12"/>
      <c r="B2124" s="95"/>
      <c r="C2124" s="96"/>
      <c r="D2124" s="455"/>
    </row>
    <row r="2125" spans="1:4">
      <c r="A2125" s="12"/>
      <c r="B2125" s="95"/>
      <c r="C2125" s="96"/>
      <c r="D2125" s="455"/>
    </row>
    <row r="2126" spans="1:4">
      <c r="A2126" s="12"/>
      <c r="B2126" s="95"/>
      <c r="C2126" s="96"/>
      <c r="D2126" s="455"/>
    </row>
    <row r="2127" spans="1:4">
      <c r="A2127" s="12"/>
      <c r="B2127" s="95"/>
      <c r="C2127" s="96"/>
      <c r="D2127" s="455"/>
    </row>
    <row r="2128" spans="1:4">
      <c r="A2128" s="12"/>
      <c r="B2128" s="95"/>
      <c r="C2128" s="96"/>
      <c r="D2128" s="455"/>
    </row>
    <row r="2129" spans="1:4">
      <c r="A2129" s="12"/>
      <c r="B2129" s="95"/>
      <c r="C2129" s="96"/>
      <c r="D2129" s="455"/>
    </row>
    <row r="2130" spans="1:4">
      <c r="A2130" s="12"/>
      <c r="B2130" s="95"/>
      <c r="C2130" s="96"/>
      <c r="D2130" s="455"/>
    </row>
    <row r="2131" spans="1:4">
      <c r="A2131" s="12"/>
      <c r="B2131" s="95"/>
      <c r="C2131" s="96"/>
      <c r="D2131" s="455"/>
    </row>
    <row r="2132" spans="1:4">
      <c r="A2132" s="12"/>
      <c r="B2132" s="95"/>
      <c r="C2132" s="96"/>
      <c r="D2132" s="455"/>
    </row>
  </sheetData>
  <sortState xmlns:xlrd2="http://schemas.microsoft.com/office/spreadsheetml/2017/richdata2" ref="A1062:D1073">
    <sortCondition ref="C1062:C1073"/>
  </sortState>
  <mergeCells count="104">
    <mergeCell ref="A608:D608"/>
    <mergeCell ref="A610:C610"/>
    <mergeCell ref="A741:D741"/>
    <mergeCell ref="A755:D755"/>
    <mergeCell ref="A758:D758"/>
    <mergeCell ref="A764:D764"/>
    <mergeCell ref="A426:D426"/>
    <mergeCell ref="A569:D569"/>
    <mergeCell ref="A568:C568"/>
    <mergeCell ref="A539:D539"/>
    <mergeCell ref="A427:D427"/>
    <mergeCell ref="A545:C545"/>
    <mergeCell ref="A455:C455"/>
    <mergeCell ref="A538:C538"/>
    <mergeCell ref="A438:D438"/>
    <mergeCell ref="A437:C437"/>
    <mergeCell ref="A553:D553"/>
    <mergeCell ref="A456:D456"/>
    <mergeCell ref="A457:D457"/>
    <mergeCell ref="A552:C552"/>
    <mergeCell ref="A666:C666"/>
    <mergeCell ref="A679:D679"/>
    <mergeCell ref="A684:C684"/>
    <mergeCell ref="A678:C678"/>
    <mergeCell ref="A660:D660"/>
    <mergeCell ref="A687:D687"/>
    <mergeCell ref="A737:D737"/>
    <mergeCell ref="A1025:C1025"/>
    <mergeCell ref="A921:C921"/>
    <mergeCell ref="A922:D922"/>
    <mergeCell ref="A1002:C1002"/>
    <mergeCell ref="A1024:C1024"/>
    <mergeCell ref="A1023:C1023"/>
    <mergeCell ref="A1016:C1016"/>
    <mergeCell ref="A1004:D1004"/>
    <mergeCell ref="A1003:D1003"/>
    <mergeCell ref="A1017:D1017"/>
    <mergeCell ref="A888:D888"/>
    <mergeCell ref="A889:D889"/>
    <mergeCell ref="A822:D822"/>
    <mergeCell ref="A844:C844"/>
    <mergeCell ref="A887:C887"/>
    <mergeCell ref="A845:D845"/>
    <mergeCell ref="A846:D846"/>
    <mergeCell ref="A864:C864"/>
    <mergeCell ref="A773:C773"/>
    <mergeCell ref="A865:D865"/>
    <mergeCell ref="A835:D835"/>
    <mergeCell ref="A834:C834"/>
    <mergeCell ref="A817:C817"/>
    <mergeCell ref="A821:D821"/>
    <mergeCell ref="A774:D774"/>
    <mergeCell ref="A775:D775"/>
    <mergeCell ref="A805:D805"/>
    <mergeCell ref="A804:C804"/>
    <mergeCell ref="A818:D818"/>
    <mergeCell ref="A820:C820"/>
    <mergeCell ref="A390:D390"/>
    <mergeCell ref="A685:D685"/>
    <mergeCell ref="A754:D754"/>
    <mergeCell ref="A753:C753"/>
    <mergeCell ref="A584:D584"/>
    <mergeCell ref="A607:C607"/>
    <mergeCell ref="A593:C593"/>
    <mergeCell ref="A632:C632"/>
    <mergeCell ref="A611:D611"/>
    <mergeCell ref="A658:C658"/>
    <mergeCell ref="A659:D659"/>
    <mergeCell ref="A594:D594"/>
    <mergeCell ref="A612:D612"/>
    <mergeCell ref="A633:D633"/>
    <mergeCell ref="A686:D686"/>
    <mergeCell ref="A667:D667"/>
    <mergeCell ref="A668:D668"/>
    <mergeCell ref="A423:D423"/>
    <mergeCell ref="B425:C425"/>
    <mergeCell ref="A583:D583"/>
    <mergeCell ref="A546:D546"/>
    <mergeCell ref="A582:C582"/>
    <mergeCell ref="A554:D554"/>
    <mergeCell ref="A422:C422"/>
    <mergeCell ref="A389:C389"/>
    <mergeCell ref="A376:C376"/>
    <mergeCell ref="A377:D377"/>
    <mergeCell ref="A378:D378"/>
    <mergeCell ref="A344:C344"/>
    <mergeCell ref="A345:D345"/>
    <mergeCell ref="A317:D317"/>
    <mergeCell ref="A1:C1"/>
    <mergeCell ref="A2:D2"/>
    <mergeCell ref="A3:D3"/>
    <mergeCell ref="A5:D5"/>
    <mergeCell ref="A241:C241"/>
    <mergeCell ref="A6:D6"/>
    <mergeCell ref="A167:C167"/>
    <mergeCell ref="A168:D168"/>
    <mergeCell ref="A316:D316"/>
    <mergeCell ref="A246:B246"/>
    <mergeCell ref="A247:D247"/>
    <mergeCell ref="A294:C294"/>
    <mergeCell ref="A295:D295"/>
    <mergeCell ref="A315:C315"/>
    <mergeCell ref="A242:D242"/>
    <mergeCell ref="A245:C245"/>
  </mergeCells>
  <phoneticPr fontId="0" type="noConversion"/>
  <printOptions horizontalCentered="1"/>
  <pageMargins left="0.51181102362204722" right="0.19685039370078741" top="0.15748031496062992" bottom="0.15748031496062992" header="0.31496062992125984" footer="0.31496062992125984"/>
  <pageSetup paperSize="9" scale="80" orientation="portrait" verticalDpi="300" r:id="rId1"/>
  <rowBreaks count="9" manualBreakCount="9">
    <brk id="248" max="3" man="1"/>
    <brk id="446" max="3" man="1"/>
    <brk id="501" max="3" man="1"/>
    <brk id="562" max="3" man="1"/>
    <brk id="621" max="3" man="1"/>
    <brk id="689" max="3" man="1"/>
    <brk id="757" max="3" man="1"/>
    <brk id="943" max="3" man="1"/>
    <brk id="1025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G22"/>
  <sheetViews>
    <sheetView view="pageBreakPreview" topLeftCell="A13" zoomScaleSheetLayoutView="100" workbookViewId="0">
      <selection activeCell="E29" sqref="E29"/>
    </sheetView>
  </sheetViews>
  <sheetFormatPr defaultColWidth="9.140625" defaultRowHeight="12.75"/>
  <cols>
    <col min="1" max="1" width="7.5703125" style="1" customWidth="1"/>
    <col min="2" max="2" width="41.5703125" style="111" customWidth="1"/>
    <col min="3" max="3" width="24.7109375" style="53" customWidth="1"/>
    <col min="4" max="5" width="19.42578125" style="53" customWidth="1"/>
    <col min="6" max="6" width="21.5703125" style="53" customWidth="1"/>
    <col min="7" max="7" width="15" style="1" bestFit="1" customWidth="1"/>
    <col min="8" max="16384" width="9.140625" style="1"/>
  </cols>
  <sheetData>
    <row r="1" spans="1:7" s="11" customFormat="1" ht="19.5" customHeight="1">
      <c r="A1" s="612" t="s">
        <v>1444</v>
      </c>
      <c r="B1" s="612"/>
      <c r="C1" s="143"/>
      <c r="D1" s="143"/>
      <c r="E1" s="143"/>
      <c r="F1" s="218"/>
    </row>
    <row r="2" spans="1:7" s="11" customFormat="1" ht="32.25" customHeight="1">
      <c r="A2" s="513" t="s">
        <v>256</v>
      </c>
      <c r="B2" s="513"/>
      <c r="C2" s="144"/>
      <c r="D2" s="144"/>
      <c r="E2" s="144"/>
      <c r="F2" s="218"/>
    </row>
    <row r="3" spans="1:7" s="17" customFormat="1" ht="95.25" customHeight="1">
      <c r="A3" s="29" t="s">
        <v>115</v>
      </c>
      <c r="B3" s="110" t="s">
        <v>184</v>
      </c>
      <c r="C3" s="145" t="s">
        <v>185</v>
      </c>
      <c r="D3" s="219" t="s">
        <v>1791</v>
      </c>
      <c r="E3" s="219" t="s">
        <v>1793</v>
      </c>
      <c r="F3" s="219" t="s">
        <v>1792</v>
      </c>
    </row>
    <row r="4" spans="1:7" s="17" customFormat="1" ht="24.75" customHeight="1">
      <c r="A4" s="84">
        <v>1</v>
      </c>
      <c r="B4" s="220" t="s">
        <v>124</v>
      </c>
      <c r="C4" s="88">
        <f>3660407.68+F4</f>
        <v>3913941.04</v>
      </c>
      <c r="D4" s="77" t="s">
        <v>121</v>
      </c>
      <c r="E4" s="77" t="s">
        <v>121</v>
      </c>
      <c r="F4" s="207">
        <v>253533.36</v>
      </c>
      <c r="G4" s="12"/>
    </row>
    <row r="5" spans="1:7" s="17" customFormat="1" ht="18.75" customHeight="1">
      <c r="A5" s="84">
        <v>2</v>
      </c>
      <c r="B5" s="152" t="s">
        <v>359</v>
      </c>
      <c r="C5" s="71">
        <f>979787.93+F5</f>
        <v>1173172.8700000001</v>
      </c>
      <c r="D5" s="150" t="s">
        <v>121</v>
      </c>
      <c r="E5" s="150" t="s">
        <v>121</v>
      </c>
      <c r="F5" s="77">
        <v>193384.94</v>
      </c>
    </row>
    <row r="6" spans="1:7" s="17" customFormat="1" ht="20.25" customHeight="1">
      <c r="A6" s="84">
        <v>3</v>
      </c>
      <c r="B6" s="220" t="s">
        <v>331</v>
      </c>
      <c r="C6" s="355">
        <v>1626335.73</v>
      </c>
      <c r="D6" s="150" t="s">
        <v>121</v>
      </c>
      <c r="E6" s="150" t="s">
        <v>121</v>
      </c>
      <c r="F6" s="150" t="s">
        <v>121</v>
      </c>
      <c r="G6" s="12"/>
    </row>
    <row r="7" spans="1:7" s="17" customFormat="1" ht="27.75" customHeight="1">
      <c r="A7" s="84">
        <v>4</v>
      </c>
      <c r="B7" s="152" t="s">
        <v>591</v>
      </c>
      <c r="C7" s="174">
        <v>1336886.75</v>
      </c>
      <c r="D7" s="174">
        <v>182077.04</v>
      </c>
      <c r="E7" s="471" t="s">
        <v>121</v>
      </c>
      <c r="F7" s="150" t="s">
        <v>121</v>
      </c>
      <c r="G7" s="12"/>
    </row>
    <row r="8" spans="1:7" s="17" customFormat="1" ht="18" customHeight="1">
      <c r="A8" s="84">
        <v>5</v>
      </c>
      <c r="B8" s="220" t="s">
        <v>240</v>
      </c>
      <c r="C8" s="147">
        <v>653404.91</v>
      </c>
      <c r="D8" s="147">
        <v>102231.55</v>
      </c>
      <c r="E8" s="146" t="s">
        <v>121</v>
      </c>
      <c r="F8" s="150" t="s">
        <v>121</v>
      </c>
    </row>
    <row r="9" spans="1:7" s="17" customFormat="1" ht="24.75" customHeight="1">
      <c r="A9" s="84">
        <v>6</v>
      </c>
      <c r="B9" s="220" t="s">
        <v>332</v>
      </c>
      <c r="C9" s="174">
        <v>730574.57000000007</v>
      </c>
      <c r="D9" s="355">
        <v>52757.24</v>
      </c>
      <c r="E9" s="472" t="s">
        <v>121</v>
      </c>
      <c r="F9" s="150" t="s">
        <v>121</v>
      </c>
    </row>
    <row r="10" spans="1:7" s="17" customFormat="1" ht="31.5" customHeight="1">
      <c r="A10" s="84">
        <v>7</v>
      </c>
      <c r="B10" s="375" t="s">
        <v>190</v>
      </c>
      <c r="C10" s="361">
        <f>677893.67+20121</f>
        <v>698014.67</v>
      </c>
      <c r="D10" s="361">
        <v>85937.19</v>
      </c>
      <c r="E10" s="472" t="s">
        <v>121</v>
      </c>
      <c r="F10" s="150" t="s">
        <v>121</v>
      </c>
    </row>
    <row r="11" spans="1:7" s="17" customFormat="1" ht="23.25" customHeight="1">
      <c r="A11" s="84">
        <v>8</v>
      </c>
      <c r="B11" s="220" t="s">
        <v>0</v>
      </c>
      <c r="C11" s="355">
        <v>1089950.19</v>
      </c>
      <c r="D11" s="355">
        <v>33641.78</v>
      </c>
      <c r="E11" s="472" t="s">
        <v>121</v>
      </c>
      <c r="F11" s="150" t="s">
        <v>121</v>
      </c>
    </row>
    <row r="12" spans="1:7" s="17" customFormat="1" ht="21.75" customHeight="1">
      <c r="A12" s="84">
        <v>9</v>
      </c>
      <c r="B12" s="220" t="s">
        <v>1</v>
      </c>
      <c r="C12" s="355">
        <v>827271.21</v>
      </c>
      <c r="D12" s="147">
        <v>35276.78</v>
      </c>
      <c r="E12" s="146" t="s">
        <v>121</v>
      </c>
      <c r="F12" s="150" t="s">
        <v>121</v>
      </c>
    </row>
    <row r="13" spans="1:7" s="17" customFormat="1" ht="25.5">
      <c r="A13" s="84">
        <v>10</v>
      </c>
      <c r="B13" s="220" t="s">
        <v>192</v>
      </c>
      <c r="C13" s="365">
        <f>9146188.09-134000</f>
        <v>9012188.0899999999</v>
      </c>
      <c r="D13" s="146">
        <v>120958.28</v>
      </c>
      <c r="E13" s="146" t="s">
        <v>121</v>
      </c>
      <c r="F13" s="150" t="s">
        <v>121</v>
      </c>
    </row>
    <row r="14" spans="1:7" s="17" customFormat="1" ht="29.25" customHeight="1">
      <c r="A14" s="84">
        <v>11</v>
      </c>
      <c r="B14" s="221" t="s">
        <v>21</v>
      </c>
      <c r="C14" s="363">
        <v>287116.90000000002</v>
      </c>
      <c r="D14" s="148">
        <v>14896.76</v>
      </c>
      <c r="E14" s="473" t="s">
        <v>121</v>
      </c>
      <c r="F14" s="150" t="s">
        <v>121</v>
      </c>
    </row>
    <row r="15" spans="1:7" s="17" customFormat="1" ht="21.75" customHeight="1">
      <c r="A15" s="84">
        <v>12</v>
      </c>
      <c r="B15" s="222" t="s">
        <v>155</v>
      </c>
      <c r="C15" s="366">
        <v>1391984.5</v>
      </c>
      <c r="D15" s="366">
        <v>281.74</v>
      </c>
      <c r="E15" s="474" t="s">
        <v>121</v>
      </c>
      <c r="F15" s="150" t="s">
        <v>121</v>
      </c>
    </row>
    <row r="16" spans="1:7" s="17" customFormat="1" ht="23.25" customHeight="1">
      <c r="A16" s="615">
        <v>13</v>
      </c>
      <c r="B16" s="421" t="s">
        <v>732</v>
      </c>
      <c r="C16" s="433">
        <v>2076996.75</v>
      </c>
      <c r="D16" s="371">
        <v>108162.37</v>
      </c>
      <c r="E16" s="475" t="s">
        <v>121</v>
      </c>
      <c r="F16" s="150" t="s">
        <v>121</v>
      </c>
      <c r="G16" s="161"/>
    </row>
    <row r="17" spans="1:7" s="17" customFormat="1" ht="23.25" customHeight="1">
      <c r="A17" s="616"/>
      <c r="B17" s="421" t="s">
        <v>733</v>
      </c>
      <c r="C17" s="370">
        <v>785751.83</v>
      </c>
      <c r="D17" s="371">
        <v>35518.92</v>
      </c>
      <c r="E17" s="475" t="s">
        <v>121</v>
      </c>
      <c r="F17" s="150" t="s">
        <v>121</v>
      </c>
      <c r="G17" s="12"/>
    </row>
    <row r="18" spans="1:7" s="17" customFormat="1" ht="17.25" customHeight="1">
      <c r="A18" s="84">
        <v>14</v>
      </c>
      <c r="B18" s="222" t="s">
        <v>2</v>
      </c>
      <c r="C18" s="366">
        <v>1023814.95</v>
      </c>
      <c r="D18" s="150" t="s">
        <v>121</v>
      </c>
      <c r="E18" s="150" t="s">
        <v>121</v>
      </c>
      <c r="F18" s="150" t="s">
        <v>121</v>
      </c>
    </row>
    <row r="19" spans="1:7" s="17" customFormat="1" ht="18.75" customHeight="1">
      <c r="A19" s="84">
        <v>15</v>
      </c>
      <c r="B19" s="222" t="s">
        <v>152</v>
      </c>
      <c r="C19" s="71">
        <v>4758316.41</v>
      </c>
      <c r="D19" s="366">
        <v>35459.42</v>
      </c>
      <c r="E19" s="366" t="s">
        <v>1794</v>
      </c>
      <c r="F19" s="88">
        <v>14000</v>
      </c>
      <c r="G19" s="12"/>
    </row>
    <row r="20" spans="1:7" s="17" customFormat="1" ht="17.25" customHeight="1">
      <c r="A20" s="84">
        <v>16</v>
      </c>
      <c r="B20" s="153" t="s">
        <v>150</v>
      </c>
      <c r="C20" s="149">
        <v>416172.28</v>
      </c>
      <c r="D20" s="366">
        <v>66532.89</v>
      </c>
      <c r="E20" s="474" t="s">
        <v>121</v>
      </c>
      <c r="F20" s="150" t="s">
        <v>121</v>
      </c>
    </row>
    <row r="21" spans="1:7" s="17" customFormat="1" ht="27.75" customHeight="1">
      <c r="A21" s="84">
        <v>17</v>
      </c>
      <c r="B21" s="422" t="s">
        <v>922</v>
      </c>
      <c r="C21" s="376">
        <v>881934.93</v>
      </c>
      <c r="D21" s="150" t="s">
        <v>121</v>
      </c>
      <c r="E21" s="150" t="s">
        <v>121</v>
      </c>
      <c r="F21" s="432">
        <v>44929.680000000008</v>
      </c>
    </row>
    <row r="22" spans="1:7" ht="21.75" customHeight="1">
      <c r="A22" s="613" t="s">
        <v>186</v>
      </c>
      <c r="B22" s="614"/>
      <c r="C22" s="353">
        <f>SUM(C4:C21)</f>
        <v>32683828.579999998</v>
      </c>
      <c r="D22" s="151"/>
      <c r="E22" s="151"/>
      <c r="F22" s="151"/>
    </row>
  </sheetData>
  <mergeCells count="4">
    <mergeCell ref="A1:B1"/>
    <mergeCell ref="A22:B22"/>
    <mergeCell ref="A2:B2"/>
    <mergeCell ref="A16:A17"/>
  </mergeCells>
  <phoneticPr fontId="8" type="noConversion"/>
  <printOptions horizontalCentered="1"/>
  <pageMargins left="0.15748031496062992" right="0.15748031496062992" top="0.59055118110236227" bottom="0.19685039370078741" header="0.51181102362204722" footer="0.51181102362204722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FA02-D872-4220-B442-855926CF052C}">
  <dimension ref="A1:AI72"/>
  <sheetViews>
    <sheetView view="pageBreakPreview" topLeftCell="A26" zoomScaleNormal="100" zoomScaleSheetLayoutView="100" workbookViewId="0">
      <selection activeCell="P41" sqref="P41"/>
    </sheetView>
  </sheetViews>
  <sheetFormatPr defaultColWidth="9.140625" defaultRowHeight="12"/>
  <cols>
    <col min="1" max="1" width="4.5703125" style="250" customWidth="1"/>
    <col min="2" max="2" width="24.28515625" style="348" customWidth="1"/>
    <col min="3" max="3" width="17.7109375" style="348" customWidth="1"/>
    <col min="4" max="4" width="23.7109375" style="250" customWidth="1"/>
    <col min="5" max="5" width="12.5703125" style="349" customWidth="1"/>
    <col min="6" max="6" width="19" style="250" customWidth="1"/>
    <col min="7" max="7" width="6.7109375" style="250" customWidth="1"/>
    <col min="8" max="8" width="11" style="250" customWidth="1"/>
    <col min="9" max="9" width="10.42578125" style="250" customWidth="1"/>
    <col min="10" max="10" width="8.5703125" style="250" customWidth="1"/>
    <col min="11" max="11" width="11.140625" style="250" customWidth="1"/>
    <col min="12" max="14" width="7.7109375" style="250" customWidth="1"/>
    <col min="15" max="15" width="11" style="250" customWidth="1"/>
    <col min="16" max="16" width="19.140625" style="250" customWidth="1"/>
    <col min="17" max="18" width="11.5703125" style="250" customWidth="1"/>
    <col min="19" max="19" width="8.7109375" style="350" customWidth="1"/>
    <col min="20" max="20" width="13" style="350" customWidth="1"/>
    <col min="21" max="22" width="10.85546875" style="250" customWidth="1"/>
    <col min="23" max="26" width="6.7109375" style="250" customWidth="1"/>
    <col min="27" max="27" width="6.42578125" style="351" customWidth="1"/>
    <col min="28" max="29" width="9.140625" style="250" customWidth="1"/>
    <col min="30" max="16384" width="9.140625" style="250"/>
  </cols>
  <sheetData>
    <row r="1" spans="1:27" s="244" customFormat="1" ht="12.75" customHeight="1">
      <c r="A1" s="617" t="s">
        <v>1853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  <c r="V1" s="618"/>
      <c r="W1" s="618"/>
      <c r="X1" s="618"/>
      <c r="Y1" s="618"/>
      <c r="Z1" s="618"/>
      <c r="AA1" s="243"/>
    </row>
    <row r="2" spans="1:27" s="244" customFormat="1" ht="20.25" customHeight="1">
      <c r="A2" s="619" t="s">
        <v>1133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620"/>
      <c r="W2" s="620"/>
      <c r="X2" s="620"/>
      <c r="Y2" s="620"/>
      <c r="Z2" s="620"/>
      <c r="AA2" s="245"/>
    </row>
    <row r="3" spans="1:27" s="246" customFormat="1" ht="22.5" customHeight="1">
      <c r="A3" s="621" t="s">
        <v>1134</v>
      </c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3"/>
    </row>
    <row r="4" spans="1:27" ht="12.75" customHeight="1">
      <c r="A4" s="624" t="s">
        <v>115</v>
      </c>
      <c r="B4" s="624" t="s">
        <v>1135</v>
      </c>
      <c r="C4" s="624" t="s">
        <v>1136</v>
      </c>
      <c r="D4" s="624" t="s">
        <v>1137</v>
      </c>
      <c r="E4" s="624" t="s">
        <v>1138</v>
      </c>
      <c r="F4" s="624" t="s">
        <v>1139</v>
      </c>
      <c r="G4" s="624" t="s">
        <v>1140</v>
      </c>
      <c r="H4" s="624" t="s">
        <v>1141</v>
      </c>
      <c r="I4" s="627" t="s">
        <v>1601</v>
      </c>
      <c r="J4" s="624" t="s">
        <v>1142</v>
      </c>
      <c r="K4" s="624" t="s">
        <v>1143</v>
      </c>
      <c r="L4" s="624" t="s">
        <v>1144</v>
      </c>
      <c r="M4" s="627" t="s">
        <v>1457</v>
      </c>
      <c r="N4" s="627" t="s">
        <v>1600</v>
      </c>
      <c r="O4" s="624" t="s">
        <v>1145</v>
      </c>
      <c r="P4" s="624" t="s">
        <v>1146</v>
      </c>
      <c r="Q4" s="631" t="s">
        <v>1147</v>
      </c>
      <c r="R4" s="631"/>
      <c r="S4" s="633" t="s">
        <v>1148</v>
      </c>
      <c r="T4" s="635" t="s">
        <v>1785</v>
      </c>
      <c r="U4" s="624" t="s">
        <v>1149</v>
      </c>
      <c r="V4" s="624"/>
      <c r="W4" s="624" t="s">
        <v>1150</v>
      </c>
      <c r="X4" s="629"/>
      <c r="Y4" s="629"/>
      <c r="Z4" s="629"/>
      <c r="AA4" s="626" t="s">
        <v>1151</v>
      </c>
    </row>
    <row r="5" spans="1:27" ht="20.25" customHeight="1">
      <c r="A5" s="625"/>
      <c r="B5" s="625"/>
      <c r="C5" s="625"/>
      <c r="D5" s="625"/>
      <c r="E5" s="625"/>
      <c r="F5" s="625"/>
      <c r="G5" s="625"/>
      <c r="H5" s="625"/>
      <c r="I5" s="628"/>
      <c r="J5" s="625"/>
      <c r="K5" s="625"/>
      <c r="L5" s="625"/>
      <c r="M5" s="628"/>
      <c r="N5" s="628"/>
      <c r="O5" s="625"/>
      <c r="P5" s="625"/>
      <c r="Q5" s="632"/>
      <c r="R5" s="632"/>
      <c r="S5" s="634"/>
      <c r="T5" s="636"/>
      <c r="U5" s="625"/>
      <c r="V5" s="625"/>
      <c r="W5" s="625"/>
      <c r="X5" s="630"/>
      <c r="Y5" s="630"/>
      <c r="Z5" s="630"/>
      <c r="AA5" s="626"/>
    </row>
    <row r="6" spans="1:27" ht="33" customHeight="1">
      <c r="A6" s="625"/>
      <c r="B6" s="625"/>
      <c r="C6" s="625"/>
      <c r="D6" s="625"/>
      <c r="E6" s="625"/>
      <c r="F6" s="625"/>
      <c r="G6" s="625"/>
      <c r="H6" s="625"/>
      <c r="I6" s="624"/>
      <c r="J6" s="625"/>
      <c r="K6" s="625"/>
      <c r="L6" s="625"/>
      <c r="M6" s="624"/>
      <c r="N6" s="624"/>
      <c r="O6" s="625"/>
      <c r="P6" s="625"/>
      <c r="Q6" s="252" t="s">
        <v>1152</v>
      </c>
      <c r="R6" s="252" t="s">
        <v>1153</v>
      </c>
      <c r="S6" s="634"/>
      <c r="T6" s="633"/>
      <c r="U6" s="251" t="s">
        <v>1154</v>
      </c>
      <c r="V6" s="251" t="s">
        <v>1155</v>
      </c>
      <c r="W6" s="251" t="s">
        <v>1156</v>
      </c>
      <c r="X6" s="253" t="s">
        <v>1157</v>
      </c>
      <c r="Y6" s="253" t="s">
        <v>1158</v>
      </c>
      <c r="Z6" s="253" t="s">
        <v>1159</v>
      </c>
      <c r="AA6" s="626"/>
    </row>
    <row r="7" spans="1:27" s="246" customFormat="1" ht="20.100000000000001" customHeight="1">
      <c r="A7" s="254" t="s">
        <v>117</v>
      </c>
      <c r="B7" s="639" t="s">
        <v>124</v>
      </c>
      <c r="C7" s="640"/>
      <c r="D7" s="640"/>
      <c r="E7" s="640"/>
      <c r="F7" s="640"/>
      <c r="G7" s="640"/>
      <c r="H7" s="640"/>
      <c r="I7" s="640"/>
      <c r="J7" s="640"/>
      <c r="K7" s="640"/>
      <c r="L7" s="640"/>
      <c r="M7" s="640"/>
      <c r="N7" s="640"/>
      <c r="O7" s="640"/>
      <c r="P7" s="640"/>
      <c r="Q7" s="640"/>
      <c r="R7" s="640"/>
      <c r="S7" s="640"/>
      <c r="T7" s="640"/>
      <c r="U7" s="640"/>
      <c r="V7" s="640"/>
      <c r="W7" s="640"/>
      <c r="X7" s="640"/>
      <c r="Y7" s="640"/>
      <c r="Z7" s="640"/>
      <c r="AA7" s="255"/>
    </row>
    <row r="8" spans="1:27" ht="24.75" customHeight="1">
      <c r="A8" s="256">
        <v>1</v>
      </c>
      <c r="B8" s="256" t="s">
        <v>1165</v>
      </c>
      <c r="C8" s="79" t="s">
        <v>1166</v>
      </c>
      <c r="D8" s="79" t="s">
        <v>1167</v>
      </c>
      <c r="E8" s="257" t="s">
        <v>1168</v>
      </c>
      <c r="F8" s="256" t="s">
        <v>1169</v>
      </c>
      <c r="G8" s="260" t="s">
        <v>1170</v>
      </c>
      <c r="H8" s="79">
        <v>870</v>
      </c>
      <c r="I8" s="79"/>
      <c r="J8" s="79">
        <v>2013</v>
      </c>
      <c r="K8" s="261">
        <v>41346</v>
      </c>
      <c r="L8" s="79"/>
      <c r="M8" s="79"/>
      <c r="N8" s="79"/>
      <c r="O8" s="79" t="s">
        <v>102</v>
      </c>
      <c r="P8" s="79"/>
      <c r="Q8" s="262" t="s">
        <v>1171</v>
      </c>
      <c r="R8" s="262" t="s">
        <v>1171</v>
      </c>
      <c r="S8" s="263" t="s">
        <v>1171</v>
      </c>
      <c r="T8" s="264" t="s">
        <v>1171</v>
      </c>
      <c r="U8" s="256" t="s">
        <v>1609</v>
      </c>
      <c r="V8" s="256" t="s">
        <v>1610</v>
      </c>
      <c r="W8" s="265" t="s">
        <v>1164</v>
      </c>
      <c r="X8" s="265"/>
      <c r="Y8" s="265"/>
      <c r="Z8" s="265"/>
      <c r="AA8" s="266" t="s">
        <v>231</v>
      </c>
    </row>
    <row r="9" spans="1:27" ht="24.75" customHeight="1">
      <c r="A9" s="256">
        <f>1+A8</f>
        <v>2</v>
      </c>
      <c r="B9" s="256" t="s">
        <v>1165</v>
      </c>
      <c r="C9" s="79" t="s">
        <v>1166</v>
      </c>
      <c r="D9" s="79" t="s">
        <v>1172</v>
      </c>
      <c r="E9" s="257" t="s">
        <v>1173</v>
      </c>
      <c r="F9" s="256" t="s">
        <v>1169</v>
      </c>
      <c r="G9" s="260" t="s">
        <v>1170</v>
      </c>
      <c r="H9" s="79">
        <v>870</v>
      </c>
      <c r="I9" s="79"/>
      <c r="J9" s="79">
        <v>2013</v>
      </c>
      <c r="K9" s="261">
        <v>41346</v>
      </c>
      <c r="L9" s="79"/>
      <c r="M9" s="79"/>
      <c r="N9" s="79"/>
      <c r="O9" s="79" t="s">
        <v>102</v>
      </c>
      <c r="P9" s="79"/>
      <c r="Q9" s="262" t="s">
        <v>1171</v>
      </c>
      <c r="R9" s="262" t="s">
        <v>1171</v>
      </c>
      <c r="S9" s="263" t="s">
        <v>1171</v>
      </c>
      <c r="T9" s="264" t="s">
        <v>1171</v>
      </c>
      <c r="U9" s="256" t="s">
        <v>1609</v>
      </c>
      <c r="V9" s="256" t="s">
        <v>1610</v>
      </c>
      <c r="W9" s="265" t="s">
        <v>1164</v>
      </c>
      <c r="X9" s="265"/>
      <c r="Y9" s="265"/>
      <c r="Z9" s="265"/>
      <c r="AA9" s="266" t="s">
        <v>231</v>
      </c>
    </row>
    <row r="10" spans="1:27" s="269" customFormat="1" ht="27.75" customHeight="1">
      <c r="A10" s="256">
        <f t="shared" ref="A10:A15" si="0">1+A9</f>
        <v>3</v>
      </c>
      <c r="B10" s="256" t="s">
        <v>1160</v>
      </c>
      <c r="C10" s="256" t="s">
        <v>1161</v>
      </c>
      <c r="D10" s="256" t="s">
        <v>1174</v>
      </c>
      <c r="E10" s="257" t="s">
        <v>1175</v>
      </c>
      <c r="F10" s="256" t="s">
        <v>1162</v>
      </c>
      <c r="G10" s="256">
        <v>1560</v>
      </c>
      <c r="H10" s="256">
        <v>7</v>
      </c>
      <c r="I10" s="256"/>
      <c r="J10" s="256">
        <v>2016</v>
      </c>
      <c r="K10" s="256" t="s">
        <v>1176</v>
      </c>
      <c r="L10" s="256">
        <v>2180</v>
      </c>
      <c r="M10" s="256"/>
      <c r="N10" s="256"/>
      <c r="O10" s="79" t="s">
        <v>1047</v>
      </c>
      <c r="P10" s="79" t="s">
        <v>1163</v>
      </c>
      <c r="Q10" s="262" t="s">
        <v>1171</v>
      </c>
      <c r="R10" s="262" t="s">
        <v>1171</v>
      </c>
      <c r="S10" s="257">
        <v>232100</v>
      </c>
      <c r="T10" s="258">
        <v>32900</v>
      </c>
      <c r="U10" s="267" t="s">
        <v>1611</v>
      </c>
      <c r="V10" s="267" t="s">
        <v>1612</v>
      </c>
      <c r="W10" s="268" t="s">
        <v>1164</v>
      </c>
      <c r="X10" s="268" t="s">
        <v>1164</v>
      </c>
      <c r="Y10" s="268" t="s">
        <v>1164</v>
      </c>
      <c r="Z10" s="268" t="s">
        <v>1164</v>
      </c>
      <c r="AA10" s="259" t="s">
        <v>231</v>
      </c>
    </row>
    <row r="11" spans="1:27" s="269" customFormat="1" ht="27.75" customHeight="1">
      <c r="A11" s="256">
        <f t="shared" si="0"/>
        <v>4</v>
      </c>
      <c r="B11" s="256" t="s">
        <v>1177</v>
      </c>
      <c r="C11" s="256" t="s">
        <v>1178</v>
      </c>
      <c r="D11" s="256" t="s">
        <v>1179</v>
      </c>
      <c r="E11" s="257" t="s">
        <v>1180</v>
      </c>
      <c r="F11" s="256" t="s">
        <v>1181</v>
      </c>
      <c r="G11" s="260" t="s">
        <v>1170</v>
      </c>
      <c r="H11" s="256">
        <v>600</v>
      </c>
      <c r="I11" s="256"/>
      <c r="J11" s="256">
        <v>2014</v>
      </c>
      <c r="K11" s="256" t="s">
        <v>1182</v>
      </c>
      <c r="L11" s="256"/>
      <c r="M11" s="256"/>
      <c r="N11" s="256"/>
      <c r="O11" s="79" t="s">
        <v>1047</v>
      </c>
      <c r="P11" s="79"/>
      <c r="Q11" s="262" t="s">
        <v>1171</v>
      </c>
      <c r="R11" s="262" t="s">
        <v>1171</v>
      </c>
      <c r="S11" s="263" t="s">
        <v>1171</v>
      </c>
      <c r="T11" s="264" t="s">
        <v>1171</v>
      </c>
      <c r="U11" s="267" t="s">
        <v>1433</v>
      </c>
      <c r="V11" s="267" t="s">
        <v>1613</v>
      </c>
      <c r="W11" s="265" t="s">
        <v>1164</v>
      </c>
      <c r="X11" s="265"/>
      <c r="Y11" s="265"/>
      <c r="Z11" s="265"/>
      <c r="AA11" s="266" t="s">
        <v>231</v>
      </c>
    </row>
    <row r="12" spans="1:27" ht="22.5" customHeight="1">
      <c r="A12" s="256">
        <f t="shared" si="0"/>
        <v>5</v>
      </c>
      <c r="B12" s="256" t="s">
        <v>1183</v>
      </c>
      <c r="C12" s="256" t="s">
        <v>1184</v>
      </c>
      <c r="D12" s="256" t="s">
        <v>1185</v>
      </c>
      <c r="E12" s="257" t="s">
        <v>1186</v>
      </c>
      <c r="F12" s="256" t="s">
        <v>1162</v>
      </c>
      <c r="G12" s="256">
        <v>1997</v>
      </c>
      <c r="H12" s="267">
        <v>8</v>
      </c>
      <c r="I12" s="267"/>
      <c r="J12" s="267">
        <v>2020</v>
      </c>
      <c r="K12" s="267" t="s">
        <v>1187</v>
      </c>
      <c r="L12" s="267">
        <v>2785</v>
      </c>
      <c r="M12" s="267"/>
      <c r="N12" s="267"/>
      <c r="O12" s="79" t="s">
        <v>102</v>
      </c>
      <c r="P12" s="267" t="s">
        <v>1163</v>
      </c>
      <c r="Q12" s="262"/>
      <c r="R12" s="262"/>
      <c r="S12" s="270">
        <v>79700</v>
      </c>
      <c r="T12" s="271">
        <v>112800</v>
      </c>
      <c r="U12" s="267" t="s">
        <v>1614</v>
      </c>
      <c r="V12" s="267" t="s">
        <v>1615</v>
      </c>
      <c r="W12" s="268" t="s">
        <v>1164</v>
      </c>
      <c r="X12" s="268" t="s">
        <v>1164</v>
      </c>
      <c r="Y12" s="268" t="s">
        <v>1164</v>
      </c>
      <c r="Z12" s="268" t="s">
        <v>1164</v>
      </c>
      <c r="AA12" s="259" t="s">
        <v>231</v>
      </c>
    </row>
    <row r="13" spans="1:27" ht="22.5" customHeight="1">
      <c r="A13" s="256">
        <f t="shared" si="0"/>
        <v>6</v>
      </c>
      <c r="B13" s="256" t="s">
        <v>1188</v>
      </c>
      <c r="C13" s="256" t="s">
        <v>1189</v>
      </c>
      <c r="D13" s="256" t="s">
        <v>1190</v>
      </c>
      <c r="E13" s="257" t="s">
        <v>1191</v>
      </c>
      <c r="F13" s="256" t="s">
        <v>1162</v>
      </c>
      <c r="G13" s="256">
        <v>1598</v>
      </c>
      <c r="H13" s="267" t="s">
        <v>1192</v>
      </c>
      <c r="I13" s="267"/>
      <c r="J13" s="267">
        <v>2012</v>
      </c>
      <c r="K13" s="267" t="s">
        <v>1193</v>
      </c>
      <c r="L13" s="267">
        <v>1710</v>
      </c>
      <c r="M13" s="267"/>
      <c r="N13" s="267"/>
      <c r="O13" s="79" t="s">
        <v>102</v>
      </c>
      <c r="P13" s="267" t="s">
        <v>1163</v>
      </c>
      <c r="Q13" s="262"/>
      <c r="R13" s="262"/>
      <c r="S13" s="272">
        <v>125400</v>
      </c>
      <c r="T13" s="271">
        <v>24900</v>
      </c>
      <c r="U13" s="267" t="s">
        <v>1616</v>
      </c>
      <c r="V13" s="267" t="s">
        <v>1617</v>
      </c>
      <c r="W13" s="268" t="s">
        <v>1164</v>
      </c>
      <c r="X13" s="268" t="s">
        <v>1164</v>
      </c>
      <c r="Y13" s="268" t="s">
        <v>1164</v>
      </c>
      <c r="Z13" s="268" t="s">
        <v>1164</v>
      </c>
      <c r="AA13" s="259" t="s">
        <v>231</v>
      </c>
    </row>
    <row r="14" spans="1:27" ht="22.5" customHeight="1">
      <c r="A14" s="256">
        <f t="shared" si="0"/>
        <v>7</v>
      </c>
      <c r="B14" s="256" t="s">
        <v>1194</v>
      </c>
      <c r="C14" s="256" t="s">
        <v>1195</v>
      </c>
      <c r="D14" s="256" t="s">
        <v>1196</v>
      </c>
      <c r="E14" s="257" t="s">
        <v>1197</v>
      </c>
      <c r="F14" s="256" t="s">
        <v>1198</v>
      </c>
      <c r="G14" s="256">
        <v>1996</v>
      </c>
      <c r="H14" s="267" t="s">
        <v>1199</v>
      </c>
      <c r="I14" s="267"/>
      <c r="J14" s="267">
        <v>2021</v>
      </c>
      <c r="K14" s="267" t="s">
        <v>1200</v>
      </c>
      <c r="L14" s="267">
        <v>3270</v>
      </c>
      <c r="M14" s="267"/>
      <c r="N14" s="267"/>
      <c r="O14" s="79" t="s">
        <v>102</v>
      </c>
      <c r="P14" s="267"/>
      <c r="Q14" s="262"/>
      <c r="R14" s="262"/>
      <c r="S14" s="272">
        <v>15500</v>
      </c>
      <c r="T14" s="271">
        <v>214800</v>
      </c>
      <c r="U14" s="267" t="s">
        <v>1618</v>
      </c>
      <c r="V14" s="267" t="s">
        <v>1619</v>
      </c>
      <c r="W14" s="268" t="s">
        <v>1164</v>
      </c>
      <c r="X14" s="268" t="s">
        <v>1164</v>
      </c>
      <c r="Y14" s="268" t="s">
        <v>1164</v>
      </c>
      <c r="Z14" s="268" t="s">
        <v>1164</v>
      </c>
      <c r="AA14" s="259" t="s">
        <v>231</v>
      </c>
    </row>
    <row r="15" spans="1:27" ht="22.5" customHeight="1">
      <c r="A15" s="256">
        <f t="shared" si="0"/>
        <v>8</v>
      </c>
      <c r="B15" s="256" t="s">
        <v>1447</v>
      </c>
      <c r="C15" s="256" t="s">
        <v>1448</v>
      </c>
      <c r="D15" s="256" t="s">
        <v>1449</v>
      </c>
      <c r="E15" s="257" t="s">
        <v>1445</v>
      </c>
      <c r="F15" s="256" t="s">
        <v>1162</v>
      </c>
      <c r="G15" s="256">
        <v>1598</v>
      </c>
      <c r="H15" s="267" t="s">
        <v>1450</v>
      </c>
      <c r="I15" s="267"/>
      <c r="J15" s="267">
        <v>2024</v>
      </c>
      <c r="K15" s="267" t="s">
        <v>1451</v>
      </c>
      <c r="L15" s="267">
        <v>2120</v>
      </c>
      <c r="M15" s="267">
        <v>117</v>
      </c>
      <c r="N15" s="267"/>
      <c r="O15" s="79" t="s">
        <v>102</v>
      </c>
      <c r="P15" s="267"/>
      <c r="Q15" s="262"/>
      <c r="R15" s="262"/>
      <c r="S15" s="272">
        <v>4600</v>
      </c>
      <c r="T15" s="271">
        <v>135600</v>
      </c>
      <c r="U15" s="267" t="s">
        <v>1620</v>
      </c>
      <c r="V15" s="267" t="s">
        <v>1621</v>
      </c>
      <c r="W15" s="268" t="s">
        <v>1164</v>
      </c>
      <c r="X15" s="268" t="s">
        <v>1164</v>
      </c>
      <c r="Y15" s="268" t="s">
        <v>1164</v>
      </c>
      <c r="Z15" s="268" t="s">
        <v>1164</v>
      </c>
      <c r="AA15" s="259"/>
    </row>
    <row r="16" spans="1:27" ht="20.100000000000001" customHeight="1">
      <c r="A16" s="273" t="s">
        <v>461</v>
      </c>
      <c r="B16" s="639" t="s">
        <v>359</v>
      </c>
      <c r="C16" s="640"/>
      <c r="D16" s="640"/>
      <c r="E16" s="640"/>
      <c r="F16" s="640"/>
      <c r="G16" s="640"/>
      <c r="H16" s="640"/>
      <c r="I16" s="640"/>
      <c r="J16" s="640"/>
      <c r="K16" s="640"/>
      <c r="L16" s="640"/>
      <c r="M16" s="640"/>
      <c r="N16" s="640"/>
      <c r="O16" s="640"/>
      <c r="P16" s="640"/>
      <c r="Q16" s="640"/>
      <c r="R16" s="640"/>
      <c r="S16" s="640"/>
      <c r="T16" s="640"/>
      <c r="U16" s="640"/>
      <c r="V16" s="640"/>
      <c r="W16" s="640"/>
      <c r="X16" s="640"/>
      <c r="Y16" s="640"/>
      <c r="Z16" s="640"/>
      <c r="AA16" s="255"/>
    </row>
    <row r="17" spans="1:27" ht="24" customHeight="1">
      <c r="A17" s="270">
        <v>1</v>
      </c>
      <c r="B17" s="256" t="s">
        <v>1201</v>
      </c>
      <c r="C17" s="256" t="s">
        <v>1202</v>
      </c>
      <c r="D17" s="256" t="s">
        <v>1203</v>
      </c>
      <c r="E17" s="257" t="s">
        <v>1204</v>
      </c>
      <c r="F17" s="256" t="s">
        <v>1162</v>
      </c>
      <c r="G17" s="256">
        <v>1108</v>
      </c>
      <c r="H17" s="256">
        <v>5</v>
      </c>
      <c r="I17" s="256"/>
      <c r="J17" s="256">
        <v>2004</v>
      </c>
      <c r="K17" s="256" t="s">
        <v>1205</v>
      </c>
      <c r="L17" s="256">
        <v>1255</v>
      </c>
      <c r="M17" s="256">
        <v>40</v>
      </c>
      <c r="N17" s="256"/>
      <c r="O17" s="79" t="s">
        <v>102</v>
      </c>
      <c r="P17" s="256"/>
      <c r="Q17" s="256"/>
      <c r="R17" s="256"/>
      <c r="S17" s="262" t="s">
        <v>1171</v>
      </c>
      <c r="T17" s="277" t="s">
        <v>1171</v>
      </c>
      <c r="U17" s="256" t="s">
        <v>1622</v>
      </c>
      <c r="V17" s="256" t="s">
        <v>1623</v>
      </c>
      <c r="W17" s="265" t="s">
        <v>1164</v>
      </c>
      <c r="X17" s="276" t="s">
        <v>1164</v>
      </c>
      <c r="Y17" s="276"/>
      <c r="Z17" s="276"/>
      <c r="AA17" s="259" t="s">
        <v>187</v>
      </c>
    </row>
    <row r="18" spans="1:27" ht="24" customHeight="1">
      <c r="A18" s="270">
        <f t="shared" ref="A18:A40" si="1">1+A17</f>
        <v>2</v>
      </c>
      <c r="B18" s="256" t="s">
        <v>1206</v>
      </c>
      <c r="C18" s="256" t="s">
        <v>1207</v>
      </c>
      <c r="D18" s="256" t="s">
        <v>1879</v>
      </c>
      <c r="E18" s="257" t="s">
        <v>1208</v>
      </c>
      <c r="F18" s="256" t="s">
        <v>1198</v>
      </c>
      <c r="G18" s="256">
        <v>1896</v>
      </c>
      <c r="H18" s="256" t="s">
        <v>1209</v>
      </c>
      <c r="I18" s="256"/>
      <c r="J18" s="256">
        <v>2006</v>
      </c>
      <c r="K18" s="256" t="s">
        <v>1210</v>
      </c>
      <c r="L18" s="256">
        <v>3000</v>
      </c>
      <c r="M18" s="256">
        <v>77</v>
      </c>
      <c r="N18" s="256"/>
      <c r="O18" s="79" t="s">
        <v>102</v>
      </c>
      <c r="P18" s="256"/>
      <c r="Q18" s="256"/>
      <c r="R18" s="256"/>
      <c r="S18" s="256">
        <v>277366</v>
      </c>
      <c r="T18" s="278">
        <v>23500</v>
      </c>
      <c r="U18" s="256" t="s">
        <v>1624</v>
      </c>
      <c r="V18" s="256" t="s">
        <v>1625</v>
      </c>
      <c r="W18" s="251" t="s">
        <v>1164</v>
      </c>
      <c r="X18" s="253" t="s">
        <v>1164</v>
      </c>
      <c r="Y18" s="253" t="s">
        <v>1164</v>
      </c>
      <c r="Z18" s="253"/>
      <c r="AA18" s="259" t="s">
        <v>187</v>
      </c>
    </row>
    <row r="19" spans="1:27" ht="24" customHeight="1">
      <c r="A19" s="270">
        <f t="shared" si="1"/>
        <v>3</v>
      </c>
      <c r="B19" s="256" t="s">
        <v>1206</v>
      </c>
      <c r="C19" s="256" t="s">
        <v>1214</v>
      </c>
      <c r="D19" s="267" t="s">
        <v>1215</v>
      </c>
      <c r="E19" s="270" t="s">
        <v>1216</v>
      </c>
      <c r="F19" s="267" t="s">
        <v>1162</v>
      </c>
      <c r="G19" s="267">
        <v>1896</v>
      </c>
      <c r="H19" s="267">
        <v>9</v>
      </c>
      <c r="I19" s="267"/>
      <c r="J19" s="267">
        <v>2006</v>
      </c>
      <c r="K19" s="267" t="s">
        <v>1217</v>
      </c>
      <c r="L19" s="267">
        <v>2800</v>
      </c>
      <c r="M19" s="267">
        <v>77</v>
      </c>
      <c r="N19" s="267"/>
      <c r="O19" s="79" t="s">
        <v>102</v>
      </c>
      <c r="P19" s="267"/>
      <c r="Q19" s="267"/>
      <c r="R19" s="267"/>
      <c r="S19" s="257">
        <v>348490</v>
      </c>
      <c r="T19" s="258">
        <v>16400</v>
      </c>
      <c r="U19" s="267" t="s">
        <v>1627</v>
      </c>
      <c r="V19" s="267" t="s">
        <v>1628</v>
      </c>
      <c r="W19" s="268" t="s">
        <v>1164</v>
      </c>
      <c r="X19" s="268" t="s">
        <v>1164</v>
      </c>
      <c r="Y19" s="268" t="s">
        <v>1164</v>
      </c>
      <c r="Z19" s="268"/>
      <c r="AA19" s="259" t="s">
        <v>187</v>
      </c>
    </row>
    <row r="20" spans="1:27" s="280" customFormat="1" ht="24" customHeight="1">
      <c r="A20" s="270">
        <f t="shared" si="1"/>
        <v>4</v>
      </c>
      <c r="B20" s="257" t="s">
        <v>1218</v>
      </c>
      <c r="C20" s="257" t="s">
        <v>1219</v>
      </c>
      <c r="D20" s="270" t="s">
        <v>1220</v>
      </c>
      <c r="E20" s="270" t="s">
        <v>1221</v>
      </c>
      <c r="F20" s="270" t="s">
        <v>1162</v>
      </c>
      <c r="G20" s="270">
        <v>1896</v>
      </c>
      <c r="H20" s="270">
        <v>5</v>
      </c>
      <c r="I20" s="270"/>
      <c r="J20" s="270">
        <v>2007</v>
      </c>
      <c r="K20" s="270" t="s">
        <v>1222</v>
      </c>
      <c r="L20" s="270">
        <v>1775</v>
      </c>
      <c r="M20" s="270">
        <v>77</v>
      </c>
      <c r="N20" s="270"/>
      <c r="O20" s="140" t="s">
        <v>102</v>
      </c>
      <c r="P20" s="270"/>
      <c r="Q20" s="270"/>
      <c r="R20" s="270"/>
      <c r="S20" s="257">
        <v>448760</v>
      </c>
      <c r="T20" s="258">
        <v>8500</v>
      </c>
      <c r="U20" s="270" t="s">
        <v>1629</v>
      </c>
      <c r="V20" s="270" t="s">
        <v>1630</v>
      </c>
      <c r="W20" s="283" t="s">
        <v>1164</v>
      </c>
      <c r="X20" s="283" t="s">
        <v>1164</v>
      </c>
      <c r="Y20" s="283" t="s">
        <v>1164</v>
      </c>
      <c r="Z20" s="283"/>
      <c r="AA20" s="284" t="s">
        <v>187</v>
      </c>
    </row>
    <row r="21" spans="1:27" ht="24" customHeight="1">
      <c r="A21" s="270">
        <f t="shared" si="1"/>
        <v>5</v>
      </c>
      <c r="B21" s="256" t="s">
        <v>1211</v>
      </c>
      <c r="C21" s="256" t="s">
        <v>1212</v>
      </c>
      <c r="D21" s="267" t="s">
        <v>1890</v>
      </c>
      <c r="E21" s="270" t="s">
        <v>1223</v>
      </c>
      <c r="F21" s="281" t="s">
        <v>1169</v>
      </c>
      <c r="G21" s="267"/>
      <c r="H21" s="267">
        <v>515</v>
      </c>
      <c r="I21" s="267"/>
      <c r="J21" s="267">
        <v>2012</v>
      </c>
      <c r="K21" s="267" t="s">
        <v>1224</v>
      </c>
      <c r="L21" s="267">
        <v>750</v>
      </c>
      <c r="M21" s="267"/>
      <c r="N21" s="267"/>
      <c r="O21" s="79" t="s">
        <v>102</v>
      </c>
      <c r="P21" s="267"/>
      <c r="Q21" s="267"/>
      <c r="R21" s="267"/>
      <c r="S21" s="263" t="s">
        <v>1171</v>
      </c>
      <c r="T21" s="264" t="s">
        <v>1171</v>
      </c>
      <c r="U21" s="267" t="s">
        <v>1631</v>
      </c>
      <c r="V21" s="267" t="s">
        <v>1632</v>
      </c>
      <c r="W21" s="265" t="s">
        <v>1164</v>
      </c>
      <c r="X21" s="276"/>
      <c r="Y21" s="276"/>
      <c r="Z21" s="276"/>
      <c r="AA21" s="266" t="s">
        <v>187</v>
      </c>
    </row>
    <row r="22" spans="1:27" ht="24" customHeight="1">
      <c r="A22" s="270">
        <f t="shared" si="1"/>
        <v>6</v>
      </c>
      <c r="B22" s="256" t="s">
        <v>1225</v>
      </c>
      <c r="C22" s="256" t="s">
        <v>1226</v>
      </c>
      <c r="D22" s="267">
        <v>411553</v>
      </c>
      <c r="E22" s="270" t="s">
        <v>1227</v>
      </c>
      <c r="F22" s="256" t="s">
        <v>1228</v>
      </c>
      <c r="G22" s="256" t="s">
        <v>1229</v>
      </c>
      <c r="H22" s="267">
        <v>1</v>
      </c>
      <c r="I22" s="267"/>
      <c r="J22" s="267">
        <v>1987</v>
      </c>
      <c r="K22" s="267" t="s">
        <v>1230</v>
      </c>
      <c r="L22" s="267">
        <v>2240</v>
      </c>
      <c r="M22" s="267">
        <v>22</v>
      </c>
      <c r="N22" s="267"/>
      <c r="O22" s="79" t="s">
        <v>102</v>
      </c>
      <c r="P22" s="267"/>
      <c r="Q22" s="267"/>
      <c r="R22" s="267"/>
      <c r="S22" s="263" t="s">
        <v>1171</v>
      </c>
      <c r="T22" s="264" t="s">
        <v>1171</v>
      </c>
      <c r="U22" s="267" t="s">
        <v>1633</v>
      </c>
      <c r="V22" s="267" t="s">
        <v>1634</v>
      </c>
      <c r="W22" s="265" t="s">
        <v>1164</v>
      </c>
      <c r="X22" s="276" t="s">
        <v>1164</v>
      </c>
      <c r="Y22" s="276"/>
      <c r="Z22" s="276"/>
      <c r="AA22" s="259" t="s">
        <v>187</v>
      </c>
    </row>
    <row r="23" spans="1:27" ht="24" customHeight="1">
      <c r="A23" s="270">
        <f t="shared" si="1"/>
        <v>7</v>
      </c>
      <c r="B23" s="281" t="s">
        <v>1231</v>
      </c>
      <c r="C23" s="281" t="s">
        <v>1232</v>
      </c>
      <c r="D23" s="285">
        <v>881</v>
      </c>
      <c r="E23" s="286" t="s">
        <v>1233</v>
      </c>
      <c r="F23" s="281" t="s">
        <v>1169</v>
      </c>
      <c r="G23" s="281" t="s">
        <v>121</v>
      </c>
      <c r="H23" s="285">
        <v>4000</v>
      </c>
      <c r="I23" s="285"/>
      <c r="J23" s="285">
        <v>1988</v>
      </c>
      <c r="K23" s="285" t="s">
        <v>1234</v>
      </c>
      <c r="L23" s="267">
        <v>5500</v>
      </c>
      <c r="M23" s="267"/>
      <c r="N23" s="267"/>
      <c r="O23" s="79" t="s">
        <v>102</v>
      </c>
      <c r="P23" s="285"/>
      <c r="Q23" s="285"/>
      <c r="R23" s="285"/>
      <c r="S23" s="287" t="s">
        <v>1171</v>
      </c>
      <c r="T23" s="282" t="s">
        <v>1171</v>
      </c>
      <c r="U23" s="267" t="s">
        <v>1633</v>
      </c>
      <c r="V23" s="267" t="s">
        <v>1634</v>
      </c>
      <c r="W23" s="288" t="s">
        <v>1164</v>
      </c>
      <c r="X23" s="289"/>
      <c r="Y23" s="289"/>
      <c r="Z23" s="289"/>
      <c r="AA23" s="266" t="s">
        <v>187</v>
      </c>
    </row>
    <row r="24" spans="1:27" ht="24" customHeight="1">
      <c r="A24" s="270">
        <f t="shared" si="1"/>
        <v>8</v>
      </c>
      <c r="B24" s="256" t="s">
        <v>1218</v>
      </c>
      <c r="C24" s="256" t="s">
        <v>1219</v>
      </c>
      <c r="D24" s="256" t="s">
        <v>1235</v>
      </c>
      <c r="E24" s="257" t="s">
        <v>1236</v>
      </c>
      <c r="F24" s="256" t="s">
        <v>1162</v>
      </c>
      <c r="G24" s="256">
        <v>2000</v>
      </c>
      <c r="H24" s="267">
        <v>5</v>
      </c>
      <c r="I24" s="267"/>
      <c r="J24" s="267">
        <v>2010</v>
      </c>
      <c r="K24" s="267" t="s">
        <v>1237</v>
      </c>
      <c r="L24" s="267">
        <v>1775</v>
      </c>
      <c r="M24" s="267">
        <v>77</v>
      </c>
      <c r="N24" s="267"/>
      <c r="O24" s="79" t="s">
        <v>102</v>
      </c>
      <c r="P24" s="267"/>
      <c r="Q24" s="267"/>
      <c r="R24" s="267"/>
      <c r="S24" s="270">
        <v>252018</v>
      </c>
      <c r="T24" s="271">
        <v>14900</v>
      </c>
      <c r="U24" s="267" t="s">
        <v>1635</v>
      </c>
      <c r="V24" s="267" t="s">
        <v>1636</v>
      </c>
      <c r="W24" s="268" t="s">
        <v>1164</v>
      </c>
      <c r="X24" s="268" t="s">
        <v>1164</v>
      </c>
      <c r="Y24" s="268" t="s">
        <v>1164</v>
      </c>
      <c r="Z24" s="268"/>
      <c r="AA24" s="259" t="s">
        <v>187</v>
      </c>
    </row>
    <row r="25" spans="1:27" ht="24" customHeight="1">
      <c r="A25" s="270">
        <f t="shared" si="1"/>
        <v>9</v>
      </c>
      <c r="B25" s="279" t="s">
        <v>1238</v>
      </c>
      <c r="C25" s="281" t="s">
        <v>1239</v>
      </c>
      <c r="D25" s="281" t="s">
        <v>1240</v>
      </c>
      <c r="E25" s="279" t="s">
        <v>1241</v>
      </c>
      <c r="F25" s="281" t="s">
        <v>1198</v>
      </c>
      <c r="G25" s="281">
        <v>1896</v>
      </c>
      <c r="H25" s="285" t="s">
        <v>1242</v>
      </c>
      <c r="I25" s="285"/>
      <c r="J25" s="285">
        <v>2009</v>
      </c>
      <c r="K25" s="285" t="s">
        <v>1243</v>
      </c>
      <c r="L25" s="267">
        <v>2800</v>
      </c>
      <c r="M25" s="267"/>
      <c r="N25" s="267"/>
      <c r="O25" s="79" t="s">
        <v>102</v>
      </c>
      <c r="P25" s="285"/>
      <c r="Q25" s="285"/>
      <c r="R25" s="285"/>
      <c r="S25" s="286">
        <v>170575</v>
      </c>
      <c r="T25" s="290">
        <v>34100</v>
      </c>
      <c r="U25" s="267" t="s">
        <v>1635</v>
      </c>
      <c r="V25" s="267" t="s">
        <v>1636</v>
      </c>
      <c r="W25" s="268" t="s">
        <v>1164</v>
      </c>
      <c r="X25" s="268" t="s">
        <v>1164</v>
      </c>
      <c r="Y25" s="268" t="s">
        <v>1164</v>
      </c>
      <c r="Z25" s="268"/>
      <c r="AA25" s="259" t="s">
        <v>187</v>
      </c>
    </row>
    <row r="26" spans="1:27" ht="24" customHeight="1">
      <c r="A26" s="270">
        <f t="shared" si="1"/>
        <v>10</v>
      </c>
      <c r="B26" s="279" t="s">
        <v>1225</v>
      </c>
      <c r="C26" s="281">
        <v>11054</v>
      </c>
      <c r="D26" s="281" t="s">
        <v>1244</v>
      </c>
      <c r="E26" s="279" t="s">
        <v>1245</v>
      </c>
      <c r="F26" s="281" t="s">
        <v>1228</v>
      </c>
      <c r="G26" s="281">
        <v>4400</v>
      </c>
      <c r="H26" s="285">
        <v>2</v>
      </c>
      <c r="I26" s="285"/>
      <c r="J26" s="285">
        <v>2014</v>
      </c>
      <c r="K26" s="285" t="s">
        <v>1246</v>
      </c>
      <c r="L26" s="267">
        <v>6200</v>
      </c>
      <c r="M26" s="267">
        <v>81</v>
      </c>
      <c r="N26" s="267"/>
      <c r="O26" s="79" t="s">
        <v>102</v>
      </c>
      <c r="P26" s="285"/>
      <c r="Q26" s="285"/>
      <c r="R26" s="285"/>
      <c r="S26" s="286">
        <v>4900.2</v>
      </c>
      <c r="T26" s="290">
        <v>100440</v>
      </c>
      <c r="U26" s="285" t="s">
        <v>1637</v>
      </c>
      <c r="V26" s="285" t="s">
        <v>1638</v>
      </c>
      <c r="W26" s="291" t="s">
        <v>1164</v>
      </c>
      <c r="X26" s="291" t="s">
        <v>1164</v>
      </c>
      <c r="Y26" s="291" t="s">
        <v>1164</v>
      </c>
      <c r="Z26" s="291"/>
      <c r="AA26" s="259" t="s">
        <v>187</v>
      </c>
    </row>
    <row r="27" spans="1:27" ht="24" customHeight="1">
      <c r="A27" s="270">
        <f t="shared" si="1"/>
        <v>11</v>
      </c>
      <c r="B27" s="279" t="s">
        <v>1248</v>
      </c>
      <c r="C27" s="281" t="s">
        <v>1249</v>
      </c>
      <c r="D27" s="281" t="s">
        <v>1250</v>
      </c>
      <c r="E27" s="279" t="s">
        <v>1251</v>
      </c>
      <c r="F27" s="281" t="s">
        <v>1252</v>
      </c>
      <c r="G27" s="281"/>
      <c r="H27" s="285">
        <v>1</v>
      </c>
      <c r="I27" s="285"/>
      <c r="J27" s="285">
        <v>2008</v>
      </c>
      <c r="K27" s="292" t="s">
        <v>1253</v>
      </c>
      <c r="L27" s="297" t="s">
        <v>1253</v>
      </c>
      <c r="M27" s="297"/>
      <c r="N27" s="297"/>
      <c r="O27" s="79" t="s">
        <v>102</v>
      </c>
      <c r="P27" s="285"/>
      <c r="Q27" s="285"/>
      <c r="R27" s="285"/>
      <c r="S27" s="286" t="s">
        <v>1171</v>
      </c>
      <c r="T27" s="290" t="s">
        <v>1171</v>
      </c>
      <c r="U27" s="285" t="s">
        <v>1639</v>
      </c>
      <c r="V27" s="285" t="s">
        <v>1640</v>
      </c>
      <c r="W27" s="291" t="s">
        <v>1164</v>
      </c>
      <c r="X27" s="291" t="s">
        <v>1164</v>
      </c>
      <c r="Y27" s="291"/>
      <c r="Z27" s="291"/>
      <c r="AA27" s="259" t="s">
        <v>187</v>
      </c>
    </row>
    <row r="28" spans="1:27" ht="24" customHeight="1">
      <c r="A28" s="270">
        <f t="shared" si="1"/>
        <v>12</v>
      </c>
      <c r="B28" s="293" t="s">
        <v>1254</v>
      </c>
      <c r="C28" s="294" t="s">
        <v>1255</v>
      </c>
      <c r="D28" s="294" t="s">
        <v>1256</v>
      </c>
      <c r="E28" s="293" t="s">
        <v>1257</v>
      </c>
      <c r="F28" s="294" t="s">
        <v>1228</v>
      </c>
      <c r="G28" s="294">
        <v>7480</v>
      </c>
      <c r="H28" s="295" t="s">
        <v>1258</v>
      </c>
      <c r="I28" s="295"/>
      <c r="J28" s="295">
        <v>2001</v>
      </c>
      <c r="K28" s="296" t="s">
        <v>1259</v>
      </c>
      <c r="L28" s="297">
        <v>7500</v>
      </c>
      <c r="M28" s="297">
        <v>85</v>
      </c>
      <c r="N28" s="297"/>
      <c r="O28" s="79" t="s">
        <v>102</v>
      </c>
      <c r="P28" s="267"/>
      <c r="Q28" s="267"/>
      <c r="R28" s="267"/>
      <c r="S28" s="286" t="s">
        <v>1171</v>
      </c>
      <c r="T28" s="290" t="s">
        <v>1171</v>
      </c>
      <c r="U28" s="298">
        <v>45829</v>
      </c>
      <c r="V28" s="298">
        <v>46193</v>
      </c>
      <c r="W28" s="291" t="s">
        <v>1164</v>
      </c>
      <c r="X28" s="291" t="s">
        <v>1164</v>
      </c>
      <c r="Y28" s="291"/>
      <c r="Z28" s="291"/>
      <c r="AA28" s="259" t="s">
        <v>187</v>
      </c>
    </row>
    <row r="29" spans="1:27" ht="24" customHeight="1">
      <c r="A29" s="270">
        <f t="shared" si="1"/>
        <v>13</v>
      </c>
      <c r="B29" s="293" t="s">
        <v>1260</v>
      </c>
      <c r="C29" s="294" t="s">
        <v>1261</v>
      </c>
      <c r="D29" s="294" t="s">
        <v>1262</v>
      </c>
      <c r="E29" s="293" t="s">
        <v>1263</v>
      </c>
      <c r="F29" s="294" t="s">
        <v>1264</v>
      </c>
      <c r="G29" s="294">
        <v>6374</v>
      </c>
      <c r="H29" s="296" t="s">
        <v>1265</v>
      </c>
      <c r="I29" s="296"/>
      <c r="J29" s="295">
        <v>2001</v>
      </c>
      <c r="K29" s="296" t="s">
        <v>1266</v>
      </c>
      <c r="L29" s="297">
        <v>18000</v>
      </c>
      <c r="M29" s="297">
        <v>205</v>
      </c>
      <c r="N29" s="297"/>
      <c r="O29" s="79" t="s">
        <v>102</v>
      </c>
      <c r="P29" s="267"/>
      <c r="Q29" s="267"/>
      <c r="R29" s="267"/>
      <c r="S29" s="285" t="s">
        <v>1171</v>
      </c>
      <c r="T29" s="300" t="s">
        <v>1171</v>
      </c>
      <c r="U29" s="298" t="s">
        <v>1641</v>
      </c>
      <c r="V29" s="298" t="s">
        <v>1642</v>
      </c>
      <c r="W29" s="291" t="s">
        <v>1164</v>
      </c>
      <c r="X29" s="291" t="s">
        <v>1164</v>
      </c>
      <c r="Y29" s="291"/>
      <c r="Z29" s="291"/>
      <c r="AA29" s="259" t="s">
        <v>187</v>
      </c>
    </row>
    <row r="30" spans="1:27" ht="24" customHeight="1">
      <c r="A30" s="270">
        <f t="shared" si="1"/>
        <v>14</v>
      </c>
      <c r="B30" s="293" t="s">
        <v>1267</v>
      </c>
      <c r="C30" s="294" t="s">
        <v>1268</v>
      </c>
      <c r="D30" s="294">
        <v>23832</v>
      </c>
      <c r="E30" s="293" t="s">
        <v>1269</v>
      </c>
      <c r="F30" s="294" t="s">
        <v>1169</v>
      </c>
      <c r="G30" s="294"/>
      <c r="H30" s="295">
        <v>5000</v>
      </c>
      <c r="I30" s="295"/>
      <c r="J30" s="296">
        <v>1969</v>
      </c>
      <c r="K30" s="296" t="s">
        <v>1270</v>
      </c>
      <c r="L30" s="297">
        <v>7000</v>
      </c>
      <c r="M30" s="297"/>
      <c r="N30" s="297"/>
      <c r="O30" s="79" t="s">
        <v>102</v>
      </c>
      <c r="P30" s="267"/>
      <c r="Q30" s="267"/>
      <c r="R30" s="267"/>
      <c r="S30" s="294" t="s">
        <v>1171</v>
      </c>
      <c r="T30" s="301" t="s">
        <v>1171</v>
      </c>
      <c r="U30" s="298" t="s">
        <v>1643</v>
      </c>
      <c r="V30" s="298" t="s">
        <v>1644</v>
      </c>
      <c r="W30" s="291" t="s">
        <v>1164</v>
      </c>
      <c r="X30" s="291"/>
      <c r="Y30" s="291"/>
      <c r="Z30" s="291"/>
      <c r="AA30" s="266" t="s">
        <v>187</v>
      </c>
    </row>
    <row r="31" spans="1:27" ht="24" customHeight="1">
      <c r="A31" s="270">
        <f t="shared" si="1"/>
        <v>15</v>
      </c>
      <c r="B31" s="303" t="s">
        <v>1271</v>
      </c>
      <c r="C31" s="302" t="s">
        <v>1272</v>
      </c>
      <c r="D31" s="302">
        <v>106116</v>
      </c>
      <c r="E31" s="303" t="s">
        <v>231</v>
      </c>
      <c r="F31" s="302" t="s">
        <v>1273</v>
      </c>
      <c r="G31" s="302"/>
      <c r="H31" s="304"/>
      <c r="I31" s="304"/>
      <c r="J31" s="304">
        <v>1979</v>
      </c>
      <c r="K31" s="305"/>
      <c r="L31" s="297"/>
      <c r="M31" s="297"/>
      <c r="N31" s="297"/>
      <c r="O31" s="79" t="s">
        <v>102</v>
      </c>
      <c r="P31" s="285"/>
      <c r="Q31" s="285"/>
      <c r="R31" s="285"/>
      <c r="S31" s="302" t="s">
        <v>1171</v>
      </c>
      <c r="T31" s="306" t="s">
        <v>1171</v>
      </c>
      <c r="U31" s="307" t="s">
        <v>1645</v>
      </c>
      <c r="V31" s="307" t="s">
        <v>1646</v>
      </c>
      <c r="W31" s="291" t="s">
        <v>1164</v>
      </c>
      <c r="X31" s="291"/>
      <c r="Y31" s="291"/>
      <c r="Z31" s="291"/>
      <c r="AA31" s="266" t="s">
        <v>187</v>
      </c>
    </row>
    <row r="32" spans="1:27" ht="24" customHeight="1">
      <c r="A32" s="270">
        <f t="shared" si="1"/>
        <v>16</v>
      </c>
      <c r="B32" s="294" t="s">
        <v>1238</v>
      </c>
      <c r="C32" s="294" t="s">
        <v>1274</v>
      </c>
      <c r="D32" s="294" t="s">
        <v>1275</v>
      </c>
      <c r="E32" s="293" t="s">
        <v>1276</v>
      </c>
      <c r="F32" s="294" t="s">
        <v>1198</v>
      </c>
      <c r="G32" s="294">
        <v>1968</v>
      </c>
      <c r="H32" s="295">
        <v>7</v>
      </c>
      <c r="I32" s="295"/>
      <c r="J32" s="295">
        <v>2016</v>
      </c>
      <c r="K32" s="296" t="s">
        <v>1277</v>
      </c>
      <c r="L32" s="297">
        <v>3500</v>
      </c>
      <c r="M32" s="297">
        <v>103</v>
      </c>
      <c r="N32" s="297"/>
      <c r="O32" s="79" t="s">
        <v>102</v>
      </c>
      <c r="P32" s="267"/>
      <c r="Q32" s="267"/>
      <c r="R32" s="267"/>
      <c r="S32" s="294">
        <v>101622</v>
      </c>
      <c r="T32" s="301">
        <v>59600</v>
      </c>
      <c r="U32" s="298" t="s">
        <v>1393</v>
      </c>
      <c r="V32" s="298" t="s">
        <v>1626</v>
      </c>
      <c r="W32" s="308" t="s">
        <v>1164</v>
      </c>
      <c r="X32" s="308" t="s">
        <v>1164</v>
      </c>
      <c r="Y32" s="308" t="s">
        <v>1164</v>
      </c>
      <c r="Z32" s="308"/>
      <c r="AA32" s="259" t="s">
        <v>187</v>
      </c>
    </row>
    <row r="33" spans="1:27" ht="24" customHeight="1">
      <c r="A33" s="270">
        <f t="shared" si="1"/>
        <v>17</v>
      </c>
      <c r="B33" s="294" t="s">
        <v>1278</v>
      </c>
      <c r="C33" s="294" t="s">
        <v>1279</v>
      </c>
      <c r="D33" s="294" t="s">
        <v>1280</v>
      </c>
      <c r="E33" s="293" t="s">
        <v>1281</v>
      </c>
      <c r="F33" s="294" t="s">
        <v>1198</v>
      </c>
      <c r="G33" s="294">
        <v>2287</v>
      </c>
      <c r="H33" s="295" t="s">
        <v>1282</v>
      </c>
      <c r="I33" s="295"/>
      <c r="J33" s="295">
        <v>2012</v>
      </c>
      <c r="K33" s="296" t="s">
        <v>1283</v>
      </c>
      <c r="L33" s="297">
        <v>3500</v>
      </c>
      <c r="M33" s="297">
        <v>78</v>
      </c>
      <c r="N33" s="297"/>
      <c r="O33" s="79" t="s">
        <v>102</v>
      </c>
      <c r="P33" s="267"/>
      <c r="Q33" s="267"/>
      <c r="R33" s="267"/>
      <c r="S33" s="294">
        <v>222696</v>
      </c>
      <c r="T33" s="301">
        <v>57500</v>
      </c>
      <c r="U33" s="298" t="s">
        <v>1647</v>
      </c>
      <c r="V33" s="298" t="s">
        <v>1648</v>
      </c>
      <c r="W33" s="308" t="s">
        <v>1164</v>
      </c>
      <c r="X33" s="308" t="s">
        <v>1164</v>
      </c>
      <c r="Y33" s="308" t="s">
        <v>1164</v>
      </c>
      <c r="Z33" s="308"/>
      <c r="AA33" s="259" t="s">
        <v>187</v>
      </c>
    </row>
    <row r="34" spans="1:27" s="280" customFormat="1" ht="24" customHeight="1">
      <c r="A34" s="270">
        <f t="shared" si="1"/>
        <v>18</v>
      </c>
      <c r="B34" s="293" t="s">
        <v>1284</v>
      </c>
      <c r="C34" s="293" t="s">
        <v>1285</v>
      </c>
      <c r="D34" s="309" t="s">
        <v>1286</v>
      </c>
      <c r="E34" s="293"/>
      <c r="F34" s="293"/>
      <c r="G34" s="293">
        <v>2000</v>
      </c>
      <c r="H34" s="299">
        <v>1</v>
      </c>
      <c r="I34" s="299"/>
      <c r="J34" s="299">
        <v>2009</v>
      </c>
      <c r="K34" s="310"/>
      <c r="L34" s="311"/>
      <c r="M34" s="311"/>
      <c r="N34" s="311"/>
      <c r="O34" s="140" t="s">
        <v>187</v>
      </c>
      <c r="P34" s="270"/>
      <c r="Q34" s="270"/>
      <c r="R34" s="270"/>
      <c r="S34" s="293" t="s">
        <v>1171</v>
      </c>
      <c r="T34" s="312" t="s">
        <v>1171</v>
      </c>
      <c r="U34" s="313" t="s">
        <v>1649</v>
      </c>
      <c r="V34" s="313" t="s">
        <v>1650</v>
      </c>
      <c r="W34" s="314" t="s">
        <v>1164</v>
      </c>
      <c r="X34" s="314" t="s">
        <v>1164</v>
      </c>
      <c r="Y34" s="314"/>
      <c r="Z34" s="314"/>
      <c r="AA34" s="284" t="s">
        <v>187</v>
      </c>
    </row>
    <row r="35" spans="1:27" s="280" customFormat="1" ht="24" customHeight="1">
      <c r="A35" s="270">
        <f t="shared" si="1"/>
        <v>19</v>
      </c>
      <c r="B35" s="293" t="s">
        <v>1287</v>
      </c>
      <c r="C35" s="293" t="s">
        <v>1288</v>
      </c>
      <c r="D35" s="293" t="s">
        <v>1289</v>
      </c>
      <c r="E35" s="293" t="s">
        <v>1290</v>
      </c>
      <c r="F35" s="293" t="s">
        <v>1213</v>
      </c>
      <c r="G35" s="293"/>
      <c r="H35" s="299"/>
      <c r="I35" s="299"/>
      <c r="J35" s="299">
        <v>2020</v>
      </c>
      <c r="K35" s="310" t="s">
        <v>1291</v>
      </c>
      <c r="L35" s="311">
        <v>1300</v>
      </c>
      <c r="M35" s="311"/>
      <c r="N35" s="311"/>
      <c r="O35" s="140" t="s">
        <v>187</v>
      </c>
      <c r="P35" s="270"/>
      <c r="Q35" s="270"/>
      <c r="R35" s="270"/>
      <c r="S35" s="293" t="s">
        <v>1171</v>
      </c>
      <c r="T35" s="312" t="s">
        <v>1171</v>
      </c>
      <c r="U35" s="313" t="s">
        <v>1651</v>
      </c>
      <c r="V35" s="313" t="s">
        <v>1652</v>
      </c>
      <c r="W35" s="314" t="s">
        <v>1164</v>
      </c>
      <c r="X35" s="314"/>
      <c r="Y35" s="314"/>
      <c r="Z35" s="314"/>
      <c r="AA35" s="284" t="s">
        <v>187</v>
      </c>
    </row>
    <row r="36" spans="1:27" ht="24" customHeight="1">
      <c r="A36" s="270">
        <f t="shared" si="1"/>
        <v>20</v>
      </c>
      <c r="B36" s="294" t="s">
        <v>1292</v>
      </c>
      <c r="C36" s="294" t="s">
        <v>1219</v>
      </c>
      <c r="D36" s="294" t="s">
        <v>1293</v>
      </c>
      <c r="E36" s="293" t="s">
        <v>1294</v>
      </c>
      <c r="F36" s="294" t="s">
        <v>1162</v>
      </c>
      <c r="G36" s="294">
        <v>1598</v>
      </c>
      <c r="H36" s="295" t="s">
        <v>1295</v>
      </c>
      <c r="I36" s="295"/>
      <c r="J36" s="295">
        <v>2010</v>
      </c>
      <c r="K36" s="296" t="s">
        <v>1296</v>
      </c>
      <c r="L36" s="297">
        <v>1777</v>
      </c>
      <c r="M36" s="297">
        <v>77</v>
      </c>
      <c r="N36" s="297"/>
      <c r="O36" s="79" t="s">
        <v>187</v>
      </c>
      <c r="P36" s="267"/>
      <c r="Q36" s="267"/>
      <c r="R36" s="267"/>
      <c r="S36" s="294">
        <v>229565</v>
      </c>
      <c r="T36" s="301">
        <v>17200</v>
      </c>
      <c r="U36" s="298" t="s">
        <v>1635</v>
      </c>
      <c r="V36" s="298" t="s">
        <v>1636</v>
      </c>
      <c r="W36" s="308" t="s">
        <v>1164</v>
      </c>
      <c r="X36" s="308" t="s">
        <v>1164</v>
      </c>
      <c r="Y36" s="308" t="s">
        <v>1164</v>
      </c>
      <c r="Z36" s="308"/>
      <c r="AA36" s="259" t="s">
        <v>187</v>
      </c>
    </row>
    <row r="37" spans="1:27" s="280" customFormat="1" ht="24" customHeight="1">
      <c r="A37" s="270">
        <f t="shared" si="1"/>
        <v>21</v>
      </c>
      <c r="B37" s="293" t="s">
        <v>1206</v>
      </c>
      <c r="C37" s="293" t="s">
        <v>1297</v>
      </c>
      <c r="D37" s="293" t="s">
        <v>1298</v>
      </c>
      <c r="E37" s="293" t="s">
        <v>1299</v>
      </c>
      <c r="F37" s="293" t="s">
        <v>1198</v>
      </c>
      <c r="G37" s="293">
        <v>1968</v>
      </c>
      <c r="H37" s="299" t="s">
        <v>1300</v>
      </c>
      <c r="I37" s="299"/>
      <c r="J37" s="299">
        <v>2014</v>
      </c>
      <c r="K37" s="310" t="s">
        <v>1301</v>
      </c>
      <c r="L37" s="311">
        <v>2800</v>
      </c>
      <c r="M37" s="311">
        <v>77</v>
      </c>
      <c r="N37" s="311"/>
      <c r="O37" s="140" t="s">
        <v>187</v>
      </c>
      <c r="P37" s="270"/>
      <c r="Q37" s="270"/>
      <c r="R37" s="270"/>
      <c r="S37" s="293">
        <v>270685</v>
      </c>
      <c r="T37" s="312">
        <v>38800</v>
      </c>
      <c r="U37" s="313" t="s">
        <v>1653</v>
      </c>
      <c r="V37" s="313" t="s">
        <v>1654</v>
      </c>
      <c r="W37" s="314" t="s">
        <v>1164</v>
      </c>
      <c r="X37" s="314" t="s">
        <v>1164</v>
      </c>
      <c r="Y37" s="314" t="s">
        <v>1164</v>
      </c>
      <c r="Z37" s="314"/>
      <c r="AA37" s="284" t="s">
        <v>187</v>
      </c>
    </row>
    <row r="38" spans="1:27" s="280" customFormat="1" ht="24" customHeight="1">
      <c r="A38" s="270">
        <f t="shared" si="1"/>
        <v>22</v>
      </c>
      <c r="B38" s="293" t="s">
        <v>1302</v>
      </c>
      <c r="C38" s="293" t="s">
        <v>1303</v>
      </c>
      <c r="D38" s="293" t="s">
        <v>1304</v>
      </c>
      <c r="E38" s="293" t="s">
        <v>1305</v>
      </c>
      <c r="F38" s="293" t="s">
        <v>1228</v>
      </c>
      <c r="G38" s="293">
        <v>440</v>
      </c>
      <c r="H38" s="299">
        <v>1</v>
      </c>
      <c r="I38" s="299"/>
      <c r="J38" s="299">
        <v>2016</v>
      </c>
      <c r="K38" s="310" t="s">
        <v>1306</v>
      </c>
      <c r="L38" s="311">
        <v>6200</v>
      </c>
      <c r="M38" s="311">
        <v>81</v>
      </c>
      <c r="N38" s="311"/>
      <c r="O38" s="140" t="s">
        <v>187</v>
      </c>
      <c r="P38" s="270"/>
      <c r="Q38" s="270"/>
      <c r="R38" s="270"/>
      <c r="S38" s="293" t="s">
        <v>1171</v>
      </c>
      <c r="T38" s="312" t="s">
        <v>1171</v>
      </c>
      <c r="U38" s="313" t="s">
        <v>1655</v>
      </c>
      <c r="V38" s="313" t="s">
        <v>1656</v>
      </c>
      <c r="W38" s="314" t="s">
        <v>1164</v>
      </c>
      <c r="X38" s="314" t="s">
        <v>1164</v>
      </c>
      <c r="Y38" s="314"/>
      <c r="Z38" s="314"/>
      <c r="AA38" s="284" t="s">
        <v>187</v>
      </c>
    </row>
    <row r="39" spans="1:27" s="280" customFormat="1" ht="24" customHeight="1">
      <c r="A39" s="270">
        <f t="shared" si="1"/>
        <v>23</v>
      </c>
      <c r="B39" s="293" t="s">
        <v>1307</v>
      </c>
      <c r="C39" s="293" t="s">
        <v>1308</v>
      </c>
      <c r="D39" s="293" t="s">
        <v>1309</v>
      </c>
      <c r="E39" s="293" t="s">
        <v>1310</v>
      </c>
      <c r="F39" s="293" t="s">
        <v>1213</v>
      </c>
      <c r="G39" s="293"/>
      <c r="H39" s="299"/>
      <c r="I39" s="299"/>
      <c r="J39" s="299">
        <v>2022</v>
      </c>
      <c r="K39" s="310" t="s">
        <v>1311</v>
      </c>
      <c r="L39" s="311">
        <v>1300</v>
      </c>
      <c r="M39" s="311"/>
      <c r="N39" s="311"/>
      <c r="O39" s="140" t="s">
        <v>187</v>
      </c>
      <c r="P39" s="270"/>
      <c r="Q39" s="270"/>
      <c r="R39" s="270"/>
      <c r="S39" s="293" t="s">
        <v>1171</v>
      </c>
      <c r="T39" s="312" t="s">
        <v>1171</v>
      </c>
      <c r="U39" s="313" t="s">
        <v>1346</v>
      </c>
      <c r="V39" s="313" t="s">
        <v>1657</v>
      </c>
      <c r="W39" s="314" t="s">
        <v>1164</v>
      </c>
      <c r="X39" s="314"/>
      <c r="Y39" s="314"/>
      <c r="Z39" s="314"/>
      <c r="AA39" s="284" t="s">
        <v>187</v>
      </c>
    </row>
    <row r="40" spans="1:27" s="280" customFormat="1" ht="24" customHeight="1">
      <c r="A40" s="270">
        <f t="shared" si="1"/>
        <v>24</v>
      </c>
      <c r="B40" s="293" t="s">
        <v>1312</v>
      </c>
      <c r="C40" s="293" t="s">
        <v>1313</v>
      </c>
      <c r="D40" s="293" t="s">
        <v>1314</v>
      </c>
      <c r="E40" s="293" t="s">
        <v>1315</v>
      </c>
      <c r="F40" s="293" t="s">
        <v>1198</v>
      </c>
      <c r="G40" s="293">
        <v>6871</v>
      </c>
      <c r="H40" s="299" t="s">
        <v>1316</v>
      </c>
      <c r="I40" s="299"/>
      <c r="J40" s="299">
        <v>2014</v>
      </c>
      <c r="K40" s="310" t="s">
        <v>1317</v>
      </c>
      <c r="L40" s="311">
        <v>11990</v>
      </c>
      <c r="M40" s="311">
        <v>184</v>
      </c>
      <c r="N40" s="311"/>
      <c r="O40" s="140" t="s">
        <v>187</v>
      </c>
      <c r="P40" s="270"/>
      <c r="Q40" s="270"/>
      <c r="R40" s="270"/>
      <c r="S40" s="315">
        <v>385455</v>
      </c>
      <c r="T40" s="316">
        <v>136700</v>
      </c>
      <c r="U40" s="313" t="s">
        <v>1658</v>
      </c>
      <c r="V40" s="313" t="s">
        <v>1659</v>
      </c>
      <c r="W40" s="314" t="s">
        <v>1164</v>
      </c>
      <c r="X40" s="314" t="s">
        <v>1164</v>
      </c>
      <c r="Y40" s="314" t="s">
        <v>1164</v>
      </c>
      <c r="Z40" s="314"/>
      <c r="AA40" s="284" t="s">
        <v>187</v>
      </c>
    </row>
    <row r="41" spans="1:27" s="280" customFormat="1" ht="73.5" customHeight="1">
      <c r="A41" s="270">
        <v>25</v>
      </c>
      <c r="B41" s="293" t="s">
        <v>1891</v>
      </c>
      <c r="C41" s="293" t="s">
        <v>1892</v>
      </c>
      <c r="D41" s="293" t="s">
        <v>1893</v>
      </c>
      <c r="E41" s="293" t="s">
        <v>1894</v>
      </c>
      <c r="F41" s="293" t="s">
        <v>1895</v>
      </c>
      <c r="G41" s="293">
        <v>1319</v>
      </c>
      <c r="H41" s="299">
        <v>1</v>
      </c>
      <c r="I41" s="299"/>
      <c r="J41" s="299">
        <v>2024</v>
      </c>
      <c r="K41" s="310" t="s">
        <v>1896</v>
      </c>
      <c r="L41" s="311">
        <v>2000</v>
      </c>
      <c r="M41" s="311">
        <v>18.2</v>
      </c>
      <c r="N41" s="311"/>
      <c r="O41" s="140" t="s">
        <v>187</v>
      </c>
      <c r="P41" s="270"/>
      <c r="Q41" s="646" t="s">
        <v>1899</v>
      </c>
      <c r="R41" s="647"/>
      <c r="S41" s="315"/>
      <c r="T41" s="316">
        <v>88500</v>
      </c>
      <c r="U41" s="313" t="s">
        <v>1897</v>
      </c>
      <c r="V41" s="313" t="s">
        <v>1898</v>
      </c>
      <c r="W41" s="314" t="s">
        <v>1164</v>
      </c>
      <c r="X41" s="314" t="s">
        <v>1164</v>
      </c>
      <c r="Y41" s="314" t="s">
        <v>1164</v>
      </c>
      <c r="Z41" s="314"/>
      <c r="AA41" s="284" t="s">
        <v>187</v>
      </c>
    </row>
    <row r="42" spans="1:27" s="246" customFormat="1" ht="20.100000000000001" customHeight="1">
      <c r="A42" s="273" t="s">
        <v>122</v>
      </c>
      <c r="B42" s="641" t="s">
        <v>331</v>
      </c>
      <c r="C42" s="642"/>
      <c r="D42" s="642"/>
      <c r="E42" s="642"/>
      <c r="F42" s="642"/>
      <c r="G42" s="642"/>
      <c r="H42" s="642"/>
      <c r="I42" s="642"/>
      <c r="J42" s="642"/>
      <c r="K42" s="642"/>
      <c r="L42" s="642"/>
      <c r="M42" s="642"/>
      <c r="N42" s="642"/>
      <c r="O42" s="642"/>
      <c r="P42" s="642"/>
      <c r="Q42" s="642"/>
      <c r="R42" s="642"/>
      <c r="S42" s="642"/>
      <c r="T42" s="642"/>
      <c r="U42" s="642"/>
      <c r="V42" s="642"/>
      <c r="W42" s="642"/>
      <c r="X42" s="642"/>
      <c r="Y42" s="642"/>
      <c r="Z42" s="642"/>
      <c r="AA42" s="255"/>
    </row>
    <row r="43" spans="1:27" s="317" customFormat="1" ht="28.5" customHeight="1">
      <c r="A43" s="256">
        <v>1</v>
      </c>
      <c r="B43" s="256" t="s">
        <v>1318</v>
      </c>
      <c r="C43" s="256" t="s">
        <v>1319</v>
      </c>
      <c r="D43" s="256" t="s">
        <v>1320</v>
      </c>
      <c r="E43" s="257" t="s">
        <v>1321</v>
      </c>
      <c r="F43" s="256" t="s">
        <v>1162</v>
      </c>
      <c r="G43" s="256">
        <v>1598</v>
      </c>
      <c r="H43" s="256" t="s">
        <v>1322</v>
      </c>
      <c r="I43" s="256" t="s">
        <v>1608</v>
      </c>
      <c r="J43" s="256">
        <v>2018</v>
      </c>
      <c r="K43" s="79" t="s">
        <v>1323</v>
      </c>
      <c r="L43" s="79">
        <v>1790</v>
      </c>
      <c r="M43" s="79">
        <v>84</v>
      </c>
      <c r="N43" s="79">
        <v>5</v>
      </c>
      <c r="O43" s="79" t="s">
        <v>102</v>
      </c>
      <c r="P43" s="79" t="s">
        <v>1324</v>
      </c>
      <c r="Q43" s="256"/>
      <c r="R43" s="256"/>
      <c r="S43" s="79">
        <v>48812</v>
      </c>
      <c r="T43" s="423">
        <v>44000</v>
      </c>
      <c r="U43" s="256" t="s">
        <v>1660</v>
      </c>
      <c r="V43" s="256" t="s">
        <v>1661</v>
      </c>
      <c r="W43" s="251" t="s">
        <v>1164</v>
      </c>
      <c r="X43" s="251" t="s">
        <v>1164</v>
      </c>
      <c r="Y43" s="251" t="s">
        <v>1164</v>
      </c>
      <c r="Z43" s="251" t="s">
        <v>1164</v>
      </c>
      <c r="AA43" s="259" t="s">
        <v>187</v>
      </c>
    </row>
    <row r="44" spans="1:27" s="317" customFormat="1" ht="28.5" customHeight="1">
      <c r="A44" s="256">
        <v>2</v>
      </c>
      <c r="B44" s="256" t="s">
        <v>1218</v>
      </c>
      <c r="C44" s="256" t="s">
        <v>1325</v>
      </c>
      <c r="D44" s="256" t="s">
        <v>1326</v>
      </c>
      <c r="E44" s="257" t="s">
        <v>1327</v>
      </c>
      <c r="F44" s="256" t="s">
        <v>1162</v>
      </c>
      <c r="G44" s="256">
        <v>999</v>
      </c>
      <c r="H44" s="256" t="s">
        <v>1467</v>
      </c>
      <c r="I44" s="256" t="s">
        <v>1608</v>
      </c>
      <c r="J44" s="256">
        <v>2019</v>
      </c>
      <c r="K44" s="79" t="s">
        <v>1328</v>
      </c>
      <c r="L44" s="79">
        <v>1660</v>
      </c>
      <c r="M44" s="79">
        <v>81</v>
      </c>
      <c r="N44" s="79">
        <v>5</v>
      </c>
      <c r="O44" s="79" t="s">
        <v>102</v>
      </c>
      <c r="P44" s="79"/>
      <c r="Q44" s="256"/>
      <c r="R44" s="256"/>
      <c r="S44" s="140">
        <v>42500</v>
      </c>
      <c r="T44" s="424">
        <v>47500</v>
      </c>
      <c r="U44" s="256" t="s">
        <v>1662</v>
      </c>
      <c r="V44" s="256" t="s">
        <v>1663</v>
      </c>
      <c r="W44" s="251" t="s">
        <v>1164</v>
      </c>
      <c r="X44" s="251" t="s">
        <v>1164</v>
      </c>
      <c r="Y44" s="251" t="s">
        <v>1164</v>
      </c>
      <c r="Z44" s="251" t="s">
        <v>1164</v>
      </c>
      <c r="AA44" s="259" t="s">
        <v>187</v>
      </c>
    </row>
    <row r="45" spans="1:27" s="318" customFormat="1" ht="20.100000000000001" customHeight="1">
      <c r="A45" s="273" t="s">
        <v>123</v>
      </c>
      <c r="B45" s="643" t="s">
        <v>1329</v>
      </c>
      <c r="C45" s="644"/>
      <c r="D45" s="644"/>
      <c r="E45" s="644"/>
      <c r="F45" s="644"/>
      <c r="G45" s="644"/>
      <c r="H45" s="644"/>
      <c r="I45" s="644"/>
      <c r="J45" s="644"/>
      <c r="K45" s="644"/>
      <c r="L45" s="644"/>
      <c r="M45" s="644"/>
      <c r="N45" s="644"/>
      <c r="O45" s="644"/>
      <c r="P45" s="644"/>
      <c r="Q45" s="644"/>
      <c r="R45" s="644"/>
      <c r="S45" s="644"/>
      <c r="T45" s="644"/>
      <c r="U45" s="644"/>
      <c r="V45" s="644"/>
      <c r="W45" s="644"/>
      <c r="X45" s="644"/>
      <c r="Y45" s="644"/>
      <c r="Z45" s="645"/>
      <c r="AA45" s="255"/>
    </row>
    <row r="46" spans="1:27" s="280" customFormat="1" ht="24" customHeight="1">
      <c r="A46" s="257">
        <v>1</v>
      </c>
      <c r="B46" s="257" t="s">
        <v>1330</v>
      </c>
      <c r="C46" s="257">
        <v>3320</v>
      </c>
      <c r="D46" s="257">
        <v>753</v>
      </c>
      <c r="E46" s="257" t="s">
        <v>1331</v>
      </c>
      <c r="F46" s="257" t="s">
        <v>1332</v>
      </c>
      <c r="G46" s="257" t="s">
        <v>1333</v>
      </c>
      <c r="H46" s="257">
        <v>1</v>
      </c>
      <c r="I46" s="257" t="s">
        <v>1607</v>
      </c>
      <c r="J46" s="257">
        <v>1996</v>
      </c>
      <c r="K46" s="140" t="s">
        <v>1334</v>
      </c>
      <c r="L46" s="140"/>
      <c r="M46" s="140"/>
      <c r="N46" s="140">
        <v>2</v>
      </c>
      <c r="O46" s="140" t="s">
        <v>101</v>
      </c>
      <c r="P46" s="257"/>
      <c r="Q46" s="257"/>
      <c r="R46" s="257"/>
      <c r="S46" s="319" t="s">
        <v>1171</v>
      </c>
      <c r="T46" s="320" t="s">
        <v>1171</v>
      </c>
      <c r="U46" s="257" t="s">
        <v>1664</v>
      </c>
      <c r="V46" s="257" t="s">
        <v>1665</v>
      </c>
      <c r="W46" s="321" t="s">
        <v>1164</v>
      </c>
      <c r="X46" s="322" t="s">
        <v>1164</v>
      </c>
      <c r="Y46" s="322"/>
      <c r="Z46" s="323"/>
      <c r="AA46" s="284" t="s">
        <v>187</v>
      </c>
    </row>
    <row r="47" spans="1:27" s="280" customFormat="1" ht="24">
      <c r="A47" s="257">
        <v>2</v>
      </c>
      <c r="B47" s="257" t="s">
        <v>1335</v>
      </c>
      <c r="C47" s="257" t="s">
        <v>1336</v>
      </c>
      <c r="D47" s="257">
        <v>4695</v>
      </c>
      <c r="E47" s="257" t="s">
        <v>1337</v>
      </c>
      <c r="F47" s="257" t="s">
        <v>1338</v>
      </c>
      <c r="G47" s="140"/>
      <c r="H47" s="140" t="s">
        <v>1339</v>
      </c>
      <c r="I47" s="140"/>
      <c r="J47" s="257">
        <v>1996</v>
      </c>
      <c r="K47" s="140" t="s">
        <v>1334</v>
      </c>
      <c r="L47" s="140"/>
      <c r="M47" s="140"/>
      <c r="N47" s="140"/>
      <c r="O47" s="140" t="s">
        <v>101</v>
      </c>
      <c r="P47" s="257"/>
      <c r="Q47" s="257"/>
      <c r="R47" s="257"/>
      <c r="S47" s="319" t="s">
        <v>1171</v>
      </c>
      <c r="T47" s="320" t="s">
        <v>1171</v>
      </c>
      <c r="U47" s="257" t="s">
        <v>1664</v>
      </c>
      <c r="V47" s="257" t="s">
        <v>1665</v>
      </c>
      <c r="W47" s="321" t="s">
        <v>1164</v>
      </c>
      <c r="X47" s="322"/>
      <c r="Y47" s="322"/>
      <c r="Z47" s="323"/>
      <c r="AA47" s="324" t="s">
        <v>187</v>
      </c>
    </row>
    <row r="48" spans="1:27" ht="43.5" customHeight="1">
      <c r="A48" s="256">
        <v>3</v>
      </c>
      <c r="B48" s="325" t="s">
        <v>1340</v>
      </c>
      <c r="C48" s="325" t="s">
        <v>1341</v>
      </c>
      <c r="D48" s="325" t="s">
        <v>1342</v>
      </c>
      <c r="E48" s="326" t="s">
        <v>1343</v>
      </c>
      <c r="F48" s="325" t="s">
        <v>1344</v>
      </c>
      <c r="G48" s="79"/>
      <c r="H48" s="79" t="s">
        <v>1345</v>
      </c>
      <c r="I48" s="79" t="s">
        <v>1607</v>
      </c>
      <c r="J48" s="79">
        <v>2008</v>
      </c>
      <c r="K48" s="79"/>
      <c r="L48" s="79">
        <v>3040</v>
      </c>
      <c r="M48" s="79">
        <v>84</v>
      </c>
      <c r="N48" s="79">
        <v>5</v>
      </c>
      <c r="O48" s="79" t="s">
        <v>187</v>
      </c>
      <c r="P48" s="256"/>
      <c r="Q48" s="256"/>
      <c r="R48" s="256"/>
      <c r="S48" s="327">
        <v>175948</v>
      </c>
      <c r="T48" s="425">
        <v>27300</v>
      </c>
      <c r="U48" s="325" t="s">
        <v>1666</v>
      </c>
      <c r="V48" s="325" t="s">
        <v>1667</v>
      </c>
      <c r="W48" s="248" t="s">
        <v>1164</v>
      </c>
      <c r="X48" s="248" t="s">
        <v>1164</v>
      </c>
      <c r="Y48" s="248" t="s">
        <v>1164</v>
      </c>
      <c r="Z48" s="248" t="s">
        <v>1164</v>
      </c>
      <c r="AA48" s="259" t="s">
        <v>187</v>
      </c>
    </row>
    <row r="49" spans="1:35" s="328" customFormat="1" ht="20.100000000000001" customHeight="1">
      <c r="A49" s="273" t="s">
        <v>120</v>
      </c>
      <c r="B49" s="643" t="s">
        <v>192</v>
      </c>
      <c r="C49" s="644"/>
      <c r="D49" s="644"/>
      <c r="E49" s="644"/>
      <c r="F49" s="644"/>
      <c r="G49" s="644"/>
      <c r="H49" s="644"/>
      <c r="I49" s="644"/>
      <c r="J49" s="644"/>
      <c r="K49" s="644"/>
      <c r="L49" s="644"/>
      <c r="M49" s="644"/>
      <c r="N49" s="644"/>
      <c r="O49" s="644"/>
      <c r="P49" s="644"/>
      <c r="Q49" s="644"/>
      <c r="R49" s="644"/>
      <c r="S49" s="644"/>
      <c r="T49" s="644"/>
      <c r="U49" s="644"/>
      <c r="V49" s="644"/>
      <c r="W49" s="644"/>
      <c r="X49" s="644"/>
      <c r="Y49" s="644"/>
      <c r="Z49" s="644"/>
      <c r="AA49" s="255"/>
      <c r="AB49" s="318"/>
      <c r="AC49" s="318"/>
      <c r="AD49" s="318"/>
      <c r="AE49" s="318"/>
      <c r="AF49" s="318"/>
      <c r="AG49" s="318"/>
      <c r="AH49" s="318"/>
      <c r="AI49" s="318"/>
    </row>
    <row r="50" spans="1:35" s="269" customFormat="1" ht="36.75" customHeight="1">
      <c r="A50" s="270">
        <v>1</v>
      </c>
      <c r="B50" s="274" t="s">
        <v>1347</v>
      </c>
      <c r="C50" s="274" t="s">
        <v>1348</v>
      </c>
      <c r="D50" s="274" t="s">
        <v>1349</v>
      </c>
      <c r="E50" s="329" t="s">
        <v>1350</v>
      </c>
      <c r="F50" s="274" t="s">
        <v>1162</v>
      </c>
      <c r="G50" s="274">
        <v>1198</v>
      </c>
      <c r="H50" s="274" t="s">
        <v>1351</v>
      </c>
      <c r="I50" s="274"/>
      <c r="J50" s="274">
        <v>2003</v>
      </c>
      <c r="K50" s="274" t="s">
        <v>1352</v>
      </c>
      <c r="L50" s="274" t="s">
        <v>1353</v>
      </c>
      <c r="M50" s="274"/>
      <c r="N50" s="274"/>
      <c r="O50" s="325" t="s">
        <v>101</v>
      </c>
      <c r="P50" s="325" t="s">
        <v>1354</v>
      </c>
      <c r="Q50" s="325" t="s">
        <v>1355</v>
      </c>
      <c r="R50" s="330">
        <v>720</v>
      </c>
      <c r="S50" s="331" t="s">
        <v>1171</v>
      </c>
      <c r="T50" s="275" t="s">
        <v>1171</v>
      </c>
      <c r="U50" s="274" t="s">
        <v>1668</v>
      </c>
      <c r="V50" s="274" t="s">
        <v>1669</v>
      </c>
      <c r="W50" s="247" t="s">
        <v>1164</v>
      </c>
      <c r="X50" s="249" t="s">
        <v>1164</v>
      </c>
      <c r="Y50" s="249"/>
      <c r="Z50" s="249"/>
      <c r="AA50" s="284" t="s">
        <v>187</v>
      </c>
    </row>
    <row r="51" spans="1:35" s="334" customFormat="1" ht="25.5" customHeight="1">
      <c r="A51" s="267">
        <v>2</v>
      </c>
      <c r="B51" s="256" t="s">
        <v>1194</v>
      </c>
      <c r="C51" s="256" t="s">
        <v>1356</v>
      </c>
      <c r="D51" s="256" t="s">
        <v>1357</v>
      </c>
      <c r="E51" s="257" t="s">
        <v>1358</v>
      </c>
      <c r="F51" s="256" t="s">
        <v>1359</v>
      </c>
      <c r="G51" s="256">
        <v>2402</v>
      </c>
      <c r="H51" s="256" t="s">
        <v>1360</v>
      </c>
      <c r="I51" s="256"/>
      <c r="J51" s="256">
        <v>2006</v>
      </c>
      <c r="K51" s="256" t="s">
        <v>1361</v>
      </c>
      <c r="L51" s="274" t="s">
        <v>1353</v>
      </c>
      <c r="M51" s="274"/>
      <c r="N51" s="274"/>
      <c r="O51" s="79" t="s">
        <v>1047</v>
      </c>
      <c r="P51" s="325" t="s">
        <v>1354</v>
      </c>
      <c r="Q51" s="79" t="s">
        <v>1362</v>
      </c>
      <c r="R51" s="79" t="s">
        <v>121</v>
      </c>
      <c r="S51" s="332" t="s">
        <v>1171</v>
      </c>
      <c r="T51" s="426" t="s">
        <v>1171</v>
      </c>
      <c r="U51" s="256" t="s">
        <v>1641</v>
      </c>
      <c r="V51" s="256" t="s">
        <v>1642</v>
      </c>
      <c r="W51" s="247" t="s">
        <v>1164</v>
      </c>
      <c r="X51" s="249" t="s">
        <v>1164</v>
      </c>
      <c r="Y51" s="333"/>
      <c r="Z51" s="249" t="s">
        <v>1164</v>
      </c>
      <c r="AA51" s="284" t="s">
        <v>187</v>
      </c>
    </row>
    <row r="52" spans="1:35" s="269" customFormat="1" ht="25.5" customHeight="1">
      <c r="A52" s="267">
        <v>3</v>
      </c>
      <c r="B52" s="256" t="s">
        <v>1363</v>
      </c>
      <c r="C52" s="256" t="s">
        <v>1364</v>
      </c>
      <c r="D52" s="256" t="s">
        <v>1365</v>
      </c>
      <c r="E52" s="257" t="s">
        <v>1366</v>
      </c>
      <c r="F52" s="256" t="s">
        <v>1162</v>
      </c>
      <c r="G52" s="256">
        <v>1108</v>
      </c>
      <c r="H52" s="335" t="s">
        <v>1367</v>
      </c>
      <c r="I52" s="335"/>
      <c r="J52" s="256">
        <v>1997</v>
      </c>
      <c r="K52" s="256" t="s">
        <v>1368</v>
      </c>
      <c r="L52" s="274" t="s">
        <v>1353</v>
      </c>
      <c r="M52" s="274"/>
      <c r="N52" s="274"/>
      <c r="O52" s="79" t="s">
        <v>1047</v>
      </c>
      <c r="P52" s="325" t="s">
        <v>1354</v>
      </c>
      <c r="Q52" s="79" t="s">
        <v>1362</v>
      </c>
      <c r="R52" s="79" t="s">
        <v>121</v>
      </c>
      <c r="S52" s="331" t="s">
        <v>1171</v>
      </c>
      <c r="T52" s="277" t="s">
        <v>1171</v>
      </c>
      <c r="U52" s="256" t="s">
        <v>1670</v>
      </c>
      <c r="V52" s="256" t="s">
        <v>1671</v>
      </c>
      <c r="W52" s="251" t="s">
        <v>1164</v>
      </c>
      <c r="X52" s="253" t="s">
        <v>1164</v>
      </c>
      <c r="Y52" s="336"/>
      <c r="Z52" s="253"/>
      <c r="AA52" s="284" t="s">
        <v>187</v>
      </c>
    </row>
    <row r="53" spans="1:35" s="334" customFormat="1" ht="25.5" customHeight="1">
      <c r="A53" s="267">
        <v>4</v>
      </c>
      <c r="B53" s="256" t="s">
        <v>1369</v>
      </c>
      <c r="C53" s="256" t="s">
        <v>1370</v>
      </c>
      <c r="D53" s="256" t="s">
        <v>1371</v>
      </c>
      <c r="E53" s="140" t="s">
        <v>1372</v>
      </c>
      <c r="F53" s="256" t="s">
        <v>1162</v>
      </c>
      <c r="G53" s="256">
        <v>1150</v>
      </c>
      <c r="H53" s="335">
        <v>5</v>
      </c>
      <c r="I53" s="335"/>
      <c r="J53" s="256">
        <v>2006</v>
      </c>
      <c r="K53" s="256"/>
      <c r="L53" s="274" t="s">
        <v>1353</v>
      </c>
      <c r="M53" s="274"/>
      <c r="N53" s="274"/>
      <c r="O53" s="79" t="s">
        <v>101</v>
      </c>
      <c r="P53" s="325" t="s">
        <v>1354</v>
      </c>
      <c r="Q53" s="79" t="s">
        <v>1362</v>
      </c>
      <c r="R53" s="79" t="s">
        <v>121</v>
      </c>
      <c r="S53" s="331" t="s">
        <v>1171</v>
      </c>
      <c r="T53" s="277" t="s">
        <v>1171</v>
      </c>
      <c r="U53" s="256" t="s">
        <v>1672</v>
      </c>
      <c r="V53" s="256" t="s">
        <v>1673</v>
      </c>
      <c r="W53" s="251" t="s">
        <v>1164</v>
      </c>
      <c r="X53" s="251" t="s">
        <v>1164</v>
      </c>
      <c r="Y53" s="337"/>
      <c r="Z53" s="251" t="s">
        <v>1164</v>
      </c>
      <c r="AA53" s="284" t="s">
        <v>187</v>
      </c>
    </row>
    <row r="54" spans="1:35" s="334" customFormat="1" ht="37.5" customHeight="1">
      <c r="A54" s="267">
        <v>5</v>
      </c>
      <c r="B54" s="79" t="s">
        <v>1373</v>
      </c>
      <c r="C54" s="79" t="s">
        <v>1374</v>
      </c>
      <c r="D54" s="79" t="s">
        <v>1375</v>
      </c>
      <c r="E54" s="140" t="s">
        <v>1376</v>
      </c>
      <c r="F54" s="79" t="s">
        <v>1162</v>
      </c>
      <c r="G54" s="79">
        <v>1149</v>
      </c>
      <c r="H54" s="256">
        <v>5</v>
      </c>
      <c r="I54" s="256"/>
      <c r="J54" s="79">
        <v>2013</v>
      </c>
      <c r="K54" s="79" t="s">
        <v>1377</v>
      </c>
      <c r="L54" s="256" t="s">
        <v>1353</v>
      </c>
      <c r="M54" s="256"/>
      <c r="N54" s="256"/>
      <c r="O54" s="79" t="s">
        <v>101</v>
      </c>
      <c r="P54" s="79" t="s">
        <v>1354</v>
      </c>
      <c r="Q54" s="79" t="s">
        <v>1355</v>
      </c>
      <c r="R54" s="79"/>
      <c r="S54" s="338" t="s">
        <v>1171</v>
      </c>
      <c r="T54" s="424" t="s">
        <v>1171</v>
      </c>
      <c r="U54" s="256" t="s">
        <v>1674</v>
      </c>
      <c r="V54" s="256" t="s">
        <v>1675</v>
      </c>
      <c r="W54" s="251" t="s">
        <v>1164</v>
      </c>
      <c r="X54" s="251" t="s">
        <v>1164</v>
      </c>
      <c r="Y54" s="337"/>
      <c r="Z54" s="251" t="s">
        <v>1164</v>
      </c>
      <c r="AA54" s="284" t="s">
        <v>187</v>
      </c>
    </row>
    <row r="55" spans="1:35" s="340" customFormat="1" ht="25.5" customHeight="1">
      <c r="A55" s="270">
        <v>6</v>
      </c>
      <c r="B55" s="140" t="s">
        <v>1378</v>
      </c>
      <c r="C55" s="140" t="s">
        <v>1379</v>
      </c>
      <c r="D55" s="140" t="s">
        <v>1380</v>
      </c>
      <c r="E55" s="140" t="s">
        <v>1381</v>
      </c>
      <c r="F55" s="140" t="s">
        <v>1162</v>
      </c>
      <c r="G55" s="140">
        <v>1781</v>
      </c>
      <c r="H55" s="257">
        <v>5</v>
      </c>
      <c r="I55" s="257"/>
      <c r="J55" s="140">
        <v>2007</v>
      </c>
      <c r="K55" s="140" t="s">
        <v>1382</v>
      </c>
      <c r="L55" s="257" t="s">
        <v>1353</v>
      </c>
      <c r="M55" s="257"/>
      <c r="N55" s="257"/>
      <c r="O55" s="140" t="s">
        <v>1047</v>
      </c>
      <c r="P55" s="140" t="s">
        <v>1354</v>
      </c>
      <c r="Q55" s="140" t="s">
        <v>1362</v>
      </c>
      <c r="R55" s="140"/>
      <c r="S55" s="339" t="s">
        <v>1171</v>
      </c>
      <c r="T55" s="424" t="s">
        <v>1171</v>
      </c>
      <c r="U55" s="257" t="s">
        <v>1674</v>
      </c>
      <c r="V55" s="257" t="s">
        <v>1675</v>
      </c>
      <c r="W55" s="337" t="s">
        <v>1164</v>
      </c>
      <c r="X55" s="337" t="s">
        <v>1164</v>
      </c>
      <c r="Y55" s="337"/>
      <c r="Z55" s="337"/>
      <c r="AA55" s="284" t="s">
        <v>187</v>
      </c>
    </row>
    <row r="56" spans="1:35" s="341" customFormat="1" ht="25.5" customHeight="1">
      <c r="A56" s="270">
        <v>7</v>
      </c>
      <c r="B56" s="140" t="s">
        <v>1373</v>
      </c>
      <c r="C56" s="140" t="s">
        <v>1383</v>
      </c>
      <c r="D56" s="140" t="s">
        <v>1384</v>
      </c>
      <c r="E56" s="140" t="s">
        <v>1385</v>
      </c>
      <c r="F56" s="140" t="s">
        <v>1162</v>
      </c>
      <c r="G56" s="140">
        <v>999</v>
      </c>
      <c r="H56" s="257">
        <v>5</v>
      </c>
      <c r="I56" s="257"/>
      <c r="J56" s="140">
        <v>2021</v>
      </c>
      <c r="K56" s="140" t="s">
        <v>1386</v>
      </c>
      <c r="L56" s="257" t="s">
        <v>1353</v>
      </c>
      <c r="M56" s="257"/>
      <c r="N56" s="257"/>
      <c r="O56" s="140" t="s">
        <v>101</v>
      </c>
      <c r="P56" s="140" t="s">
        <v>1354</v>
      </c>
      <c r="Q56" s="140" t="s">
        <v>1362</v>
      </c>
      <c r="R56" s="140"/>
      <c r="S56" s="339">
        <v>76750</v>
      </c>
      <c r="T56" s="424">
        <v>41800</v>
      </c>
      <c r="U56" s="257" t="s">
        <v>1674</v>
      </c>
      <c r="V56" s="257" t="s">
        <v>1675</v>
      </c>
      <c r="W56" s="337" t="s">
        <v>1164</v>
      </c>
      <c r="X56" s="337" t="s">
        <v>1164</v>
      </c>
      <c r="Y56" s="337" t="s">
        <v>1164</v>
      </c>
      <c r="Z56" s="337"/>
      <c r="AA56" s="284" t="s">
        <v>187</v>
      </c>
    </row>
    <row r="57" spans="1:35" ht="24.75" customHeight="1">
      <c r="A57" s="274">
        <v>8</v>
      </c>
      <c r="B57" s="274" t="s">
        <v>1318</v>
      </c>
      <c r="C57" s="274" t="s">
        <v>1387</v>
      </c>
      <c r="D57" s="274" t="s">
        <v>1388</v>
      </c>
      <c r="E57" s="329" t="s">
        <v>1389</v>
      </c>
      <c r="F57" s="274" t="s">
        <v>1390</v>
      </c>
      <c r="G57" s="274">
        <v>1461</v>
      </c>
      <c r="H57" s="274">
        <v>5</v>
      </c>
      <c r="I57" s="274"/>
      <c r="J57" s="274">
        <v>2007</v>
      </c>
      <c r="K57" s="325" t="s">
        <v>1391</v>
      </c>
      <c r="L57" s="274" t="s">
        <v>1353</v>
      </c>
      <c r="M57" s="274"/>
      <c r="N57" s="274"/>
      <c r="O57" s="274" t="s">
        <v>1047</v>
      </c>
      <c r="P57" s="325"/>
      <c r="Q57" s="342" t="s">
        <v>1392</v>
      </c>
      <c r="R57" s="342"/>
      <c r="S57" s="343" t="s">
        <v>1171</v>
      </c>
      <c r="T57" s="275" t="s">
        <v>1171</v>
      </c>
      <c r="U57" s="274" t="s">
        <v>1676</v>
      </c>
      <c r="V57" s="274" t="s">
        <v>1677</v>
      </c>
      <c r="W57" s="247" t="s">
        <v>1164</v>
      </c>
      <c r="X57" s="247" t="s">
        <v>1164</v>
      </c>
      <c r="Y57" s="274"/>
      <c r="Z57" s="274"/>
      <c r="AA57" s="284" t="s">
        <v>187</v>
      </c>
    </row>
    <row r="58" spans="1:35" s="246" customFormat="1" ht="20.100000000000001" customHeight="1">
      <c r="A58" s="273" t="s">
        <v>160</v>
      </c>
      <c r="B58" s="643" t="s">
        <v>155</v>
      </c>
      <c r="C58" s="644"/>
      <c r="D58" s="644"/>
      <c r="E58" s="644"/>
      <c r="F58" s="644"/>
      <c r="G58" s="644"/>
      <c r="H58" s="644"/>
      <c r="I58" s="644"/>
      <c r="J58" s="644"/>
      <c r="K58" s="644"/>
      <c r="L58" s="644"/>
      <c r="M58" s="644"/>
      <c r="N58" s="644"/>
      <c r="O58" s="644"/>
      <c r="P58" s="644"/>
      <c r="Q58" s="644"/>
      <c r="R58" s="644"/>
      <c r="S58" s="644"/>
      <c r="T58" s="644"/>
      <c r="U58" s="644"/>
      <c r="V58" s="644"/>
      <c r="W58" s="644"/>
      <c r="X58" s="644"/>
      <c r="Y58" s="644"/>
      <c r="Z58" s="644"/>
      <c r="AA58" s="255"/>
    </row>
    <row r="59" spans="1:35" s="269" customFormat="1" ht="39.75" customHeight="1">
      <c r="A59" s="267">
        <v>1</v>
      </c>
      <c r="B59" s="79" t="s">
        <v>1318</v>
      </c>
      <c r="C59" s="79" t="s">
        <v>1528</v>
      </c>
      <c r="D59" s="79" t="s">
        <v>1452</v>
      </c>
      <c r="E59" s="140" t="s">
        <v>1446</v>
      </c>
      <c r="F59" s="79" t="s">
        <v>1545</v>
      </c>
      <c r="G59" s="79">
        <v>2000</v>
      </c>
      <c r="H59" s="256" t="s">
        <v>1529</v>
      </c>
      <c r="I59" s="256" t="s">
        <v>1602</v>
      </c>
      <c r="J59" s="79">
        <v>2024</v>
      </c>
      <c r="K59" s="79" t="s">
        <v>1453</v>
      </c>
      <c r="L59" s="256" t="s">
        <v>1530</v>
      </c>
      <c r="M59" s="256">
        <v>110</v>
      </c>
      <c r="N59" s="256">
        <v>6</v>
      </c>
      <c r="O59" s="79" t="s">
        <v>187</v>
      </c>
      <c r="P59" s="79"/>
      <c r="Q59" s="79"/>
      <c r="R59" s="79"/>
      <c r="S59" s="140" t="s">
        <v>1531</v>
      </c>
      <c r="T59" s="424">
        <v>171900</v>
      </c>
      <c r="U59" s="256" t="s">
        <v>1532</v>
      </c>
      <c r="V59" s="256" t="s">
        <v>1678</v>
      </c>
      <c r="W59" s="251" t="s">
        <v>1164</v>
      </c>
      <c r="X59" s="251" t="s">
        <v>1164</v>
      </c>
      <c r="Y59" s="251" t="s">
        <v>1164</v>
      </c>
      <c r="Z59" s="251"/>
      <c r="AA59" s="259" t="s">
        <v>187</v>
      </c>
    </row>
    <row r="60" spans="1:35" s="246" customFormat="1" ht="20.100000000000001" customHeight="1">
      <c r="A60" s="273" t="s">
        <v>119</v>
      </c>
      <c r="B60" s="643" t="s">
        <v>11</v>
      </c>
      <c r="C60" s="644"/>
      <c r="D60" s="644"/>
      <c r="E60" s="644"/>
      <c r="F60" s="644"/>
      <c r="G60" s="644"/>
      <c r="H60" s="644"/>
      <c r="I60" s="644"/>
      <c r="J60" s="644"/>
      <c r="K60" s="644"/>
      <c r="L60" s="644"/>
      <c r="M60" s="644"/>
      <c r="N60" s="644"/>
      <c r="O60" s="644"/>
      <c r="P60" s="644"/>
      <c r="Q60" s="644"/>
      <c r="R60" s="644"/>
      <c r="S60" s="644"/>
      <c r="T60" s="644"/>
      <c r="U60" s="644"/>
      <c r="V60" s="644"/>
      <c r="W60" s="644"/>
      <c r="X60" s="644"/>
      <c r="Y60" s="644"/>
      <c r="Z60" s="645"/>
      <c r="AA60" s="255"/>
    </row>
    <row r="61" spans="1:35" s="269" customFormat="1" ht="26.25" customHeight="1">
      <c r="A61" s="372">
        <v>1</v>
      </c>
      <c r="B61" s="79" t="s">
        <v>1399</v>
      </c>
      <c r="C61" s="79" t="s">
        <v>1400</v>
      </c>
      <c r="D61" s="79" t="s">
        <v>1401</v>
      </c>
      <c r="E61" s="140" t="s">
        <v>1402</v>
      </c>
      <c r="F61" s="79" t="s">
        <v>1162</v>
      </c>
      <c r="G61" s="79">
        <v>1560</v>
      </c>
      <c r="H61" s="79" t="s">
        <v>1403</v>
      </c>
      <c r="I61" s="79" t="s">
        <v>1606</v>
      </c>
      <c r="J61" s="79">
        <v>2007</v>
      </c>
      <c r="K61" s="79" t="s">
        <v>1404</v>
      </c>
      <c r="L61" s="325">
        <v>1880</v>
      </c>
      <c r="M61" s="325"/>
      <c r="N61" s="325">
        <v>4</v>
      </c>
      <c r="O61" s="79" t="s">
        <v>1047</v>
      </c>
      <c r="P61" s="325" t="s">
        <v>1354</v>
      </c>
      <c r="Q61" s="79"/>
      <c r="R61" s="79"/>
      <c r="S61" s="79">
        <v>912097</v>
      </c>
      <c r="T61" s="423">
        <v>8000</v>
      </c>
      <c r="U61" s="79" t="s">
        <v>1679</v>
      </c>
      <c r="V61" s="79" t="s">
        <v>1680</v>
      </c>
      <c r="W61" s="252" t="s">
        <v>1164</v>
      </c>
      <c r="X61" s="252" t="s">
        <v>1164</v>
      </c>
      <c r="Y61" s="252" t="s">
        <v>1164</v>
      </c>
      <c r="Z61" s="252" t="s">
        <v>1164</v>
      </c>
      <c r="AA61" s="373" t="s">
        <v>187</v>
      </c>
    </row>
    <row r="62" spans="1:35" s="269" customFormat="1" ht="45" customHeight="1">
      <c r="A62" s="374">
        <v>2</v>
      </c>
      <c r="B62" s="79" t="s">
        <v>1318</v>
      </c>
      <c r="C62" s="79" t="s">
        <v>1541</v>
      </c>
      <c r="D62" s="79" t="s">
        <v>1454</v>
      </c>
      <c r="E62" s="140" t="s">
        <v>1542</v>
      </c>
      <c r="F62" s="79" t="s">
        <v>1545</v>
      </c>
      <c r="G62" s="79">
        <v>1997</v>
      </c>
      <c r="H62" s="79" t="s">
        <v>1543</v>
      </c>
      <c r="I62" s="79" t="s">
        <v>1606</v>
      </c>
      <c r="J62" s="79">
        <v>2024</v>
      </c>
      <c r="K62" s="79" t="s">
        <v>1453</v>
      </c>
      <c r="L62" s="325" t="s">
        <v>1544</v>
      </c>
      <c r="M62" s="325">
        <v>110</v>
      </c>
      <c r="N62" s="325">
        <v>6</v>
      </c>
      <c r="O62" s="79" t="s">
        <v>102</v>
      </c>
      <c r="P62" s="325" t="s">
        <v>1354</v>
      </c>
      <c r="Q62" s="79"/>
      <c r="R62" s="79"/>
      <c r="S62" s="79">
        <v>1898</v>
      </c>
      <c r="T62" s="424">
        <v>221646</v>
      </c>
      <c r="U62" s="79" t="s">
        <v>1532</v>
      </c>
      <c r="V62" s="79" t="s">
        <v>1681</v>
      </c>
      <c r="W62" s="252" t="s">
        <v>1164</v>
      </c>
      <c r="X62" s="252" t="s">
        <v>1164</v>
      </c>
      <c r="Y62" s="252" t="s">
        <v>1164</v>
      </c>
      <c r="Z62" s="252"/>
      <c r="AA62" s="373" t="s">
        <v>187</v>
      </c>
    </row>
    <row r="63" spans="1:35" s="345" customFormat="1" ht="20.100000000000001" customHeight="1">
      <c r="A63" s="273" t="s">
        <v>161</v>
      </c>
      <c r="B63" s="643" t="s">
        <v>152</v>
      </c>
      <c r="C63" s="644"/>
      <c r="D63" s="644"/>
      <c r="E63" s="644"/>
      <c r="F63" s="644"/>
      <c r="G63" s="644"/>
      <c r="H63" s="644"/>
      <c r="I63" s="644"/>
      <c r="J63" s="644"/>
      <c r="K63" s="644"/>
      <c r="L63" s="644"/>
      <c r="M63" s="644"/>
      <c r="N63" s="644"/>
      <c r="O63" s="644"/>
      <c r="P63" s="644"/>
      <c r="Q63" s="644"/>
      <c r="R63" s="644"/>
      <c r="S63" s="644"/>
      <c r="T63" s="644"/>
      <c r="U63" s="644"/>
      <c r="V63" s="644"/>
      <c r="W63" s="644"/>
      <c r="X63" s="644"/>
      <c r="Y63" s="644"/>
      <c r="Z63" s="645"/>
      <c r="AA63" s="344"/>
    </row>
    <row r="64" spans="1:35" s="269" customFormat="1" ht="29.25" customHeight="1">
      <c r="A64" s="383">
        <v>1</v>
      </c>
      <c r="B64" s="383" t="s">
        <v>1405</v>
      </c>
      <c r="C64" s="383" t="s">
        <v>1406</v>
      </c>
      <c r="D64" s="383" t="s">
        <v>1407</v>
      </c>
      <c r="E64" s="384" t="s">
        <v>1408</v>
      </c>
      <c r="F64" s="383" t="s">
        <v>1409</v>
      </c>
      <c r="G64" s="383">
        <v>1900</v>
      </c>
      <c r="H64" s="383" t="s">
        <v>1367</v>
      </c>
      <c r="I64" s="383" t="s">
        <v>1602</v>
      </c>
      <c r="J64" s="383">
        <v>1999</v>
      </c>
      <c r="K64" s="383" t="s">
        <v>1410</v>
      </c>
      <c r="L64" s="383">
        <v>1840</v>
      </c>
      <c r="M64" s="383"/>
      <c r="N64" s="383">
        <v>5</v>
      </c>
      <c r="O64" s="383" t="s">
        <v>102</v>
      </c>
      <c r="P64" s="383" t="s">
        <v>1411</v>
      </c>
      <c r="Q64" s="383"/>
      <c r="R64" s="385"/>
      <c r="S64" s="386" t="s">
        <v>1171</v>
      </c>
      <c r="T64" s="427" t="s">
        <v>1171</v>
      </c>
      <c r="U64" s="383" t="s">
        <v>1682</v>
      </c>
      <c r="V64" s="383" t="s">
        <v>1683</v>
      </c>
      <c r="W64" s="387" t="s">
        <v>1164</v>
      </c>
      <c r="X64" s="388" t="s">
        <v>1164</v>
      </c>
      <c r="Y64" s="389"/>
      <c r="Z64" s="389"/>
      <c r="AA64" s="88" t="s">
        <v>286</v>
      </c>
    </row>
    <row r="65" spans="1:27" s="382" customFormat="1" ht="20.100000000000001" customHeight="1">
      <c r="A65" s="346" t="s">
        <v>118</v>
      </c>
      <c r="B65" s="643" t="s">
        <v>1412</v>
      </c>
      <c r="C65" s="644"/>
      <c r="D65" s="644"/>
      <c r="E65" s="645"/>
      <c r="F65" s="377"/>
      <c r="G65" s="377"/>
      <c r="H65" s="377"/>
      <c r="I65" s="377"/>
      <c r="J65" s="377"/>
      <c r="K65" s="377"/>
      <c r="L65" s="378"/>
      <c r="M65" s="378"/>
      <c r="N65" s="378"/>
      <c r="O65" s="378"/>
      <c r="P65" s="379"/>
      <c r="Q65" s="378"/>
      <c r="R65" s="378"/>
      <c r="S65" s="378"/>
      <c r="T65" s="428"/>
      <c r="U65" s="378"/>
      <c r="V65" s="378"/>
      <c r="W65" s="378"/>
      <c r="X65" s="380"/>
      <c r="Y65" s="380"/>
      <c r="Z65" s="380"/>
      <c r="AA65" s="381"/>
    </row>
    <row r="66" spans="1:27" s="340" customFormat="1" ht="64.5" customHeight="1">
      <c r="A66" s="390">
        <v>1</v>
      </c>
      <c r="B66" s="326" t="s">
        <v>1378</v>
      </c>
      <c r="C66" s="326" t="s">
        <v>1413</v>
      </c>
      <c r="D66" s="326" t="s">
        <v>1414</v>
      </c>
      <c r="E66" s="326" t="s">
        <v>1415</v>
      </c>
      <c r="F66" s="326" t="s">
        <v>1344</v>
      </c>
      <c r="G66" s="326">
        <v>1968</v>
      </c>
      <c r="H66" s="326">
        <v>5</v>
      </c>
      <c r="I66" s="326" t="s">
        <v>1602</v>
      </c>
      <c r="J66" s="326">
        <v>2014</v>
      </c>
      <c r="K66" s="326" t="s">
        <v>1416</v>
      </c>
      <c r="L66" s="326">
        <v>2070</v>
      </c>
      <c r="M66" s="326" t="s">
        <v>1595</v>
      </c>
      <c r="N66" s="326">
        <v>5</v>
      </c>
      <c r="O66" s="326" t="s">
        <v>102</v>
      </c>
      <c r="P66" s="326" t="s">
        <v>1603</v>
      </c>
      <c r="Q66" s="391" t="s">
        <v>1604</v>
      </c>
      <c r="R66" s="391">
        <v>700</v>
      </c>
      <c r="S66" s="326">
        <v>312947</v>
      </c>
      <c r="T66" s="429">
        <v>25800</v>
      </c>
      <c r="U66" s="326" t="s">
        <v>1684</v>
      </c>
      <c r="V66" s="326" t="s">
        <v>1685</v>
      </c>
      <c r="W66" s="321" t="s">
        <v>1164</v>
      </c>
      <c r="X66" s="321" t="s">
        <v>1164</v>
      </c>
      <c r="Y66" s="321" t="s">
        <v>1164</v>
      </c>
      <c r="Z66" s="321" t="s">
        <v>1164</v>
      </c>
      <c r="AA66" s="373" t="s">
        <v>187</v>
      </c>
    </row>
    <row r="67" spans="1:27" s="340" customFormat="1" ht="36" customHeight="1">
      <c r="A67" s="392">
        <v>2</v>
      </c>
      <c r="B67" s="326" t="s">
        <v>1378</v>
      </c>
      <c r="C67" s="326" t="s">
        <v>1417</v>
      </c>
      <c r="D67" s="326" t="s">
        <v>1418</v>
      </c>
      <c r="E67" s="326" t="s">
        <v>1419</v>
      </c>
      <c r="F67" s="326" t="s">
        <v>1344</v>
      </c>
      <c r="G67" s="326">
        <v>1896</v>
      </c>
      <c r="H67" s="326">
        <v>5</v>
      </c>
      <c r="I67" s="326" t="s">
        <v>1602</v>
      </c>
      <c r="J67" s="326">
        <v>2007</v>
      </c>
      <c r="K67" s="326" t="s">
        <v>1420</v>
      </c>
      <c r="L67" s="326" t="s">
        <v>1421</v>
      </c>
      <c r="M67" s="326" t="s">
        <v>1596</v>
      </c>
      <c r="N67" s="326">
        <v>4</v>
      </c>
      <c r="O67" s="326" t="s">
        <v>102</v>
      </c>
      <c r="P67" s="326" t="s">
        <v>1603</v>
      </c>
      <c r="Q67" s="391" t="s">
        <v>1605</v>
      </c>
      <c r="R67" s="391">
        <v>100</v>
      </c>
      <c r="S67" s="393">
        <v>344506</v>
      </c>
      <c r="T67" s="429">
        <v>13100</v>
      </c>
      <c r="U67" s="326" t="s">
        <v>1686</v>
      </c>
      <c r="V67" s="326" t="s">
        <v>1687</v>
      </c>
      <c r="W67" s="321" t="s">
        <v>1164</v>
      </c>
      <c r="X67" s="321" t="s">
        <v>1164</v>
      </c>
      <c r="Y67" s="321" t="s">
        <v>1164</v>
      </c>
      <c r="Z67" s="321" t="s">
        <v>1164</v>
      </c>
      <c r="AA67" s="373" t="s">
        <v>187</v>
      </c>
    </row>
    <row r="68" spans="1:27" s="340" customFormat="1" ht="39.75" customHeight="1">
      <c r="A68" s="392">
        <v>3</v>
      </c>
      <c r="B68" s="326" t="s">
        <v>1194</v>
      </c>
      <c r="C68" s="326" t="s">
        <v>1423</v>
      </c>
      <c r="D68" s="326" t="s">
        <v>1424</v>
      </c>
      <c r="E68" s="326" t="s">
        <v>1425</v>
      </c>
      <c r="F68" s="326" t="s">
        <v>1344</v>
      </c>
      <c r="G68" s="326">
        <v>1997</v>
      </c>
      <c r="H68" s="326" t="s">
        <v>1426</v>
      </c>
      <c r="I68" s="326" t="s">
        <v>1602</v>
      </c>
      <c r="J68" s="326">
        <v>2014</v>
      </c>
      <c r="K68" s="326" t="s">
        <v>1427</v>
      </c>
      <c r="L68" s="326">
        <v>2505</v>
      </c>
      <c r="M68" s="326" t="s">
        <v>1597</v>
      </c>
      <c r="N68" s="326">
        <v>5</v>
      </c>
      <c r="O68" s="326" t="s">
        <v>102</v>
      </c>
      <c r="P68" s="326" t="s">
        <v>1603</v>
      </c>
      <c r="Q68" s="391" t="s">
        <v>1605</v>
      </c>
      <c r="R68" s="391">
        <v>200</v>
      </c>
      <c r="S68" s="326">
        <v>246198</v>
      </c>
      <c r="T68" s="429">
        <v>38300</v>
      </c>
      <c r="U68" s="326" t="s">
        <v>1688</v>
      </c>
      <c r="V68" s="326" t="s">
        <v>1689</v>
      </c>
      <c r="W68" s="394" t="s">
        <v>1164</v>
      </c>
      <c r="X68" s="394" t="s">
        <v>1164</v>
      </c>
      <c r="Y68" s="394" t="s">
        <v>1164</v>
      </c>
      <c r="Z68" s="394" t="s">
        <v>1164</v>
      </c>
      <c r="AA68" s="373" t="s">
        <v>187</v>
      </c>
    </row>
    <row r="69" spans="1:27" s="269" customFormat="1" ht="43.5" customHeight="1">
      <c r="A69" s="79">
        <v>4</v>
      </c>
      <c r="B69" s="79" t="s">
        <v>1422</v>
      </c>
      <c r="C69" s="79" t="s">
        <v>1428</v>
      </c>
      <c r="D69" s="79" t="s">
        <v>1429</v>
      </c>
      <c r="E69" s="140" t="s">
        <v>1430</v>
      </c>
      <c r="F69" s="79" t="s">
        <v>1162</v>
      </c>
      <c r="G69" s="79">
        <v>1910</v>
      </c>
      <c r="H69" s="79" t="s">
        <v>1431</v>
      </c>
      <c r="I69" s="79" t="s">
        <v>1602</v>
      </c>
      <c r="J69" s="79">
        <v>2007</v>
      </c>
      <c r="K69" s="79" t="s">
        <v>1432</v>
      </c>
      <c r="L69" s="79">
        <v>2005</v>
      </c>
      <c r="M69" s="79" t="s">
        <v>1598</v>
      </c>
      <c r="N69" s="79">
        <v>4</v>
      </c>
      <c r="O69" s="79" t="s">
        <v>102</v>
      </c>
      <c r="P69" s="79" t="s">
        <v>1603</v>
      </c>
      <c r="Q69" s="79" t="s">
        <v>1605</v>
      </c>
      <c r="R69" s="79">
        <v>100</v>
      </c>
      <c r="S69" s="140">
        <v>386534</v>
      </c>
      <c r="T69" s="424">
        <v>9400</v>
      </c>
      <c r="U69" s="79" t="s">
        <v>1247</v>
      </c>
      <c r="V69" s="79" t="s">
        <v>1690</v>
      </c>
      <c r="W69" s="252" t="s">
        <v>1164</v>
      </c>
      <c r="X69" s="252" t="s">
        <v>1164</v>
      </c>
      <c r="Y69" s="252" t="s">
        <v>1164</v>
      </c>
      <c r="Z69" s="252" t="s">
        <v>1164</v>
      </c>
      <c r="AA69" s="88" t="s">
        <v>187</v>
      </c>
    </row>
    <row r="70" spans="1:27" s="269" customFormat="1" ht="43.5" customHeight="1">
      <c r="A70" s="372">
        <v>5</v>
      </c>
      <c r="B70" s="79" t="s">
        <v>1373</v>
      </c>
      <c r="C70" s="79" t="s">
        <v>1394</v>
      </c>
      <c r="D70" s="79" t="s">
        <v>1395</v>
      </c>
      <c r="E70" s="140" t="s">
        <v>1396</v>
      </c>
      <c r="F70" s="79" t="s">
        <v>1162</v>
      </c>
      <c r="G70" s="79">
        <v>1598</v>
      </c>
      <c r="H70" s="79" t="s">
        <v>1397</v>
      </c>
      <c r="I70" s="79" t="s">
        <v>1602</v>
      </c>
      <c r="J70" s="79">
        <v>2017</v>
      </c>
      <c r="K70" s="79" t="s">
        <v>1398</v>
      </c>
      <c r="L70" s="79">
        <v>3020</v>
      </c>
      <c r="M70" s="79" t="s">
        <v>1599</v>
      </c>
      <c r="N70" s="79">
        <v>5</v>
      </c>
      <c r="O70" s="79" t="s">
        <v>102</v>
      </c>
      <c r="P70" s="79" t="s">
        <v>1603</v>
      </c>
      <c r="Q70" s="79" t="s">
        <v>1605</v>
      </c>
      <c r="R70" s="79">
        <v>300</v>
      </c>
      <c r="S70" s="140">
        <v>95260</v>
      </c>
      <c r="T70" s="424">
        <v>58300</v>
      </c>
      <c r="U70" s="79" t="s">
        <v>1691</v>
      </c>
      <c r="V70" s="79" t="s">
        <v>1692</v>
      </c>
      <c r="W70" s="252" t="s">
        <v>1164</v>
      </c>
      <c r="X70" s="252" t="s">
        <v>1164</v>
      </c>
      <c r="Y70" s="252" t="s">
        <v>1164</v>
      </c>
      <c r="Z70" s="252" t="s">
        <v>1164</v>
      </c>
      <c r="AA70" s="88" t="s">
        <v>187</v>
      </c>
    </row>
    <row r="71" spans="1:27" ht="12" customHeight="1">
      <c r="A71" s="637"/>
      <c r="B71" s="637"/>
      <c r="C71" s="637"/>
      <c r="D71" s="637"/>
      <c r="E71" s="637"/>
      <c r="F71" s="637"/>
      <c r="G71" s="637"/>
      <c r="H71" s="637"/>
      <c r="I71" s="637"/>
      <c r="J71" s="637"/>
      <c r="K71" s="637"/>
      <c r="L71" s="637"/>
      <c r="M71" s="637"/>
      <c r="N71" s="637"/>
      <c r="O71" s="637"/>
      <c r="P71" s="637"/>
      <c r="Q71" s="637"/>
      <c r="R71" s="637"/>
      <c r="S71" s="637"/>
      <c r="T71" s="637"/>
      <c r="U71" s="637"/>
      <c r="V71" s="637"/>
      <c r="W71" s="637"/>
      <c r="X71" s="637"/>
      <c r="Y71" s="637"/>
      <c r="Z71" s="637"/>
      <c r="AA71" s="347"/>
    </row>
    <row r="72" spans="1:27" ht="19.5" customHeight="1">
      <c r="A72" s="638"/>
      <c r="B72" s="638"/>
      <c r="C72" s="638"/>
      <c r="D72" s="638"/>
      <c r="E72" s="638"/>
      <c r="F72" s="638"/>
      <c r="G72" s="638"/>
      <c r="H72" s="638"/>
      <c r="I72" s="638"/>
      <c r="J72" s="638"/>
      <c r="K72" s="638"/>
      <c r="L72" s="638"/>
      <c r="M72" s="638"/>
      <c r="N72" s="638"/>
      <c r="O72" s="638"/>
      <c r="P72" s="638"/>
      <c r="Q72" s="638"/>
      <c r="R72" s="638"/>
      <c r="S72" s="638"/>
      <c r="T72" s="638"/>
      <c r="U72" s="638"/>
      <c r="V72" s="638"/>
      <c r="W72" s="638"/>
      <c r="X72" s="638"/>
      <c r="Y72" s="638"/>
      <c r="Z72" s="638"/>
      <c r="AA72" s="347"/>
    </row>
  </sheetData>
  <mergeCells count="36">
    <mergeCell ref="A71:Z72"/>
    <mergeCell ref="B7:Z7"/>
    <mergeCell ref="B16:Z16"/>
    <mergeCell ref="B42:Z42"/>
    <mergeCell ref="B45:Z45"/>
    <mergeCell ref="B49:Z49"/>
    <mergeCell ref="B58:Z58"/>
    <mergeCell ref="B65:E65"/>
    <mergeCell ref="B63:Z63"/>
    <mergeCell ref="B60:Z60"/>
    <mergeCell ref="Q41:R41"/>
    <mergeCell ref="L4:L6"/>
    <mergeCell ref="W4:Z5"/>
    <mergeCell ref="M4:M6"/>
    <mergeCell ref="P4:P6"/>
    <mergeCell ref="Q4:R5"/>
    <mergeCell ref="S4:S6"/>
    <mergeCell ref="O4:O6"/>
    <mergeCell ref="U4:V5"/>
    <mergeCell ref="T4:T6"/>
    <mergeCell ref="A1:Z1"/>
    <mergeCell ref="A2:Z2"/>
    <mergeCell ref="A3:AA3"/>
    <mergeCell ref="A4:A6"/>
    <mergeCell ref="B4:B6"/>
    <mergeCell ref="C4:C6"/>
    <mergeCell ref="D4:D6"/>
    <mergeCell ref="E4:E6"/>
    <mergeCell ref="F4:F6"/>
    <mergeCell ref="G4:G6"/>
    <mergeCell ref="AA4:AA6"/>
    <mergeCell ref="H4:H6"/>
    <mergeCell ref="J4:J6"/>
    <mergeCell ref="K4:K6"/>
    <mergeCell ref="N4:N6"/>
    <mergeCell ref="I4:I6"/>
  </mergeCells>
  <printOptions horizontalCentered="1"/>
  <pageMargins left="0" right="0" top="0.59055118110236227" bottom="0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G37"/>
  <sheetViews>
    <sheetView view="pageBreakPreview" zoomScale="85" zoomScaleNormal="85" zoomScaleSheetLayoutView="85" workbookViewId="0">
      <selection activeCell="I20" sqref="I20"/>
    </sheetView>
  </sheetViews>
  <sheetFormatPr defaultRowHeight="12.75"/>
  <cols>
    <col min="1" max="1" width="5.7109375" style="2" customWidth="1"/>
    <col min="2" max="2" width="48.5703125" bestFit="1" customWidth="1"/>
    <col min="3" max="3" width="34.42578125" customWidth="1"/>
  </cols>
  <sheetData>
    <row r="1" spans="1:3" ht="21.75" customHeight="1">
      <c r="A1" s="649" t="s">
        <v>1854</v>
      </c>
      <c r="B1" s="650"/>
      <c r="C1" s="650"/>
    </row>
    <row r="2" spans="1:3" ht="12.75" customHeight="1">
      <c r="A2" s="651"/>
      <c r="B2" s="651"/>
      <c r="C2" s="651"/>
    </row>
    <row r="3" spans="1:3" ht="43.5" customHeight="1">
      <c r="A3" s="30" t="s">
        <v>114</v>
      </c>
      <c r="B3" s="29" t="s">
        <v>266</v>
      </c>
      <c r="C3" s="29" t="s">
        <v>267</v>
      </c>
    </row>
    <row r="4" spans="1:3" s="12" customFormat="1" ht="22.5" customHeight="1">
      <c r="A4" s="33">
        <v>1</v>
      </c>
      <c r="B4" s="648" t="s">
        <v>124</v>
      </c>
      <c r="C4" s="648"/>
    </row>
    <row r="5" spans="1:3" s="12" customFormat="1" ht="25.5" customHeight="1">
      <c r="A5" s="66">
        <v>1</v>
      </c>
      <c r="B5" s="92" t="s">
        <v>290</v>
      </c>
      <c r="C5" s="75" t="s">
        <v>1440</v>
      </c>
    </row>
    <row r="6" spans="1:3" s="12" customFormat="1" ht="26.25" customHeight="1">
      <c r="A6" s="66">
        <v>2</v>
      </c>
      <c r="B6" s="92" t="s">
        <v>319</v>
      </c>
      <c r="C6" s="75" t="s">
        <v>1440</v>
      </c>
    </row>
    <row r="7" spans="1:3" s="12" customFormat="1" ht="27.75" customHeight="1">
      <c r="A7" s="66">
        <v>3</v>
      </c>
      <c r="B7" s="92" t="s">
        <v>320</v>
      </c>
      <c r="C7" s="75" t="s">
        <v>1440</v>
      </c>
    </row>
    <row r="8" spans="1:3" s="12" customFormat="1" ht="33.75" customHeight="1">
      <c r="A8" s="66">
        <v>4</v>
      </c>
      <c r="B8" s="55" t="s">
        <v>1441</v>
      </c>
      <c r="C8" s="75"/>
    </row>
    <row r="9" spans="1:3" s="12" customFormat="1" ht="33.75" customHeight="1">
      <c r="A9" s="66">
        <v>5</v>
      </c>
      <c r="B9" s="55" t="s">
        <v>1442</v>
      </c>
      <c r="C9" s="75" t="s">
        <v>1443</v>
      </c>
    </row>
    <row r="10" spans="1:3" s="12" customFormat="1" ht="20.100000000000001" customHeight="1">
      <c r="A10" s="33">
        <v>2</v>
      </c>
      <c r="B10" s="648" t="s">
        <v>359</v>
      </c>
      <c r="C10" s="648"/>
    </row>
    <row r="11" spans="1:3" s="12" customFormat="1" ht="20.100000000000001" customHeight="1">
      <c r="A11" s="66">
        <v>1</v>
      </c>
      <c r="B11" s="55" t="s">
        <v>360</v>
      </c>
      <c r="C11" s="49" t="s">
        <v>221</v>
      </c>
    </row>
    <row r="12" spans="1:3" s="12" customFormat="1" ht="20.100000000000001" customHeight="1">
      <c r="A12" s="33">
        <v>3</v>
      </c>
      <c r="B12" s="648" t="s">
        <v>133</v>
      </c>
      <c r="C12" s="648"/>
    </row>
    <row r="13" spans="1:3" s="12" customFormat="1" ht="20.100000000000001" customHeight="1">
      <c r="A13" s="66">
        <v>1</v>
      </c>
      <c r="B13" s="63" t="s">
        <v>25</v>
      </c>
      <c r="C13" s="59" t="s">
        <v>26</v>
      </c>
    </row>
    <row r="14" spans="1:3" s="12" customFormat="1" ht="20.100000000000001" customHeight="1">
      <c r="A14" s="33">
        <v>4</v>
      </c>
      <c r="B14" s="648" t="s">
        <v>0</v>
      </c>
      <c r="C14" s="648"/>
    </row>
    <row r="15" spans="1:3" s="12" customFormat="1" ht="38.25">
      <c r="A15" s="66">
        <v>1</v>
      </c>
      <c r="B15" s="63" t="s">
        <v>252</v>
      </c>
      <c r="C15" s="75" t="s">
        <v>1509</v>
      </c>
    </row>
    <row r="16" spans="1:3" s="12" customFormat="1" ht="30" customHeight="1">
      <c r="A16" s="66">
        <v>2</v>
      </c>
      <c r="B16" s="63" t="s">
        <v>263</v>
      </c>
      <c r="C16" s="75" t="s">
        <v>1510</v>
      </c>
    </row>
    <row r="17" spans="1:7" s="12" customFormat="1" ht="20.100000000000001" customHeight="1">
      <c r="A17" s="65">
        <v>5</v>
      </c>
      <c r="B17" s="420" t="s">
        <v>2</v>
      </c>
      <c r="C17" s="106"/>
    </row>
    <row r="18" spans="1:7" s="12" customFormat="1" ht="24" customHeight="1">
      <c r="A18" s="66">
        <v>1</v>
      </c>
      <c r="B18" s="132" t="s">
        <v>635</v>
      </c>
      <c r="C18" s="55"/>
    </row>
    <row r="19" spans="1:7" s="12" customFormat="1" ht="24" customHeight="1">
      <c r="A19" s="66">
        <v>2</v>
      </c>
      <c r="B19" s="132" t="s">
        <v>636</v>
      </c>
      <c r="C19" s="55"/>
    </row>
    <row r="20" spans="1:7" s="12" customFormat="1" ht="29.25" customHeight="1">
      <c r="A20" s="33">
        <v>6</v>
      </c>
      <c r="B20" s="648" t="s">
        <v>24</v>
      </c>
      <c r="C20" s="648"/>
    </row>
    <row r="21" spans="1:7" s="12" customFormat="1" ht="36" customHeight="1">
      <c r="A21" s="66">
        <v>3</v>
      </c>
      <c r="B21" s="55" t="s">
        <v>502</v>
      </c>
      <c r="C21" s="49" t="s">
        <v>503</v>
      </c>
    </row>
    <row r="22" spans="1:7" s="12" customFormat="1" ht="16.5" customHeight="1">
      <c r="A22" s="33">
        <v>7</v>
      </c>
      <c r="B22" s="648" t="s">
        <v>11</v>
      </c>
      <c r="C22" s="648"/>
    </row>
    <row r="23" spans="1:7" s="12" customFormat="1">
      <c r="A23" s="66">
        <v>1</v>
      </c>
      <c r="B23" s="55" t="s">
        <v>1546</v>
      </c>
      <c r="C23" s="75" t="s">
        <v>1547</v>
      </c>
    </row>
    <row r="24" spans="1:7" s="12" customFormat="1" ht="51">
      <c r="A24" s="75">
        <v>2</v>
      </c>
      <c r="B24" s="55" t="s">
        <v>1548</v>
      </c>
      <c r="C24" s="75" t="s">
        <v>1549</v>
      </c>
    </row>
    <row r="25" spans="1:7" s="12" customFormat="1" ht="39" customHeight="1">
      <c r="A25" s="75">
        <v>3</v>
      </c>
      <c r="B25" s="55" t="s">
        <v>548</v>
      </c>
      <c r="C25" s="75"/>
    </row>
    <row r="26" spans="1:7" s="12" customFormat="1" ht="16.5" customHeight="1">
      <c r="A26" s="33">
        <v>8</v>
      </c>
      <c r="B26" s="648" t="s">
        <v>152</v>
      </c>
      <c r="C26" s="648"/>
      <c r="G26" s="12" t="s">
        <v>1063</v>
      </c>
    </row>
    <row r="27" spans="1:7" s="12" customFormat="1" ht="191.25" customHeight="1">
      <c r="A27" s="66">
        <v>1</v>
      </c>
      <c r="B27" s="55" t="s">
        <v>94</v>
      </c>
      <c r="C27" s="162" t="s">
        <v>488</v>
      </c>
    </row>
    <row r="28" spans="1:7" s="12" customFormat="1">
      <c r="A28" s="33">
        <v>9</v>
      </c>
      <c r="B28" s="648" t="s">
        <v>151</v>
      </c>
      <c r="C28" s="648"/>
    </row>
    <row r="29" spans="1:7" s="12" customFormat="1" ht="25.5">
      <c r="A29" s="66">
        <v>1</v>
      </c>
      <c r="B29" s="55" t="s">
        <v>554</v>
      </c>
      <c r="C29" s="75" t="s">
        <v>555</v>
      </c>
    </row>
    <row r="30" spans="1:7" s="12" customFormat="1">
      <c r="A30" s="33">
        <v>10</v>
      </c>
      <c r="B30" s="648" t="s">
        <v>922</v>
      </c>
      <c r="C30" s="648"/>
    </row>
    <row r="31" spans="1:7" s="12" customFormat="1" ht="21" customHeight="1">
      <c r="A31" s="66">
        <v>1</v>
      </c>
      <c r="B31" s="55" t="s">
        <v>1118</v>
      </c>
      <c r="C31" s="75" t="s">
        <v>1119</v>
      </c>
    </row>
    <row r="37" spans="2:2">
      <c r="B37" s="62"/>
    </row>
  </sheetData>
  <mergeCells count="11">
    <mergeCell ref="B30:C30"/>
    <mergeCell ref="B28:C28"/>
    <mergeCell ref="B26:C26"/>
    <mergeCell ref="A1:C1"/>
    <mergeCell ref="A2:C2"/>
    <mergeCell ref="B22:C22"/>
    <mergeCell ref="B20:C20"/>
    <mergeCell ref="B4:C4"/>
    <mergeCell ref="B10:C10"/>
    <mergeCell ref="B12:C12"/>
    <mergeCell ref="B14:C14"/>
  </mergeCells>
  <phoneticPr fontId="18" type="noConversion"/>
  <printOptions horizontalCentered="1"/>
  <pageMargins left="0.74803149606299213" right="0.15748031496062992" top="0.19685039370078741" bottom="0.19685039370078741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CDD12-0F2C-45DB-9E0E-3A5164DA6FB3}">
  <dimension ref="A2:J144"/>
  <sheetViews>
    <sheetView tabSelected="1" view="pageBreakPreview" topLeftCell="A99" zoomScaleNormal="100" zoomScaleSheetLayoutView="100" workbookViewId="0">
      <selection activeCell="A75" sqref="A75:A109"/>
    </sheetView>
  </sheetViews>
  <sheetFormatPr defaultRowHeight="14.25"/>
  <cols>
    <col min="1" max="1" width="4" style="395" customWidth="1"/>
    <col min="2" max="2" width="18.85546875" style="396" customWidth="1"/>
    <col min="3" max="3" width="16.85546875" style="396" customWidth="1"/>
    <col min="4" max="4" width="13.140625" style="396" customWidth="1"/>
    <col min="5" max="5" width="36.42578125" style="396" customWidth="1"/>
    <col min="6" max="6" width="15.28515625" style="397" customWidth="1"/>
    <col min="7" max="7" width="16.7109375" style="397" customWidth="1"/>
    <col min="8" max="8" width="13.7109375" style="398" bestFit="1" customWidth="1"/>
    <col min="9" max="10" width="13.7109375" style="395" bestFit="1" customWidth="1"/>
    <col min="11" max="16384" width="9.140625" style="395"/>
  </cols>
  <sheetData>
    <row r="2" spans="1:8" ht="31.15" customHeight="1"/>
    <row r="4" spans="1:8" ht="29.25" customHeight="1">
      <c r="A4" s="656" t="s">
        <v>1855</v>
      </c>
      <c r="B4" s="656"/>
      <c r="C4" s="656"/>
      <c r="D4" s="656"/>
      <c r="E4" s="656"/>
      <c r="F4" s="656"/>
      <c r="G4" s="656"/>
    </row>
    <row r="5" spans="1:8">
      <c r="A5" s="399"/>
      <c r="F5" s="400"/>
      <c r="G5" s="400"/>
    </row>
    <row r="7" spans="1:8" s="406" customFormat="1" ht="33.75" customHeight="1">
      <c r="A7" s="408" t="s">
        <v>115</v>
      </c>
      <c r="B7" s="408" t="s">
        <v>1693</v>
      </c>
      <c r="C7" s="408" t="s">
        <v>1694</v>
      </c>
      <c r="D7" s="467" t="s">
        <v>1695</v>
      </c>
      <c r="E7" s="408" t="s">
        <v>1696</v>
      </c>
      <c r="F7" s="468" t="s">
        <v>1697</v>
      </c>
      <c r="G7" s="468" t="s">
        <v>1698</v>
      </c>
      <c r="H7" s="405"/>
    </row>
    <row r="8" spans="1:8" s="406" customFormat="1" ht="19.5" customHeight="1">
      <c r="A8" s="657" t="s">
        <v>1862</v>
      </c>
      <c r="B8" s="658"/>
      <c r="C8" s="658"/>
      <c r="D8" s="658"/>
      <c r="E8" s="658"/>
      <c r="F8" s="658"/>
      <c r="G8" s="659"/>
      <c r="H8" s="405"/>
    </row>
    <row r="9" spans="1:8" s="406" customFormat="1" ht="45" customHeight="1">
      <c r="A9" s="401">
        <v>1</v>
      </c>
      <c r="B9" s="402" t="s">
        <v>1699</v>
      </c>
      <c r="C9" s="403" t="s">
        <v>1700</v>
      </c>
      <c r="D9" s="404">
        <v>44519</v>
      </c>
      <c r="E9" s="403" t="s">
        <v>1704</v>
      </c>
      <c r="F9" s="668">
        <v>1140.6099999999999</v>
      </c>
      <c r="G9" s="668">
        <v>0</v>
      </c>
      <c r="H9" s="405"/>
    </row>
    <row r="10" spans="1:8" s="406" customFormat="1" ht="45" customHeight="1">
      <c r="A10" s="401">
        <v>2</v>
      </c>
      <c r="B10" s="402" t="s">
        <v>1699</v>
      </c>
      <c r="C10" s="403" t="s">
        <v>1700</v>
      </c>
      <c r="D10" s="404">
        <v>44525</v>
      </c>
      <c r="E10" s="403" t="s">
        <v>1705</v>
      </c>
      <c r="F10" s="668">
        <v>400</v>
      </c>
      <c r="G10" s="668">
        <v>0</v>
      </c>
      <c r="H10" s="405"/>
    </row>
    <row r="11" spans="1:8" s="406" customFormat="1" ht="59.25" customHeight="1">
      <c r="A11" s="401">
        <f t="shared" ref="A11" si="0">1+A10</f>
        <v>3</v>
      </c>
      <c r="B11" s="402" t="s">
        <v>1699</v>
      </c>
      <c r="C11" s="403" t="s">
        <v>1700</v>
      </c>
      <c r="D11" s="404">
        <v>44527</v>
      </c>
      <c r="E11" s="403" t="s">
        <v>1706</v>
      </c>
      <c r="F11" s="668">
        <v>6111.71</v>
      </c>
      <c r="G11" s="668">
        <v>0</v>
      </c>
      <c r="H11" s="405"/>
    </row>
    <row r="12" spans="1:8" s="406" customFormat="1" ht="15.75">
      <c r="A12" s="660" t="s">
        <v>1707</v>
      </c>
      <c r="B12" s="660"/>
      <c r="C12" s="660"/>
      <c r="D12" s="660"/>
      <c r="E12" s="660"/>
      <c r="F12" s="407">
        <f>SUM(F9:F11)</f>
        <v>7652.32</v>
      </c>
      <c r="G12" s="407">
        <f>SUM(G9:G11)</f>
        <v>0</v>
      </c>
      <c r="H12" s="405"/>
    </row>
    <row r="13" spans="1:8" s="406" customFormat="1" ht="19.5" customHeight="1">
      <c r="A13" s="661">
        <v>2022</v>
      </c>
      <c r="B13" s="662"/>
      <c r="C13" s="662"/>
      <c r="D13" s="662"/>
      <c r="E13" s="662"/>
      <c r="F13" s="662"/>
      <c r="G13" s="663"/>
      <c r="H13" s="405"/>
    </row>
    <row r="14" spans="1:8" s="406" customFormat="1" ht="45" customHeight="1">
      <c r="A14" s="401">
        <v>1</v>
      </c>
      <c r="B14" s="403" t="s">
        <v>1699</v>
      </c>
      <c r="C14" s="403" t="s">
        <v>1700</v>
      </c>
      <c r="D14" s="404">
        <v>44590</v>
      </c>
      <c r="E14" s="403" t="s">
        <v>1708</v>
      </c>
      <c r="F14" s="668">
        <v>963.16</v>
      </c>
      <c r="G14" s="668">
        <v>0</v>
      </c>
      <c r="H14" s="405"/>
    </row>
    <row r="15" spans="1:8" s="406" customFormat="1" ht="45" customHeight="1">
      <c r="A15" s="401">
        <f>A14+1</f>
        <v>2</v>
      </c>
      <c r="B15" s="403" t="s">
        <v>1699</v>
      </c>
      <c r="C15" s="403" t="s">
        <v>1703</v>
      </c>
      <c r="D15" s="404">
        <v>44592</v>
      </c>
      <c r="E15" s="403" t="s">
        <v>1709</v>
      </c>
      <c r="F15" s="668">
        <v>6765</v>
      </c>
      <c r="G15" s="668">
        <v>0</v>
      </c>
      <c r="H15" s="405"/>
    </row>
    <row r="16" spans="1:8" s="406" customFormat="1" ht="45" customHeight="1">
      <c r="A16" s="401">
        <f t="shared" ref="A16:A35" si="1">A15+1</f>
        <v>3</v>
      </c>
      <c r="B16" s="403" t="s">
        <v>1699</v>
      </c>
      <c r="C16" s="403" t="s">
        <v>1700</v>
      </c>
      <c r="D16" s="404">
        <v>44610</v>
      </c>
      <c r="E16" s="403" t="s">
        <v>1710</v>
      </c>
      <c r="F16" s="668">
        <v>654.51</v>
      </c>
      <c r="G16" s="668">
        <v>0</v>
      </c>
      <c r="H16" s="405"/>
    </row>
    <row r="17" spans="1:8" s="406" customFormat="1" ht="45" customHeight="1">
      <c r="A17" s="401">
        <f t="shared" si="1"/>
        <v>4</v>
      </c>
      <c r="B17" s="403" t="s">
        <v>1699</v>
      </c>
      <c r="C17" s="403" t="s">
        <v>1703</v>
      </c>
      <c r="D17" s="404">
        <v>44617</v>
      </c>
      <c r="E17" s="403" t="s">
        <v>1711</v>
      </c>
      <c r="F17" s="668">
        <v>1196.94</v>
      </c>
      <c r="G17" s="668">
        <v>0</v>
      </c>
      <c r="H17" s="405"/>
    </row>
    <row r="18" spans="1:8" s="406" customFormat="1" ht="45" customHeight="1">
      <c r="A18" s="401">
        <f t="shared" si="1"/>
        <v>5</v>
      </c>
      <c r="B18" s="403" t="s">
        <v>1699</v>
      </c>
      <c r="C18" s="403" t="s">
        <v>1700</v>
      </c>
      <c r="D18" s="404">
        <v>44633</v>
      </c>
      <c r="E18" s="403" t="s">
        <v>1704</v>
      </c>
      <c r="F18" s="668">
        <v>9925.0400000000009</v>
      </c>
      <c r="G18" s="668">
        <v>0</v>
      </c>
      <c r="H18" s="405"/>
    </row>
    <row r="19" spans="1:8" s="406" customFormat="1" ht="45" customHeight="1">
      <c r="A19" s="401">
        <f t="shared" si="1"/>
        <v>6</v>
      </c>
      <c r="B19" s="403" t="s">
        <v>1699</v>
      </c>
      <c r="C19" s="403" t="s">
        <v>1703</v>
      </c>
      <c r="D19" s="404">
        <v>44676</v>
      </c>
      <c r="E19" s="403" t="s">
        <v>1712</v>
      </c>
      <c r="F19" s="668">
        <v>1446.52</v>
      </c>
      <c r="G19" s="668">
        <v>0</v>
      </c>
      <c r="H19" s="405"/>
    </row>
    <row r="20" spans="1:8" s="406" customFormat="1" ht="59.25" customHeight="1">
      <c r="A20" s="401">
        <f t="shared" si="1"/>
        <v>7</v>
      </c>
      <c r="B20" s="403" t="s">
        <v>1699</v>
      </c>
      <c r="C20" s="403" t="s">
        <v>1700</v>
      </c>
      <c r="D20" s="404">
        <v>44677</v>
      </c>
      <c r="E20" s="403" t="s">
        <v>1713</v>
      </c>
      <c r="F20" s="668">
        <v>10352.709999999999</v>
      </c>
      <c r="G20" s="668">
        <v>0</v>
      </c>
      <c r="H20" s="405"/>
    </row>
    <row r="21" spans="1:8" s="406" customFormat="1" ht="45" customHeight="1">
      <c r="A21" s="401">
        <f t="shared" si="1"/>
        <v>8</v>
      </c>
      <c r="B21" s="403" t="s">
        <v>1699</v>
      </c>
      <c r="C21" s="403" t="s">
        <v>1702</v>
      </c>
      <c r="D21" s="404">
        <v>44687</v>
      </c>
      <c r="E21" s="403" t="s">
        <v>1714</v>
      </c>
      <c r="F21" s="668">
        <v>350</v>
      </c>
      <c r="G21" s="668">
        <v>0</v>
      </c>
      <c r="H21" s="405"/>
    </row>
    <row r="22" spans="1:8" s="406" customFormat="1" ht="45" customHeight="1">
      <c r="A22" s="401">
        <f t="shared" si="1"/>
        <v>9</v>
      </c>
      <c r="B22" s="403" t="s">
        <v>1715</v>
      </c>
      <c r="C22" s="403" t="s">
        <v>1158</v>
      </c>
      <c r="D22" s="404">
        <v>44690</v>
      </c>
      <c r="E22" s="403" t="s">
        <v>1716</v>
      </c>
      <c r="F22" s="668">
        <v>4350</v>
      </c>
      <c r="G22" s="668">
        <v>0</v>
      </c>
      <c r="H22" s="405"/>
    </row>
    <row r="23" spans="1:8" s="406" customFormat="1" ht="72.75" customHeight="1">
      <c r="A23" s="401">
        <f t="shared" si="1"/>
        <v>10</v>
      </c>
      <c r="B23" s="403" t="s">
        <v>1699</v>
      </c>
      <c r="C23" s="403" t="s">
        <v>1700</v>
      </c>
      <c r="D23" s="404">
        <v>44747</v>
      </c>
      <c r="E23" s="403" t="s">
        <v>1717</v>
      </c>
      <c r="F23" s="668">
        <v>1432.7</v>
      </c>
      <c r="G23" s="668">
        <v>0</v>
      </c>
      <c r="H23" s="405"/>
    </row>
    <row r="24" spans="1:8" s="406" customFormat="1" ht="60" customHeight="1">
      <c r="A24" s="401">
        <f t="shared" si="1"/>
        <v>11</v>
      </c>
      <c r="B24" s="403" t="s">
        <v>1699</v>
      </c>
      <c r="C24" s="403" t="s">
        <v>1703</v>
      </c>
      <c r="D24" s="404">
        <v>44757</v>
      </c>
      <c r="E24" s="403" t="s">
        <v>1718</v>
      </c>
      <c r="F24" s="668">
        <v>12711.37</v>
      </c>
      <c r="G24" s="668">
        <v>0</v>
      </c>
      <c r="H24" s="405"/>
    </row>
    <row r="25" spans="1:8" s="406" customFormat="1" ht="45" customHeight="1">
      <c r="A25" s="401">
        <f t="shared" si="1"/>
        <v>12</v>
      </c>
      <c r="B25" s="403" t="s">
        <v>1715</v>
      </c>
      <c r="C25" s="403" t="s">
        <v>1158</v>
      </c>
      <c r="D25" s="404">
        <v>44771</v>
      </c>
      <c r="E25" s="403" t="s">
        <v>1719</v>
      </c>
      <c r="F25" s="668">
        <v>560</v>
      </c>
      <c r="G25" s="668">
        <v>0</v>
      </c>
      <c r="H25" s="405"/>
    </row>
    <row r="26" spans="1:8" s="406" customFormat="1" ht="45" customHeight="1">
      <c r="A26" s="401">
        <f t="shared" si="1"/>
        <v>13</v>
      </c>
      <c r="B26" s="403" t="s">
        <v>1699</v>
      </c>
      <c r="C26" s="403" t="s">
        <v>1703</v>
      </c>
      <c r="D26" s="404">
        <v>44798</v>
      </c>
      <c r="E26" s="403" t="s">
        <v>1720</v>
      </c>
      <c r="F26" s="668">
        <v>1500</v>
      </c>
      <c r="G26" s="668">
        <v>0</v>
      </c>
      <c r="H26" s="405"/>
    </row>
    <row r="27" spans="1:8" s="406" customFormat="1" ht="45" customHeight="1">
      <c r="A27" s="401">
        <f t="shared" si="1"/>
        <v>14</v>
      </c>
      <c r="B27" s="403" t="s">
        <v>1699</v>
      </c>
      <c r="C27" s="403" t="s">
        <v>1700</v>
      </c>
      <c r="D27" s="404">
        <v>44820</v>
      </c>
      <c r="E27" s="403" t="s">
        <v>1721</v>
      </c>
      <c r="F27" s="668">
        <v>19000</v>
      </c>
      <c r="G27" s="668">
        <v>0</v>
      </c>
      <c r="H27" s="405"/>
    </row>
    <row r="28" spans="1:8" s="406" customFormat="1" ht="45" customHeight="1">
      <c r="A28" s="401">
        <f t="shared" si="1"/>
        <v>15</v>
      </c>
      <c r="B28" s="403" t="s">
        <v>1699</v>
      </c>
      <c r="C28" s="403" t="s">
        <v>1722</v>
      </c>
      <c r="D28" s="404">
        <v>44832</v>
      </c>
      <c r="E28" s="403" t="s">
        <v>1723</v>
      </c>
      <c r="F28" s="668">
        <v>2100</v>
      </c>
      <c r="G28" s="668">
        <v>0</v>
      </c>
      <c r="H28" s="405"/>
    </row>
    <row r="29" spans="1:8" s="406" customFormat="1" ht="45" customHeight="1">
      <c r="A29" s="401">
        <f t="shared" si="1"/>
        <v>16</v>
      </c>
      <c r="B29" s="403" t="s">
        <v>1699</v>
      </c>
      <c r="C29" s="403" t="s">
        <v>1700</v>
      </c>
      <c r="D29" s="404">
        <v>44857</v>
      </c>
      <c r="E29" s="403" t="s">
        <v>1723</v>
      </c>
      <c r="F29" s="668">
        <v>756.22</v>
      </c>
      <c r="G29" s="668">
        <v>0</v>
      </c>
      <c r="H29" s="405"/>
    </row>
    <row r="30" spans="1:8" s="406" customFormat="1" ht="45" customHeight="1">
      <c r="A30" s="401">
        <f t="shared" si="1"/>
        <v>17</v>
      </c>
      <c r="B30" s="403" t="s">
        <v>1699</v>
      </c>
      <c r="C30" s="403" t="s">
        <v>1700</v>
      </c>
      <c r="D30" s="404">
        <v>44894</v>
      </c>
      <c r="E30" s="403" t="s">
        <v>1724</v>
      </c>
      <c r="F30" s="668">
        <v>850</v>
      </c>
      <c r="G30" s="668">
        <v>0</v>
      </c>
      <c r="H30" s="405"/>
    </row>
    <row r="31" spans="1:8" s="406" customFormat="1" ht="45" customHeight="1">
      <c r="A31" s="401">
        <f t="shared" si="1"/>
        <v>18</v>
      </c>
      <c r="B31" s="403" t="s">
        <v>1699</v>
      </c>
      <c r="C31" s="403" t="s">
        <v>1700</v>
      </c>
      <c r="D31" s="404">
        <v>44897</v>
      </c>
      <c r="E31" s="403" t="s">
        <v>1725</v>
      </c>
      <c r="F31" s="668">
        <v>4000</v>
      </c>
      <c r="G31" s="668">
        <v>0</v>
      </c>
      <c r="H31" s="405"/>
    </row>
    <row r="32" spans="1:8" s="406" customFormat="1" ht="45" customHeight="1">
      <c r="A32" s="401">
        <f t="shared" si="1"/>
        <v>19</v>
      </c>
      <c r="B32" s="403" t="s">
        <v>1699</v>
      </c>
      <c r="C32" s="403" t="s">
        <v>1700</v>
      </c>
      <c r="D32" s="404">
        <v>44901</v>
      </c>
      <c r="E32" s="403" t="s">
        <v>1723</v>
      </c>
      <c r="F32" s="668">
        <v>1343.76</v>
      </c>
      <c r="G32" s="668">
        <v>0</v>
      </c>
      <c r="H32" s="405"/>
    </row>
    <row r="33" spans="1:8" s="406" customFormat="1" ht="45" customHeight="1">
      <c r="A33" s="401">
        <f t="shared" si="1"/>
        <v>20</v>
      </c>
      <c r="B33" s="403" t="s">
        <v>1699</v>
      </c>
      <c r="C33" s="403" t="s">
        <v>1700</v>
      </c>
      <c r="D33" s="404">
        <v>44904</v>
      </c>
      <c r="E33" s="403" t="s">
        <v>1723</v>
      </c>
      <c r="F33" s="668">
        <v>2329.56</v>
      </c>
      <c r="G33" s="668">
        <v>0</v>
      </c>
      <c r="H33" s="405"/>
    </row>
    <row r="34" spans="1:8" s="406" customFormat="1" ht="45" customHeight="1">
      <c r="A34" s="401">
        <f t="shared" si="1"/>
        <v>21</v>
      </c>
      <c r="B34" s="403" t="s">
        <v>1699</v>
      </c>
      <c r="C34" s="403" t="s">
        <v>1700</v>
      </c>
      <c r="D34" s="404">
        <v>44909</v>
      </c>
      <c r="E34" s="403" t="s">
        <v>1726</v>
      </c>
      <c r="F34" s="668">
        <v>1230</v>
      </c>
      <c r="G34" s="668">
        <v>0</v>
      </c>
      <c r="H34" s="405"/>
    </row>
    <row r="35" spans="1:8" s="406" customFormat="1" ht="45" customHeight="1">
      <c r="A35" s="401">
        <f t="shared" si="1"/>
        <v>22</v>
      </c>
      <c r="B35" s="403" t="s">
        <v>1699</v>
      </c>
      <c r="C35" s="403" t="s">
        <v>1703</v>
      </c>
      <c r="D35" s="404">
        <v>44920</v>
      </c>
      <c r="E35" s="403" t="s">
        <v>1727</v>
      </c>
      <c r="F35" s="668">
        <v>4799.6899999999996</v>
      </c>
      <c r="G35" s="668">
        <v>0</v>
      </c>
      <c r="H35" s="405"/>
    </row>
    <row r="36" spans="1:8" s="406" customFormat="1" ht="15.75">
      <c r="A36" s="660" t="s">
        <v>1707</v>
      </c>
      <c r="B36" s="660"/>
      <c r="C36" s="660"/>
      <c r="D36" s="660"/>
      <c r="E36" s="660"/>
      <c r="F36" s="407">
        <f>SUM(F14:F35)</f>
        <v>88617.180000000008</v>
      </c>
      <c r="G36" s="407">
        <f>SUM(G14:G35)</f>
        <v>0</v>
      </c>
      <c r="H36" s="405"/>
    </row>
    <row r="37" spans="1:8" s="406" customFormat="1" ht="18.75" customHeight="1">
      <c r="A37" s="661">
        <v>2023</v>
      </c>
      <c r="B37" s="662"/>
      <c r="C37" s="662"/>
      <c r="D37" s="662"/>
      <c r="E37" s="662"/>
      <c r="F37" s="662"/>
      <c r="G37" s="663"/>
      <c r="H37" s="405"/>
    </row>
    <row r="38" spans="1:8" s="406" customFormat="1" ht="45" customHeight="1">
      <c r="A38" s="401">
        <v>1</v>
      </c>
      <c r="B38" s="402" t="s">
        <v>1728</v>
      </c>
      <c r="C38" s="402" t="s">
        <v>1702</v>
      </c>
      <c r="D38" s="404">
        <v>44938</v>
      </c>
      <c r="E38" s="403" t="s">
        <v>1729</v>
      </c>
      <c r="F38" s="668">
        <v>790.43</v>
      </c>
      <c r="G38" s="668">
        <v>0</v>
      </c>
      <c r="H38" s="405"/>
    </row>
    <row r="39" spans="1:8" s="406" customFormat="1" ht="45" customHeight="1">
      <c r="A39" s="401">
        <f>1+A38</f>
        <v>2</v>
      </c>
      <c r="B39" s="402" t="s">
        <v>1715</v>
      </c>
      <c r="C39" s="402" t="s">
        <v>1158</v>
      </c>
      <c r="D39" s="404">
        <v>44944</v>
      </c>
      <c r="E39" s="403" t="s">
        <v>1730</v>
      </c>
      <c r="F39" s="668">
        <v>1700</v>
      </c>
      <c r="G39" s="668">
        <v>0</v>
      </c>
      <c r="H39" s="405"/>
    </row>
    <row r="40" spans="1:8" s="406" customFormat="1" ht="45" customHeight="1">
      <c r="A40" s="401">
        <f t="shared" ref="A40:A71" si="2">1+A39</f>
        <v>3</v>
      </c>
      <c r="B40" s="402" t="s">
        <v>1728</v>
      </c>
      <c r="C40" s="402" t="s">
        <v>1700</v>
      </c>
      <c r="D40" s="404">
        <v>44944</v>
      </c>
      <c r="E40" s="403" t="s">
        <v>1731</v>
      </c>
      <c r="F40" s="668">
        <v>7889.88</v>
      </c>
      <c r="G40" s="668">
        <v>15000</v>
      </c>
      <c r="H40" s="405"/>
    </row>
    <row r="41" spans="1:8" s="406" customFormat="1" ht="45" customHeight="1">
      <c r="A41" s="401">
        <f t="shared" si="2"/>
        <v>4</v>
      </c>
      <c r="B41" s="402" t="s">
        <v>1715</v>
      </c>
      <c r="C41" s="402" t="s">
        <v>1158</v>
      </c>
      <c r="D41" s="404">
        <v>44950</v>
      </c>
      <c r="E41" s="403" t="s">
        <v>1732</v>
      </c>
      <c r="F41" s="668">
        <v>720</v>
      </c>
      <c r="G41" s="668">
        <v>0</v>
      </c>
      <c r="H41" s="405"/>
    </row>
    <row r="42" spans="1:8" s="406" customFormat="1" ht="45" customHeight="1">
      <c r="A42" s="401">
        <f t="shared" si="2"/>
        <v>5</v>
      </c>
      <c r="B42" s="402" t="s">
        <v>1728</v>
      </c>
      <c r="C42" s="402" t="s">
        <v>1703</v>
      </c>
      <c r="D42" s="404">
        <v>44956</v>
      </c>
      <c r="E42" s="403" t="s">
        <v>1733</v>
      </c>
      <c r="F42" s="668">
        <v>3110.47</v>
      </c>
      <c r="G42" s="668">
        <v>0</v>
      </c>
      <c r="H42" s="405"/>
    </row>
    <row r="43" spans="1:8" s="406" customFormat="1" ht="45" customHeight="1">
      <c r="A43" s="401">
        <f t="shared" si="2"/>
        <v>6</v>
      </c>
      <c r="B43" s="402" t="s">
        <v>1728</v>
      </c>
      <c r="C43" s="402" t="s">
        <v>1703</v>
      </c>
      <c r="D43" s="404">
        <v>44957</v>
      </c>
      <c r="E43" s="403" t="s">
        <v>1734</v>
      </c>
      <c r="F43" s="668">
        <v>11155.15</v>
      </c>
      <c r="G43" s="668">
        <v>0</v>
      </c>
      <c r="H43" s="405"/>
    </row>
    <row r="44" spans="1:8" s="406" customFormat="1" ht="45" customHeight="1">
      <c r="A44" s="401">
        <f t="shared" si="2"/>
        <v>7</v>
      </c>
      <c r="B44" s="402" t="s">
        <v>1728</v>
      </c>
      <c r="C44" s="402" t="s">
        <v>1703</v>
      </c>
      <c r="D44" s="404">
        <v>44999</v>
      </c>
      <c r="E44" s="403" t="s">
        <v>1735</v>
      </c>
      <c r="F44" s="668">
        <v>1321.92</v>
      </c>
      <c r="G44" s="668">
        <v>0</v>
      </c>
      <c r="H44" s="405"/>
    </row>
    <row r="45" spans="1:8" s="406" customFormat="1" ht="45" customHeight="1">
      <c r="A45" s="401">
        <f t="shared" si="2"/>
        <v>8</v>
      </c>
      <c r="B45" s="402" t="s">
        <v>1715</v>
      </c>
      <c r="C45" s="402" t="s">
        <v>1158</v>
      </c>
      <c r="D45" s="404">
        <v>45016</v>
      </c>
      <c r="E45" s="403" t="s">
        <v>1736</v>
      </c>
      <c r="F45" s="668">
        <v>2361</v>
      </c>
      <c r="G45" s="668">
        <v>0</v>
      </c>
      <c r="H45" s="405"/>
    </row>
    <row r="46" spans="1:8" s="406" customFormat="1" ht="45" customHeight="1">
      <c r="A46" s="401">
        <f t="shared" si="2"/>
        <v>9</v>
      </c>
      <c r="B46" s="402" t="s">
        <v>1728</v>
      </c>
      <c r="C46" s="402" t="s">
        <v>1700</v>
      </c>
      <c r="D46" s="404">
        <v>45035</v>
      </c>
      <c r="E46" s="403" t="s">
        <v>1737</v>
      </c>
      <c r="F46" s="668">
        <v>350</v>
      </c>
      <c r="G46" s="668">
        <v>0</v>
      </c>
      <c r="H46" s="405"/>
    </row>
    <row r="47" spans="1:8" s="406" customFormat="1" ht="45" customHeight="1">
      <c r="A47" s="401">
        <f t="shared" si="2"/>
        <v>10</v>
      </c>
      <c r="B47" s="402" t="s">
        <v>1715</v>
      </c>
      <c r="C47" s="402" t="s">
        <v>1738</v>
      </c>
      <c r="D47" s="404">
        <v>45037</v>
      </c>
      <c r="E47" s="403" t="s">
        <v>1739</v>
      </c>
      <c r="F47" s="668">
        <v>2552</v>
      </c>
      <c r="G47" s="668">
        <v>0</v>
      </c>
      <c r="H47" s="405"/>
    </row>
    <row r="48" spans="1:8" s="406" customFormat="1" ht="45" customHeight="1">
      <c r="A48" s="401">
        <f t="shared" si="2"/>
        <v>11</v>
      </c>
      <c r="B48" s="402" t="s">
        <v>1715</v>
      </c>
      <c r="C48" s="402" t="s">
        <v>1158</v>
      </c>
      <c r="D48" s="404">
        <v>45037</v>
      </c>
      <c r="E48" s="403" t="s">
        <v>1740</v>
      </c>
      <c r="F48" s="668">
        <v>1501</v>
      </c>
      <c r="G48" s="668">
        <v>0</v>
      </c>
      <c r="H48" s="405"/>
    </row>
    <row r="49" spans="1:8" s="406" customFormat="1" ht="45" customHeight="1">
      <c r="A49" s="401">
        <f t="shared" si="2"/>
        <v>12</v>
      </c>
      <c r="B49" s="402" t="s">
        <v>1728</v>
      </c>
      <c r="C49" s="402" t="s">
        <v>1700</v>
      </c>
      <c r="D49" s="404">
        <v>45046</v>
      </c>
      <c r="E49" s="403" t="s">
        <v>1741</v>
      </c>
      <c r="F49" s="668">
        <v>2799.46</v>
      </c>
      <c r="G49" s="668">
        <v>0</v>
      </c>
      <c r="H49" s="405"/>
    </row>
    <row r="50" spans="1:8" s="406" customFormat="1" ht="45" customHeight="1">
      <c r="A50" s="401">
        <f t="shared" si="2"/>
        <v>13</v>
      </c>
      <c r="B50" s="402" t="s">
        <v>1715</v>
      </c>
      <c r="C50" s="402" t="s">
        <v>1158</v>
      </c>
      <c r="D50" s="404">
        <v>45054</v>
      </c>
      <c r="E50" s="403"/>
      <c r="F50" s="668">
        <v>2518</v>
      </c>
      <c r="G50" s="668">
        <v>0</v>
      </c>
      <c r="H50" s="405"/>
    </row>
    <row r="51" spans="1:8" s="406" customFormat="1" ht="45" customHeight="1">
      <c r="A51" s="401">
        <f t="shared" si="2"/>
        <v>14</v>
      </c>
      <c r="B51" s="402" t="s">
        <v>1728</v>
      </c>
      <c r="C51" s="402" t="s">
        <v>1703</v>
      </c>
      <c r="D51" s="404">
        <v>45058</v>
      </c>
      <c r="E51" s="403" t="s">
        <v>1742</v>
      </c>
      <c r="F51" s="668">
        <v>3219.6</v>
      </c>
      <c r="G51" s="668">
        <v>0</v>
      </c>
      <c r="H51" s="405"/>
    </row>
    <row r="52" spans="1:8" s="406" customFormat="1" ht="45" customHeight="1">
      <c r="A52" s="401">
        <f t="shared" si="2"/>
        <v>15</v>
      </c>
      <c r="B52" s="402" t="s">
        <v>1728</v>
      </c>
      <c r="C52" s="402" t="s">
        <v>1700</v>
      </c>
      <c r="D52" s="404">
        <v>45070</v>
      </c>
      <c r="E52" s="403" t="s">
        <v>1701</v>
      </c>
      <c r="F52" s="668">
        <v>607.08000000000004</v>
      </c>
      <c r="G52" s="668">
        <v>0</v>
      </c>
      <c r="H52" s="405"/>
    </row>
    <row r="53" spans="1:8" s="406" customFormat="1" ht="45" customHeight="1">
      <c r="A53" s="401">
        <f t="shared" si="2"/>
        <v>16</v>
      </c>
      <c r="B53" s="402" t="s">
        <v>1728</v>
      </c>
      <c r="C53" s="402" t="s">
        <v>1700</v>
      </c>
      <c r="D53" s="404">
        <v>45074</v>
      </c>
      <c r="E53" s="403" t="s">
        <v>1723</v>
      </c>
      <c r="F53" s="668">
        <v>543.75</v>
      </c>
      <c r="G53" s="668">
        <v>0</v>
      </c>
      <c r="H53" s="405"/>
    </row>
    <row r="54" spans="1:8" s="406" customFormat="1" ht="45" customHeight="1">
      <c r="A54" s="401">
        <f t="shared" si="2"/>
        <v>17</v>
      </c>
      <c r="B54" s="402" t="s">
        <v>1728</v>
      </c>
      <c r="C54" s="402" t="s">
        <v>1700</v>
      </c>
      <c r="D54" s="404">
        <v>45075</v>
      </c>
      <c r="E54" s="403" t="s">
        <v>1701</v>
      </c>
      <c r="F54" s="668">
        <v>630.08000000000004</v>
      </c>
      <c r="G54" s="668">
        <v>0</v>
      </c>
      <c r="H54" s="405"/>
    </row>
    <row r="55" spans="1:8" s="406" customFormat="1" ht="45" customHeight="1">
      <c r="A55" s="401">
        <f t="shared" si="2"/>
        <v>18</v>
      </c>
      <c r="B55" s="402" t="s">
        <v>1728</v>
      </c>
      <c r="C55" s="402" t="s">
        <v>1703</v>
      </c>
      <c r="D55" s="404">
        <v>45080</v>
      </c>
      <c r="E55" s="403" t="s">
        <v>1743</v>
      </c>
      <c r="F55" s="668">
        <v>1500</v>
      </c>
      <c r="G55" s="668">
        <v>0</v>
      </c>
      <c r="H55" s="405"/>
    </row>
    <row r="56" spans="1:8" s="406" customFormat="1" ht="45" customHeight="1">
      <c r="A56" s="401">
        <f t="shared" si="2"/>
        <v>19</v>
      </c>
      <c r="B56" s="402" t="s">
        <v>1728</v>
      </c>
      <c r="C56" s="402" t="s">
        <v>1700</v>
      </c>
      <c r="D56" s="404">
        <v>45080</v>
      </c>
      <c r="E56" s="403" t="s">
        <v>1701</v>
      </c>
      <c r="F56" s="668">
        <v>500</v>
      </c>
      <c r="G56" s="668">
        <v>0</v>
      </c>
      <c r="H56" s="405"/>
    </row>
    <row r="57" spans="1:8" s="406" customFormat="1" ht="45" customHeight="1">
      <c r="A57" s="401">
        <f t="shared" si="2"/>
        <v>20</v>
      </c>
      <c r="B57" s="402" t="s">
        <v>1744</v>
      </c>
      <c r="C57" s="402" t="s">
        <v>1158</v>
      </c>
      <c r="D57" s="404">
        <v>45084</v>
      </c>
      <c r="E57" s="403" t="s">
        <v>1745</v>
      </c>
      <c r="F57" s="668">
        <v>1337.6</v>
      </c>
      <c r="G57" s="668">
        <v>0</v>
      </c>
      <c r="H57" s="405"/>
    </row>
    <row r="58" spans="1:8" s="406" customFormat="1" ht="45" customHeight="1">
      <c r="A58" s="401">
        <f t="shared" si="2"/>
        <v>21</v>
      </c>
      <c r="B58" s="402" t="s">
        <v>1715</v>
      </c>
      <c r="C58" s="402" t="s">
        <v>1158</v>
      </c>
      <c r="D58" s="404">
        <v>45091</v>
      </c>
      <c r="E58" s="403"/>
      <c r="F58" s="668">
        <v>2136</v>
      </c>
      <c r="G58" s="668">
        <v>0</v>
      </c>
      <c r="H58" s="405"/>
    </row>
    <row r="59" spans="1:8" s="406" customFormat="1" ht="45" customHeight="1">
      <c r="A59" s="401">
        <f t="shared" si="2"/>
        <v>22</v>
      </c>
      <c r="B59" s="402" t="s">
        <v>1728</v>
      </c>
      <c r="C59" s="402" t="s">
        <v>1700</v>
      </c>
      <c r="D59" s="404">
        <v>45093</v>
      </c>
      <c r="E59" s="403" t="s">
        <v>1723</v>
      </c>
      <c r="F59" s="668">
        <v>327.54000000000002</v>
      </c>
      <c r="G59" s="668">
        <v>0</v>
      </c>
      <c r="H59" s="405"/>
    </row>
    <row r="60" spans="1:8" s="406" customFormat="1" ht="45" customHeight="1">
      <c r="A60" s="401">
        <f t="shared" si="2"/>
        <v>23</v>
      </c>
      <c r="B60" s="402" t="s">
        <v>1728</v>
      </c>
      <c r="C60" s="402" t="s">
        <v>1703</v>
      </c>
      <c r="D60" s="404">
        <v>45124</v>
      </c>
      <c r="E60" s="403" t="s">
        <v>1746</v>
      </c>
      <c r="F60" s="668">
        <v>3328.58</v>
      </c>
      <c r="G60" s="668">
        <v>0</v>
      </c>
      <c r="H60" s="405"/>
    </row>
    <row r="61" spans="1:8" s="406" customFormat="1" ht="45" customHeight="1">
      <c r="A61" s="401">
        <f t="shared" si="2"/>
        <v>24</v>
      </c>
      <c r="B61" s="402" t="s">
        <v>1728</v>
      </c>
      <c r="C61" s="402" t="s">
        <v>1703</v>
      </c>
      <c r="D61" s="404">
        <v>45140</v>
      </c>
      <c r="E61" s="403" t="s">
        <v>1734</v>
      </c>
      <c r="F61" s="668">
        <v>2750</v>
      </c>
      <c r="G61" s="668">
        <v>0</v>
      </c>
      <c r="H61" s="405"/>
    </row>
    <row r="62" spans="1:8" s="406" customFormat="1" ht="45" customHeight="1">
      <c r="A62" s="401">
        <f t="shared" si="2"/>
        <v>25</v>
      </c>
      <c r="B62" s="402" t="s">
        <v>1728</v>
      </c>
      <c r="C62" s="402" t="s">
        <v>1703</v>
      </c>
      <c r="D62" s="404">
        <v>45154</v>
      </c>
      <c r="E62" s="403" t="s">
        <v>1747</v>
      </c>
      <c r="F62" s="668">
        <v>8000</v>
      </c>
      <c r="G62" s="668">
        <v>0</v>
      </c>
      <c r="H62" s="405"/>
    </row>
    <row r="63" spans="1:8" s="406" customFormat="1" ht="45" customHeight="1">
      <c r="A63" s="401">
        <f t="shared" si="2"/>
        <v>26</v>
      </c>
      <c r="B63" s="403" t="s">
        <v>1728</v>
      </c>
      <c r="C63" s="403" t="s">
        <v>1703</v>
      </c>
      <c r="D63" s="404">
        <v>45166</v>
      </c>
      <c r="E63" s="403" t="s">
        <v>1748</v>
      </c>
      <c r="F63" s="668">
        <v>3979.06</v>
      </c>
      <c r="G63" s="668">
        <v>0</v>
      </c>
      <c r="H63" s="405"/>
    </row>
    <row r="64" spans="1:8" s="406" customFormat="1" ht="45" customHeight="1">
      <c r="A64" s="401">
        <f t="shared" si="2"/>
        <v>27</v>
      </c>
      <c r="B64" s="403" t="s">
        <v>1728</v>
      </c>
      <c r="C64" s="403" t="s">
        <v>1700</v>
      </c>
      <c r="D64" s="404">
        <v>45177</v>
      </c>
      <c r="E64" s="403" t="s">
        <v>1900</v>
      </c>
      <c r="F64" s="668">
        <v>3000</v>
      </c>
      <c r="G64" s="668">
        <v>0</v>
      </c>
      <c r="H64" s="405"/>
    </row>
    <row r="65" spans="1:8" s="406" customFormat="1" ht="45" customHeight="1">
      <c r="A65" s="401">
        <f t="shared" si="2"/>
        <v>28</v>
      </c>
      <c r="B65" s="403" t="s">
        <v>1728</v>
      </c>
      <c r="C65" s="403" t="s">
        <v>1702</v>
      </c>
      <c r="D65" s="404">
        <v>45178</v>
      </c>
      <c r="E65" s="403" t="s">
        <v>1749</v>
      </c>
      <c r="F65" s="668">
        <v>1634.15</v>
      </c>
      <c r="G65" s="668">
        <v>0</v>
      </c>
      <c r="H65" s="405"/>
    </row>
    <row r="66" spans="1:8" s="406" customFormat="1" ht="45" customHeight="1">
      <c r="A66" s="401">
        <f t="shared" si="2"/>
        <v>29</v>
      </c>
      <c r="B66" s="403" t="s">
        <v>1728</v>
      </c>
      <c r="C66" s="403" t="s">
        <v>1700</v>
      </c>
      <c r="D66" s="404">
        <v>45188</v>
      </c>
      <c r="E66" s="403" t="s">
        <v>1723</v>
      </c>
      <c r="F66" s="668">
        <v>687.23</v>
      </c>
      <c r="G66" s="668">
        <v>0</v>
      </c>
      <c r="H66" s="405"/>
    </row>
    <row r="67" spans="1:8" s="406" customFormat="1" ht="45" customHeight="1">
      <c r="A67" s="401">
        <f t="shared" si="2"/>
        <v>30</v>
      </c>
      <c r="B67" s="403" t="s">
        <v>1728</v>
      </c>
      <c r="C67" s="403" t="s">
        <v>1700</v>
      </c>
      <c r="D67" s="404">
        <v>45198</v>
      </c>
      <c r="E67" s="403" t="s">
        <v>1701</v>
      </c>
      <c r="F67" s="668">
        <v>609.15</v>
      </c>
      <c r="G67" s="668">
        <v>0</v>
      </c>
      <c r="H67" s="405"/>
    </row>
    <row r="68" spans="1:8" s="406" customFormat="1" ht="45" customHeight="1">
      <c r="A68" s="401">
        <f t="shared" si="2"/>
        <v>31</v>
      </c>
      <c r="B68" s="403" t="s">
        <v>1728</v>
      </c>
      <c r="C68" s="403" t="s">
        <v>1700</v>
      </c>
      <c r="D68" s="404">
        <v>45231</v>
      </c>
      <c r="E68" s="403" t="s">
        <v>1750</v>
      </c>
      <c r="F68" s="668">
        <v>1689.77</v>
      </c>
      <c r="G68" s="668">
        <v>0</v>
      </c>
      <c r="H68" s="405"/>
    </row>
    <row r="69" spans="1:8" s="406" customFormat="1" ht="73.5" customHeight="1">
      <c r="A69" s="401">
        <f t="shared" si="2"/>
        <v>32</v>
      </c>
      <c r="B69" s="403" t="s">
        <v>1728</v>
      </c>
      <c r="C69" s="403" t="s">
        <v>1700</v>
      </c>
      <c r="D69" s="404">
        <v>45265</v>
      </c>
      <c r="E69" s="403" t="s">
        <v>1751</v>
      </c>
      <c r="F69" s="668">
        <v>4000</v>
      </c>
      <c r="G69" s="668">
        <v>0</v>
      </c>
      <c r="H69" s="405"/>
    </row>
    <row r="70" spans="1:8" s="406" customFormat="1" ht="45" customHeight="1">
      <c r="A70" s="401">
        <f t="shared" si="2"/>
        <v>33</v>
      </c>
      <c r="B70" s="403" t="s">
        <v>1728</v>
      </c>
      <c r="C70" s="403" t="s">
        <v>1700</v>
      </c>
      <c r="D70" s="404">
        <v>45267</v>
      </c>
      <c r="E70" s="403" t="s">
        <v>1752</v>
      </c>
      <c r="F70" s="668">
        <v>40000</v>
      </c>
      <c r="G70" s="668">
        <v>0</v>
      </c>
      <c r="H70" s="405"/>
    </row>
    <row r="71" spans="1:8" s="406" customFormat="1" ht="45" customHeight="1">
      <c r="A71" s="401">
        <f t="shared" si="2"/>
        <v>34</v>
      </c>
      <c r="B71" s="403" t="s">
        <v>1744</v>
      </c>
      <c r="C71" s="403" t="s">
        <v>1158</v>
      </c>
      <c r="D71" s="404">
        <v>45269</v>
      </c>
      <c r="E71" s="403" t="s">
        <v>1753</v>
      </c>
      <c r="F71" s="668">
        <v>19328.47</v>
      </c>
      <c r="G71" s="668">
        <v>2539.98</v>
      </c>
      <c r="H71" s="405"/>
    </row>
    <row r="72" spans="1:8" s="406" customFormat="1" ht="15.75">
      <c r="A72" s="660" t="s">
        <v>1707</v>
      </c>
      <c r="B72" s="660"/>
      <c r="C72" s="660"/>
      <c r="D72" s="660"/>
      <c r="E72" s="660"/>
      <c r="F72" s="407">
        <f>SUM(F38:F71)</f>
        <v>138577.37</v>
      </c>
      <c r="G72" s="407">
        <f>SUM(G38:G71)</f>
        <v>17539.98</v>
      </c>
      <c r="H72" s="405"/>
    </row>
    <row r="73" spans="1:8" s="406" customFormat="1" ht="19.5" customHeight="1">
      <c r="A73" s="664" t="s">
        <v>1878</v>
      </c>
      <c r="B73" s="665"/>
      <c r="C73" s="665"/>
      <c r="D73" s="665"/>
      <c r="E73" s="665"/>
      <c r="F73" s="665"/>
      <c r="G73" s="408" t="s">
        <v>1754</v>
      </c>
      <c r="H73" s="405"/>
    </row>
    <row r="74" spans="1:8" s="406" customFormat="1" ht="45" customHeight="1">
      <c r="A74" s="401">
        <v>1</v>
      </c>
      <c r="B74" s="402" t="s">
        <v>1728</v>
      </c>
      <c r="C74" s="403" t="s">
        <v>1703</v>
      </c>
      <c r="D74" s="404">
        <v>45298</v>
      </c>
      <c r="E74" s="403" t="s">
        <v>1755</v>
      </c>
      <c r="F74" s="668">
        <v>5000</v>
      </c>
      <c r="G74" s="668">
        <v>0</v>
      </c>
      <c r="H74" s="405"/>
    </row>
    <row r="75" spans="1:8" s="406" customFormat="1" ht="33" customHeight="1">
      <c r="A75" s="401">
        <f>1+A74</f>
        <v>2</v>
      </c>
      <c r="B75" s="402" t="s">
        <v>1744</v>
      </c>
      <c r="C75" s="403" t="s">
        <v>1158</v>
      </c>
      <c r="D75" s="404">
        <v>45334</v>
      </c>
      <c r="E75" s="403"/>
      <c r="F75" s="668">
        <v>463.46</v>
      </c>
      <c r="G75" s="668">
        <v>0</v>
      </c>
      <c r="H75" s="405"/>
    </row>
    <row r="76" spans="1:8" s="406" customFormat="1" ht="45" customHeight="1">
      <c r="A76" s="401">
        <f t="shared" ref="A76:A109" si="3">1+A75</f>
        <v>3</v>
      </c>
      <c r="B76" s="402" t="s">
        <v>1728</v>
      </c>
      <c r="C76" s="403" t="s">
        <v>1703</v>
      </c>
      <c r="D76" s="404">
        <v>45299</v>
      </c>
      <c r="E76" s="403" t="s">
        <v>1756</v>
      </c>
      <c r="F76" s="668">
        <v>1368.73</v>
      </c>
      <c r="G76" s="668">
        <v>0</v>
      </c>
      <c r="H76" s="405"/>
    </row>
    <row r="77" spans="1:8" s="406" customFormat="1" ht="45" customHeight="1">
      <c r="A77" s="401">
        <f t="shared" si="3"/>
        <v>4</v>
      </c>
      <c r="B77" s="402" t="s">
        <v>1728</v>
      </c>
      <c r="C77" s="403" t="s">
        <v>1757</v>
      </c>
      <c r="D77" s="404">
        <v>45338</v>
      </c>
      <c r="E77" s="403" t="s">
        <v>1758</v>
      </c>
      <c r="F77" s="668">
        <v>430</v>
      </c>
      <c r="G77" s="668">
        <v>0</v>
      </c>
      <c r="H77" s="405"/>
    </row>
    <row r="78" spans="1:8" s="406" customFormat="1" ht="45" customHeight="1">
      <c r="A78" s="401">
        <f t="shared" si="3"/>
        <v>5</v>
      </c>
      <c r="B78" s="402" t="s">
        <v>1728</v>
      </c>
      <c r="C78" s="403" t="s">
        <v>1700</v>
      </c>
      <c r="D78" s="404">
        <v>45357</v>
      </c>
      <c r="E78" s="403" t="s">
        <v>1759</v>
      </c>
      <c r="F78" s="668">
        <v>18000</v>
      </c>
      <c r="G78" s="668">
        <v>0</v>
      </c>
      <c r="H78" s="405"/>
    </row>
    <row r="79" spans="1:8" s="406" customFormat="1" ht="45" customHeight="1">
      <c r="A79" s="401">
        <f t="shared" si="3"/>
        <v>6</v>
      </c>
      <c r="B79" s="402" t="s">
        <v>1728</v>
      </c>
      <c r="C79" s="403" t="s">
        <v>1703</v>
      </c>
      <c r="D79" s="404">
        <v>45364</v>
      </c>
      <c r="E79" s="403" t="s">
        <v>1760</v>
      </c>
      <c r="F79" s="668">
        <v>3351.03</v>
      </c>
      <c r="G79" s="668">
        <v>0</v>
      </c>
      <c r="H79" s="405"/>
    </row>
    <row r="80" spans="1:8" s="406" customFormat="1" ht="45" customHeight="1">
      <c r="A80" s="401">
        <f t="shared" si="3"/>
        <v>7</v>
      </c>
      <c r="B80" s="402" t="s">
        <v>1728</v>
      </c>
      <c r="C80" s="403" t="s">
        <v>1700</v>
      </c>
      <c r="D80" s="404">
        <v>45368</v>
      </c>
      <c r="E80" s="403" t="s">
        <v>1902</v>
      </c>
      <c r="F80" s="668">
        <v>0</v>
      </c>
      <c r="G80" s="668">
        <v>4314.58</v>
      </c>
      <c r="H80" s="405"/>
    </row>
    <row r="81" spans="1:8" s="406" customFormat="1" ht="85.5" customHeight="1">
      <c r="A81" s="401">
        <f t="shared" si="3"/>
        <v>8</v>
      </c>
      <c r="B81" s="402" t="s">
        <v>1728</v>
      </c>
      <c r="C81" s="403" t="s">
        <v>1700</v>
      </c>
      <c r="D81" s="404" t="s">
        <v>1761</v>
      </c>
      <c r="E81" s="403" t="s">
        <v>1762</v>
      </c>
      <c r="F81" s="668">
        <v>5550.1</v>
      </c>
      <c r="G81" s="668">
        <v>0</v>
      </c>
      <c r="H81" s="405"/>
    </row>
    <row r="82" spans="1:8" s="406" customFormat="1" ht="59.25" customHeight="1">
      <c r="A82" s="401">
        <f t="shared" si="3"/>
        <v>9</v>
      </c>
      <c r="B82" s="402" t="s">
        <v>1728</v>
      </c>
      <c r="C82" s="403" t="s">
        <v>1700</v>
      </c>
      <c r="D82" s="404" t="s">
        <v>1763</v>
      </c>
      <c r="E82" s="403" t="s">
        <v>1764</v>
      </c>
      <c r="F82" s="668">
        <v>377.88</v>
      </c>
      <c r="G82" s="668">
        <v>0</v>
      </c>
      <c r="H82" s="405"/>
    </row>
    <row r="83" spans="1:8" s="406" customFormat="1" ht="45" customHeight="1">
      <c r="A83" s="401">
        <f t="shared" si="3"/>
        <v>10</v>
      </c>
      <c r="B83" s="402" t="s">
        <v>1728</v>
      </c>
      <c r="C83" s="403" t="s">
        <v>1700</v>
      </c>
      <c r="D83" s="404">
        <v>45451</v>
      </c>
      <c r="E83" s="403" t="s">
        <v>1765</v>
      </c>
      <c r="F83" s="668">
        <v>1244.72</v>
      </c>
      <c r="G83" s="668">
        <v>0</v>
      </c>
      <c r="H83" s="405"/>
    </row>
    <row r="84" spans="1:8" s="406" customFormat="1" ht="45" customHeight="1">
      <c r="A84" s="401">
        <f t="shared" si="3"/>
        <v>11</v>
      </c>
      <c r="B84" s="402" t="s">
        <v>1728</v>
      </c>
      <c r="C84" s="403" t="s">
        <v>1702</v>
      </c>
      <c r="D84" s="404">
        <v>45461</v>
      </c>
      <c r="E84" s="403" t="s">
        <v>1766</v>
      </c>
      <c r="F84" s="668">
        <v>565</v>
      </c>
      <c r="G84" s="668">
        <v>0</v>
      </c>
      <c r="H84" s="405"/>
    </row>
    <row r="85" spans="1:8" s="406" customFormat="1" ht="31.5" customHeight="1">
      <c r="A85" s="401">
        <f t="shared" si="3"/>
        <v>12</v>
      </c>
      <c r="B85" s="402" t="s">
        <v>1744</v>
      </c>
      <c r="C85" s="403" t="s">
        <v>1158</v>
      </c>
      <c r="D85" s="404">
        <v>45463</v>
      </c>
      <c r="E85" s="403"/>
      <c r="F85" s="668">
        <v>1700</v>
      </c>
      <c r="G85" s="668">
        <v>0</v>
      </c>
      <c r="H85" s="405"/>
    </row>
    <row r="86" spans="1:8" s="406" customFormat="1" ht="45" customHeight="1">
      <c r="A86" s="401">
        <f t="shared" si="3"/>
        <v>13</v>
      </c>
      <c r="B86" s="402" t="s">
        <v>1728</v>
      </c>
      <c r="C86" s="403" t="s">
        <v>1703</v>
      </c>
      <c r="D86" s="404">
        <v>45490</v>
      </c>
      <c r="E86" s="403" t="s">
        <v>1908</v>
      </c>
      <c r="F86" s="668">
        <v>5617.25</v>
      </c>
      <c r="G86" s="668">
        <v>0</v>
      </c>
      <c r="H86" s="405"/>
    </row>
    <row r="87" spans="1:8" s="406" customFormat="1" ht="61.5" customHeight="1">
      <c r="A87" s="401">
        <f t="shared" si="3"/>
        <v>14</v>
      </c>
      <c r="B87" s="402" t="s">
        <v>1728</v>
      </c>
      <c r="C87" s="403" t="s">
        <v>1703</v>
      </c>
      <c r="D87" s="404">
        <v>45502</v>
      </c>
      <c r="E87" s="403" t="s">
        <v>1767</v>
      </c>
      <c r="F87" s="668">
        <v>10317.77</v>
      </c>
      <c r="G87" s="668">
        <v>0</v>
      </c>
      <c r="H87" s="405"/>
    </row>
    <row r="88" spans="1:8" s="406" customFormat="1" ht="45" customHeight="1">
      <c r="A88" s="401">
        <f t="shared" si="3"/>
        <v>15</v>
      </c>
      <c r="B88" s="402" t="s">
        <v>1728</v>
      </c>
      <c r="C88" s="403" t="s">
        <v>1700</v>
      </c>
      <c r="D88" s="404">
        <v>45504</v>
      </c>
      <c r="E88" s="403" t="s">
        <v>1768</v>
      </c>
      <c r="F88" s="668">
        <v>4091.99</v>
      </c>
      <c r="G88" s="668">
        <v>0</v>
      </c>
      <c r="H88" s="405"/>
    </row>
    <row r="89" spans="1:8" s="406" customFormat="1" ht="35.25" customHeight="1">
      <c r="A89" s="401">
        <f t="shared" si="3"/>
        <v>16</v>
      </c>
      <c r="B89" s="402" t="s">
        <v>1728</v>
      </c>
      <c r="C89" s="403" t="s">
        <v>1722</v>
      </c>
      <c r="D89" s="404" t="s">
        <v>1769</v>
      </c>
      <c r="E89" s="403" t="s">
        <v>1770</v>
      </c>
      <c r="F89" s="668">
        <v>0</v>
      </c>
      <c r="G89" s="668">
        <v>815</v>
      </c>
      <c r="H89" s="405"/>
    </row>
    <row r="90" spans="1:8" s="406" customFormat="1" ht="41.25" customHeight="1">
      <c r="A90" s="401">
        <f t="shared" si="3"/>
        <v>17</v>
      </c>
      <c r="B90" s="402" t="s">
        <v>1728</v>
      </c>
      <c r="C90" s="403" t="s">
        <v>1757</v>
      </c>
      <c r="D90" s="404">
        <v>45509</v>
      </c>
      <c r="E90" s="403" t="s">
        <v>1771</v>
      </c>
      <c r="F90" s="668">
        <v>4920</v>
      </c>
      <c r="G90" s="668">
        <v>0</v>
      </c>
      <c r="H90" s="405"/>
    </row>
    <row r="91" spans="1:8" s="406" customFormat="1" ht="45" customHeight="1">
      <c r="A91" s="401">
        <f t="shared" si="3"/>
        <v>18</v>
      </c>
      <c r="B91" s="402" t="s">
        <v>1728</v>
      </c>
      <c r="C91" s="403" t="s">
        <v>1703</v>
      </c>
      <c r="D91" s="404">
        <v>45525</v>
      </c>
      <c r="E91" s="403" t="s">
        <v>1772</v>
      </c>
      <c r="F91" s="668">
        <v>7460.47</v>
      </c>
      <c r="G91" s="668">
        <v>0</v>
      </c>
      <c r="H91" s="405"/>
    </row>
    <row r="92" spans="1:8" s="406" customFormat="1" ht="45" customHeight="1">
      <c r="A92" s="401">
        <f t="shared" si="3"/>
        <v>19</v>
      </c>
      <c r="B92" s="402" t="s">
        <v>1728</v>
      </c>
      <c r="C92" s="403" t="s">
        <v>1703</v>
      </c>
      <c r="D92" s="404">
        <v>45525</v>
      </c>
      <c r="E92" s="403" t="s">
        <v>1773</v>
      </c>
      <c r="F92" s="668">
        <v>2141.96</v>
      </c>
      <c r="G92" s="668">
        <v>0</v>
      </c>
      <c r="H92" s="405"/>
    </row>
    <row r="93" spans="1:8" s="406" customFormat="1" ht="45" customHeight="1">
      <c r="A93" s="401">
        <f t="shared" si="3"/>
        <v>20</v>
      </c>
      <c r="B93" s="402" t="s">
        <v>1728</v>
      </c>
      <c r="C93" s="403" t="s">
        <v>1703</v>
      </c>
      <c r="D93" s="404">
        <v>45525</v>
      </c>
      <c r="E93" s="403" t="s">
        <v>1904</v>
      </c>
      <c r="F93" s="668">
        <v>0</v>
      </c>
      <c r="G93" s="668">
        <v>10000</v>
      </c>
      <c r="H93" s="405"/>
    </row>
    <row r="94" spans="1:8" s="406" customFormat="1" ht="75" customHeight="1">
      <c r="A94" s="401">
        <f t="shared" si="3"/>
        <v>21</v>
      </c>
      <c r="B94" s="402" t="s">
        <v>1728</v>
      </c>
      <c r="C94" s="403" t="s">
        <v>1722</v>
      </c>
      <c r="D94" s="404" t="s">
        <v>1774</v>
      </c>
      <c r="E94" s="403" t="s">
        <v>1775</v>
      </c>
      <c r="F94" s="668">
        <v>0</v>
      </c>
      <c r="G94" s="668">
        <v>1500</v>
      </c>
      <c r="H94" s="405"/>
    </row>
    <row r="95" spans="1:8" s="406" customFormat="1" ht="45" customHeight="1">
      <c r="A95" s="401">
        <f t="shared" si="3"/>
        <v>22</v>
      </c>
      <c r="B95" s="402" t="s">
        <v>1728</v>
      </c>
      <c r="C95" s="402" t="s">
        <v>1703</v>
      </c>
      <c r="D95" s="476">
        <v>45551</v>
      </c>
      <c r="E95" s="403" t="s">
        <v>1876</v>
      </c>
      <c r="F95" s="668">
        <v>0</v>
      </c>
      <c r="G95" s="668">
        <v>250000</v>
      </c>
      <c r="H95" s="405"/>
    </row>
    <row r="96" spans="1:8" s="406" customFormat="1" ht="45" customHeight="1">
      <c r="A96" s="401">
        <f t="shared" si="3"/>
        <v>23</v>
      </c>
      <c r="B96" s="402" t="s">
        <v>1728</v>
      </c>
      <c r="C96" s="402" t="s">
        <v>1703</v>
      </c>
      <c r="D96" s="476">
        <v>45551</v>
      </c>
      <c r="E96" s="403" t="s">
        <v>1876</v>
      </c>
      <c r="F96" s="668">
        <v>0</v>
      </c>
      <c r="G96" s="668">
        <v>40000</v>
      </c>
      <c r="H96" s="405"/>
    </row>
    <row r="97" spans="1:10" s="406" customFormat="1" ht="45" customHeight="1">
      <c r="A97" s="401">
        <f t="shared" si="3"/>
        <v>24</v>
      </c>
      <c r="B97" s="402" t="s">
        <v>1728</v>
      </c>
      <c r="C97" s="402" t="s">
        <v>1703</v>
      </c>
      <c r="D97" s="476">
        <v>45551</v>
      </c>
      <c r="E97" s="403" t="s">
        <v>1905</v>
      </c>
      <c r="F97" s="668">
        <v>0</v>
      </c>
      <c r="G97" s="668">
        <v>40000</v>
      </c>
      <c r="H97" s="405"/>
    </row>
    <row r="98" spans="1:10" s="406" customFormat="1" ht="45" customHeight="1">
      <c r="A98" s="401">
        <f t="shared" si="3"/>
        <v>25</v>
      </c>
      <c r="B98" s="402" t="s">
        <v>1728</v>
      </c>
      <c r="C98" s="402" t="s">
        <v>1703</v>
      </c>
      <c r="D98" s="476">
        <v>45551</v>
      </c>
      <c r="E98" s="667" t="s">
        <v>1907</v>
      </c>
      <c r="F98" s="668">
        <v>4150</v>
      </c>
      <c r="G98" s="668">
        <v>0</v>
      </c>
      <c r="H98" s="405"/>
    </row>
    <row r="99" spans="1:10" s="406" customFormat="1" ht="45" customHeight="1">
      <c r="A99" s="401">
        <f t="shared" si="3"/>
        <v>26</v>
      </c>
      <c r="B99" s="402" t="s">
        <v>1728</v>
      </c>
      <c r="C99" s="402" t="s">
        <v>1703</v>
      </c>
      <c r="D99" s="476">
        <v>45552</v>
      </c>
      <c r="E99" s="403" t="s">
        <v>1877</v>
      </c>
      <c r="F99" s="668">
        <v>0</v>
      </c>
      <c r="G99" s="668">
        <v>130000</v>
      </c>
      <c r="H99" s="405"/>
    </row>
    <row r="100" spans="1:10" s="406" customFormat="1" ht="45" customHeight="1">
      <c r="A100" s="401">
        <f t="shared" si="3"/>
        <v>27</v>
      </c>
      <c r="B100" s="402" t="s">
        <v>1728</v>
      </c>
      <c r="C100" s="402" t="s">
        <v>1700</v>
      </c>
      <c r="D100" s="476">
        <v>45556</v>
      </c>
      <c r="E100" s="403" t="s">
        <v>1724</v>
      </c>
      <c r="F100" s="668">
        <v>0</v>
      </c>
      <c r="G100" s="668">
        <v>1112</v>
      </c>
      <c r="H100" s="405"/>
    </row>
    <row r="101" spans="1:10" s="406" customFormat="1" ht="45" customHeight="1">
      <c r="A101" s="401">
        <f t="shared" si="3"/>
        <v>28</v>
      </c>
      <c r="B101" s="402" t="s">
        <v>1728</v>
      </c>
      <c r="C101" s="402" t="s">
        <v>1722</v>
      </c>
      <c r="D101" s="476">
        <v>45562</v>
      </c>
      <c r="E101" s="403" t="s">
        <v>1724</v>
      </c>
      <c r="F101" s="668">
        <v>0</v>
      </c>
      <c r="G101" s="668">
        <v>563</v>
      </c>
      <c r="H101" s="405"/>
    </row>
    <row r="102" spans="1:10" s="406" customFormat="1" ht="45" customHeight="1">
      <c r="A102" s="401">
        <f t="shared" si="3"/>
        <v>29</v>
      </c>
      <c r="B102" s="402" t="s">
        <v>1728</v>
      </c>
      <c r="C102" s="402" t="s">
        <v>1722</v>
      </c>
      <c r="D102" s="476" t="s">
        <v>1776</v>
      </c>
      <c r="E102" s="403" t="s">
        <v>1874</v>
      </c>
      <c r="F102" s="668">
        <v>0</v>
      </c>
      <c r="G102" s="668">
        <v>28424.1</v>
      </c>
      <c r="H102" s="405"/>
    </row>
    <row r="103" spans="1:10" s="406" customFormat="1" ht="45" customHeight="1">
      <c r="A103" s="401">
        <f t="shared" si="3"/>
        <v>30</v>
      </c>
      <c r="B103" s="402" t="s">
        <v>1728</v>
      </c>
      <c r="C103" s="402" t="s">
        <v>1722</v>
      </c>
      <c r="D103" s="476" t="s">
        <v>1776</v>
      </c>
      <c r="E103" s="403" t="s">
        <v>1701</v>
      </c>
      <c r="F103" s="668">
        <v>0</v>
      </c>
      <c r="G103" s="668">
        <v>635</v>
      </c>
      <c r="H103" s="405"/>
    </row>
    <row r="104" spans="1:10" s="406" customFormat="1" ht="45" customHeight="1">
      <c r="A104" s="401">
        <f t="shared" si="3"/>
        <v>31</v>
      </c>
      <c r="B104" s="402" t="s">
        <v>1728</v>
      </c>
      <c r="C104" s="402" t="s">
        <v>1703</v>
      </c>
      <c r="D104" s="476">
        <v>45569</v>
      </c>
      <c r="E104" s="403" t="s">
        <v>1906</v>
      </c>
      <c r="F104" s="668">
        <v>350</v>
      </c>
      <c r="G104" s="668">
        <v>0</v>
      </c>
      <c r="H104" s="405"/>
    </row>
    <row r="105" spans="1:10" s="406" customFormat="1" ht="45" customHeight="1">
      <c r="A105" s="401">
        <f t="shared" si="3"/>
        <v>32</v>
      </c>
      <c r="B105" s="402" t="s">
        <v>1728</v>
      </c>
      <c r="C105" s="402" t="s">
        <v>1722</v>
      </c>
      <c r="D105" s="476">
        <v>45574</v>
      </c>
      <c r="E105" s="403" t="s">
        <v>1765</v>
      </c>
      <c r="F105" s="668">
        <v>0</v>
      </c>
      <c r="G105" s="668">
        <v>3000</v>
      </c>
      <c r="H105" s="405"/>
    </row>
    <row r="106" spans="1:10" s="406" customFormat="1" ht="45" customHeight="1">
      <c r="A106" s="401">
        <f t="shared" si="3"/>
        <v>33</v>
      </c>
      <c r="B106" s="402" t="s">
        <v>1728</v>
      </c>
      <c r="C106" s="402" t="s">
        <v>1700</v>
      </c>
      <c r="D106" s="476">
        <v>45579</v>
      </c>
      <c r="E106" s="403" t="s">
        <v>1901</v>
      </c>
      <c r="F106" s="668">
        <v>0</v>
      </c>
      <c r="G106" s="668">
        <v>506</v>
      </c>
      <c r="H106" s="405"/>
    </row>
    <row r="107" spans="1:10" s="406" customFormat="1" ht="45" customHeight="1">
      <c r="A107" s="401">
        <f t="shared" si="3"/>
        <v>34</v>
      </c>
      <c r="B107" s="402" t="s">
        <v>1728</v>
      </c>
      <c r="C107" s="402" t="s">
        <v>1700</v>
      </c>
      <c r="D107" s="476">
        <v>45584</v>
      </c>
      <c r="E107" s="403" t="s">
        <v>1723</v>
      </c>
      <c r="F107" s="668">
        <v>0</v>
      </c>
      <c r="G107" s="668">
        <v>3000</v>
      </c>
      <c r="H107" s="405"/>
    </row>
    <row r="108" spans="1:10" s="406" customFormat="1" ht="45" customHeight="1">
      <c r="A108" s="401">
        <f t="shared" si="3"/>
        <v>35</v>
      </c>
      <c r="B108" s="402" t="s">
        <v>1728</v>
      </c>
      <c r="C108" s="402" t="s">
        <v>1700</v>
      </c>
      <c r="D108" s="476">
        <v>45588</v>
      </c>
      <c r="E108" s="403" t="s">
        <v>1875</v>
      </c>
      <c r="F108" s="668">
        <v>2224.4</v>
      </c>
      <c r="G108" s="668">
        <v>0</v>
      </c>
      <c r="H108" s="405"/>
    </row>
    <row r="109" spans="1:10" s="406" customFormat="1" ht="45" customHeight="1">
      <c r="A109" s="401">
        <f t="shared" si="3"/>
        <v>36</v>
      </c>
      <c r="B109" s="402" t="s">
        <v>1728</v>
      </c>
      <c r="C109" s="402" t="s">
        <v>1700</v>
      </c>
      <c r="D109" s="476">
        <v>45599</v>
      </c>
      <c r="E109" s="403" t="s">
        <v>1903</v>
      </c>
      <c r="F109" s="668">
        <v>0</v>
      </c>
      <c r="G109" s="668">
        <v>658</v>
      </c>
      <c r="H109" s="405"/>
    </row>
    <row r="110" spans="1:10" s="406" customFormat="1" ht="15.75">
      <c r="A110" s="660" t="s">
        <v>1707</v>
      </c>
      <c r="B110" s="660"/>
      <c r="C110" s="660"/>
      <c r="D110" s="660"/>
      <c r="E110" s="660"/>
      <c r="F110" s="407">
        <f>SUM(F74:F109)</f>
        <v>79324.759999999995</v>
      </c>
      <c r="G110" s="407">
        <f>SUM(G74:G109)</f>
        <v>514527.68</v>
      </c>
      <c r="H110" s="405"/>
    </row>
    <row r="111" spans="1:10" s="406" customFormat="1" ht="15.75">
      <c r="A111" s="469"/>
      <c r="B111" s="469"/>
      <c r="C111" s="469"/>
      <c r="D111" s="469"/>
      <c r="E111" s="469"/>
      <c r="F111" s="470"/>
      <c r="G111" s="470"/>
      <c r="H111" s="405"/>
    </row>
    <row r="112" spans="1:10" s="406" customFormat="1" ht="15.75">
      <c r="A112" s="666" t="s">
        <v>1777</v>
      </c>
      <c r="B112" s="666"/>
      <c r="C112" s="666"/>
      <c r="D112" s="666"/>
      <c r="E112" s="666"/>
      <c r="F112" s="407">
        <f>F110+F72+F36+F12</f>
        <v>314171.63</v>
      </c>
      <c r="G112" s="407">
        <f>G110+G72+G36+G12</f>
        <v>532067.66</v>
      </c>
      <c r="H112" s="405"/>
      <c r="I112" s="405"/>
      <c r="J112" s="405"/>
    </row>
    <row r="113" spans="1:7">
      <c r="A113" s="409"/>
      <c r="B113" s="410"/>
      <c r="C113" s="410"/>
      <c r="D113" s="410"/>
      <c r="E113" s="410"/>
      <c r="F113" s="411"/>
      <c r="G113" s="411"/>
    </row>
    <row r="114" spans="1:7" ht="15">
      <c r="A114" s="412"/>
      <c r="D114" s="413" t="s">
        <v>1778</v>
      </c>
      <c r="E114" s="414" t="s">
        <v>1779</v>
      </c>
      <c r="F114" s="415" t="s">
        <v>1780</v>
      </c>
      <c r="G114" s="415" t="s">
        <v>1781</v>
      </c>
    </row>
    <row r="115" spans="1:7" ht="15">
      <c r="A115" s="412"/>
      <c r="D115" s="654" t="s">
        <v>1156</v>
      </c>
      <c r="E115" s="416">
        <v>2021</v>
      </c>
      <c r="F115" s="417">
        <v>0</v>
      </c>
      <c r="G115" s="417">
        <v>0</v>
      </c>
    </row>
    <row r="116" spans="1:7">
      <c r="D116" s="654"/>
      <c r="E116" s="416">
        <v>2022</v>
      </c>
      <c r="F116" s="417">
        <f>F21</f>
        <v>350</v>
      </c>
      <c r="G116" s="417">
        <v>0</v>
      </c>
    </row>
    <row r="117" spans="1:7">
      <c r="D117" s="654"/>
      <c r="E117" s="416">
        <v>2023</v>
      </c>
      <c r="F117" s="417">
        <f>F38+F65</f>
        <v>2424.58</v>
      </c>
      <c r="G117" s="417">
        <v>0</v>
      </c>
    </row>
    <row r="118" spans="1:7">
      <c r="D118" s="654"/>
      <c r="E118" s="416">
        <v>2024</v>
      </c>
      <c r="F118" s="417">
        <f>F84</f>
        <v>565</v>
      </c>
      <c r="G118" s="417">
        <v>0</v>
      </c>
    </row>
    <row r="119" spans="1:7">
      <c r="D119" s="652" t="s">
        <v>170</v>
      </c>
      <c r="E119" s="653"/>
      <c r="F119" s="415">
        <f>SUM(F115:F118)</f>
        <v>3339.58</v>
      </c>
      <c r="G119" s="415">
        <f>SUM(G115:G118)</f>
        <v>0</v>
      </c>
    </row>
    <row r="120" spans="1:7">
      <c r="D120" s="418"/>
      <c r="E120" s="418"/>
      <c r="F120" s="419"/>
      <c r="G120" s="419"/>
    </row>
    <row r="121" spans="1:7">
      <c r="D121" s="654" t="s">
        <v>1700</v>
      </c>
      <c r="E121" s="416">
        <v>2021</v>
      </c>
      <c r="F121" s="417">
        <f>F9+F10+F11</f>
        <v>7652.32</v>
      </c>
      <c r="G121" s="417">
        <v>0</v>
      </c>
    </row>
    <row r="122" spans="1:7">
      <c r="D122" s="654"/>
      <c r="E122" s="416">
        <v>2022</v>
      </c>
      <c r="F122" s="417">
        <f>F14+F16+F18+F20+F23+F27+F28+F29+F30+F31+F32+F33+F34</f>
        <v>54937.659999999996</v>
      </c>
      <c r="G122" s="417">
        <v>0</v>
      </c>
    </row>
    <row r="123" spans="1:7">
      <c r="D123" s="654"/>
      <c r="E123" s="416">
        <v>2023</v>
      </c>
      <c r="F123" s="417">
        <f>F40+F46+F49+F52+F53+F54+F56+F59+F64+F66+F67+F68+F69+F70</f>
        <v>63633.94</v>
      </c>
      <c r="G123" s="417">
        <f>G40</f>
        <v>15000</v>
      </c>
    </row>
    <row r="124" spans="1:7">
      <c r="D124" s="654"/>
      <c r="E124" s="416">
        <v>2024</v>
      </c>
      <c r="F124" s="417">
        <f>F78+F80+F81+F82+F83+F88+F89+F94+F100+F101+F102+F103+F105+F106+F107+F108+F109</f>
        <v>31489.090000000004</v>
      </c>
      <c r="G124" s="417">
        <f>G109+G107+G106+G105+G103+G102+G101+G100+G94+G89+G80</f>
        <v>44527.68</v>
      </c>
    </row>
    <row r="125" spans="1:7">
      <c r="D125" s="652" t="s">
        <v>170</v>
      </c>
      <c r="E125" s="653"/>
      <c r="F125" s="415">
        <f>SUM(F121:F124)</f>
        <v>157713.01</v>
      </c>
      <c r="G125" s="415">
        <f>SUM(G121:G124)</f>
        <v>59527.68</v>
      </c>
    </row>
    <row r="126" spans="1:7">
      <c r="D126" s="418"/>
      <c r="E126" s="418"/>
      <c r="F126" s="419"/>
      <c r="G126" s="419"/>
    </row>
    <row r="127" spans="1:7" ht="14.25" customHeight="1">
      <c r="D127" s="655" t="s">
        <v>1782</v>
      </c>
      <c r="E127" s="416">
        <v>2021</v>
      </c>
      <c r="F127" s="417">
        <v>0</v>
      </c>
      <c r="G127" s="417">
        <v>0</v>
      </c>
    </row>
    <row r="128" spans="1:7">
      <c r="D128" s="655"/>
      <c r="E128" s="416">
        <v>2022</v>
      </c>
      <c r="F128" s="417">
        <f>F15+F17+F19+F24+F26+F35</f>
        <v>28419.52</v>
      </c>
      <c r="G128" s="417">
        <v>0</v>
      </c>
    </row>
    <row r="129" spans="4:7">
      <c r="D129" s="655"/>
      <c r="E129" s="416">
        <v>2023</v>
      </c>
      <c r="F129" s="417">
        <f>F42+F43+F44+F51+F55+F60+F61+F62+F63</f>
        <v>38364.78</v>
      </c>
      <c r="G129" s="417">
        <v>0</v>
      </c>
    </row>
    <row r="130" spans="4:7">
      <c r="D130" s="655"/>
      <c r="E130" s="416">
        <v>2024</v>
      </c>
      <c r="F130" s="417">
        <f>F74+F76+F79+F86+F87+F91+F92+F93+F95+F96+F97+F98+F99+F104</f>
        <v>39757.21</v>
      </c>
      <c r="G130" s="417">
        <f>G93+G95+G96+G97+G99</f>
        <v>470000</v>
      </c>
    </row>
    <row r="131" spans="4:7">
      <c r="D131" s="652" t="s">
        <v>170</v>
      </c>
      <c r="E131" s="653"/>
      <c r="F131" s="415">
        <f>SUM(F127:F130)</f>
        <v>106541.51000000001</v>
      </c>
      <c r="G131" s="415">
        <f>SUM(G127:G130)</f>
        <v>470000</v>
      </c>
    </row>
    <row r="132" spans="4:7">
      <c r="D132" s="418"/>
      <c r="E132" s="418"/>
      <c r="F132" s="419"/>
      <c r="G132" s="419"/>
    </row>
    <row r="133" spans="4:7">
      <c r="D133" s="418"/>
      <c r="E133" s="418"/>
      <c r="F133" s="419"/>
      <c r="G133" s="419"/>
    </row>
    <row r="134" spans="4:7">
      <c r="D134" s="655" t="s">
        <v>1783</v>
      </c>
      <c r="E134" s="416">
        <v>2021</v>
      </c>
      <c r="F134" s="417">
        <v>0</v>
      </c>
      <c r="G134" s="417">
        <v>0</v>
      </c>
    </row>
    <row r="135" spans="4:7">
      <c r="D135" s="655"/>
      <c r="E135" s="416">
        <v>2022</v>
      </c>
      <c r="F135" s="417">
        <v>0</v>
      </c>
      <c r="G135" s="417">
        <v>0</v>
      </c>
    </row>
    <row r="136" spans="4:7">
      <c r="D136" s="655"/>
      <c r="E136" s="416">
        <v>2023</v>
      </c>
      <c r="F136" s="417">
        <v>0</v>
      </c>
      <c r="G136" s="417">
        <v>0</v>
      </c>
    </row>
    <row r="137" spans="4:7">
      <c r="D137" s="655"/>
      <c r="E137" s="416">
        <v>2024</v>
      </c>
      <c r="F137" s="417">
        <f>F90+F77</f>
        <v>5350</v>
      </c>
      <c r="G137" s="417">
        <v>0</v>
      </c>
    </row>
    <row r="138" spans="4:7">
      <c r="D138" s="652" t="s">
        <v>170</v>
      </c>
      <c r="E138" s="653"/>
      <c r="F138" s="415">
        <f>SUM(F134:F137)</f>
        <v>5350</v>
      </c>
      <c r="G138" s="415">
        <f>SUM(G134:G137)</f>
        <v>0</v>
      </c>
    </row>
    <row r="139" spans="4:7">
      <c r="D139" s="418"/>
      <c r="E139" s="418"/>
      <c r="F139" s="419"/>
      <c r="G139" s="419"/>
    </row>
    <row r="140" spans="4:7">
      <c r="D140" s="654" t="s">
        <v>1784</v>
      </c>
      <c r="E140" s="416">
        <v>2021</v>
      </c>
      <c r="F140" s="417">
        <v>0</v>
      </c>
      <c r="G140" s="417">
        <v>0</v>
      </c>
    </row>
    <row r="141" spans="4:7">
      <c r="D141" s="654"/>
      <c r="E141" s="416">
        <v>2022</v>
      </c>
      <c r="F141" s="417">
        <f>F25+F22</f>
        <v>4910</v>
      </c>
      <c r="G141" s="417">
        <v>0</v>
      </c>
    </row>
    <row r="142" spans="4:7">
      <c r="D142" s="654"/>
      <c r="E142" s="416">
        <v>2023</v>
      </c>
      <c r="F142" s="417">
        <f>F71+F58+F57+F50+F48+F47+F45+F41+F39</f>
        <v>34154.07</v>
      </c>
      <c r="G142" s="417">
        <f>G71</f>
        <v>2539.98</v>
      </c>
    </row>
    <row r="143" spans="4:7">
      <c r="D143" s="654"/>
      <c r="E143" s="416">
        <v>2024</v>
      </c>
      <c r="F143" s="417">
        <f>F85+F75</f>
        <v>2163.46</v>
      </c>
      <c r="G143" s="417">
        <v>0</v>
      </c>
    </row>
    <row r="144" spans="4:7">
      <c r="D144" s="652" t="s">
        <v>170</v>
      </c>
      <c r="E144" s="653"/>
      <c r="F144" s="415">
        <f>SUM(F140:F143)</f>
        <v>41227.53</v>
      </c>
      <c r="G144" s="415">
        <f>SUM(G140:G143)</f>
        <v>2539.98</v>
      </c>
    </row>
  </sheetData>
  <mergeCells count="20">
    <mergeCell ref="D119:E119"/>
    <mergeCell ref="A4:G4"/>
    <mergeCell ref="A8:G8"/>
    <mergeCell ref="A12:E12"/>
    <mergeCell ref="A13:G13"/>
    <mergeCell ref="A36:E36"/>
    <mergeCell ref="A37:G37"/>
    <mergeCell ref="A72:E72"/>
    <mergeCell ref="A73:F73"/>
    <mergeCell ref="A110:E110"/>
    <mergeCell ref="A112:E112"/>
    <mergeCell ref="D115:D118"/>
    <mergeCell ref="D144:E144"/>
    <mergeCell ref="D121:D124"/>
    <mergeCell ref="D125:E125"/>
    <mergeCell ref="D127:D130"/>
    <mergeCell ref="D131:E131"/>
    <mergeCell ref="D134:D137"/>
    <mergeCell ref="D138:E138"/>
    <mergeCell ref="D140:D143"/>
  </mergeCells>
  <printOptions horizontalCentered="1"/>
  <pageMargins left="0.11811023622047245" right="0.11811023622047245" top="0.55118110236220474" bottom="0.19685039370078741" header="0.31496062992125984" footer="0.31496062992125984"/>
  <pageSetup paperSize="9" scale="82" orientation="landscape" r:id="rId1"/>
  <rowBreaks count="2" manualBreakCount="2">
    <brk id="91" max="6" man="1"/>
    <brk id="112" max="8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4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0</xdr:colOff>
                <xdr:row>2</xdr:row>
                <xdr:rowOff>76200</xdr:rowOff>
              </to>
            </anchor>
          </objectPr>
        </oleObject>
      </mc:Choice>
      <mc:Fallback>
        <oleObject progId="MSPhotoEd.3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Informacje ogólne</vt:lpstr>
      <vt:lpstr>budynki</vt:lpstr>
      <vt:lpstr>fotowoltaika</vt:lpstr>
      <vt:lpstr>elektronika</vt:lpstr>
      <vt:lpstr>środki trwałe</vt:lpstr>
      <vt:lpstr>pojazdy</vt:lpstr>
      <vt:lpstr>lokalizacje</vt:lpstr>
      <vt:lpstr>szkodowość</vt:lpstr>
      <vt:lpstr>budynki!Obszar_wydruku</vt:lpstr>
      <vt:lpstr>elektronika!Obszar_wydruku</vt:lpstr>
      <vt:lpstr>fotowoltaika!Obszar_wydruku</vt:lpstr>
      <vt:lpstr>'Informacje ogólne'!Obszar_wydruku</vt:lpstr>
      <vt:lpstr>lokalizacje!Obszar_wydruku</vt:lpstr>
      <vt:lpstr>pojazdy!Obszar_wydruku</vt:lpstr>
      <vt:lpstr>szkodowość!Obszar_wydruku</vt:lpstr>
      <vt:lpstr>'środki trwałe'!Obszar_wydruku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Dorota Sobowicz</cp:lastModifiedBy>
  <cp:lastPrinted>2024-10-29T10:08:24Z</cp:lastPrinted>
  <dcterms:created xsi:type="dcterms:W3CDTF">2003-03-13T10:23:20Z</dcterms:created>
  <dcterms:modified xsi:type="dcterms:W3CDTF">2024-12-04T10:24:46Z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