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gnieszka\postępowania 2021\11. baterie II - 44VIII\do ogłoszenia\"/>
    </mc:Choice>
  </mc:AlternateContent>
  <bookViews>
    <workbookView xWindow="0" yWindow="0" windowWidth="28800" windowHeight="11700" firstSheet="2" activeTab="6"/>
  </bookViews>
  <sheets>
    <sheet name="zadanie nr 1" sheetId="30" r:id="rId1"/>
    <sheet name="zadanie nr 2" sheetId="1" r:id="rId2"/>
    <sheet name="zadanie nr 3" sheetId="20" r:id="rId3"/>
    <sheet name="zadanie nr 4" sheetId="25" r:id="rId4"/>
    <sheet name="zadanie nr 5" sheetId="21" r:id="rId5"/>
    <sheet name="zadanie nr 6" sheetId="22" r:id="rId6"/>
    <sheet name="zadanie nr 7" sheetId="28" r:id="rId7"/>
    <sheet name="zadanie nr 8" sheetId="27" r:id="rId8"/>
    <sheet name="zadanie nr 9" sheetId="29" r:id="rId9"/>
    <sheet name="zadanie nr 10" sheetId="31" r:id="rId10"/>
  </sheets>
  <definedNames>
    <definedName name="_xlnm.Print_Area" localSheetId="1">'zadanie nr 2'!$A$1:$G$14</definedName>
    <definedName name="_xlnm.Print_Titles" localSheetId="1">'zadanie nr 2'!$4:$5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1" l="1"/>
  <c r="F13" i="31" s="1"/>
  <c r="A14" i="31" s="1"/>
  <c r="F10" i="31"/>
  <c r="F7" i="31"/>
  <c r="F8" i="31"/>
  <c r="F9" i="31"/>
  <c r="F11" i="31"/>
  <c r="F12" i="31"/>
  <c r="F6" i="29" l="1"/>
  <c r="F7" i="29" s="1"/>
  <c r="F12" i="28"/>
  <c r="F11" i="28"/>
  <c r="F10" i="28"/>
  <c r="F9" i="28"/>
  <c r="F8" i="28"/>
  <c r="F7" i="28"/>
  <c r="F6" i="28"/>
  <c r="F13" i="28" s="1"/>
  <c r="A8" i="29" l="1"/>
  <c r="A14" i="28"/>
  <c r="F6" i="27"/>
  <c r="F7" i="27" s="1"/>
  <c r="A8" i="27" l="1"/>
  <c r="F6" i="25" l="1"/>
  <c r="F6" i="20"/>
  <c r="F7" i="20" s="1"/>
  <c r="F10" i="1"/>
  <c r="F9" i="1"/>
  <c r="F8" i="1"/>
  <c r="F7" i="1"/>
  <c r="F6" i="1"/>
  <c r="F6" i="22"/>
  <c r="F7" i="22" s="1"/>
  <c r="A8" i="22" s="1"/>
  <c r="F6" i="21"/>
  <c r="F7" i="21" s="1"/>
  <c r="A8" i="21" s="1"/>
  <c r="F7" i="25" l="1"/>
  <c r="A8" i="25" s="1"/>
  <c r="A8" i="20"/>
  <c r="F11" i="1"/>
  <c r="A12" i="1" s="1"/>
</calcChain>
</file>

<file path=xl/sharedStrings.xml><?xml version="1.0" encoding="utf-8"?>
<sst xmlns="http://schemas.openxmlformats.org/spreadsheetml/2006/main" count="257" uniqueCount="80">
  <si>
    <t>Ilość</t>
  </si>
  <si>
    <t>J.m.</t>
  </si>
  <si>
    <t>Opis przedmiotu zamówienia</t>
  </si>
  <si>
    <t>L.p.</t>
  </si>
  <si>
    <t>1</t>
  </si>
  <si>
    <t>2</t>
  </si>
  <si>
    <t>3</t>
  </si>
  <si>
    <t>4</t>
  </si>
  <si>
    <t>Cena jednostkowa brutto</t>
  </si>
  <si>
    <t>Cena brutto*</t>
  </si>
  <si>
    <t>*podświetlona na czerwono komórka oznacza błąd w obliczeniach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</si>
  <si>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</si>
  <si>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</si>
  <si>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RAZEM</t>
  </si>
  <si>
    <t>szt</t>
  </si>
  <si>
    <t>SZT</t>
  </si>
  <si>
    <t>SZT.</t>
  </si>
  <si>
    <t xml:space="preserve">Bateria NI2040MD24.
Bateria zasilająca urządzenie Sonic 1200M służące do wykrywania pęknięć i nieciągłości w materiałach metoda ultradźwiękową.
NSN:          6140015629168
PN:             NI2040MD24 
</t>
  </si>
  <si>
    <t>7</t>
  </si>
  <si>
    <t>6</t>
  </si>
  <si>
    <t>5</t>
  </si>
  <si>
    <t>BATERIA LITOWA 3V CR2M</t>
  </si>
  <si>
    <r>
      <t xml:space="preserve">BATERIA LITOWA ER34615T 3,6V.
</t>
    </r>
    <r>
      <rPr>
        <sz val="10"/>
        <rFont val="Arial"/>
        <family val="2"/>
        <charset val="238"/>
      </rPr>
      <t>Pojemność baterii: 19Ah;
Kod rozmiaru baterii: D;
Technologia baterii: lit-chlorek tionylu;
Wyprowadzenie baterii: lutowane;
Napięcie: 3,6V;
Średnica zewnętrzna: 33,1MM;
Wysokość zewnętrzna: 61,5MM.</t>
    </r>
  </si>
  <si>
    <r>
      <t xml:space="preserve">BATERIA LITOWA LS26500 3,6V.
</t>
    </r>
    <r>
      <rPr>
        <sz val="10"/>
        <rFont val="Arial"/>
        <family val="2"/>
        <charset val="238"/>
      </rPr>
      <t>Rozmiar: C
Napięcie nominalne: 3,6V</t>
    </r>
  </si>
  <si>
    <r>
      <t xml:space="preserve">BATERIA LITOWA LS14500 3,6V.
</t>
    </r>
    <r>
      <rPr>
        <sz val="10"/>
        <rFont val="Arial"/>
        <family val="2"/>
        <charset val="238"/>
      </rPr>
      <t xml:space="preserve">Numer NSN:                   </t>
    </r>
    <r>
      <rPr>
        <b/>
        <sz val="10"/>
        <rFont val="Arial"/>
        <family val="2"/>
        <charset val="238"/>
      </rPr>
      <t>6135013018776</t>
    </r>
    <r>
      <rPr>
        <sz val="10"/>
        <rFont val="Arial"/>
        <family val="2"/>
        <charset val="238"/>
      </rPr>
      <t xml:space="preserve">
P/N :                             </t>
    </r>
    <r>
      <rPr>
        <b/>
        <sz val="10"/>
        <rFont val="Arial"/>
        <family val="2"/>
        <charset val="238"/>
      </rPr>
      <t xml:space="preserve">LS14500-SAFT
</t>
    </r>
    <r>
      <rPr>
        <sz val="10"/>
        <rFont val="Arial"/>
        <family val="2"/>
        <charset val="238"/>
      </rPr>
      <t>Podstawowe dane techniczne:
- napięcie: 3,6 V;
- pojemność: 2400 mAh;
- wymiary: 14,5 mm x 50,5 mm;
- max prąd ciągły: 70 mA;
- max prąd impulsowy: 150 mA;
- waga: 19 g;</t>
    </r>
  </si>
  <si>
    <r>
      <t xml:space="preserve">BATERIA LSH14 3,6V
</t>
    </r>
    <r>
      <rPr>
        <sz val="10"/>
        <rFont val="Arial"/>
        <family val="2"/>
        <charset val="238"/>
      </rPr>
      <t xml:space="preserve">Numer NSN:                   </t>
    </r>
    <r>
      <rPr>
        <b/>
        <sz val="10"/>
        <rFont val="Arial"/>
        <family val="2"/>
        <charset val="238"/>
      </rPr>
      <t>6135014211052</t>
    </r>
    <r>
      <rPr>
        <sz val="10"/>
        <rFont val="Arial"/>
        <family val="2"/>
        <charset val="238"/>
      </rPr>
      <t xml:space="preserve">
P/N :                              </t>
    </r>
    <r>
      <rPr>
        <b/>
        <sz val="10"/>
        <rFont val="Arial"/>
        <family val="2"/>
        <charset val="238"/>
      </rPr>
      <t xml:space="preserve">LSH14
</t>
    </r>
    <r>
      <rPr>
        <sz val="10"/>
        <rFont val="Arial"/>
        <family val="2"/>
        <charset val="238"/>
      </rPr>
      <t>Bateria litowa;
Napięcie:3,6V;
pojemność:5,2Ah;
średnica:25,7mm;
Wysokość całkowita 1.929" (50mm);
Średnica całkowita 1.002" (25,7mm).
Zamienniki:
P/N: 34106575-001
P/N: 500233
P/N: 500233-000
P/N: LSH14BA</t>
    </r>
  </si>
  <si>
    <r>
      <t xml:space="preserve">BATERIE 12V BA-5368/U
</t>
    </r>
    <r>
      <rPr>
        <sz val="10"/>
        <rFont val="Arial"/>
        <family val="2"/>
        <charset val="238"/>
      </rPr>
      <t xml:space="preserve">Numer NSN:                   </t>
    </r>
    <r>
      <rPr>
        <b/>
        <sz val="10"/>
        <rFont val="Arial"/>
        <family val="2"/>
        <charset val="238"/>
      </rPr>
      <t>6135014557947</t>
    </r>
    <r>
      <rPr>
        <sz val="10"/>
        <rFont val="Arial"/>
        <family val="2"/>
        <charset val="238"/>
      </rPr>
      <t xml:space="preserve">
P/N :</t>
    </r>
    <r>
      <rPr>
        <b/>
        <sz val="10"/>
        <rFont val="Arial"/>
        <family val="2"/>
        <charset val="238"/>
      </rPr>
      <t xml:space="preserve">                              BA-5368/U
</t>
    </r>
    <r>
      <rPr>
        <sz val="10"/>
        <rFont val="Arial"/>
        <family val="2"/>
        <charset val="238"/>
      </rPr>
      <t>Bateria 12V BA-5368/U litowo-manganowa,
używana do radia PRC-90 o pojemności 545mAh.
Stosowana w wyposażeniu wysokościowo-ratowniczym.
P/N: A3315889
P/N: M32271/12-11B
P/N: MIL-PRF-32271/12
P/N: MIL-PRF-49471/13A
P/N: MIL-PRF-49471B
P/N: TRCECOM002
Występuje zamiennik P/N: UB2776.</t>
    </r>
  </si>
  <si>
    <t xml:space="preserve"> AKUMULATOR 12V 1,5 Ah NiCd
 typ "0-PACK"
 Akumulator pasujący do elektronarzędzi 12V BOSCH
 (linii niebieskiej i zielonej)
</t>
  </si>
  <si>
    <t>AKUMULATOR 18V/4Ah
Pojemność akumulatora-4Ah
Napięcie-18V
Wysokość-40mm
Długość-100mm
Cechy technologia XR Li-on
Stosowany z wszystkimi elektronarzędziami akumulatorowymi DEWALT XR</t>
  </si>
  <si>
    <t>AKUMULATOR NICD 18V 2AH
Akumulator blokowy z szybkim zamknieciem. 
Napięcie: 18V
Pojemność: 2Ah 
Pasujący do elektronarządzi Makita:
4334DWDE, 5621RDWA, 6347DWDE, 6349DWFE, 6390DWAE, 6390DWALE, 8390DWAE, 8390DWALE, 8444DWFE, BMR100, JR180DWDE, ML180</t>
  </si>
  <si>
    <t xml:space="preserve"> AKUMULATOR 14,4V/4Ah.
 Typ: GSR 14,4-2-LI-ION
 Napięcie: 14,4V
 Pojemność: 4000mAh/57,6Wh
 Wymiary: 99mm x 74mm x 61,5mm (dł/szer/wys)
 Waga: 0,46kg
 Akumulator pasujący do wiertarko - wkrętarki akumulatorowej BOSCH GSR 14,4-2-LI</t>
  </si>
  <si>
    <r>
      <rPr>
        <b/>
        <sz val="10"/>
        <rFont val="Arial"/>
        <family val="2"/>
        <charset val="238"/>
      </rPr>
      <t>PAKIET BATERII LITOWYCH 700186</t>
    </r>
    <r>
      <rPr>
        <sz val="10"/>
        <rFont val="Arial"/>
        <family val="2"/>
        <charset val="238"/>
      </rPr>
      <t xml:space="preserve">
Pakiet baterii litowych ma zastosowanie w kryptokomputerze
typu KIV-78
SMR CODE: PAOZZ
NSN: 6135015506279
PN: 700186 </t>
    </r>
  </si>
  <si>
    <t>AKUMULATOR LiON 10,8V
Litowy akumulator na napięcie 10.8V. 
Przeznaczony do zasilania elektronarządzia Dremel Model-800
np. Power Pack No. 855-45</t>
  </si>
  <si>
    <t>Bateria do Drona DJI Phantom4 Model No. PH4-5870mAh-15,2V 
BL MON</t>
  </si>
  <si>
    <t>BATERIA C56000A-02
Bateria  nieprzeznaczona do ponownego ładowania litowa.
Numer NSN:                   6135011426456
P/N :                              C56000A-02
Zamienniki:
P/N :                             C56000A
P/N :                             16VE122003
P/N :                             3PD0015
P/N :                             3PD0015
P/N :                             3PD15
P/N :                             C56 0001-02</t>
  </si>
  <si>
    <t>szt.</t>
  </si>
  <si>
    <t>Akumulator 24V/70Ah/bezobsługowy
Parametry techniczne:                                                                                                                           - pojemność: 70Ah,                                                                                                                             - prąd rozruchu: min. 600A, 
- wymiary: długość/szerokość/wysokość: max. 540 x 240 x 220 mm,
- końcówki biegunowe: Hakowe, układ P+,
- uchwyt do przenoszenia: tak,
- sposób formowania: uruchomiony,                                                                                                     - charakterystyka obudowy: hermetyczna, odporna na wstrząsy,                                                - mocowanie akumulatora B00,
- zastosowanie: BRDM, GM,</t>
  </si>
  <si>
    <t xml:space="preserve">Wartość brutto </t>
  </si>
  <si>
    <t>JM</t>
  </si>
  <si>
    <t>Lp.</t>
  </si>
  <si>
    <t>FORMULARZ CENOWY NA  - zadanie nr 2 AKUMULATORY DO ELEKTRONARZĘDZI</t>
  </si>
  <si>
    <t>FORMULARZ CENOWY NA  - zadanie nr 3 BATERIA NI2040MD24</t>
  </si>
  <si>
    <t xml:space="preserve">FORMULARZ CENOWY NA  - zadanie nr 4 Bateria do Drona DJI Phantom4 </t>
  </si>
  <si>
    <t>FORMULARZ CENOWY NA - zadanie nr 5 BATERIA C56000A-02</t>
  </si>
  <si>
    <t>FORMULARZ CENOWY NA  - zadanie nr 6 BATERIA LITOWA 3V CR2M</t>
  </si>
  <si>
    <t>FORMULARZ CENOWY NA  - zadanie nr 7 BATERIE LOTNICZE</t>
  </si>
  <si>
    <t>FORMULARZ CENOWY NA  - zadanie nr 8 BATERIA LITOWA MXU-810 LM-04/11</t>
  </si>
  <si>
    <t>FORMULARZ CENOWY NA  - zadanie nr 9 BATERIA U10025</t>
  </si>
  <si>
    <t>zał. nr 4 do SWZ</t>
  </si>
  <si>
    <t>zał.  nr 4 do SWZ</t>
  </si>
  <si>
    <r>
      <t xml:space="preserve">BATERIA LITOWA MXU-810 LM-04/11
</t>
    </r>
    <r>
      <rPr>
        <sz val="10"/>
        <rFont val="Arial"/>
        <family val="2"/>
        <charset val="238"/>
      </rPr>
      <t>Numer NSN:                   6135013407883
Part Number 1:               LM-04/11
Bateria litowa LM-04/11
Napięcie: 3,2V
Długość: 0,925in
Średnica: 0,531in
Stosowana w goglach noktowizyjnych MXU-810.
Zamienniki:
P/N :  UB1426
P/N :  600164
P/N :  6092PS079</t>
    </r>
  </si>
  <si>
    <r>
      <t xml:space="preserve">BATERIA U10025
</t>
    </r>
    <r>
      <rPr>
        <sz val="10"/>
        <rFont val="Arial"/>
        <family val="2"/>
        <charset val="238"/>
      </rPr>
      <t>Numer NSN:                   6135015456582
P/N :                               U10025
Zamienniki:
Part Number 2:               C510A002-102
Part Number 3:               348311000102
Bateria  nieprzeznaczona do ponownego ładowania litowa wykorzystywana do zasilania  bloku wielofunkcyjnego systemu dystrybucji danych (MIDS) samolotu F-16.
Napięcie: 3 V</t>
    </r>
  </si>
  <si>
    <t>Niniejszy plik należy opatrzyć elektronicznym podpisem kwalifikowanym, elektronicznym podpisem zaufanym (gov.pl) lub elektronicznym podpisem osobistym (e-dowód). Uwaga! Nanoszenie jakichkolwiek zmian w treści dokumentu po opatrzeniu w.w. podpisem może skutkować naruszeniem integralności podpisu, a w konsekwencji skutkować odrzuceniem oferty.</t>
  </si>
  <si>
    <t>Akumulator kwasowo-ołowiowy 12V 14Ah min. 175A, biegunowość: lewy plus, końcówki biegunowe: plaskie /oczko, wymiary: 134mm x 89mm  x 163-166mm</t>
  </si>
  <si>
    <t>Akumulator kwasowo-ołowiowy 12V 26Ah min. 200A, biegunowość: lewy plus, końcówki biegunowe: plaskie /oczko, wymiary: 185-200mm x 125-135mm  x 175-185mm</t>
  </si>
  <si>
    <t>Akumulator kwasowo-ołowiowy 12V 220Ah-235Ah 1150A-1350A wzmocniony Super Heavy Duty, biegunowość: lewy plus, końcówki biegunowe: normalne
Akumulatory muszą pochodzić z aktualnej produkcji, być modelami ogólnie dostępnymi na polskim rynku, których parametry techniczne można potwierdzić w katalogach drukowanych lub stronach internetowych producentów. Nie dopuszcza się modeli w wersjach specjalnych. Data pierszego formowania akumulatora umieszczona trwale na obudowie akumulatora, na dzień dostawy nie może być starsza niż 04.2021 r. W przypadku daty formowania umieszczonej w formie kodu producenta, Wykonawca musi dostarczyć instrukcję odczytywania kodu wraz z dostawą. Nie dopuszcza się daty pierwszego formowania akumulatora umieszczonej w formie naklejki, napisu wykonanego farbą lub flamastrem. W przypadku braku wymienionego oznaczenia dostawa nie zostanie odebrana przez Zamawiającego.</t>
  </si>
  <si>
    <t>Akumulator kwasowo-ołowiowy 12V 135Ah-145Ah 1000A, biegunowość: lewy plus na krótkim boku, końcówki biegunowe: normalne.
Akumulatory muszą pochodzić z aktualnej produkcji, być modelami ogólnie dostępnymi na polskim rynku, których parametry techniczne można potwierdzić w katalogach drukowanych lub stronach internetowych producentów. Nie dopuszcza się modeli w wersjach specjalnych. Data pierszego formowania akumulatora umieszczona trwale na obudowie akumulatora, na dzień dostawy nie może być starsza niż 04.2021 r. W przypadku daty formowania umieszczonej w formie kodu producenta, Wykonawca musi dostarczyć instrukcję odczytywania kodu wraz z dostawą. Nie dopuszcza się daty pierwszego formowania akumulatora umieszczonej w formie naklejki, napisu wykonanego farbą lub flamastrem. W przypadku braku wymienionego oznaczenia dostawa nie zostanie odebrana przez Zamawiającego.</t>
  </si>
  <si>
    <t>Akumulator żelowy 12V 85Ah biegunowość: lewy plus, końcówki biegunowe: gwint M8, całkowicie bezobsługowy, technologia: pełen żel.
Akumulatory muszą pochodzić z aktualnej produkcji, być modelami ogólnie dostępnymi na polskim rynku, których parametry techniczne można potwierdzić w katalogach drukowanych lub stronach internetowych producentów. Nie dopuszcza się modeli w wersjach specjalnych. Data pierszego formowania akumulatora umieszczona trwale na obudowie akumulatora, na dzień dostawy nie może być starsza niż 04.2021 r. W przypadku daty formowania umieszczonej w formie kodu producenta, Wykonawca musi dostarczyć instrukcję odczytywania kodu wraz z dostawą. Nie dopuszcza się daty pierwszego formowania akumulatora umieszczonej w formie naklejki, napisu wykonanego farbą lub flamastrem. W przypadku braku wymienionego oznaczenia dostawa nie zostanie odebrana przez Zamawiającego.</t>
  </si>
  <si>
    <t>Akumulator kwasowo-ołowiowy 12V 70Ah , biegunowość: lewy plus, końcówki biegunowe: normalne.
Akumulatory muszą pochodzić z aktualnej produkcji, być modelami ogólnie dostępnymi na polskim rynku, których parametry techniczne można potwierdzić w katalogach drukowanych lub stronach internetowych producentów. Nie dopuszcza się modeli w wersjach specjalnych. Data pierszego formowania akumulatora umieszczona trwale na obudowie akumulatora, na dzień dostawy nie może być starsza niż 04.2021 r. W przypadku daty formowania umieszczonej w formie kodu producenta, Wykonawca musi dostarczyć instrukcję odczytywania kodu wraz z dostawą. Nie dopuszcza się daty pierwszego formowania akumulatora umieszczonej w formie naklejki, napisu wykonanego farbą lub flamastrem. W przypadku braku wymienionego oznaczenia dostawa nie zostanie odebrana przez Zamawiającego.</t>
  </si>
  <si>
    <t>Akumulator kwasowo-ołowiowy 12V 180-195Ah 1050-1150A wzmocniony Super Heavy Duty, biegunowość: lewy plus, końcówki biegunowe: normalne.
Akumulatory muszą pochodzić z aktualnej produkcji, być modelami ogólnie dostępnymi na polskim rynku, których parametry techniczne można potwierdzić w katalogach drukowanych lub stronach internetowych producentów. Nie dopuszcza się modeli w wersjach specjalnych. Data pierszego formowania akumulatora umieszczona trwale na obudowie akumulatora, na dzień dostawy nie może być starsza niż 04.2021 r. W przypadku daty formowania umieszczonej w formie kodu producenta, Wykonawca musi dostarczyć instrukcję odczytywania kodu wraz z dostawą. Nie dopuszcza się daty pierwszego formowania akumulatora umieszczonej w formie naklejki, napisu wykonanego farbą lub flamastrem. W przypadku braku wymienionego oznaczenia dostawa nie zostanie odebrana przez Zamawiającego.</t>
  </si>
  <si>
    <t>zał. nr 4 d SWZ</t>
  </si>
  <si>
    <t>Producent</t>
  </si>
  <si>
    <t>Symbol /kod katalogowy</t>
  </si>
  <si>
    <t>FORMULARZ CENOWY dla zadania nr 1 - AKUMULATORY DLA SŁ. CZOŁG. - SAM.</t>
  </si>
  <si>
    <r>
      <t xml:space="preserve">Niniejszy plik należy opatrzyć elektronicznym podpisem kwalifikowanym, elektronicznym podpisem zaufanym (gov.pl) lub elektronicznym podpisem osobistym (e-dowód). </t>
    </r>
    <r>
      <rPr>
        <b/>
        <sz val="11"/>
        <color rgb="FFFF0000"/>
        <rFont val="Calibri"/>
        <family val="2"/>
        <charset val="238"/>
        <scheme val="minor"/>
      </rPr>
      <t>Uwaga!</t>
    </r>
    <r>
      <rPr>
        <sz val="11"/>
        <color rgb="FFFF0000"/>
        <rFont val="Calibri"/>
        <family val="2"/>
        <charset val="238"/>
        <scheme val="minor"/>
      </rPr>
      <t xml:space="preserve"> Nanoszenie jakichkolwiek zmian w treści dokumentu po opatrzeniu w.w. podpisem może skutkować naruszeniem integralności podpisu, a w konsekwencji skutkować odrzuceniem oferty.</t>
    </r>
  </si>
  <si>
    <t>Producent oraz Typ/ Model</t>
  </si>
  <si>
    <t>FORMULARZ CENOWY NA  - zadanie nr 10 Akumulatory dla sł. Infrastruktury</t>
  </si>
  <si>
    <t>Producent oraz nr NSN i PN</t>
  </si>
  <si>
    <r>
      <t xml:space="preserve">Wymaga się by Wykonawca w celu umożliwienia porównania parametrów oferowanych produktów z żądanymi przez Zamawiającego w formularzu cenowym – zał. nr 4 do SWZ – formularz cenowy wpisał:
w zadaniu nr 1  w kolumnie nr 7 PRODUCENTA </t>
    </r>
    <r>
      <rPr>
        <b/>
        <sz val="11"/>
        <color theme="1"/>
        <rFont val="Calibri"/>
        <family val="2"/>
        <charset val="238"/>
        <scheme val="minor"/>
      </rPr>
      <t>oraz</t>
    </r>
    <r>
      <rPr>
        <sz val="11"/>
        <color theme="1"/>
        <rFont val="Calibri"/>
        <family val="2"/>
        <charset val="238"/>
        <scheme val="minor"/>
      </rPr>
      <t xml:space="preserve"> w kol. 8 symbol/kod katalogowy oferowanych produktów </t>
    </r>
    <r>
      <rPr>
        <b/>
        <sz val="11"/>
        <color theme="1"/>
        <rFont val="Calibri"/>
        <family val="2"/>
        <charset val="238"/>
        <scheme val="minor"/>
      </rPr>
      <t>lub</t>
    </r>
    <r>
      <rPr>
        <sz val="11"/>
        <color theme="1"/>
        <rFont val="Calibri"/>
        <family val="2"/>
        <charset val="238"/>
        <scheme val="minor"/>
      </rPr>
      <t xml:space="preserve"> inne oznaczenie pozwalające jednoznacznie zidentyfikować produkt.  
</t>
    </r>
  </si>
  <si>
    <r>
      <t xml:space="preserve">Wymaga się by Wykonawca w celu umożliwienia porównania parametrów oferowanych produktów z żądanymi przez Zamawiającego w formularzu cenowym – zał. nr 4 do SWZ – formularz cenowy wpisał:
w zadaniu  nr 2 w kolumnie nr 7 PRODUCENTA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TYP </t>
    </r>
    <r>
      <rPr>
        <b/>
        <sz val="12"/>
        <rFont val="Calibri"/>
        <family val="2"/>
        <charset val="238"/>
        <scheme val="minor"/>
      </rPr>
      <t>lub</t>
    </r>
    <r>
      <rPr>
        <sz val="12"/>
        <rFont val="Calibri"/>
        <family val="2"/>
        <charset val="238"/>
        <scheme val="minor"/>
      </rPr>
      <t xml:space="preserve"> MODEL oferowanych produktów </t>
    </r>
    <r>
      <rPr>
        <b/>
        <sz val="12"/>
        <rFont val="Calibri"/>
        <family val="2"/>
        <charset val="238"/>
        <scheme val="minor"/>
      </rPr>
      <t>lub</t>
    </r>
    <r>
      <rPr>
        <sz val="12"/>
        <rFont val="Calibri"/>
        <family val="2"/>
        <charset val="238"/>
        <scheme val="minor"/>
      </rPr>
      <t xml:space="preserve"> inne oznaczenie pozwalające jednoznacznie zidentyfikować produkt.
</t>
    </r>
  </si>
  <si>
    <r>
      <t xml:space="preserve">Wymaga się by Wykonawca w celu umożliwienia porównania parametrów oferowanych produktów z żądanymi przez Zamawiającego w formularzu cenowym – zał. nr 4 do SWZ – formularz cenowy wpisał:
w zadaniu nr 3 w kolumnie nr 7 PRODUCENTA </t>
    </r>
    <r>
      <rPr>
        <b/>
        <sz val="11"/>
        <rFont val="Calibri"/>
        <family val="2"/>
        <charset val="238"/>
        <scheme val="minor"/>
      </rPr>
      <t>oraz</t>
    </r>
    <r>
      <rPr>
        <sz val="11"/>
        <rFont val="Calibri"/>
        <family val="2"/>
        <charset val="238"/>
        <scheme val="minor"/>
      </rPr>
      <t xml:space="preserve"> nr NSN</t>
    </r>
    <r>
      <rPr>
        <b/>
        <sz val="11"/>
        <rFont val="Calibri"/>
        <family val="2"/>
        <charset val="238"/>
        <scheme val="minor"/>
      </rPr>
      <t xml:space="preserve"> i </t>
    </r>
    <r>
      <rPr>
        <sz val="11"/>
        <rFont val="Calibri"/>
        <family val="2"/>
        <charset val="238"/>
        <scheme val="minor"/>
      </rPr>
      <t xml:space="preserve">PN oferowanych produktów,
</t>
    </r>
  </si>
  <si>
    <r>
      <t xml:space="preserve">Wymaga się by Wykonawca w celu umożliwienia porównania parametrów oferowanych produktów z żądanymi przez Zamawiającego w formularzu cenowym – zał. nr 4 do SWZ – formularz cenowy wpisał:
w zadaniu  nr  4, w kolumnie nr 7 PRODUCENTA </t>
    </r>
    <r>
      <rPr>
        <b/>
        <sz val="11"/>
        <rFont val="Calibri"/>
        <family val="2"/>
        <charset val="238"/>
        <scheme val="minor"/>
      </rPr>
      <t>oraz</t>
    </r>
    <r>
      <rPr>
        <sz val="11"/>
        <rFont val="Calibri"/>
        <family val="2"/>
        <charset val="238"/>
        <scheme val="minor"/>
      </rPr>
      <t xml:space="preserve"> TYP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MODEL oferowanych produktów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inne oznaczenie pozwalające jednoznacznie zidentyfikować produkt.</t>
    </r>
  </si>
  <si>
    <r>
      <t xml:space="preserve">Wymaga się by Wykonawca w celu umożliwienia porównania parametrów oferowanych produktów z żądanymi przez Zamawiającego w formularzu cenowym – zał. nr 4 do SWZ – formularz cenowy wpisał:
w zadaniu nr  5 w kolumnie nr 7 PRODUCENTA </t>
    </r>
    <r>
      <rPr>
        <b/>
        <sz val="11"/>
        <rFont val="Calibri"/>
        <family val="2"/>
        <charset val="238"/>
        <scheme val="minor"/>
      </rPr>
      <t>oraz</t>
    </r>
    <r>
      <rPr>
        <sz val="11"/>
        <rFont val="Calibri"/>
        <family val="2"/>
        <charset val="238"/>
        <scheme val="minor"/>
      </rPr>
      <t xml:space="preserve"> nr NSN </t>
    </r>
    <r>
      <rPr>
        <b/>
        <sz val="11"/>
        <rFont val="Calibri"/>
        <family val="2"/>
        <charset val="238"/>
        <scheme val="minor"/>
      </rPr>
      <t>i</t>
    </r>
    <r>
      <rPr>
        <sz val="11"/>
        <rFont val="Calibri"/>
        <family val="2"/>
        <charset val="238"/>
        <scheme val="minor"/>
      </rPr>
      <t xml:space="preserve"> PN oferowanych produktów,
</t>
    </r>
  </si>
  <si>
    <r>
      <t xml:space="preserve">Wymaga się by Wykonawca w celu umożliwienia porównania parametrów oferowanych produktów z żądanymi przez Zamawiającego w formularzu cenowym – zał. nr 4 do SWZ – formularz cenowy wpisał:
w zadaniu  nr  6  w kolumnie nr 7 PRODUCENTA </t>
    </r>
    <r>
      <rPr>
        <b/>
        <sz val="11"/>
        <rFont val="Calibri"/>
        <family val="2"/>
        <charset val="238"/>
        <scheme val="minor"/>
      </rPr>
      <t>oraz</t>
    </r>
    <r>
      <rPr>
        <sz val="11"/>
        <rFont val="Calibri"/>
        <family val="2"/>
        <charset val="238"/>
        <scheme val="minor"/>
      </rPr>
      <t xml:space="preserve"> TYP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MODEL oferowanych produktów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inne oznaczenie pozwalające jednoznacznie zidentyfikować produkt.
</t>
    </r>
  </si>
  <si>
    <r>
      <t xml:space="preserve">Wymaga się by Wykonawca w celu umożliwienia porównania parametrów oferowanych produktów z żądanymi przez Zamawiającego w formularzu cenowym – zał. nr 4 do SWZ – formularz cenowy wpisał:
w zadaniu nr  8 w kolumnie nr 7 PRODUCENTA </t>
    </r>
    <r>
      <rPr>
        <b/>
        <sz val="11"/>
        <rFont val="Calibri"/>
        <family val="2"/>
        <charset val="238"/>
        <scheme val="minor"/>
      </rPr>
      <t>oraz</t>
    </r>
    <r>
      <rPr>
        <sz val="11"/>
        <rFont val="Calibri"/>
        <family val="2"/>
        <charset val="238"/>
        <scheme val="minor"/>
      </rPr>
      <t xml:space="preserve"> nr NSN</t>
    </r>
    <r>
      <rPr>
        <b/>
        <sz val="11"/>
        <rFont val="Calibri"/>
        <family val="2"/>
        <charset val="238"/>
        <scheme val="minor"/>
      </rPr>
      <t xml:space="preserve"> i</t>
    </r>
    <r>
      <rPr>
        <sz val="11"/>
        <rFont val="Calibri"/>
        <family val="2"/>
        <charset val="238"/>
        <scheme val="minor"/>
      </rPr>
      <t xml:space="preserve"> PN oferowanych produktów,
</t>
    </r>
  </si>
  <si>
    <r>
      <t xml:space="preserve">Wymaga się by Wykonawca w celu umożliwienia porównania parametrów oferowanych produktów z żądanymi przez Zamawiającego w formularzu cenowym – zał. nr 4 do SWZ – formularz cenowy wpisał:
 w zadaniu nr  9 w kolumnie nr 7 PRODUCENTA </t>
    </r>
    <r>
      <rPr>
        <b/>
        <sz val="11"/>
        <rFont val="Calibri"/>
        <family val="2"/>
        <charset val="238"/>
        <scheme val="minor"/>
      </rPr>
      <t>oraz</t>
    </r>
    <r>
      <rPr>
        <sz val="11"/>
        <rFont val="Calibri"/>
        <family val="2"/>
        <charset val="238"/>
        <scheme val="minor"/>
      </rPr>
      <t xml:space="preserve"> nr NSN</t>
    </r>
    <r>
      <rPr>
        <b/>
        <sz val="11"/>
        <rFont val="Calibri"/>
        <family val="2"/>
        <charset val="238"/>
        <scheme val="minor"/>
      </rPr>
      <t xml:space="preserve"> i</t>
    </r>
    <r>
      <rPr>
        <sz val="11"/>
        <rFont val="Calibri"/>
        <family val="2"/>
        <charset val="238"/>
        <scheme val="minor"/>
      </rPr>
      <t xml:space="preserve"> PN oferowanych produktów,
</t>
    </r>
  </si>
  <si>
    <r>
      <t xml:space="preserve">Wymaga się by Wykonawca w celu umożliwienia porównania parametrów oferowanych produktów z żądanymi przez Zamawiającego w formularzu cenowym – zał. nr 4 do SWZ – formularz cenowy wpisał:
w zadaniu  nr  10 w kolumnie nr 7 PRODUCENTA </t>
    </r>
    <r>
      <rPr>
        <b/>
        <sz val="11"/>
        <rFont val="Calibri"/>
        <family val="2"/>
        <charset val="238"/>
        <scheme val="minor"/>
      </rPr>
      <t>oraz</t>
    </r>
    <r>
      <rPr>
        <sz val="11"/>
        <rFont val="Calibri"/>
        <family val="2"/>
        <charset val="238"/>
        <scheme val="minor"/>
      </rPr>
      <t xml:space="preserve"> TYP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MODEL oferowanych produktów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inne oznaczenie pozwalające jednoznacznie zidentyfikować produkt.
</t>
    </r>
  </si>
  <si>
    <r>
      <t xml:space="preserve">BATERIA LITOWA LS14250CNA 3,6V
</t>
    </r>
    <r>
      <rPr>
        <sz val="10"/>
        <rFont val="Arial"/>
        <family val="2"/>
        <charset val="238"/>
      </rPr>
      <t xml:space="preserve"> Bateria przeznaczona do lutowania w obwód drukowany, posiada 2 punkty lutownicze.
 Parametry baterii.
 - bateria 1/2AA;
 - pojemność: 1100mAh;
 - maksymalny prąd pracy ciągłej: 40mA;
 - maksymalny prąd pracy chwilowej ( 1 sekunda ): 200mA;
 - temperatura pracy: od -65 do +85 st.C.</t>
    </r>
  </si>
  <si>
    <t>Producent oraz w poz. 1-3 (model lub TYP) w poz. 4-7  (nr NSN i PN)</t>
  </si>
  <si>
    <r>
      <t xml:space="preserve">Wymaga się by Wykonawca w celu umożliwienia porównania parametrów oferowanych produktów z żądanymi przez Zamawiającego w formularzu cenowym – zał. nr 4 do SWZ – formularz cenowy wpisał:
w zadaniu nr 7 w kolumnie nr 7:
˗ w poz. 1-3 PRODUCENTA </t>
    </r>
    <r>
      <rPr>
        <b/>
        <sz val="11"/>
        <rFont val="Calibri"/>
        <family val="2"/>
        <charset val="238"/>
        <scheme val="minor"/>
      </rPr>
      <t>oraz</t>
    </r>
    <r>
      <rPr>
        <sz val="11"/>
        <rFont val="Calibri"/>
        <family val="2"/>
        <charset val="238"/>
        <scheme val="minor"/>
      </rPr>
      <t xml:space="preserve"> TYP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MODEL oferowanych produktów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inne oznaczenie pozwalające jednoznacznie zidentyfikować produkt
˗ w poz. 4-7 PRODUCENTA </t>
    </r>
    <r>
      <rPr>
        <b/>
        <sz val="11"/>
        <rFont val="Calibri"/>
        <family val="2"/>
        <charset val="238"/>
        <scheme val="minor"/>
      </rPr>
      <t>oraz</t>
    </r>
    <r>
      <rPr>
        <sz val="11"/>
        <rFont val="Calibri"/>
        <family val="2"/>
        <charset val="238"/>
        <scheme val="minor"/>
      </rPr>
      <t xml:space="preserve"> nr NSN</t>
    </r>
    <r>
      <rPr>
        <b/>
        <sz val="11"/>
        <rFont val="Calibri"/>
        <family val="2"/>
        <charset val="238"/>
        <scheme val="minor"/>
      </rPr>
      <t xml:space="preserve"> i</t>
    </r>
    <r>
      <rPr>
        <sz val="11"/>
        <rFont val="Calibri"/>
        <family val="2"/>
        <charset val="238"/>
        <scheme val="minor"/>
      </rPr>
      <t xml:space="preserve"> PN oferowanych produktów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</si>
</sst>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0"/>
      <name val="Tahoma"/>
      <family val="2"/>
      <charset val="238"/>
    </font>
    <font>
      <sz val="11"/>
      <name val="Calibri"/>
      <scheme val="minor"/>
    </font>
    <font>
      <b/>
      <sz val="10"/>
      <name val="Calibri"/>
      <scheme val="minor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0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" fillId="0" borderId="0"/>
  </cellStyleXfs>
  <cellXfs count="179">
    <xf numFmtId="0" fontId="0" fillId="0" borderId="0" xfId="0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8" fillId="0" borderId="0" xfId="0" applyFont="1" applyAlignment="1">
      <alignment vertical="center"/>
    </xf>
    <xf numFmtId="2" fontId="11" fillId="0" borderId="0" xfId="0" applyNumberFormat="1" applyFont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2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164" fontId="19" fillId="4" borderId="1" xfId="0" applyNumberFormat="1" applyFont="1" applyFill="1" applyBorder="1" applyAlignment="1">
      <alignment vertical="center"/>
    </xf>
    <xf numFmtId="0" fontId="19" fillId="0" borderId="1" xfId="8" applyFont="1" applyBorder="1" applyAlignment="1">
      <alignment horizontal="center" vertical="center"/>
    </xf>
    <xf numFmtId="0" fontId="8" fillId="0" borderId="0" xfId="3" applyFont="1"/>
    <xf numFmtId="49" fontId="8" fillId="0" borderId="0" xfId="3" applyNumberFormat="1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2" fontId="8" fillId="0" borderId="0" xfId="3" applyNumberFormat="1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0" fontId="8" fillId="0" borderId="0" xfId="3" applyFont="1" applyFill="1"/>
    <xf numFmtId="0" fontId="14" fillId="0" borderId="0" xfId="3" applyFont="1" applyAlignment="1">
      <alignment horizontal="left" vertical="center" wrapText="1"/>
    </xf>
    <xf numFmtId="0" fontId="12" fillId="3" borderId="7" xfId="3" applyFont="1" applyFill="1" applyBorder="1" applyAlignment="1">
      <alignment horizontal="center" vertical="center"/>
    </xf>
    <xf numFmtId="4" fontId="8" fillId="0" borderId="0" xfId="3" applyNumberFormat="1" applyFont="1" applyAlignment="1">
      <alignment horizontal="center" vertical="center"/>
    </xf>
    <xf numFmtId="0" fontId="15" fillId="0" borderId="0" xfId="3" applyFont="1" applyAlignment="1">
      <alignment horizontal="left" vertical="center" wrapText="1"/>
    </xf>
    <xf numFmtId="2" fontId="8" fillId="2" borderId="7" xfId="3" applyNumberFormat="1" applyFont="1" applyFill="1" applyBorder="1" applyAlignment="1">
      <alignment horizontal="center" vertical="center"/>
    </xf>
    <xf numFmtId="2" fontId="11" fillId="0" borderId="0" xfId="3" applyNumberFormat="1" applyFont="1" applyAlignment="1">
      <alignment horizontal="right" vertical="center"/>
    </xf>
    <xf numFmtId="49" fontId="14" fillId="0" borderId="9" xfId="3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left" vertical="center" wrapText="1"/>
    </xf>
    <xf numFmtId="2" fontId="8" fillId="0" borderId="7" xfId="3" applyNumberFormat="1" applyFont="1" applyBorder="1" applyAlignment="1">
      <alignment horizontal="center" vertical="center" wrapText="1"/>
    </xf>
    <xf numFmtId="0" fontId="14" fillId="0" borderId="0" xfId="3" applyFont="1"/>
    <xf numFmtId="49" fontId="14" fillId="0" borderId="2" xfId="3" applyNumberFormat="1" applyFont="1" applyBorder="1" applyAlignment="1">
      <alignment horizontal="center" vertical="center" wrapText="1"/>
    </xf>
    <xf numFmtId="49" fontId="14" fillId="0" borderId="2" xfId="3" applyNumberFormat="1" applyFont="1" applyFill="1" applyBorder="1" applyAlignment="1">
      <alignment horizontal="center" vertical="center" wrapText="1"/>
    </xf>
    <xf numFmtId="2" fontId="14" fillId="0" borderId="2" xfId="3" applyNumberFormat="1" applyFont="1" applyBorder="1" applyAlignment="1">
      <alignment horizontal="center" vertical="center" wrapText="1"/>
    </xf>
    <xf numFmtId="49" fontId="14" fillId="0" borderId="2" xfId="3" applyNumberFormat="1" applyFont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top" wrapText="1"/>
    </xf>
    <xf numFmtId="0" fontId="19" fillId="0" borderId="7" xfId="3" applyFont="1" applyFill="1" applyBorder="1" applyAlignment="1">
      <alignment vertical="center"/>
    </xf>
    <xf numFmtId="3" fontId="0" fillId="0" borderId="7" xfId="0" applyNumberForma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 wrapText="1"/>
    </xf>
    <xf numFmtId="4" fontId="14" fillId="0" borderId="2" xfId="3" applyNumberFormat="1" applyFont="1" applyFill="1" applyBorder="1" applyAlignment="1">
      <alignment horizontal="center" vertical="center" wrapText="1"/>
    </xf>
    <xf numFmtId="4" fontId="8" fillId="0" borderId="4" xfId="3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/>
    <xf numFmtId="2" fontId="8" fillId="0" borderId="0" xfId="3" applyNumberFormat="1" applyFont="1" applyAlignment="1">
      <alignment horizontal="center" vertical="center"/>
    </xf>
    <xf numFmtId="0" fontId="4" fillId="0" borderId="0" xfId="9"/>
    <xf numFmtId="0" fontId="4" fillId="0" borderId="7" xfId="9" applyBorder="1"/>
    <xf numFmtId="0" fontId="24" fillId="0" borderId="0" xfId="9" applyFont="1"/>
    <xf numFmtId="0" fontId="25" fillId="4" borderId="7" xfId="9" applyFont="1" applyFill="1" applyBorder="1" applyAlignment="1">
      <alignment horizontal="center" vertical="center" wrapText="1"/>
    </xf>
    <xf numFmtId="4" fontId="26" fillId="4" borderId="7" xfId="9" applyNumberFormat="1" applyFont="1" applyFill="1" applyBorder="1" applyAlignment="1">
      <alignment horizontal="center" vertical="center" wrapText="1"/>
    </xf>
    <xf numFmtId="4" fontId="26" fillId="4" borderId="10" xfId="9" applyNumberFormat="1" applyFont="1" applyFill="1" applyBorder="1" applyAlignment="1">
      <alignment horizontal="center" vertical="center" wrapText="1"/>
    </xf>
    <xf numFmtId="1" fontId="19" fillId="4" borderId="7" xfId="9" applyNumberFormat="1" applyFont="1" applyFill="1" applyBorder="1" applyAlignment="1">
      <alignment horizontal="center" vertical="center" wrapText="1"/>
    </xf>
    <xf numFmtId="0" fontId="19" fillId="4" borderId="7" xfId="9" applyFont="1" applyFill="1" applyBorder="1" applyAlignment="1">
      <alignment horizontal="center" vertical="center" wrapText="1"/>
    </xf>
    <xf numFmtId="0" fontId="19" fillId="4" borderId="12" xfId="9" applyFont="1" applyFill="1" applyBorder="1" applyAlignment="1">
      <alignment horizontal="left" vertical="center" wrapText="1"/>
    </xf>
    <xf numFmtId="0" fontId="27" fillId="4" borderId="13" xfId="9" applyFont="1" applyFill="1" applyBorder="1" applyAlignment="1">
      <alignment horizontal="center" vertical="center" wrapText="1"/>
    </xf>
    <xf numFmtId="0" fontId="27" fillId="4" borderId="8" xfId="9" applyFont="1" applyFill="1" applyBorder="1" applyAlignment="1">
      <alignment horizontal="center" vertical="center" wrapText="1"/>
    </xf>
    <xf numFmtId="0" fontId="19" fillId="4" borderId="8" xfId="3" applyFont="1" applyFill="1" applyBorder="1" applyAlignment="1">
      <alignment vertical="center" wrapText="1"/>
    </xf>
    <xf numFmtId="164" fontId="19" fillId="4" borderId="8" xfId="3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9" fillId="4" borderId="7" xfId="3" applyFont="1" applyFill="1" applyBorder="1" applyAlignment="1">
      <alignment vertical="center" wrapText="1"/>
    </xf>
    <xf numFmtId="164" fontId="19" fillId="4" borderId="7" xfId="3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9" fillId="4" borderId="8" xfId="3" applyFont="1" applyFill="1" applyBorder="1" applyAlignment="1">
      <alignment horizontal="center" vertical="center"/>
    </xf>
    <xf numFmtId="1" fontId="19" fillId="4" borderId="8" xfId="3" applyNumberFormat="1" applyFont="1" applyFill="1" applyBorder="1" applyAlignment="1">
      <alignment horizontal="center" vertical="center"/>
    </xf>
    <xf numFmtId="0" fontId="19" fillId="4" borderId="7" xfId="3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64" fontId="20" fillId="0" borderId="1" xfId="0" applyNumberFormat="1" applyFont="1" applyFill="1" applyBorder="1" applyAlignment="1">
      <alignment vertical="center"/>
    </xf>
    <xf numFmtId="49" fontId="14" fillId="5" borderId="2" xfId="0" applyNumberFormat="1" applyFont="1" applyFill="1" applyBorder="1" applyAlignment="1">
      <alignment horizontal="center" vertical="center" wrapText="1"/>
    </xf>
    <xf numFmtId="49" fontId="14" fillId="5" borderId="2" xfId="0" applyNumberFormat="1" applyFont="1" applyFill="1" applyBorder="1" applyAlignment="1">
      <alignment horizontal="left" vertical="center"/>
    </xf>
    <xf numFmtId="2" fontId="14" fillId="5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21" fillId="0" borderId="1" xfId="4" applyFont="1" applyBorder="1" applyAlignment="1">
      <alignment vertical="center" wrapText="1"/>
    </xf>
    <xf numFmtId="49" fontId="14" fillId="0" borderId="9" xfId="3" applyNumberFormat="1" applyFont="1" applyFill="1" applyBorder="1" applyAlignment="1">
      <alignment horizontal="left" vertical="center" wrapText="1"/>
    </xf>
    <xf numFmtId="4" fontId="0" fillId="2" borderId="2" xfId="3" applyNumberFormat="1" applyFont="1" applyFill="1" applyBorder="1" applyAlignment="1">
      <alignment horizontal="center" vertical="center"/>
    </xf>
    <xf numFmtId="49" fontId="14" fillId="0" borderId="2" xfId="3" applyNumberFormat="1" applyFont="1" applyBorder="1" applyAlignment="1">
      <alignment horizontal="center" vertical="center"/>
    </xf>
    <xf numFmtId="0" fontId="27" fillId="4" borderId="8" xfId="9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49" fontId="28" fillId="0" borderId="9" xfId="3" applyNumberFormat="1" applyFont="1" applyFill="1" applyBorder="1" applyAlignment="1">
      <alignment horizontal="center" vertical="center" wrapText="1"/>
    </xf>
    <xf numFmtId="49" fontId="29" fillId="0" borderId="7" xfId="3" applyNumberFormat="1" applyFont="1" applyBorder="1" applyAlignment="1">
      <alignment horizontal="center" wrapText="1"/>
    </xf>
    <xf numFmtId="0" fontId="12" fillId="3" borderId="7" xfId="0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2" fontId="31" fillId="4" borderId="7" xfId="0" applyNumberFormat="1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left" vertical="center" wrapText="1"/>
    </xf>
    <xf numFmtId="0" fontId="31" fillId="6" borderId="8" xfId="0" applyFont="1" applyFill="1" applyBorder="1" applyAlignment="1">
      <alignment horizontal="left" vertical="center" wrapText="1"/>
    </xf>
    <xf numFmtId="0" fontId="15" fillId="4" borderId="8" xfId="0" applyNumberFormat="1" applyFont="1" applyFill="1" applyBorder="1" applyAlignment="1">
      <alignment horizontal="center" vertical="center" wrapText="1"/>
    </xf>
    <xf numFmtId="49" fontId="31" fillId="4" borderId="8" xfId="0" applyNumberFormat="1" applyFont="1" applyFill="1" applyBorder="1" applyAlignment="1">
      <alignment horizontal="left" vertical="center" wrapText="1"/>
    </xf>
    <xf numFmtId="2" fontId="31" fillId="4" borderId="8" xfId="0" applyNumberFormat="1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horizontal="left" vertical="top" wrapText="1"/>
    </xf>
    <xf numFmtId="0" fontId="31" fillId="4" borderId="9" xfId="0" applyNumberFormat="1" applyFont="1" applyFill="1" applyBorder="1" applyAlignment="1">
      <alignment horizontal="center" vertical="center" wrapText="1"/>
    </xf>
    <xf numFmtId="49" fontId="31" fillId="4" borderId="7" xfId="0" applyNumberFormat="1" applyFont="1" applyFill="1" applyBorder="1" applyAlignment="1">
      <alignment horizontal="left" vertical="center" wrapText="1"/>
    </xf>
    <xf numFmtId="2" fontId="31" fillId="4" borderId="7" xfId="0" applyNumberFormat="1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vertical="top" wrapText="1"/>
    </xf>
    <xf numFmtId="0" fontId="31" fillId="4" borderId="2" xfId="0" applyNumberFormat="1" applyFont="1" applyFill="1" applyBorder="1" applyAlignment="1">
      <alignment horizontal="center" vertical="center" wrapText="1"/>
    </xf>
    <xf numFmtId="0" fontId="31" fillId="6" borderId="18" xfId="4" applyFont="1" applyFill="1" applyBorder="1" applyAlignment="1">
      <alignment vertical="top" wrapText="1"/>
    </xf>
    <xf numFmtId="49" fontId="31" fillId="4" borderId="19" xfId="0" applyNumberFormat="1" applyFont="1" applyFill="1" applyBorder="1" applyAlignment="1">
      <alignment horizontal="left" vertical="center" wrapText="1"/>
    </xf>
    <xf numFmtId="2" fontId="31" fillId="4" borderId="19" xfId="0" applyNumberFormat="1" applyFont="1" applyFill="1" applyBorder="1" applyAlignment="1">
      <alignment horizontal="center" vertical="center" wrapText="1"/>
    </xf>
    <xf numFmtId="2" fontId="31" fillId="4" borderId="19" xfId="0" applyNumberFormat="1" applyFont="1" applyFill="1" applyBorder="1" applyAlignment="1">
      <alignment horizontal="center" vertical="center"/>
    </xf>
    <xf numFmtId="0" fontId="31" fillId="6" borderId="21" xfId="0" applyFont="1" applyFill="1" applyBorder="1" applyAlignment="1">
      <alignment horizontal="center" vertical="center"/>
    </xf>
    <xf numFmtId="0" fontId="31" fillId="6" borderId="19" xfId="4" applyFont="1" applyFill="1" applyBorder="1" applyAlignment="1">
      <alignment vertical="top" wrapText="1"/>
    </xf>
    <xf numFmtId="0" fontId="31" fillId="6" borderId="22" xfId="0" applyFont="1" applyFill="1" applyBorder="1" applyAlignment="1">
      <alignment vertical="top" wrapText="1"/>
    </xf>
    <xf numFmtId="1" fontId="31" fillId="6" borderId="17" xfId="0" applyNumberFormat="1" applyFont="1" applyFill="1" applyBorder="1" applyAlignment="1">
      <alignment horizontal="center" vertical="center"/>
    </xf>
    <xf numFmtId="1" fontId="31" fillId="6" borderId="20" xfId="0" applyNumberFormat="1" applyFont="1" applyFill="1" applyBorder="1" applyAlignment="1">
      <alignment horizontal="center" vertical="center"/>
    </xf>
    <xf numFmtId="1" fontId="31" fillId="6" borderId="16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9" applyBorder="1"/>
    <xf numFmtId="0" fontId="24" fillId="0" borderId="19" xfId="9" applyFont="1" applyBorder="1"/>
    <xf numFmtId="0" fontId="2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9" fontId="29" fillId="0" borderId="24" xfId="3" applyNumberFormat="1" applyFont="1" applyBorder="1" applyAlignment="1">
      <alignment horizontal="center" wrapText="1"/>
    </xf>
    <xf numFmtId="4" fontId="8" fillId="0" borderId="19" xfId="3" applyNumberFormat="1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/>
    </xf>
    <xf numFmtId="0" fontId="2" fillId="0" borderId="0" xfId="9" applyFont="1" applyAlignment="1">
      <alignment horizontal="center" vertical="center" wrapText="1"/>
    </xf>
    <xf numFmtId="0" fontId="27" fillId="2" borderId="23" xfId="9" applyFont="1" applyFill="1" applyBorder="1" applyAlignment="1">
      <alignment horizontal="center" vertical="center" wrapText="1"/>
    </xf>
    <xf numFmtId="0" fontId="27" fillId="2" borderId="2" xfId="9" applyFont="1" applyFill="1" applyBorder="1" applyAlignment="1">
      <alignment horizontal="center" vertical="center" wrapText="1"/>
    </xf>
    <xf numFmtId="0" fontId="3" fillId="0" borderId="0" xfId="9" applyFont="1" applyAlignment="1">
      <alignment horizontal="right" vertical="center"/>
    </xf>
    <xf numFmtId="0" fontId="23" fillId="0" borderId="0" xfId="9" applyFont="1" applyAlignment="1">
      <alignment horizontal="center" wrapText="1"/>
    </xf>
    <xf numFmtId="0" fontId="30" fillId="0" borderId="0" xfId="9" applyFont="1" applyAlignment="1">
      <alignment horizontal="center" vertical="center" wrapText="1"/>
    </xf>
    <xf numFmtId="0" fontId="4" fillId="0" borderId="12" xfId="9" applyBorder="1" applyAlignment="1">
      <alignment horizontal="right"/>
    </xf>
    <xf numFmtId="0" fontId="4" fillId="0" borderId="11" xfId="9" applyBorder="1" applyAlignment="1">
      <alignment horizontal="right"/>
    </xf>
    <xf numFmtId="0" fontId="4" fillId="0" borderId="10" xfId="9" applyBorder="1" applyAlignment="1">
      <alignment horizontal="right"/>
    </xf>
    <xf numFmtId="0" fontId="27" fillId="2" borderId="7" xfId="9" applyFont="1" applyFill="1" applyBorder="1" applyAlignment="1">
      <alignment horizontal="center" vertical="center" wrapText="1"/>
    </xf>
    <xf numFmtId="0" fontId="27" fillId="2" borderId="8" xfId="9" applyFont="1" applyFill="1" applyBorder="1" applyAlignment="1">
      <alignment horizontal="center" vertical="center" wrapText="1"/>
    </xf>
    <xf numFmtId="1" fontId="27" fillId="2" borderId="8" xfId="9" applyNumberFormat="1" applyFont="1" applyFill="1" applyBorder="1" applyAlignment="1">
      <alignment horizontal="center" vertical="center" wrapText="1"/>
    </xf>
    <xf numFmtId="1" fontId="27" fillId="2" borderId="2" xfId="9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0" fontId="32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2" fontId="8" fillId="0" borderId="5" xfId="3" applyNumberFormat="1" applyFont="1" applyBorder="1" applyAlignment="1">
      <alignment horizontal="center" vertical="center"/>
    </xf>
    <xf numFmtId="2" fontId="8" fillId="0" borderId="6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horizontal="center" vertical="center"/>
    </xf>
    <xf numFmtId="49" fontId="16" fillId="0" borderId="0" xfId="3" applyNumberFormat="1" applyFont="1" applyAlignment="1">
      <alignment horizontal="right" vertical="center"/>
    </xf>
  </cellXfs>
  <cellStyles count="10">
    <cellStyle name="Excel Built-in Normal" xfId="1"/>
    <cellStyle name="Hiperłącze 2" xfId="2"/>
    <cellStyle name="Normalny" xfId="0" builtinId="0"/>
    <cellStyle name="Normalny 2" xfId="3"/>
    <cellStyle name="Normalny 2 2" xfId="7"/>
    <cellStyle name="Normalny 2 3" xfId="8"/>
    <cellStyle name="Normalny 3" xfId="4"/>
    <cellStyle name="Normalny 4" xfId="5"/>
    <cellStyle name="Normalny 5" xfId="9"/>
    <cellStyle name="Normalny 6" xfId="6"/>
  </cellStyles>
  <dxfs count="1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>
      <tableStyleElement type="headerRow" dxfId="135"/>
      <tableStyleElement type="firstRowStripe" dxfId="134"/>
      <tableStyleElement type="secondRowStripe" dxfId="1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A4:G10" totalsRowShown="0" headerRowDxfId="118" dataDxfId="116" headerRowBorderDxfId="117" tableBorderDxfId="115">
  <autoFilter ref="A4:G10"/>
  <tableColumns count="7">
    <tableColumn id="1" name="L.p." dataDxfId="114"/>
    <tableColumn id="2" name="Opis przedmiotu zamówienia" dataDxfId="113"/>
    <tableColumn id="3" name="J.m." dataDxfId="112"/>
    <tableColumn id="4" name="Ilość" dataDxfId="111"/>
    <tableColumn id="5" name="Cena jednostkowa brutto" dataDxfId="110"/>
    <tableColumn id="6" name="Cena brutto*" dataDxfId="109"/>
    <tableColumn id="7" name="Producent oraz Typ/ Model" dataDxfId="108"/>
  </tableColumns>
  <tableStyleInfo name="Emilia błękit" showFirstColumn="0" showLastColumn="0" showRowStripes="1" showColumnStripes="0"/>
</table>
</file>

<file path=xl/tables/table2.xml><?xml version="1.0" encoding="utf-8"?>
<table xmlns="http://schemas.openxmlformats.org/spreadsheetml/2006/main" id="3" name="Tabela14" displayName="Tabela14" ref="A4:G6" totalsRowShown="0" headerRowDxfId="105" dataDxfId="103" headerRowBorderDxfId="104" tableBorderDxfId="102">
  <autoFilter ref="A4:G6"/>
  <tableColumns count="7">
    <tableColumn id="1" name="L.p." dataDxfId="101"/>
    <tableColumn id="2" name="Opis przedmiotu zamówienia" dataDxfId="100"/>
    <tableColumn id="3" name="J.m." dataDxfId="99"/>
    <tableColumn id="4" name="Ilość" dataDxfId="98"/>
    <tableColumn id="5" name="Cena jednostkowa brutto" dataDxfId="97"/>
    <tableColumn id="6" name="Cena brutto*" dataDxfId="96">
      <calculatedColumnFormula>Tabela14[[#This Row],[Ilość]]*Tabela14[[#This Row],[Cena jednostkowa brutto]]</calculatedColumnFormula>
    </tableColumn>
    <tableColumn id="7" name="Producent oraz nr NSN i PN" dataDxfId="9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9" name="Tabela110" displayName="Tabela110" ref="A4:G6" totalsRowShown="0" headerRowDxfId="92" dataDxfId="90" headerRowBorderDxfId="91" tableBorderDxfId="89">
  <autoFilter ref="A4:G6"/>
  <tableColumns count="7">
    <tableColumn id="1" name="L.p." dataDxfId="88"/>
    <tableColumn id="2" name="Opis przedmiotu zamówienia" dataDxfId="87"/>
    <tableColumn id="3" name="J.m." dataDxfId="86"/>
    <tableColumn id="4" name="Ilość" dataDxfId="85"/>
    <tableColumn id="5" name="Cena jednostkowa brutto" dataDxfId="84"/>
    <tableColumn id="6" name="Cena brutto*" dataDxfId="83"/>
    <tableColumn id="7" name="Producent oraz Typ/ Model" dataDxfId="82"/>
  </tableColumns>
  <tableStyleInfo name="Emilia błękit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4:G6" totalsRowShown="0" headerRowDxfId="79" dataDxfId="77" headerRowBorderDxfId="78" tableBorderDxfId="76">
  <autoFilter ref="A4:G6"/>
  <tableColumns count="7">
    <tableColumn id="1" name="L.p." dataDxfId="75"/>
    <tableColumn id="2" name="Opis przedmiotu zamówienia" dataDxfId="74"/>
    <tableColumn id="3" name="J.m." dataDxfId="73"/>
    <tableColumn id="4" name="Ilość" dataDxfId="72"/>
    <tableColumn id="5" name="Cena jednostkowa brutto" dataDxfId="71"/>
    <tableColumn id="6" name="Cena brutto*" dataDxfId="70"/>
    <tableColumn id="7" name="Producent oraz nr NSN i PN" dataDxfId="69"/>
  </tableColumns>
  <tableStyleInfo name="Emilia błękit" showFirstColumn="0" showLastColumn="0" showRowStripes="1" showColumnStripes="0"/>
</table>
</file>

<file path=xl/tables/table5.xml><?xml version="1.0" encoding="utf-8"?>
<table xmlns="http://schemas.openxmlformats.org/spreadsheetml/2006/main" id="5" name="Tabela16" displayName="Tabela16" ref="A4:G6" totalsRowShown="0" headerRowDxfId="66" dataDxfId="64" headerRowBorderDxfId="65" tableBorderDxfId="63">
  <autoFilter ref="A4:G6"/>
  <tableColumns count="7">
    <tableColumn id="1" name="L.p." dataDxfId="62"/>
    <tableColumn id="2" name="Opis przedmiotu zamówienia" dataDxfId="61"/>
    <tableColumn id="3" name="J.m." dataDxfId="60"/>
    <tableColumn id="4" name="Ilość" dataDxfId="59"/>
    <tableColumn id="5" name="Cena jednostkowa brutto" dataDxfId="58"/>
    <tableColumn id="6" name="Cena brutto*" dataDxfId="57"/>
    <tableColumn id="7" name="Producent oraz Typ/ Model" dataDxfId="56"/>
  </tableColumns>
  <tableStyleInfo name="Emilia błękit" showFirstColumn="0" showLastColumn="0" showRowStripes="1" showColumnStripes="0"/>
</table>
</file>

<file path=xl/tables/table6.xml><?xml version="1.0" encoding="utf-8"?>
<table xmlns="http://schemas.openxmlformats.org/spreadsheetml/2006/main" id="6" name="Tabela1437" displayName="Tabela1437" ref="A4:G12" totalsRowShown="0" headerRowDxfId="53" dataDxfId="51" headerRowBorderDxfId="52" tableBorderDxfId="50">
  <autoFilter ref="A4:G12"/>
  <tableColumns count="7">
    <tableColumn id="1" name="L.p." dataDxfId="49"/>
    <tableColumn id="2" name="Opis przedmiotu zamówienia" dataDxfId="48"/>
    <tableColumn id="3" name="J.m." dataDxfId="47"/>
    <tableColumn id="4" name="Ilość" dataDxfId="46"/>
    <tableColumn id="5" name="Cena jednostkowa brutto" dataDxfId="45"/>
    <tableColumn id="6" name="Cena brutto*" dataDxfId="44">
      <calculatedColumnFormula>Tabela1437[[#This Row],[Ilość]]*Tabela1437[[#This Row],[Cena jednostkowa brutto]]</calculatedColumnFormula>
    </tableColumn>
    <tableColumn id="7" name="Producent oraz w poz. 1-3 (model lub TYP) w poz. 4-7  (nr NSN i PN)" dataDxfId="43"/>
  </tableColumns>
  <tableStyleInfo name="Emilia błękit" showFirstColumn="0" showLastColumn="0" showRowStripes="1" showColumnStripes="0"/>
</table>
</file>

<file path=xl/tables/table7.xml><?xml version="1.0" encoding="utf-8"?>
<table xmlns="http://schemas.openxmlformats.org/spreadsheetml/2006/main" id="2" name="Tabela143" displayName="Tabela143" ref="A4:G6" totalsRowShown="0" headerRowDxfId="40" dataDxfId="38" headerRowBorderDxfId="39" tableBorderDxfId="37">
  <autoFilter ref="A4:G6"/>
  <tableColumns count="7">
    <tableColumn id="1" name="L.p." dataDxfId="36"/>
    <tableColumn id="2" name="Opis przedmiotu zamówienia" dataDxfId="35"/>
    <tableColumn id="3" name="J.m." dataDxfId="34"/>
    <tableColumn id="4" name="Ilość" dataDxfId="33"/>
    <tableColumn id="5" name="Cena jednostkowa brutto" dataDxfId="32"/>
    <tableColumn id="6" name="Cena brutto*" dataDxfId="31">
      <calculatedColumnFormula>Tabela143[[#This Row],[Ilość]]*Tabela143[[#This Row],[Cena jednostkowa brutto]]</calculatedColumnFormula>
    </tableColumn>
    <tableColumn id="7" name="Producent oraz nr NSN i PN" dataDxfId="30"/>
  </tableColumns>
  <tableStyleInfo name="Emilia błękit" showFirstColumn="0" showLastColumn="0" showRowStripes="1" showColumnStripes="0"/>
</table>
</file>

<file path=xl/tables/table8.xml><?xml version="1.0" encoding="utf-8"?>
<table xmlns="http://schemas.openxmlformats.org/spreadsheetml/2006/main" id="8" name="Tabela1439" displayName="Tabela1439" ref="A4:G6" totalsRowShown="0" headerRowDxfId="27" dataDxfId="25" headerRowBorderDxfId="26" tableBorderDxfId="24">
  <autoFilter ref="A4:G6"/>
  <tableColumns count="7">
    <tableColumn id="1" name="L.p." dataDxfId="23"/>
    <tableColumn id="2" name="Opis przedmiotu zamówienia" dataDxfId="22"/>
    <tableColumn id="3" name="J.m." dataDxfId="21"/>
    <tableColumn id="4" name="Ilość" dataDxfId="20"/>
    <tableColumn id="5" name="Cena jednostkowa brutto" dataDxfId="19"/>
    <tableColumn id="6" name="Cena brutto*" dataDxfId="18">
      <calculatedColumnFormula>Tabela1439[[#This Row],[Ilość]]*Tabela1439[[#This Row],[Cena jednostkowa brutto]]</calculatedColumnFormula>
    </tableColumn>
    <tableColumn id="7" name="Producent oraz nr NSN i PN" dataDxfId="17"/>
  </tableColumns>
  <tableStyleInfo name="Emilia błękit" showFirstColumn="0" showLastColumn="0" showRowStripes="1" showColumnStripes="0"/>
</table>
</file>

<file path=xl/tables/table9.xml><?xml version="1.0" encoding="utf-8"?>
<table xmlns="http://schemas.openxmlformats.org/spreadsheetml/2006/main" id="7" name="Tabela13454" displayName="Tabela13454" ref="A4:G12" totalsRowShown="0" headerRowDxfId="10" dataDxfId="8" headerRowBorderDxfId="9" tableBorderDxfId="7">
  <tableColumns count="7">
    <tableColumn id="1" name="L.p." dataDxfId="6"/>
    <tableColumn id="2" name="Opis przedmiotu zamówienia" dataDxfId="5"/>
    <tableColumn id="3" name="J.m." dataDxfId="4"/>
    <tableColumn id="4" name="Ilość" dataDxfId="3"/>
    <tableColumn id="5" name="Cena jednostkowa brutto" dataDxfId="2"/>
    <tableColumn id="6" name="Cena brutto*" dataDxfId="1"/>
    <tableColumn id="7" name="Producent oraz Typ/ Model" dataDxfId="0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zoomScaleNormal="100" zoomScaleSheetLayoutView="100" workbookViewId="0">
      <selection activeCell="P10" sqref="P10"/>
    </sheetView>
  </sheetViews>
  <sheetFormatPr defaultRowHeight="15"/>
  <cols>
    <col min="1" max="1" width="6.28515625" style="68" customWidth="1"/>
    <col min="2" max="2" width="58.7109375" style="68" customWidth="1"/>
    <col min="3" max="3" width="7.5703125" style="68" customWidth="1"/>
    <col min="4" max="4" width="8.7109375" style="68" customWidth="1"/>
    <col min="5" max="5" width="14.42578125" style="68" customWidth="1"/>
    <col min="6" max="6" width="18.140625" style="68" customWidth="1"/>
    <col min="7" max="7" width="17.140625" style="68" customWidth="1"/>
    <col min="8" max="8" width="16.140625" style="68" customWidth="1"/>
    <col min="9" max="16384" width="9.140625" style="68"/>
  </cols>
  <sheetData>
    <row r="1" spans="1:17">
      <c r="G1" s="153" t="s">
        <v>48</v>
      </c>
      <c r="H1" s="153"/>
    </row>
    <row r="2" spans="1:17" ht="15.75" customHeight="1">
      <c r="A2" s="154" t="s">
        <v>63</v>
      </c>
      <c r="B2" s="154"/>
      <c r="C2" s="154"/>
      <c r="D2" s="154"/>
      <c r="E2" s="154"/>
      <c r="F2" s="154"/>
      <c r="G2" s="154"/>
      <c r="H2" s="154"/>
      <c r="K2" s="150" t="s">
        <v>68</v>
      </c>
      <c r="L2" s="150"/>
      <c r="M2" s="150"/>
      <c r="N2" s="150"/>
      <c r="O2" s="150"/>
      <c r="P2" s="150"/>
      <c r="Q2" s="150"/>
    </row>
    <row r="3" spans="1:17">
      <c r="K3" s="150"/>
      <c r="L3" s="150"/>
      <c r="M3" s="150"/>
      <c r="N3" s="150"/>
      <c r="O3" s="150"/>
      <c r="P3" s="150"/>
      <c r="Q3" s="150"/>
    </row>
    <row r="4" spans="1:17" ht="25.5" customHeight="1">
      <c r="A4" s="159" t="s">
        <v>39</v>
      </c>
      <c r="B4" s="160" t="s">
        <v>2</v>
      </c>
      <c r="C4" s="160" t="s">
        <v>38</v>
      </c>
      <c r="D4" s="160" t="s">
        <v>0</v>
      </c>
      <c r="E4" s="160" t="s">
        <v>8</v>
      </c>
      <c r="F4" s="161" t="s">
        <v>37</v>
      </c>
      <c r="G4" s="159" t="s">
        <v>61</v>
      </c>
      <c r="H4" s="151" t="s">
        <v>62</v>
      </c>
      <c r="K4" s="150"/>
      <c r="L4" s="150"/>
      <c r="M4" s="150"/>
      <c r="N4" s="150"/>
      <c r="O4" s="150"/>
      <c r="P4" s="150"/>
      <c r="Q4" s="150"/>
    </row>
    <row r="5" spans="1:17" ht="15" customHeight="1">
      <c r="A5" s="159"/>
      <c r="B5" s="152"/>
      <c r="C5" s="152"/>
      <c r="D5" s="152"/>
      <c r="E5" s="152"/>
      <c r="F5" s="162"/>
      <c r="G5" s="159"/>
      <c r="H5" s="152"/>
      <c r="K5" s="150"/>
      <c r="L5" s="150"/>
      <c r="M5" s="150"/>
      <c r="N5" s="150"/>
      <c r="O5" s="150"/>
      <c r="P5" s="150"/>
      <c r="Q5" s="150"/>
    </row>
    <row r="6" spans="1:17" ht="17.25" customHeight="1">
      <c r="A6" s="78">
        <v>1</v>
      </c>
      <c r="B6" s="77">
        <v>2</v>
      </c>
      <c r="C6" s="106">
        <v>3</v>
      </c>
      <c r="D6" s="77">
        <v>4</v>
      </c>
      <c r="E6" s="106">
        <v>5</v>
      </c>
      <c r="F6" s="77">
        <v>6</v>
      </c>
      <c r="G6" s="106">
        <v>7</v>
      </c>
      <c r="H6" s="106">
        <v>8</v>
      </c>
      <c r="K6" s="150"/>
      <c r="L6" s="150"/>
      <c r="M6" s="150"/>
      <c r="N6" s="150"/>
      <c r="O6" s="150"/>
      <c r="P6" s="150"/>
      <c r="Q6" s="150"/>
    </row>
    <row r="7" spans="1:17" s="70" customFormat="1" ht="148.5" customHeight="1">
      <c r="A7" s="75">
        <v>1</v>
      </c>
      <c r="B7" s="76" t="s">
        <v>36</v>
      </c>
      <c r="C7" s="75" t="s">
        <v>35</v>
      </c>
      <c r="D7" s="74">
        <v>16</v>
      </c>
      <c r="E7" s="73"/>
      <c r="F7" s="72"/>
      <c r="G7" s="71"/>
      <c r="H7" s="144"/>
      <c r="K7" s="150"/>
      <c r="L7" s="150"/>
      <c r="M7" s="150"/>
      <c r="N7" s="150"/>
      <c r="O7" s="150"/>
      <c r="P7" s="150"/>
      <c r="Q7" s="150"/>
    </row>
    <row r="8" spans="1:17">
      <c r="A8" s="156" t="s">
        <v>13</v>
      </c>
      <c r="B8" s="157"/>
      <c r="C8" s="157"/>
      <c r="D8" s="157"/>
      <c r="E8" s="158"/>
      <c r="F8" s="69"/>
      <c r="G8" s="69"/>
      <c r="H8" s="143"/>
    </row>
    <row r="11" spans="1:17" ht="57" customHeight="1">
      <c r="A11" s="155" t="s">
        <v>64</v>
      </c>
      <c r="B11" s="155"/>
      <c r="C11" s="155"/>
      <c r="D11" s="155"/>
      <c r="E11" s="155"/>
      <c r="F11" s="155"/>
      <c r="G11" s="155"/>
      <c r="H11" s="155"/>
    </row>
  </sheetData>
  <mergeCells count="13">
    <mergeCell ref="K2:Q7"/>
    <mergeCell ref="H4:H5"/>
    <mergeCell ref="G1:H1"/>
    <mergeCell ref="A2:H2"/>
    <mergeCell ref="A11:H11"/>
    <mergeCell ref="A8:E8"/>
    <mergeCell ref="G4:G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activeCell="M8" sqref="M8"/>
    </sheetView>
  </sheetViews>
  <sheetFormatPr defaultRowHeight="12.75"/>
  <cols>
    <col min="1" max="1" width="8.85546875" style="2" customWidth="1"/>
    <col min="2" max="2" width="62.140625" style="5" customWidth="1"/>
    <col min="3" max="3" width="7.28515625" style="3" customWidth="1"/>
    <col min="4" max="4" width="9.5703125" style="3" bestFit="1" customWidth="1"/>
    <col min="5" max="5" width="22.140625" style="107" bestFit="1" customWidth="1"/>
    <col min="6" max="6" width="17" style="3" bestFit="1" customWidth="1"/>
    <col min="7" max="7" width="20.140625" style="11" bestFit="1" customWidth="1"/>
    <col min="8" max="16384" width="9.140625" style="1"/>
  </cols>
  <sheetData>
    <row r="1" spans="1:16">
      <c r="F1" s="165" t="s">
        <v>60</v>
      </c>
      <c r="G1" s="165"/>
    </row>
    <row r="2" spans="1:16" ht="15">
      <c r="B2" s="163" t="s">
        <v>66</v>
      </c>
      <c r="C2" s="163"/>
      <c r="D2" s="163"/>
      <c r="E2" s="163"/>
      <c r="F2" s="163"/>
      <c r="G2" s="163"/>
    </row>
    <row r="4" spans="1:16" s="19" customFormat="1" ht="30">
      <c r="A4" s="15" t="s">
        <v>3</v>
      </c>
      <c r="B4" s="16" t="s">
        <v>2</v>
      </c>
      <c r="C4" s="17" t="s">
        <v>1</v>
      </c>
      <c r="D4" s="17" t="s">
        <v>0</v>
      </c>
      <c r="E4" s="18" t="s">
        <v>8</v>
      </c>
      <c r="F4" s="15" t="s">
        <v>9</v>
      </c>
      <c r="G4" s="17" t="s">
        <v>65</v>
      </c>
      <c r="I4" s="171" t="s">
        <v>76</v>
      </c>
      <c r="J4" s="172"/>
      <c r="K4" s="172"/>
      <c r="L4" s="172"/>
      <c r="M4" s="172"/>
      <c r="N4" s="172"/>
      <c r="O4" s="172"/>
      <c r="P4" s="172"/>
    </row>
    <row r="5" spans="1:16" s="6" customFormat="1" ht="13.5" thickBot="1">
      <c r="A5" s="10" t="s">
        <v>4</v>
      </c>
      <c r="B5" s="14" t="s">
        <v>5</v>
      </c>
      <c r="C5" s="10" t="s">
        <v>6</v>
      </c>
      <c r="D5" s="14" t="s">
        <v>7</v>
      </c>
      <c r="E5" s="10" t="s">
        <v>20</v>
      </c>
      <c r="F5" s="14" t="s">
        <v>19</v>
      </c>
      <c r="G5" s="10" t="s">
        <v>18</v>
      </c>
      <c r="I5" s="172"/>
      <c r="J5" s="172"/>
      <c r="K5" s="172"/>
      <c r="L5" s="172"/>
      <c r="M5" s="172"/>
      <c r="N5" s="172"/>
      <c r="O5" s="172"/>
      <c r="P5" s="172"/>
    </row>
    <row r="6" spans="1:16" ht="156.75" customHeight="1" thickTop="1">
      <c r="A6" s="130">
        <v>1</v>
      </c>
      <c r="B6" s="137" t="s">
        <v>59</v>
      </c>
      <c r="C6" s="128" t="s">
        <v>14</v>
      </c>
      <c r="D6" s="138">
        <v>7</v>
      </c>
      <c r="E6" s="134"/>
      <c r="F6" s="133">
        <f t="shared" ref="F6:F12" si="0">(D6*E6)</f>
        <v>0</v>
      </c>
      <c r="G6" s="132"/>
      <c r="I6" s="172"/>
      <c r="J6" s="172"/>
      <c r="K6" s="172"/>
      <c r="L6" s="172"/>
      <c r="M6" s="172"/>
      <c r="N6" s="172"/>
      <c r="O6" s="172"/>
      <c r="P6" s="172"/>
    </row>
    <row r="7" spans="1:16" ht="157.5" customHeight="1">
      <c r="A7" s="130">
        <v>2</v>
      </c>
      <c r="B7" s="136" t="s">
        <v>58</v>
      </c>
      <c r="C7" s="135" t="s">
        <v>14</v>
      </c>
      <c r="D7" s="139">
        <v>3</v>
      </c>
      <c r="E7" s="134"/>
      <c r="F7" s="133">
        <f t="shared" si="0"/>
        <v>0</v>
      </c>
      <c r="G7" s="132"/>
      <c r="I7" s="172"/>
      <c r="J7" s="172"/>
      <c r="K7" s="172"/>
      <c r="L7" s="172"/>
      <c r="M7" s="172"/>
      <c r="N7" s="172"/>
      <c r="O7" s="172"/>
      <c r="P7" s="172"/>
    </row>
    <row r="8" spans="1:16" ht="159.75" customHeight="1">
      <c r="A8" s="130">
        <v>3</v>
      </c>
      <c r="B8" s="131" t="s">
        <v>57</v>
      </c>
      <c r="C8" s="128" t="s">
        <v>14</v>
      </c>
      <c r="D8" s="138">
        <v>2</v>
      </c>
      <c r="E8" s="127"/>
      <c r="F8" s="114">
        <f t="shared" si="0"/>
        <v>0</v>
      </c>
      <c r="G8" s="126"/>
    </row>
    <row r="9" spans="1:16" ht="157.5" customHeight="1">
      <c r="A9" s="130">
        <v>4</v>
      </c>
      <c r="B9" s="129" t="s">
        <v>56</v>
      </c>
      <c r="C9" s="128" t="s">
        <v>14</v>
      </c>
      <c r="D9" s="138">
        <v>4</v>
      </c>
      <c r="E9" s="127"/>
      <c r="F9" s="114">
        <f t="shared" si="0"/>
        <v>0</v>
      </c>
      <c r="G9" s="126"/>
    </row>
    <row r="10" spans="1:16" ht="195.75" customHeight="1">
      <c r="A10" s="125">
        <v>5</v>
      </c>
      <c r="B10" s="124" t="s">
        <v>55</v>
      </c>
      <c r="C10" s="116" t="s">
        <v>14</v>
      </c>
      <c r="D10" s="140">
        <v>8</v>
      </c>
      <c r="E10" s="123"/>
      <c r="F10" s="114">
        <f t="shared" si="0"/>
        <v>0</v>
      </c>
      <c r="G10" s="122"/>
    </row>
    <row r="11" spans="1:16" ht="73.5" customHeight="1">
      <c r="A11" s="121">
        <v>6</v>
      </c>
      <c r="B11" s="120" t="s">
        <v>54</v>
      </c>
      <c r="C11" s="116" t="s">
        <v>14</v>
      </c>
      <c r="D11" s="141">
        <v>1</v>
      </c>
      <c r="E11" s="115"/>
      <c r="F11" s="114">
        <f t="shared" si="0"/>
        <v>0</v>
      </c>
      <c r="G11" s="119"/>
    </row>
    <row r="12" spans="1:16" ht="90" customHeight="1">
      <c r="A12" s="118">
        <v>7</v>
      </c>
      <c r="B12" s="117" t="s">
        <v>53</v>
      </c>
      <c r="C12" s="116" t="s">
        <v>14</v>
      </c>
      <c r="D12" s="142">
        <v>1</v>
      </c>
      <c r="E12" s="115"/>
      <c r="F12" s="114">
        <f t="shared" si="0"/>
        <v>0</v>
      </c>
      <c r="G12" s="113"/>
    </row>
    <row r="13" spans="1:16" ht="18.75">
      <c r="E13" s="8" t="s">
        <v>11</v>
      </c>
      <c r="F13" s="112">
        <f>SUM(F6:F10)</f>
        <v>0</v>
      </c>
    </row>
    <row r="14" spans="1:16" ht="36">
      <c r="A14" s="111">
        <f>F13</f>
        <v>0</v>
      </c>
      <c r="B14" s="23" t="s">
        <v>12</v>
      </c>
    </row>
    <row r="15" spans="1:16">
      <c r="E15" s="164"/>
      <c r="F15" s="164"/>
    </row>
    <row r="16" spans="1:16" ht="38.25" customHeight="1">
      <c r="A16" s="166" t="s">
        <v>52</v>
      </c>
      <c r="B16" s="166"/>
      <c r="C16" s="166"/>
      <c r="D16" s="166"/>
      <c r="E16" s="166"/>
      <c r="F16" s="166"/>
      <c r="G16" s="166"/>
    </row>
    <row r="18" spans="1:7" s="3" customFormat="1" ht="15">
      <c r="A18" s="110">
        <v>1524</v>
      </c>
      <c r="B18" s="12" t="s">
        <v>10</v>
      </c>
      <c r="E18" s="107"/>
      <c r="G18" s="11"/>
    </row>
  </sheetData>
  <mergeCells count="5">
    <mergeCell ref="F1:G1"/>
    <mergeCell ref="B2:G2"/>
    <mergeCell ref="E15:F15"/>
    <mergeCell ref="A16:G16"/>
    <mergeCell ref="I4:P7"/>
  </mergeCells>
  <conditionalFormatting sqref="F1 F3:G3 F4 G6:G12">
    <cfRule type="cellIs" dxfId="16" priority="2" stopIfTrue="1" operator="equal">
      <formula>0</formula>
    </cfRule>
  </conditionalFormatting>
  <conditionalFormatting sqref="G6:G12">
    <cfRule type="cellIs" dxfId="15" priority="1" stopIfTrue="1" operator="equal">
      <formula>0</formula>
    </cfRule>
  </conditionalFormatting>
  <conditionalFormatting sqref="F6 F11:F12">
    <cfRule type="cellIs" dxfId="14" priority="3" operator="notEqual">
      <formula>$E6:$E10*$D6:$D10</formula>
    </cfRule>
  </conditionalFormatting>
  <conditionalFormatting sqref="F7:F8">
    <cfRule type="cellIs" dxfId="13" priority="4" operator="notEqual">
      <formula>$E7:$E13*$D7:$D13</formula>
    </cfRule>
  </conditionalFormatting>
  <conditionalFormatting sqref="F9:F10">
    <cfRule type="cellIs" dxfId="12" priority="31" operator="notEqual">
      <formula>$E9:$E14*$D9:$D14</formula>
    </cfRule>
  </conditionalFormatting>
  <conditionalFormatting sqref="F6:F12">
    <cfRule type="cellIs" dxfId="11" priority="32" operator="notEqual">
      <formula>$E6:$E146*$D6:$D146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="85" zoomScaleNormal="85" workbookViewId="0">
      <selection activeCell="P9" sqref="P9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4" customWidth="1"/>
    <col min="6" max="6" width="14.85546875" style="3" customWidth="1"/>
    <col min="7" max="7" width="18.85546875" style="11" customWidth="1"/>
    <col min="8" max="16384" width="9.140625" style="1"/>
  </cols>
  <sheetData>
    <row r="1" spans="1:19">
      <c r="D1" s="3"/>
      <c r="F1" s="165" t="s">
        <v>48</v>
      </c>
      <c r="G1" s="165"/>
    </row>
    <row r="2" spans="1:19" ht="18" customHeight="1">
      <c r="B2" s="163" t="s">
        <v>40</v>
      </c>
      <c r="C2" s="163"/>
      <c r="D2" s="163"/>
      <c r="E2" s="163"/>
      <c r="F2" s="163"/>
      <c r="G2" s="163"/>
    </row>
    <row r="3" spans="1:19">
      <c r="D3" s="3"/>
    </row>
    <row r="4" spans="1:19" s="19" customFormat="1" ht="33" customHeight="1">
      <c r="A4" s="15" t="s">
        <v>3</v>
      </c>
      <c r="B4" s="16" t="s">
        <v>2</v>
      </c>
      <c r="C4" s="17" t="s">
        <v>1</v>
      </c>
      <c r="D4" s="17" t="s">
        <v>0</v>
      </c>
      <c r="E4" s="18" t="s">
        <v>8</v>
      </c>
      <c r="F4" s="15" t="s">
        <v>9</v>
      </c>
      <c r="G4" s="17" t="s">
        <v>65</v>
      </c>
      <c r="J4" s="167" t="s">
        <v>69</v>
      </c>
      <c r="K4" s="168"/>
      <c r="L4" s="168"/>
      <c r="M4" s="168"/>
      <c r="N4" s="168"/>
      <c r="O4" s="168"/>
      <c r="P4" s="168"/>
      <c r="Q4" s="168"/>
      <c r="R4" s="168"/>
      <c r="S4" s="168"/>
    </row>
    <row r="5" spans="1:19" s="6" customFormat="1" ht="21.75" customHeight="1" thickBot="1">
      <c r="A5" s="10" t="s">
        <v>4</v>
      </c>
      <c r="B5" s="14" t="s">
        <v>5</v>
      </c>
      <c r="C5" s="10" t="s">
        <v>6</v>
      </c>
      <c r="D5" s="14" t="s">
        <v>7</v>
      </c>
      <c r="E5" s="10" t="s">
        <v>20</v>
      </c>
      <c r="F5" s="14" t="s">
        <v>19</v>
      </c>
      <c r="G5" s="10" t="s">
        <v>18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6" customFormat="1" ht="99" customHeight="1" thickTop="1">
      <c r="A6" s="28">
        <v>1</v>
      </c>
      <c r="B6" s="79" t="s">
        <v>27</v>
      </c>
      <c r="C6" s="89" t="s">
        <v>15</v>
      </c>
      <c r="D6" s="90">
        <v>2</v>
      </c>
      <c r="E6" s="80"/>
      <c r="F6" s="81">
        <f>Tabela1[[#This Row],[Ilość]]*Tabela1[[#This Row],[Cena jednostkowa brutto]]</f>
        <v>0</v>
      </c>
      <c r="G6" s="82"/>
      <c r="J6" s="168"/>
      <c r="K6" s="168"/>
      <c r="L6" s="168"/>
      <c r="M6" s="168"/>
      <c r="N6" s="168"/>
      <c r="O6" s="168"/>
      <c r="P6" s="168"/>
      <c r="Q6" s="168"/>
      <c r="R6" s="168"/>
      <c r="S6" s="168"/>
    </row>
    <row r="7" spans="1:19" s="6" customFormat="1" ht="104.25" customHeight="1">
      <c r="A7" s="83">
        <v>2</v>
      </c>
      <c r="B7" s="87" t="s">
        <v>30</v>
      </c>
      <c r="C7" s="88" t="s">
        <v>15</v>
      </c>
      <c r="D7" s="88">
        <v>4</v>
      </c>
      <c r="E7" s="87"/>
      <c r="F7" s="86">
        <f>Tabela1[[#This Row],[Ilość]]*Tabela1[[#This Row],[Cena jednostkowa brutto]]</f>
        <v>0</v>
      </c>
      <c r="G7" s="87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s="6" customFormat="1" ht="99" customHeight="1">
      <c r="A8" s="83">
        <v>3</v>
      </c>
      <c r="B8" s="84" t="s">
        <v>28</v>
      </c>
      <c r="C8" s="91" t="s">
        <v>15</v>
      </c>
      <c r="D8" s="91">
        <v>2</v>
      </c>
      <c r="E8" s="85"/>
      <c r="F8" s="86">
        <f>Tabela1[[#This Row],[Ilość]]*Tabela1[[#This Row],[Cena jednostkowa brutto]]</f>
        <v>0</v>
      </c>
      <c r="G8" s="87"/>
      <c r="J8" s="168"/>
      <c r="K8" s="168"/>
      <c r="L8" s="168"/>
      <c r="M8" s="168"/>
      <c r="N8" s="168"/>
      <c r="O8" s="168"/>
      <c r="P8" s="168"/>
      <c r="Q8" s="168"/>
      <c r="R8" s="168"/>
      <c r="S8" s="168"/>
    </row>
    <row r="9" spans="1:19" s="6" customFormat="1" ht="59.25" customHeight="1">
      <c r="A9" s="83">
        <v>4</v>
      </c>
      <c r="B9" s="87" t="s">
        <v>32</v>
      </c>
      <c r="C9" s="88" t="s">
        <v>15</v>
      </c>
      <c r="D9" s="88">
        <v>2</v>
      </c>
      <c r="E9" s="87"/>
      <c r="F9" s="86">
        <f>Tabela1[[#This Row],[Ilość]]*Tabela1[[#This Row],[Cena jednostkowa brutto]]</f>
        <v>0</v>
      </c>
      <c r="G9" s="87"/>
    </row>
    <row r="10" spans="1:19" s="6" customFormat="1" ht="109.5" customHeight="1">
      <c r="A10" s="83">
        <v>5</v>
      </c>
      <c r="B10" s="84" t="s">
        <v>29</v>
      </c>
      <c r="C10" s="91" t="s">
        <v>15</v>
      </c>
      <c r="D10" s="91">
        <v>2</v>
      </c>
      <c r="E10" s="85"/>
      <c r="F10" s="86">
        <f>Tabela1[[#This Row],[Ilość]]*Tabela1[[#This Row],[Cena jednostkowa brutto]]</f>
        <v>0</v>
      </c>
      <c r="G10" s="87"/>
    </row>
    <row r="11" spans="1:19" ht="18.75">
      <c r="E11" s="8" t="s">
        <v>11</v>
      </c>
      <c r="F11" s="65">
        <f>SUM(F6:F10)</f>
        <v>0</v>
      </c>
    </row>
    <row r="12" spans="1:19" ht="36">
      <c r="A12" s="9">
        <f>F11</f>
        <v>0</v>
      </c>
      <c r="B12" s="23" t="s">
        <v>12</v>
      </c>
      <c r="F12" s="26"/>
    </row>
    <row r="13" spans="1:19">
      <c r="E13" s="164"/>
      <c r="F13" s="164"/>
    </row>
    <row r="16" spans="1:19" ht="15">
      <c r="A16" s="13">
        <v>1524</v>
      </c>
      <c r="B16" s="12" t="s">
        <v>10</v>
      </c>
    </row>
    <row r="18" spans="1:7" ht="46.5" customHeight="1">
      <c r="A18" s="166" t="s">
        <v>52</v>
      </c>
      <c r="B18" s="166"/>
      <c r="C18" s="166"/>
      <c r="D18" s="166"/>
      <c r="E18" s="166"/>
      <c r="F18" s="166"/>
      <c r="G18" s="166"/>
    </row>
  </sheetData>
  <mergeCells count="5">
    <mergeCell ref="B2:G2"/>
    <mergeCell ref="E13:F13"/>
    <mergeCell ref="F1:G1"/>
    <mergeCell ref="A18:G18"/>
    <mergeCell ref="J4:S8"/>
  </mergeCells>
  <conditionalFormatting sqref="F1 F3:G3 F4">
    <cfRule type="cellIs" dxfId="132" priority="28" stopIfTrue="1" operator="equal">
      <formula>0</formula>
    </cfRule>
  </conditionalFormatting>
  <conditionalFormatting sqref="G6">
    <cfRule type="cellIs" dxfId="131" priority="17" stopIfTrue="1" operator="equal">
      <formula>0</formula>
    </cfRule>
  </conditionalFormatting>
  <conditionalFormatting sqref="F6 F10">
    <cfRule type="cellIs" dxfId="130" priority="18" operator="notEqual">
      <formula>$E6:$E6*$D6:$D6</formula>
    </cfRule>
  </conditionalFormatting>
  <conditionalFormatting sqref="G7">
    <cfRule type="cellIs" dxfId="129" priority="15" stopIfTrue="1" operator="equal">
      <formula>0</formula>
    </cfRule>
  </conditionalFormatting>
  <conditionalFormatting sqref="F7">
    <cfRule type="cellIs" dxfId="128" priority="16" operator="notEqual">
      <formula>$E7:$E7*$D7:$D7</formula>
    </cfRule>
  </conditionalFormatting>
  <conditionalFormatting sqref="G7:G9">
    <cfRule type="cellIs" dxfId="127" priority="13" stopIfTrue="1" operator="equal">
      <formula>0</formula>
    </cfRule>
  </conditionalFormatting>
  <conditionalFormatting sqref="F7:F9">
    <cfRule type="cellIs" dxfId="126" priority="14" operator="notEqual">
      <formula>$E7:$E7*$D7:$D7</formula>
    </cfRule>
  </conditionalFormatting>
  <conditionalFormatting sqref="G9">
    <cfRule type="cellIs" dxfId="125" priority="11" stopIfTrue="1" operator="equal">
      <formula>0</formula>
    </cfRule>
  </conditionalFormatting>
  <conditionalFormatting sqref="F9">
    <cfRule type="cellIs" dxfId="124" priority="12" operator="notEqual">
      <formula>$E9:$E9*$D9:$D9</formula>
    </cfRule>
  </conditionalFormatting>
  <conditionalFormatting sqref="G10">
    <cfRule type="cellIs" dxfId="123" priority="9" stopIfTrue="1" operator="equal">
      <formula>0</formula>
    </cfRule>
  </conditionalFormatting>
  <conditionalFormatting sqref="B7:E7">
    <cfRule type="cellIs" dxfId="122" priority="4" stopIfTrue="1" operator="equal">
      <formula>0</formula>
    </cfRule>
  </conditionalFormatting>
  <conditionalFormatting sqref="B7:E7">
    <cfRule type="cellIs" dxfId="121" priority="3" stopIfTrue="1" operator="equal">
      <formula>0</formula>
    </cfRule>
  </conditionalFormatting>
  <conditionalFormatting sqref="B9:E9">
    <cfRule type="cellIs" dxfId="120" priority="2" stopIfTrue="1" operator="equal">
      <formula>0</formula>
    </cfRule>
  </conditionalFormatting>
  <conditionalFormatting sqref="B9:E9">
    <cfRule type="cellIs" dxfId="119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J23" sqref="J23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27" customWidth="1"/>
    <col min="6" max="6" width="14.85546875" style="3" customWidth="1"/>
    <col min="7" max="7" width="18.85546875" style="11" customWidth="1"/>
    <col min="8" max="16384" width="9.140625" style="1"/>
  </cols>
  <sheetData>
    <row r="1" spans="1:15">
      <c r="D1" s="3"/>
      <c r="F1" s="165" t="s">
        <v>48</v>
      </c>
      <c r="G1" s="165"/>
    </row>
    <row r="2" spans="1:15" ht="18" customHeight="1">
      <c r="B2" s="163" t="s">
        <v>41</v>
      </c>
      <c r="C2" s="163"/>
      <c r="D2" s="163"/>
      <c r="E2" s="163"/>
      <c r="F2" s="163"/>
      <c r="G2" s="163"/>
    </row>
    <row r="3" spans="1:15">
      <c r="D3" s="3"/>
    </row>
    <row r="4" spans="1:15" s="19" customFormat="1" ht="33" customHeight="1">
      <c r="A4" s="94" t="s">
        <v>3</v>
      </c>
      <c r="B4" s="95" t="s">
        <v>2</v>
      </c>
      <c r="C4" s="94" t="s">
        <v>1</v>
      </c>
      <c r="D4" s="94" t="s">
        <v>0</v>
      </c>
      <c r="E4" s="96" t="s">
        <v>8</v>
      </c>
      <c r="F4" s="94" t="s">
        <v>9</v>
      </c>
      <c r="G4" s="94" t="s">
        <v>67</v>
      </c>
      <c r="J4" s="169" t="s">
        <v>70</v>
      </c>
      <c r="K4" s="170"/>
      <c r="L4" s="170"/>
      <c r="M4" s="170"/>
      <c r="N4" s="170"/>
      <c r="O4" s="170"/>
    </row>
    <row r="5" spans="1:15" s="19" customFormat="1" ht="14.25" customHeight="1" thickBot="1">
      <c r="A5" s="100" t="s">
        <v>4</v>
      </c>
      <c r="B5" s="101" t="s">
        <v>5</v>
      </c>
      <c r="C5" s="100" t="s">
        <v>6</v>
      </c>
      <c r="D5" s="101" t="s">
        <v>7</v>
      </c>
      <c r="E5" s="100" t="s">
        <v>20</v>
      </c>
      <c r="F5" s="101" t="s">
        <v>19</v>
      </c>
      <c r="G5" s="100" t="s">
        <v>18</v>
      </c>
      <c r="J5" s="170"/>
      <c r="K5" s="170"/>
      <c r="L5" s="170"/>
      <c r="M5" s="170"/>
      <c r="N5" s="170"/>
      <c r="O5" s="170"/>
    </row>
    <row r="6" spans="1:15" s="19" customFormat="1" ht="77.25" thickTop="1">
      <c r="A6" s="98" t="s">
        <v>4</v>
      </c>
      <c r="B6" s="92" t="s">
        <v>17</v>
      </c>
      <c r="C6" s="97" t="s">
        <v>15</v>
      </c>
      <c r="D6" s="97">
        <v>6</v>
      </c>
      <c r="E6" s="93"/>
      <c r="F6" s="64">
        <f>Tabela14[[#This Row],[Ilość]]*Tabela14[[#This Row],[Cena jednostkowa brutto]]</f>
        <v>0</v>
      </c>
      <c r="G6" s="29"/>
      <c r="J6" s="170"/>
      <c r="K6" s="170"/>
      <c r="L6" s="170"/>
      <c r="M6" s="170"/>
      <c r="N6" s="170"/>
      <c r="O6" s="170"/>
    </row>
    <row r="7" spans="1:15" ht="18.75" customHeight="1">
      <c r="E7" s="8" t="s">
        <v>11</v>
      </c>
      <c r="F7" s="99">
        <f>SUM(F5:F6)</f>
        <v>0</v>
      </c>
      <c r="H7" s="66"/>
      <c r="I7" s="66"/>
    </row>
    <row r="8" spans="1:15" ht="36">
      <c r="A8" s="9">
        <f>F7</f>
        <v>0</v>
      </c>
      <c r="B8" s="23" t="s">
        <v>12</v>
      </c>
      <c r="F8" s="26"/>
    </row>
    <row r="9" spans="1:15">
      <c r="E9" s="164"/>
      <c r="F9" s="164"/>
    </row>
    <row r="12" spans="1:15" ht="15">
      <c r="A12" s="13">
        <v>1524</v>
      </c>
      <c r="B12" s="12" t="s">
        <v>10</v>
      </c>
    </row>
    <row r="14" spans="1:15" ht="64.5" customHeight="1">
      <c r="A14" s="166" t="s">
        <v>52</v>
      </c>
      <c r="B14" s="166"/>
      <c r="C14" s="166"/>
      <c r="D14" s="166"/>
      <c r="E14" s="166"/>
      <c r="F14" s="166"/>
      <c r="G14" s="166"/>
    </row>
  </sheetData>
  <mergeCells count="5">
    <mergeCell ref="F1:G1"/>
    <mergeCell ref="B2:G2"/>
    <mergeCell ref="E9:F9"/>
    <mergeCell ref="A14:G14"/>
    <mergeCell ref="J4:O6"/>
  </mergeCells>
  <conditionalFormatting sqref="F1 F3:G3 F4">
    <cfRule type="cellIs" dxfId="107" priority="3" stopIfTrue="1" operator="equal">
      <formula>0</formula>
    </cfRule>
  </conditionalFormatting>
  <conditionalFormatting sqref="F6">
    <cfRule type="cellIs" dxfId="106" priority="2" operator="notEqual">
      <formula>$E6:$E6*$D6:$D6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I10" sqref="I10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27" customWidth="1"/>
    <col min="6" max="6" width="14.85546875" style="3" customWidth="1"/>
    <col min="7" max="7" width="18.85546875" style="11" customWidth="1"/>
    <col min="8" max="16384" width="9.140625" style="1"/>
  </cols>
  <sheetData>
    <row r="1" spans="1:16">
      <c r="D1" s="3"/>
      <c r="F1" s="165" t="s">
        <v>48</v>
      </c>
      <c r="G1" s="165"/>
    </row>
    <row r="2" spans="1:16" ht="18" customHeight="1">
      <c r="B2" s="163" t="s">
        <v>42</v>
      </c>
      <c r="C2" s="163"/>
      <c r="D2" s="163"/>
      <c r="E2" s="163"/>
      <c r="F2" s="163"/>
      <c r="G2" s="163"/>
    </row>
    <row r="3" spans="1:16">
      <c r="D3" s="3"/>
    </row>
    <row r="4" spans="1:16" s="19" customFormat="1" ht="33" customHeight="1">
      <c r="A4" s="15" t="s">
        <v>3</v>
      </c>
      <c r="B4" s="16" t="s">
        <v>2</v>
      </c>
      <c r="C4" s="17" t="s">
        <v>1</v>
      </c>
      <c r="D4" s="17" t="s">
        <v>0</v>
      </c>
      <c r="E4" s="18" t="s">
        <v>8</v>
      </c>
      <c r="F4" s="15" t="s">
        <v>9</v>
      </c>
      <c r="G4" s="17" t="s">
        <v>65</v>
      </c>
      <c r="I4" s="169" t="s">
        <v>71</v>
      </c>
      <c r="J4" s="170"/>
      <c r="K4" s="170"/>
      <c r="L4" s="170"/>
      <c r="M4" s="170"/>
      <c r="N4" s="170"/>
      <c r="O4" s="170"/>
      <c r="P4" s="170"/>
    </row>
    <row r="5" spans="1:16" s="6" customFormat="1" ht="21.75" customHeight="1" thickBot="1">
      <c r="A5" s="10" t="s">
        <v>4</v>
      </c>
      <c r="B5" s="14" t="s">
        <v>5</v>
      </c>
      <c r="C5" s="10" t="s">
        <v>6</v>
      </c>
      <c r="D5" s="14" t="s">
        <v>7</v>
      </c>
      <c r="E5" s="10" t="s">
        <v>20</v>
      </c>
      <c r="F5" s="14" t="s">
        <v>19</v>
      </c>
      <c r="G5" s="10" t="s">
        <v>18</v>
      </c>
      <c r="I5" s="170"/>
      <c r="J5" s="170"/>
      <c r="K5" s="170"/>
      <c r="L5" s="170"/>
      <c r="M5" s="170"/>
      <c r="N5" s="170"/>
      <c r="O5" s="170"/>
      <c r="P5" s="170"/>
    </row>
    <row r="6" spans="1:16" s="6" customFormat="1" ht="57" customHeight="1" thickTop="1">
      <c r="A6" s="30">
        <v>1</v>
      </c>
      <c r="B6" s="31" t="s">
        <v>33</v>
      </c>
      <c r="C6" s="145" t="s">
        <v>15</v>
      </c>
      <c r="D6" s="146">
        <v>4</v>
      </c>
      <c r="E6" s="32"/>
      <c r="F6" s="64">
        <f>Tabela110[[#This Row],[Ilość]]*Tabela110[[#This Row],[Cena jednostkowa brutto]]</f>
        <v>0</v>
      </c>
      <c r="G6" s="29"/>
      <c r="I6" s="170"/>
      <c r="J6" s="170"/>
      <c r="K6" s="170"/>
      <c r="L6" s="170"/>
      <c r="M6" s="170"/>
      <c r="N6" s="170"/>
      <c r="O6" s="170"/>
      <c r="P6" s="170"/>
    </row>
    <row r="7" spans="1:16" ht="18.75" customHeight="1">
      <c r="E7" s="8" t="s">
        <v>11</v>
      </c>
      <c r="F7" s="65">
        <f>SUBTOTAL(109,Tabela110[Cena brutto*])</f>
        <v>0</v>
      </c>
    </row>
    <row r="8" spans="1:16" ht="36">
      <c r="A8" s="9">
        <f>F7</f>
        <v>0</v>
      </c>
      <c r="B8" s="23" t="s">
        <v>12</v>
      </c>
      <c r="F8" s="26"/>
    </row>
    <row r="9" spans="1:16">
      <c r="E9" s="164"/>
      <c r="F9" s="164"/>
    </row>
    <row r="12" spans="1:16" ht="15">
      <c r="A12" s="13">
        <v>1524</v>
      </c>
      <c r="B12" s="12" t="s">
        <v>10</v>
      </c>
    </row>
    <row r="14" spans="1:16" ht="51" customHeight="1">
      <c r="A14" s="166" t="s">
        <v>52</v>
      </c>
      <c r="B14" s="166"/>
      <c r="C14" s="166"/>
      <c r="D14" s="166"/>
      <c r="E14" s="166"/>
      <c r="F14" s="166"/>
      <c r="G14" s="166"/>
    </row>
  </sheetData>
  <mergeCells count="5">
    <mergeCell ref="F1:G1"/>
    <mergeCell ref="B2:G2"/>
    <mergeCell ref="E9:F9"/>
    <mergeCell ref="A14:G14"/>
    <mergeCell ref="I4:P6"/>
  </mergeCells>
  <conditionalFormatting sqref="F1 F3:G3 F4">
    <cfRule type="cellIs" dxfId="94" priority="2" stopIfTrue="1" operator="equal">
      <formula>0</formula>
    </cfRule>
  </conditionalFormatting>
  <conditionalFormatting sqref="F6">
    <cfRule type="cellIs" dxfId="93" priority="3" operator="notEqual">
      <formula>$E6:$E6*$D6:$D6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N8" sqref="N8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27" customWidth="1"/>
    <col min="6" max="6" width="14.85546875" style="3" customWidth="1"/>
    <col min="7" max="7" width="18.85546875" style="11" customWidth="1"/>
    <col min="8" max="16384" width="9.140625" style="1"/>
  </cols>
  <sheetData>
    <row r="1" spans="1:16">
      <c r="D1" s="3"/>
      <c r="F1" s="165" t="s">
        <v>48</v>
      </c>
      <c r="G1" s="165"/>
    </row>
    <row r="2" spans="1:16" ht="18" customHeight="1">
      <c r="B2" s="163" t="s">
        <v>43</v>
      </c>
      <c r="C2" s="163"/>
      <c r="D2" s="163"/>
      <c r="E2" s="163"/>
      <c r="F2" s="163"/>
      <c r="G2" s="163"/>
    </row>
    <row r="3" spans="1:16">
      <c r="D3" s="3"/>
    </row>
    <row r="4" spans="1:16" s="19" customFormat="1" ht="33" customHeight="1">
      <c r="A4" s="15" t="s">
        <v>3</v>
      </c>
      <c r="B4" s="16" t="s">
        <v>2</v>
      </c>
      <c r="C4" s="17" t="s">
        <v>1</v>
      </c>
      <c r="D4" s="17" t="s">
        <v>0</v>
      </c>
      <c r="E4" s="18" t="s">
        <v>8</v>
      </c>
      <c r="F4" s="15" t="s">
        <v>9</v>
      </c>
      <c r="G4" s="94" t="s">
        <v>67</v>
      </c>
      <c r="I4" s="171" t="s">
        <v>72</v>
      </c>
      <c r="J4" s="172"/>
      <c r="K4" s="172"/>
      <c r="L4" s="172"/>
      <c r="M4" s="172"/>
      <c r="N4" s="172"/>
      <c r="O4" s="172"/>
      <c r="P4" s="172"/>
    </row>
    <row r="5" spans="1:16" s="6" customFormat="1" ht="21.75" customHeight="1" thickBo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I5" s="172"/>
      <c r="J5" s="172"/>
      <c r="K5" s="172"/>
      <c r="L5" s="172"/>
      <c r="M5" s="172"/>
      <c r="N5" s="172"/>
      <c r="O5" s="172"/>
      <c r="P5" s="172"/>
    </row>
    <row r="6" spans="1:16" ht="151.5" customHeight="1" thickTop="1">
      <c r="A6" s="25">
        <v>1</v>
      </c>
      <c r="B6" s="102" t="s">
        <v>34</v>
      </c>
      <c r="C6" s="33" t="s">
        <v>16</v>
      </c>
      <c r="D6" s="33">
        <v>66</v>
      </c>
      <c r="E6" s="20"/>
      <c r="F6" s="21">
        <f>Tabela15[[#This Row],[Ilość]]*Tabela15[[#This Row],[Cena jednostkowa brutto]]</f>
        <v>0</v>
      </c>
      <c r="G6" s="22"/>
      <c r="I6" s="172"/>
      <c r="J6" s="172"/>
      <c r="K6" s="172"/>
      <c r="L6" s="172"/>
      <c r="M6" s="172"/>
      <c r="N6" s="172"/>
      <c r="O6" s="172"/>
      <c r="P6" s="172"/>
    </row>
    <row r="7" spans="1:16" ht="18.75" customHeight="1">
      <c r="E7" s="8" t="s">
        <v>11</v>
      </c>
      <c r="F7" s="24">
        <f>SUM(F6)</f>
        <v>0</v>
      </c>
    </row>
    <row r="8" spans="1:16" ht="36">
      <c r="A8" s="9">
        <f>F7</f>
        <v>0</v>
      </c>
      <c r="B8" s="23" t="s">
        <v>12</v>
      </c>
      <c r="F8" s="26"/>
    </row>
    <row r="9" spans="1:16">
      <c r="E9" s="164"/>
      <c r="F9" s="164"/>
    </row>
    <row r="12" spans="1:16" ht="15">
      <c r="A12" s="13">
        <v>1524</v>
      </c>
      <c r="B12" s="12" t="s">
        <v>10</v>
      </c>
    </row>
    <row r="14" spans="1:16" ht="54.75" customHeight="1">
      <c r="A14" s="166" t="s">
        <v>52</v>
      </c>
      <c r="B14" s="166"/>
      <c r="C14" s="166"/>
      <c r="D14" s="166"/>
      <c r="E14" s="166"/>
      <c r="F14" s="166"/>
      <c r="G14" s="166"/>
    </row>
  </sheetData>
  <mergeCells count="5">
    <mergeCell ref="F1:G1"/>
    <mergeCell ref="B2:G2"/>
    <mergeCell ref="E9:F9"/>
    <mergeCell ref="A14:G14"/>
    <mergeCell ref="I4:P6"/>
  </mergeCells>
  <conditionalFormatting sqref="F1 F3:G3 F4 G6">
    <cfRule type="cellIs" dxfId="81" priority="1" stopIfTrue="1" operator="equal">
      <formula>0</formula>
    </cfRule>
  </conditionalFormatting>
  <conditionalFormatting sqref="F6">
    <cfRule type="cellIs" dxfId="80" priority="2" operator="notEqual">
      <formula>$E6:$E6*$D6:$D6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workbookViewId="0">
      <selection activeCell="I15" sqref="I15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27" customWidth="1"/>
    <col min="6" max="6" width="14.85546875" style="3" customWidth="1"/>
    <col min="7" max="7" width="18.85546875" style="11" customWidth="1"/>
    <col min="8" max="16384" width="9.140625" style="1"/>
  </cols>
  <sheetData>
    <row r="1" spans="1:17">
      <c r="D1" s="3"/>
      <c r="F1" s="165" t="s">
        <v>49</v>
      </c>
      <c r="G1" s="165"/>
    </row>
    <row r="2" spans="1:17" ht="18" customHeight="1">
      <c r="B2" s="163" t="s">
        <v>44</v>
      </c>
      <c r="C2" s="163"/>
      <c r="D2" s="163"/>
      <c r="E2" s="163"/>
      <c r="F2" s="163"/>
      <c r="G2" s="163"/>
    </row>
    <row r="3" spans="1:17">
      <c r="D3" s="3"/>
    </row>
    <row r="4" spans="1:17" s="19" customFormat="1" ht="33" customHeight="1">
      <c r="A4" s="15" t="s">
        <v>3</v>
      </c>
      <c r="B4" s="16" t="s">
        <v>2</v>
      </c>
      <c r="C4" s="17" t="s">
        <v>1</v>
      </c>
      <c r="D4" s="17" t="s">
        <v>0</v>
      </c>
      <c r="E4" s="18" t="s">
        <v>8</v>
      </c>
      <c r="F4" s="15" t="s">
        <v>9</v>
      </c>
      <c r="G4" s="17" t="s">
        <v>65</v>
      </c>
      <c r="I4" s="169" t="s">
        <v>73</v>
      </c>
      <c r="J4" s="170"/>
      <c r="K4" s="170"/>
      <c r="L4" s="170"/>
      <c r="M4" s="170"/>
      <c r="N4" s="170"/>
      <c r="O4" s="170"/>
      <c r="P4" s="170"/>
      <c r="Q4" s="170"/>
    </row>
    <row r="5" spans="1:17" s="6" customFormat="1" ht="21.75" customHeight="1" thickBot="1">
      <c r="A5" s="10" t="s">
        <v>4</v>
      </c>
      <c r="B5" s="14" t="s">
        <v>5</v>
      </c>
      <c r="C5" s="10" t="s">
        <v>6</v>
      </c>
      <c r="D5" s="14" t="s">
        <v>7</v>
      </c>
      <c r="E5" s="10" t="s">
        <v>20</v>
      </c>
      <c r="F5" s="14" t="s">
        <v>19</v>
      </c>
      <c r="G5" s="10" t="s">
        <v>18</v>
      </c>
      <c r="I5" s="170"/>
      <c r="J5" s="170"/>
      <c r="K5" s="170"/>
      <c r="L5" s="170"/>
      <c r="M5" s="170"/>
      <c r="N5" s="170"/>
      <c r="O5" s="170"/>
      <c r="P5" s="170"/>
      <c r="Q5" s="170"/>
    </row>
    <row r="6" spans="1:17" ht="47.25" customHeight="1" thickTop="1">
      <c r="A6" s="25">
        <v>1</v>
      </c>
      <c r="B6" s="102" t="s">
        <v>21</v>
      </c>
      <c r="C6" s="33" t="s">
        <v>14</v>
      </c>
      <c r="D6" s="33">
        <v>100</v>
      </c>
      <c r="E6" s="20"/>
      <c r="F6" s="64">
        <f>Tabela16[[#This Row],[Ilość]]*Tabela16[[#This Row],[Cena jednostkowa brutto]]</f>
        <v>0</v>
      </c>
      <c r="G6" s="22"/>
      <c r="I6" s="170"/>
      <c r="J6" s="170"/>
      <c r="K6" s="170"/>
      <c r="L6" s="170"/>
      <c r="M6" s="170"/>
      <c r="N6" s="170"/>
      <c r="O6" s="170"/>
      <c r="P6" s="170"/>
      <c r="Q6" s="170"/>
    </row>
    <row r="7" spans="1:17" ht="18.75" customHeight="1">
      <c r="E7" s="8" t="s">
        <v>11</v>
      </c>
      <c r="F7" s="65">
        <f>SUM(F6)</f>
        <v>0</v>
      </c>
    </row>
    <row r="8" spans="1:17" ht="36">
      <c r="A8" s="9">
        <f>F7</f>
        <v>0</v>
      </c>
      <c r="B8" s="23" t="s">
        <v>12</v>
      </c>
      <c r="F8" s="26"/>
    </row>
    <row r="9" spans="1:17">
      <c r="E9" s="164"/>
      <c r="F9" s="164"/>
    </row>
    <row r="12" spans="1:17" ht="15">
      <c r="A12" s="13">
        <v>1524</v>
      </c>
      <c r="B12" s="12" t="s">
        <v>10</v>
      </c>
    </row>
    <row r="15" spans="1:17" ht="51" customHeight="1">
      <c r="A15" s="166" t="s">
        <v>52</v>
      </c>
      <c r="B15" s="166"/>
      <c r="C15" s="166"/>
      <c r="D15" s="166"/>
      <c r="E15" s="166"/>
      <c r="F15" s="166"/>
      <c r="G15" s="166"/>
    </row>
  </sheetData>
  <mergeCells count="5">
    <mergeCell ref="F1:G1"/>
    <mergeCell ref="B2:G2"/>
    <mergeCell ref="E9:F9"/>
    <mergeCell ref="A15:G15"/>
    <mergeCell ref="I4:Q6"/>
  </mergeCells>
  <conditionalFormatting sqref="F1 F3:G3 F4 G6">
    <cfRule type="cellIs" dxfId="68" priority="1" stopIfTrue="1" operator="equal">
      <formula>0</formula>
    </cfRule>
  </conditionalFormatting>
  <conditionalFormatting sqref="F6">
    <cfRule type="cellIs" dxfId="67" priority="2" operator="notEqual">
      <formula>$E6:$E6*$D6:$D6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activeCell="L9" sqref="L9"/>
    </sheetView>
  </sheetViews>
  <sheetFormatPr defaultRowHeight="12.75"/>
  <cols>
    <col min="1" max="1" width="9.5703125" style="40" customWidth="1"/>
    <col min="2" max="2" width="62.140625" style="39" customWidth="1"/>
    <col min="3" max="3" width="7.28515625" style="36" customWidth="1"/>
    <col min="4" max="4" width="9.140625" style="38"/>
    <col min="5" max="5" width="20.5703125" style="67" customWidth="1"/>
    <col min="6" max="6" width="14.85546875" style="43" customWidth="1"/>
    <col min="7" max="7" width="20.7109375" style="35" customWidth="1"/>
    <col min="8" max="16384" width="9.140625" style="34"/>
  </cols>
  <sheetData>
    <row r="1" spans="1:16">
      <c r="D1" s="36"/>
      <c r="F1" s="178" t="s">
        <v>48</v>
      </c>
      <c r="G1" s="178"/>
    </row>
    <row r="2" spans="1:16" ht="15">
      <c r="B2" s="163" t="s">
        <v>45</v>
      </c>
      <c r="C2" s="163"/>
      <c r="D2" s="163"/>
      <c r="E2" s="163"/>
      <c r="F2" s="163"/>
      <c r="G2" s="163"/>
    </row>
    <row r="3" spans="1:16">
      <c r="D3" s="36"/>
    </row>
    <row r="4" spans="1:16" s="50" customFormat="1" ht="63.75" customHeight="1">
      <c r="A4" s="52" t="s">
        <v>3</v>
      </c>
      <c r="B4" s="54" t="s">
        <v>2</v>
      </c>
      <c r="C4" s="51" t="s">
        <v>1</v>
      </c>
      <c r="D4" s="51" t="s">
        <v>0</v>
      </c>
      <c r="E4" s="53" t="s">
        <v>8</v>
      </c>
      <c r="F4" s="62" t="s">
        <v>9</v>
      </c>
      <c r="G4" s="94" t="s">
        <v>78</v>
      </c>
      <c r="I4" s="173" t="s">
        <v>79</v>
      </c>
      <c r="J4" s="174"/>
      <c r="K4" s="174"/>
      <c r="L4" s="174"/>
      <c r="M4" s="174"/>
      <c r="N4" s="174"/>
      <c r="O4" s="174"/>
      <c r="P4" s="174"/>
    </row>
    <row r="5" spans="1:16" s="50" customFormat="1" ht="15">
      <c r="A5" s="108" t="s">
        <v>4</v>
      </c>
      <c r="B5" s="109" t="s">
        <v>5</v>
      </c>
      <c r="C5" s="108" t="s">
        <v>6</v>
      </c>
      <c r="D5" s="109" t="s">
        <v>7</v>
      </c>
      <c r="E5" s="108" t="s">
        <v>20</v>
      </c>
      <c r="F5" s="147" t="s">
        <v>19</v>
      </c>
      <c r="G5" s="108" t="s">
        <v>18</v>
      </c>
      <c r="I5" s="174"/>
      <c r="J5" s="174"/>
      <c r="K5" s="174"/>
      <c r="L5" s="174"/>
      <c r="M5" s="174"/>
      <c r="N5" s="174"/>
      <c r="O5" s="174"/>
      <c r="P5" s="174"/>
    </row>
    <row r="6" spans="1:16" s="50" customFormat="1" ht="112.5" customHeight="1">
      <c r="A6" s="47" t="s">
        <v>4</v>
      </c>
      <c r="B6" s="103" t="s">
        <v>22</v>
      </c>
      <c r="C6" s="149" t="s">
        <v>15</v>
      </c>
      <c r="D6" s="57">
        <v>10</v>
      </c>
      <c r="E6" s="49"/>
      <c r="F6" s="148">
        <f>Tabela1437[[#This Row],[Ilość]]*Tabela1437[[#This Row],[Cena jednostkowa brutto]]</f>
        <v>0</v>
      </c>
      <c r="G6" s="48"/>
      <c r="I6" s="174"/>
      <c r="J6" s="174"/>
      <c r="K6" s="174"/>
      <c r="L6" s="174"/>
      <c r="M6" s="174"/>
      <c r="N6" s="174"/>
      <c r="O6" s="174"/>
      <c r="P6" s="174"/>
    </row>
    <row r="7" spans="1:16" s="50" customFormat="1" ht="117">
      <c r="A7" s="47" t="s">
        <v>5</v>
      </c>
      <c r="B7" s="103" t="s">
        <v>77</v>
      </c>
      <c r="C7" s="149" t="s">
        <v>15</v>
      </c>
      <c r="D7" s="58">
        <v>30</v>
      </c>
      <c r="E7" s="59"/>
      <c r="F7" s="148">
        <f>Tabela1437[[#This Row],[Ilość]]*Tabela1437[[#This Row],[Cena jednostkowa brutto]]</f>
        <v>0</v>
      </c>
      <c r="G7" s="48"/>
      <c r="I7" s="174"/>
      <c r="J7" s="174"/>
      <c r="K7" s="174"/>
      <c r="L7" s="174"/>
      <c r="M7" s="174"/>
      <c r="N7" s="174"/>
      <c r="O7" s="174"/>
      <c r="P7" s="174"/>
    </row>
    <row r="8" spans="1:16" s="50" customFormat="1" ht="40.5">
      <c r="A8" s="47" t="s">
        <v>6</v>
      </c>
      <c r="B8" s="103" t="s">
        <v>23</v>
      </c>
      <c r="C8" s="149" t="s">
        <v>15</v>
      </c>
      <c r="D8" s="57">
        <v>64</v>
      </c>
      <c r="E8" s="49"/>
      <c r="F8" s="148">
        <f>Tabela1437[[#This Row],[Ilość]]*Tabela1437[[#This Row],[Cena jednostkowa brutto]]</f>
        <v>0</v>
      </c>
      <c r="G8" s="48"/>
    </row>
    <row r="9" spans="1:16" s="50" customFormat="1" ht="129.75">
      <c r="A9" s="47" t="s">
        <v>7</v>
      </c>
      <c r="B9" s="103" t="s">
        <v>24</v>
      </c>
      <c r="C9" s="149" t="s">
        <v>15</v>
      </c>
      <c r="D9" s="58">
        <v>180</v>
      </c>
      <c r="E9" s="60"/>
      <c r="F9" s="148">
        <f>Tabela1437[[#This Row],[Ilość]]*Tabela1437[[#This Row],[Cena jednostkowa brutto]]</f>
        <v>0</v>
      </c>
      <c r="G9" s="48"/>
    </row>
    <row r="10" spans="1:16" s="50" customFormat="1" ht="180.75">
      <c r="A10" s="47" t="s">
        <v>20</v>
      </c>
      <c r="B10" s="103" t="s">
        <v>25</v>
      </c>
      <c r="C10" s="149" t="s">
        <v>15</v>
      </c>
      <c r="D10" s="57">
        <v>100</v>
      </c>
      <c r="E10" s="59"/>
      <c r="F10" s="148">
        <f>Tabela1437[[#This Row],[Ilość]]*Tabela1437[[#This Row],[Cena jednostkowa brutto]]</f>
        <v>0</v>
      </c>
      <c r="G10" s="48"/>
    </row>
    <row r="11" spans="1:16" s="50" customFormat="1" ht="168">
      <c r="A11" s="47" t="s">
        <v>19</v>
      </c>
      <c r="B11" s="103" t="s">
        <v>26</v>
      </c>
      <c r="C11" s="149" t="s">
        <v>15</v>
      </c>
      <c r="D11" s="58">
        <v>84</v>
      </c>
      <c r="E11" s="60"/>
      <c r="F11" s="148">
        <f>Tabela1437[[#This Row],[Ilość]]*Tabela1437[[#This Row],[Cena jednostkowa brutto]]</f>
        <v>0</v>
      </c>
      <c r="G11" s="48"/>
    </row>
    <row r="12" spans="1:16" s="50" customFormat="1" ht="76.5">
      <c r="A12" s="47" t="s">
        <v>18</v>
      </c>
      <c r="B12" s="103" t="s">
        <v>31</v>
      </c>
      <c r="C12" s="149" t="s">
        <v>15</v>
      </c>
      <c r="D12" s="61">
        <v>80</v>
      </c>
      <c r="E12" s="59"/>
      <c r="F12" s="148">
        <f>Tabela1437[[#This Row],[Ilość]]*Tabela1437[[#This Row],[Cena jednostkowa brutto]]</f>
        <v>0</v>
      </c>
      <c r="G12" s="48"/>
    </row>
    <row r="13" spans="1:16" ht="18.75">
      <c r="E13" s="46" t="s">
        <v>11</v>
      </c>
      <c r="F13" s="104">
        <f>SUM(F5:F12)</f>
        <v>0</v>
      </c>
    </row>
    <row r="14" spans="1:16" ht="36">
      <c r="A14" s="45">
        <f>F13</f>
        <v>0</v>
      </c>
      <c r="B14" s="44" t="s">
        <v>12</v>
      </c>
    </row>
    <row r="15" spans="1:16" hidden="1">
      <c r="E15" s="175"/>
      <c r="F15" s="175"/>
    </row>
    <row r="16" spans="1:16" hidden="1">
      <c r="E16" s="176"/>
      <c r="F16" s="176"/>
    </row>
    <row r="17" spans="1:7">
      <c r="E17" s="177"/>
      <c r="F17" s="177"/>
    </row>
    <row r="20" spans="1:7" ht="15">
      <c r="A20" s="42">
        <v>1524</v>
      </c>
      <c r="B20" s="41" t="s">
        <v>10</v>
      </c>
    </row>
    <row r="22" spans="1:7" ht="52.5" customHeight="1">
      <c r="A22" s="166" t="s">
        <v>52</v>
      </c>
      <c r="B22" s="166"/>
      <c r="C22" s="166"/>
      <c r="D22" s="166"/>
      <c r="E22" s="166"/>
      <c r="F22" s="166"/>
      <c r="G22" s="166"/>
    </row>
  </sheetData>
  <mergeCells count="7">
    <mergeCell ref="F1:G1"/>
    <mergeCell ref="B2:G2"/>
    <mergeCell ref="I4:P7"/>
    <mergeCell ref="A22:G22"/>
    <mergeCell ref="E15:F15"/>
    <mergeCell ref="E16:F16"/>
    <mergeCell ref="E17:F17"/>
  </mergeCells>
  <conditionalFormatting sqref="F6:F12">
    <cfRule type="cellIs" dxfId="55" priority="2" operator="notEqual">
      <formula>$E6:$E6*$D6:$D6</formula>
    </cfRule>
  </conditionalFormatting>
  <conditionalFormatting sqref="F1 F3:G3 F4">
    <cfRule type="cellIs" dxfId="54" priority="3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I14" sqref="I14"/>
    </sheetView>
  </sheetViews>
  <sheetFormatPr defaultRowHeight="12.75"/>
  <cols>
    <col min="1" max="1" width="9.5703125" style="40" customWidth="1"/>
    <col min="2" max="2" width="62.140625" style="39" customWidth="1"/>
    <col min="3" max="3" width="7.28515625" style="36" customWidth="1"/>
    <col min="4" max="4" width="9.140625" style="38"/>
    <col min="5" max="5" width="20.5703125" style="37" customWidth="1"/>
    <col min="6" max="6" width="14.85546875" style="43" customWidth="1"/>
    <col min="7" max="7" width="18.85546875" style="35" customWidth="1"/>
    <col min="8" max="16384" width="9.140625" style="34"/>
  </cols>
  <sheetData>
    <row r="1" spans="1:15">
      <c r="D1" s="36"/>
      <c r="F1" s="178" t="s">
        <v>48</v>
      </c>
      <c r="G1" s="178"/>
    </row>
    <row r="2" spans="1:15" ht="15">
      <c r="B2" s="163" t="s">
        <v>46</v>
      </c>
      <c r="C2" s="163"/>
      <c r="D2" s="163"/>
      <c r="E2" s="163"/>
      <c r="F2" s="163"/>
      <c r="G2" s="163"/>
    </row>
    <row r="3" spans="1:15">
      <c r="D3" s="36"/>
    </row>
    <row r="4" spans="1:15" s="50" customFormat="1" ht="30">
      <c r="A4" s="52" t="s">
        <v>3</v>
      </c>
      <c r="B4" s="54" t="s">
        <v>2</v>
      </c>
      <c r="C4" s="51" t="s">
        <v>1</v>
      </c>
      <c r="D4" s="51" t="s">
        <v>0</v>
      </c>
      <c r="E4" s="53" t="s">
        <v>8</v>
      </c>
      <c r="F4" s="62" t="s">
        <v>9</v>
      </c>
      <c r="G4" s="94" t="s">
        <v>67</v>
      </c>
      <c r="I4" s="173" t="s">
        <v>74</v>
      </c>
      <c r="J4" s="174"/>
      <c r="K4" s="174"/>
      <c r="L4" s="174"/>
      <c r="M4" s="174"/>
      <c r="N4" s="174"/>
      <c r="O4" s="174"/>
    </row>
    <row r="5" spans="1:15" s="50" customFormat="1" ht="15.75" thickBot="1">
      <c r="A5" s="47" t="s">
        <v>4</v>
      </c>
      <c r="B5" s="105" t="s">
        <v>5</v>
      </c>
      <c r="C5" s="47" t="s">
        <v>6</v>
      </c>
      <c r="D5" s="105" t="s">
        <v>7</v>
      </c>
      <c r="E5" s="47" t="s">
        <v>20</v>
      </c>
      <c r="F5" s="105" t="s">
        <v>19</v>
      </c>
      <c r="G5" s="47" t="s">
        <v>18</v>
      </c>
      <c r="I5" s="174"/>
      <c r="J5" s="174"/>
      <c r="K5" s="174"/>
      <c r="L5" s="174"/>
      <c r="M5" s="174"/>
      <c r="N5" s="174"/>
      <c r="O5" s="174"/>
    </row>
    <row r="6" spans="1:15" s="50" customFormat="1" ht="153.75" thickTop="1">
      <c r="A6" s="47" t="s">
        <v>4</v>
      </c>
      <c r="B6" s="55" t="s">
        <v>50</v>
      </c>
      <c r="C6" s="56" t="s">
        <v>15</v>
      </c>
      <c r="D6" s="57">
        <v>100</v>
      </c>
      <c r="E6" s="49"/>
      <c r="F6" s="63">
        <f>Tabela143[[#This Row],[Ilość]]*Tabela143[[#This Row],[Cena jednostkowa brutto]]</f>
        <v>0</v>
      </c>
      <c r="G6" s="48"/>
      <c r="I6" s="174"/>
      <c r="J6" s="174"/>
      <c r="K6" s="174"/>
      <c r="L6" s="174"/>
      <c r="M6" s="174"/>
      <c r="N6" s="174"/>
      <c r="O6" s="174"/>
    </row>
    <row r="7" spans="1:15" ht="18.75">
      <c r="E7" s="46" t="s">
        <v>11</v>
      </c>
      <c r="F7" s="104">
        <f>SUM(F5:F6)</f>
        <v>0</v>
      </c>
    </row>
    <row r="8" spans="1:15" ht="36">
      <c r="A8" s="45">
        <f>F7</f>
        <v>0</v>
      </c>
      <c r="B8" s="44" t="s">
        <v>12</v>
      </c>
    </row>
    <row r="9" spans="1:15">
      <c r="E9" s="177"/>
      <c r="F9" s="177"/>
    </row>
    <row r="12" spans="1:15" ht="15">
      <c r="A12" s="42">
        <v>1524</v>
      </c>
      <c r="B12" s="41" t="s">
        <v>10</v>
      </c>
    </row>
    <row r="14" spans="1:15" ht="50.25" customHeight="1">
      <c r="A14" s="166" t="s">
        <v>52</v>
      </c>
      <c r="B14" s="166"/>
      <c r="C14" s="166"/>
      <c r="D14" s="166"/>
      <c r="E14" s="166"/>
      <c r="F14" s="166"/>
      <c r="G14" s="166"/>
    </row>
  </sheetData>
  <mergeCells count="5">
    <mergeCell ref="F1:G1"/>
    <mergeCell ref="B2:G2"/>
    <mergeCell ref="E9:F9"/>
    <mergeCell ref="A14:G14"/>
    <mergeCell ref="I4:O6"/>
  </mergeCells>
  <conditionalFormatting sqref="F1 F3:G3 F4">
    <cfRule type="cellIs" dxfId="42" priority="2" stopIfTrue="1" operator="equal">
      <formula>0</formula>
    </cfRule>
  </conditionalFormatting>
  <conditionalFormatting sqref="F6">
    <cfRule type="cellIs" dxfId="41" priority="1" operator="notEqual">
      <formula>$E6:$E6*$D6:$D6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J12" sqref="J12"/>
    </sheetView>
  </sheetViews>
  <sheetFormatPr defaultRowHeight="12.75"/>
  <cols>
    <col min="1" max="1" width="9.5703125" style="40" customWidth="1"/>
    <col min="2" max="2" width="62.140625" style="39" customWidth="1"/>
    <col min="3" max="3" width="7.28515625" style="36" customWidth="1"/>
    <col min="4" max="4" width="9.140625" style="38"/>
    <col min="5" max="5" width="20.5703125" style="67" customWidth="1"/>
    <col min="6" max="6" width="14.85546875" style="43" customWidth="1"/>
    <col min="7" max="7" width="18.85546875" style="35" customWidth="1"/>
    <col min="8" max="16384" width="9.140625" style="34"/>
  </cols>
  <sheetData>
    <row r="1" spans="1:16">
      <c r="D1" s="36"/>
      <c r="F1" s="178" t="s">
        <v>48</v>
      </c>
      <c r="G1" s="178"/>
    </row>
    <row r="2" spans="1:16" ht="15">
      <c r="B2" s="163" t="s">
        <v>47</v>
      </c>
      <c r="C2" s="163"/>
      <c r="D2" s="163"/>
      <c r="E2" s="163"/>
      <c r="F2" s="163"/>
      <c r="G2" s="163"/>
    </row>
    <row r="3" spans="1:16">
      <c r="D3" s="36"/>
    </row>
    <row r="4" spans="1:16" s="50" customFormat="1" ht="30">
      <c r="A4" s="52" t="s">
        <v>3</v>
      </c>
      <c r="B4" s="54" t="s">
        <v>2</v>
      </c>
      <c r="C4" s="51" t="s">
        <v>1</v>
      </c>
      <c r="D4" s="51" t="s">
        <v>0</v>
      </c>
      <c r="E4" s="53" t="s">
        <v>8</v>
      </c>
      <c r="F4" s="62" t="s">
        <v>9</v>
      </c>
      <c r="G4" s="94" t="s">
        <v>67</v>
      </c>
      <c r="I4" s="173" t="s">
        <v>75</v>
      </c>
      <c r="J4" s="174"/>
      <c r="K4" s="174"/>
      <c r="L4" s="174"/>
      <c r="M4" s="174"/>
      <c r="N4" s="174"/>
      <c r="O4" s="174"/>
      <c r="P4" s="174"/>
    </row>
    <row r="5" spans="1:16" s="50" customFormat="1" ht="15.75" thickBot="1">
      <c r="A5" s="47" t="s">
        <v>4</v>
      </c>
      <c r="B5" s="105" t="s">
        <v>5</v>
      </c>
      <c r="C5" s="47" t="s">
        <v>6</v>
      </c>
      <c r="D5" s="105" t="s">
        <v>7</v>
      </c>
      <c r="E5" s="47" t="s">
        <v>20</v>
      </c>
      <c r="F5" s="105" t="s">
        <v>19</v>
      </c>
      <c r="G5" s="47" t="s">
        <v>18</v>
      </c>
      <c r="I5" s="174"/>
      <c r="J5" s="174"/>
      <c r="K5" s="174"/>
      <c r="L5" s="174"/>
      <c r="M5" s="174"/>
      <c r="N5" s="174"/>
      <c r="O5" s="174"/>
      <c r="P5" s="174"/>
    </row>
    <row r="6" spans="1:16" s="50" customFormat="1" ht="144" customHeight="1" thickTop="1">
      <c r="A6" s="47" t="s">
        <v>4</v>
      </c>
      <c r="B6" s="55" t="s">
        <v>51</v>
      </c>
      <c r="C6" s="56" t="s">
        <v>15</v>
      </c>
      <c r="D6" s="57">
        <v>209</v>
      </c>
      <c r="E6" s="49"/>
      <c r="F6" s="63">
        <f>Tabela1439[[#This Row],[Ilość]]*Tabela1439[[#This Row],[Cena jednostkowa brutto]]</f>
        <v>0</v>
      </c>
      <c r="G6" s="48"/>
      <c r="I6" s="174"/>
      <c r="J6" s="174"/>
      <c r="K6" s="174"/>
      <c r="L6" s="174"/>
      <c r="M6" s="174"/>
      <c r="N6" s="174"/>
      <c r="O6" s="174"/>
      <c r="P6" s="174"/>
    </row>
    <row r="7" spans="1:16" ht="18.75">
      <c r="E7" s="46" t="s">
        <v>11</v>
      </c>
      <c r="F7" s="104">
        <f>SUM(F5:F6)</f>
        <v>0</v>
      </c>
    </row>
    <row r="8" spans="1:16" ht="36">
      <c r="A8" s="45">
        <f>F7</f>
        <v>0</v>
      </c>
      <c r="B8" s="44" t="s">
        <v>12</v>
      </c>
    </row>
    <row r="9" spans="1:16">
      <c r="E9" s="177"/>
      <c r="F9" s="177"/>
    </row>
    <row r="12" spans="1:16" ht="15">
      <c r="A12" s="42">
        <v>1524</v>
      </c>
      <c r="B12" s="41" t="s">
        <v>10</v>
      </c>
    </row>
    <row r="15" spans="1:16" ht="63" customHeight="1">
      <c r="A15" s="166" t="s">
        <v>52</v>
      </c>
      <c r="B15" s="166"/>
      <c r="C15" s="166"/>
      <c r="D15" s="166"/>
      <c r="E15" s="166"/>
      <c r="F15" s="166"/>
      <c r="G15" s="166"/>
    </row>
  </sheetData>
  <mergeCells count="5">
    <mergeCell ref="F1:G1"/>
    <mergeCell ref="B2:G2"/>
    <mergeCell ref="E9:F9"/>
    <mergeCell ref="A15:G15"/>
    <mergeCell ref="I4:P6"/>
  </mergeCells>
  <conditionalFormatting sqref="F1 F3:G3 F4">
    <cfRule type="cellIs" dxfId="29" priority="2" stopIfTrue="1" operator="equal">
      <formula>0</formula>
    </cfRule>
  </conditionalFormatting>
  <conditionalFormatting sqref="F6">
    <cfRule type="cellIs" dxfId="28" priority="1" operator="notEqual">
      <formula>$E6:$E6*$D6:$D6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'zadanie nr 2'!Obszar_wydruku</vt:lpstr>
      <vt:lpstr>'zadanie nr 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2021-09-23T05:58:23Z</cp:lastPrinted>
  <dcterms:created xsi:type="dcterms:W3CDTF">2013-05-23T12:08:25Z</dcterms:created>
  <dcterms:modified xsi:type="dcterms:W3CDTF">2021-10-04T07:29:42Z</dcterms:modified>
</cp:coreProperties>
</file>