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MKin.PULMO\Desktop\Jednorazówka II\"/>
    </mc:Choice>
  </mc:AlternateContent>
  <xr:revisionPtr revIDLastSave="0" documentId="13_ncr:1_{EEF5325B-B0FB-4031-BEE2-AF2A079A8E43}"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Hlk135829201" localSheetId="0">Sheet1!$B$196</definedName>
    <definedName name="_xlnm.Print_Area" localSheetId="0">Sheet1!$A$1:$J$453</definedName>
  </definedName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7" i="1" l="1"/>
  <c r="I147" i="1"/>
  <c r="H146" i="1"/>
  <c r="F146" i="1"/>
  <c r="I146" i="1" s="1"/>
  <c r="H153" i="1"/>
  <c r="I153" i="1" s="1"/>
  <c r="F153" i="1"/>
  <c r="H152" i="1"/>
  <c r="I152" i="1" s="1"/>
  <c r="F152" i="1"/>
  <c r="H346" i="1" l="1"/>
  <c r="F346" i="1"/>
  <c r="I346" i="1" s="1"/>
  <c r="H444" i="1" l="1"/>
  <c r="F444" i="1"/>
  <c r="I444" i="1" s="1"/>
  <c r="H438" i="1"/>
  <c r="F438" i="1"/>
  <c r="I438" i="1" s="1"/>
  <c r="H437" i="1"/>
  <c r="F437" i="1"/>
  <c r="I437" i="1" s="1"/>
  <c r="H185" i="1"/>
  <c r="F185" i="1"/>
  <c r="I185" i="1" s="1"/>
  <c r="H186" i="1"/>
  <c r="F186" i="1"/>
  <c r="I186" i="1" s="1"/>
  <c r="H193" i="1"/>
  <c r="F193" i="1"/>
  <c r="I193" i="1" s="1"/>
  <c r="H200" i="1"/>
  <c r="F200" i="1"/>
  <c r="I200" i="1" s="1"/>
  <c r="H206" i="1"/>
  <c r="F206" i="1"/>
  <c r="I206" i="1" s="1"/>
  <c r="H207" i="1"/>
  <c r="F207" i="1"/>
  <c r="I207" i="1" s="1"/>
  <c r="H208" i="1"/>
  <c r="F208" i="1"/>
  <c r="I208" i="1" s="1"/>
  <c r="H214" i="1"/>
  <c r="F214" i="1"/>
  <c r="I214" i="1" s="1"/>
  <c r="H220" i="1"/>
  <c r="F220" i="1"/>
  <c r="I220" i="1" s="1"/>
  <c r="H221" i="1"/>
  <c r="F221" i="1"/>
  <c r="I221" i="1" s="1"/>
  <c r="H227" i="1"/>
  <c r="F227" i="1"/>
  <c r="I227" i="1" s="1"/>
  <c r="H228" i="1"/>
  <c r="F228" i="1"/>
  <c r="I228" i="1" s="1"/>
  <c r="H233" i="1"/>
  <c r="F233" i="1"/>
  <c r="I233" i="1" s="1"/>
  <c r="H234" i="1"/>
  <c r="F234" i="1"/>
  <c r="I234" i="1" s="1"/>
  <c r="H239" i="1"/>
  <c r="F239" i="1"/>
  <c r="I239" i="1" s="1"/>
  <c r="H244" i="1"/>
  <c r="F244" i="1"/>
  <c r="I244" i="1" s="1"/>
  <c r="H249" i="1"/>
  <c r="F249" i="1"/>
  <c r="I249" i="1" s="1"/>
  <c r="H250" i="1"/>
  <c r="F250" i="1"/>
  <c r="I250" i="1" s="1"/>
  <c r="H251" i="1"/>
  <c r="F251" i="1"/>
  <c r="I251" i="1" s="1"/>
  <c r="H252" i="1"/>
  <c r="F252" i="1"/>
  <c r="I252" i="1" s="1"/>
  <c r="H253" i="1"/>
  <c r="F253" i="1"/>
  <c r="I253" i="1" s="1"/>
  <c r="H254" i="1"/>
  <c r="F254" i="1"/>
  <c r="I254" i="1" s="1"/>
  <c r="H255" i="1"/>
  <c r="F255" i="1"/>
  <c r="I255" i="1" s="1"/>
  <c r="H260" i="1"/>
  <c r="F260" i="1"/>
  <c r="I260" i="1" s="1"/>
  <c r="H265" i="1"/>
  <c r="F265" i="1"/>
  <c r="I265" i="1" s="1"/>
  <c r="H266" i="1"/>
  <c r="F266" i="1"/>
  <c r="I266" i="1" s="1"/>
  <c r="H273" i="1"/>
  <c r="F273" i="1"/>
  <c r="I273" i="1" s="1"/>
  <c r="H279" i="1"/>
  <c r="F279" i="1"/>
  <c r="I279" i="1" s="1"/>
  <c r="H285" i="1"/>
  <c r="F285" i="1"/>
  <c r="I285" i="1" s="1"/>
  <c r="H286" i="1"/>
  <c r="F286" i="1"/>
  <c r="I286" i="1" s="1"/>
  <c r="H293" i="1"/>
  <c r="F293" i="1"/>
  <c r="I293" i="1" s="1"/>
  <c r="H300" i="1"/>
  <c r="F300" i="1"/>
  <c r="I300" i="1" s="1"/>
  <c r="H301" i="1"/>
  <c r="F301" i="1"/>
  <c r="I301" i="1" s="1"/>
  <c r="H311" i="1"/>
  <c r="F311" i="1"/>
  <c r="I311" i="1" s="1"/>
  <c r="H318" i="1"/>
  <c r="F318" i="1"/>
  <c r="I318" i="1" s="1"/>
  <c r="H319" i="1"/>
  <c r="F319" i="1"/>
  <c r="I319" i="1" s="1"/>
  <c r="H326" i="1"/>
  <c r="F326" i="1"/>
  <c r="I326" i="1" s="1"/>
  <c r="H333" i="1"/>
  <c r="F333" i="1"/>
  <c r="I333" i="1" s="1"/>
  <c r="H339" i="1"/>
  <c r="F339" i="1"/>
  <c r="I339" i="1" s="1"/>
  <c r="H352" i="1"/>
  <c r="F352" i="1"/>
  <c r="I352" i="1" s="1"/>
  <c r="H359" i="1"/>
  <c r="F359" i="1"/>
  <c r="I359" i="1" s="1"/>
  <c r="H360" i="1"/>
  <c r="F360" i="1"/>
  <c r="I360" i="1" s="1"/>
  <c r="H361" i="1"/>
  <c r="F361" i="1"/>
  <c r="I361" i="1" s="1"/>
  <c r="H367" i="1"/>
  <c r="F367" i="1"/>
  <c r="I367" i="1" s="1"/>
  <c r="H374" i="1"/>
  <c r="F374" i="1"/>
  <c r="I374" i="1" s="1"/>
  <c r="H381" i="1"/>
  <c r="F381" i="1"/>
  <c r="I381" i="1" s="1"/>
  <c r="H388" i="1"/>
  <c r="F388" i="1"/>
  <c r="I388" i="1" s="1"/>
  <c r="H394" i="1"/>
  <c r="F394" i="1"/>
  <c r="I394" i="1" s="1"/>
  <c r="H395" i="1"/>
  <c r="F395" i="1"/>
  <c r="I395" i="1" s="1"/>
  <c r="H396" i="1"/>
  <c r="F396" i="1"/>
  <c r="I396" i="1" s="1"/>
  <c r="H402" i="1"/>
  <c r="F402" i="1"/>
  <c r="I402" i="1" s="1"/>
  <c r="H403" i="1"/>
  <c r="F403" i="1"/>
  <c r="I403" i="1" s="1"/>
  <c r="H404" i="1"/>
  <c r="F404" i="1"/>
  <c r="I404" i="1" s="1"/>
  <c r="H405" i="1"/>
  <c r="F405" i="1"/>
  <c r="I405" i="1" s="1"/>
  <c r="H406" i="1"/>
  <c r="F406" i="1"/>
  <c r="I406" i="1" s="1"/>
  <c r="H407" i="1"/>
  <c r="F407" i="1"/>
  <c r="I407" i="1" s="1"/>
  <c r="H408" i="1"/>
  <c r="F408" i="1"/>
  <c r="I408" i="1" s="1"/>
  <c r="H416" i="1"/>
  <c r="F416" i="1"/>
  <c r="I416" i="1" s="1"/>
  <c r="H417" i="1"/>
  <c r="F417" i="1"/>
  <c r="I417" i="1" s="1"/>
  <c r="H418" i="1"/>
  <c r="F418" i="1"/>
  <c r="I418" i="1" s="1"/>
  <c r="H428" i="1"/>
  <c r="F428" i="1"/>
  <c r="I428" i="1" s="1"/>
  <c r="H427" i="1"/>
  <c r="F427" i="1"/>
  <c r="I427" i="1" s="1"/>
  <c r="H426" i="1"/>
  <c r="F426" i="1"/>
  <c r="I426" i="1" s="1"/>
  <c r="H429" i="1" l="1"/>
  <c r="I439" i="1"/>
  <c r="H439" i="1"/>
  <c r="I429" i="1"/>
  <c r="I419" i="1"/>
  <c r="H419" i="1"/>
  <c r="I256" i="1" l="1"/>
  <c r="H256" i="1"/>
  <c r="H320" i="1"/>
  <c r="I409" i="1"/>
  <c r="H409" i="1"/>
  <c r="I362" i="1" l="1"/>
  <c r="H362" i="1"/>
  <c r="I397" i="1"/>
  <c r="H397" i="1"/>
  <c r="I320" i="1"/>
  <c r="H312" i="1"/>
  <c r="I312" i="1" l="1"/>
  <c r="H302" i="1"/>
  <c r="H294" i="1"/>
  <c r="I294" i="1" l="1"/>
  <c r="I302" i="1"/>
  <c r="H287" i="1"/>
  <c r="H274" i="1"/>
  <c r="I267" i="1" l="1"/>
  <c r="H267" i="1"/>
  <c r="H449" i="1" s="1"/>
  <c r="I287" i="1"/>
  <c r="I274" i="1"/>
  <c r="H261" i="1"/>
  <c r="H245" i="1"/>
  <c r="H240" i="1"/>
  <c r="H235" i="1"/>
  <c r="H229" i="1"/>
  <c r="H222" i="1"/>
  <c r="H209" i="1"/>
  <c r="I201" i="1"/>
  <c r="I222" i="1" l="1"/>
  <c r="I261" i="1"/>
  <c r="I449" i="1" s="1"/>
  <c r="I245" i="1"/>
  <c r="I240" i="1"/>
  <c r="I235" i="1"/>
  <c r="I229" i="1"/>
  <c r="I209" i="1"/>
  <c r="H201" i="1"/>
  <c r="I194" i="1"/>
  <c r="F184" i="1"/>
  <c r="I184" i="1" s="1"/>
  <c r="H184" i="1"/>
  <c r="H194" i="1" l="1"/>
  <c r="H187" i="1"/>
  <c r="I187" i="1"/>
  <c r="H159" i="1" l="1"/>
  <c r="I159" i="1" s="1"/>
  <c r="F159" i="1"/>
  <c r="H176" i="1" l="1"/>
  <c r="I176" i="1" s="1"/>
  <c r="F176" i="1"/>
  <c r="H170" i="1"/>
  <c r="I170" i="1" s="1"/>
  <c r="F170" i="1"/>
  <c r="H169" i="1"/>
  <c r="I169" i="1" s="1"/>
  <c r="F169" i="1"/>
  <c r="H168" i="1"/>
  <c r="I168" i="1" s="1"/>
  <c r="F168" i="1"/>
  <c r="I154" i="1" l="1"/>
  <c r="I171" i="1"/>
  <c r="H171" i="1"/>
  <c r="H154" i="1"/>
  <c r="H145" i="1"/>
  <c r="F145" i="1"/>
  <c r="I145" i="1" s="1"/>
  <c r="H137" i="1"/>
  <c r="F137" i="1"/>
  <c r="I137" i="1" s="1"/>
  <c r="H136" i="1"/>
  <c r="F136" i="1"/>
  <c r="I136" i="1" s="1"/>
  <c r="H135" i="1"/>
  <c r="F135" i="1"/>
  <c r="I135" i="1" s="1"/>
  <c r="H134" i="1"/>
  <c r="F134" i="1"/>
  <c r="I134" i="1" s="1"/>
  <c r="H133" i="1"/>
  <c r="F133" i="1"/>
  <c r="I133" i="1" s="1"/>
  <c r="H48" i="1"/>
  <c r="I48" i="1" s="1"/>
  <c r="F48" i="1"/>
  <c r="H47" i="1"/>
  <c r="I47" i="1" s="1"/>
  <c r="F47" i="1"/>
  <c r="H46" i="1"/>
  <c r="I46" i="1" s="1"/>
  <c r="F46" i="1"/>
  <c r="H138" i="1" l="1"/>
  <c r="I138" i="1"/>
  <c r="H121" i="1"/>
  <c r="F121" i="1"/>
  <c r="I121" i="1" s="1"/>
  <c r="H125" i="1"/>
  <c r="I125" i="1" s="1"/>
  <c r="F125" i="1"/>
  <c r="H124" i="1"/>
  <c r="I124" i="1" s="1"/>
  <c r="F124" i="1"/>
  <c r="H123" i="1"/>
  <c r="I123" i="1" s="1"/>
  <c r="F123" i="1"/>
  <c r="H122" i="1"/>
  <c r="I122" i="1" s="1"/>
  <c r="F122" i="1"/>
  <c r="H45" i="1"/>
  <c r="I45" i="1" s="1"/>
  <c r="F45" i="1"/>
  <c r="H44" i="1"/>
  <c r="I44" i="1" s="1"/>
  <c r="F44" i="1"/>
  <c r="F49" i="1"/>
  <c r="H49" i="1"/>
  <c r="I49" i="1" s="1"/>
  <c r="F50" i="1"/>
  <c r="H50" i="1"/>
  <c r="I50" i="1" s="1"/>
  <c r="F24" i="1" l="1"/>
  <c r="H24" i="1"/>
  <c r="I24" i="1" s="1"/>
  <c r="F25" i="1"/>
  <c r="H25" i="1"/>
  <c r="I25" i="1" s="1"/>
  <c r="H120" i="1" l="1"/>
  <c r="F120" i="1"/>
  <c r="I120" i="1" s="1"/>
  <c r="H111" i="1"/>
  <c r="F111" i="1"/>
  <c r="I111" i="1" s="1"/>
  <c r="H110" i="1"/>
  <c r="F110" i="1"/>
  <c r="I110" i="1" s="1"/>
  <c r="H112" i="1"/>
  <c r="F112" i="1"/>
  <c r="I112" i="1" s="1"/>
  <c r="I128" i="1" l="1"/>
  <c r="I113" i="1"/>
  <c r="H128" i="1"/>
  <c r="H113" i="1"/>
  <c r="H97" i="1" l="1"/>
  <c r="I97" i="1" s="1"/>
  <c r="F97" i="1"/>
  <c r="H85" i="1" l="1"/>
  <c r="I85" i="1" s="1"/>
  <c r="F85" i="1"/>
  <c r="H84" i="1"/>
  <c r="F84" i="1"/>
  <c r="I84" i="1" l="1"/>
  <c r="I86" i="1" s="1"/>
  <c r="H86" i="1"/>
  <c r="H75" i="1" l="1"/>
  <c r="I75" i="1" s="1"/>
  <c r="I76" i="1" s="1"/>
  <c r="F75" i="1"/>
  <c r="H76" i="1" l="1"/>
  <c r="H67" i="1" l="1"/>
  <c r="F67" i="1"/>
  <c r="H66" i="1"/>
  <c r="I66" i="1" s="1"/>
  <c r="F66" i="1"/>
  <c r="H65" i="1"/>
  <c r="I65" i="1" s="1"/>
  <c r="F65" i="1"/>
  <c r="H64" i="1"/>
  <c r="F64" i="1"/>
  <c r="H68" i="1" l="1"/>
  <c r="I64" i="1"/>
  <c r="I67" i="1"/>
  <c r="I68" i="1" l="1"/>
  <c r="H43" i="1" l="1"/>
  <c r="I43" i="1" s="1"/>
  <c r="F43" i="1"/>
  <c r="H42" i="1"/>
  <c r="I42" i="1" s="1"/>
  <c r="F42" i="1"/>
  <c r="H41" i="1"/>
  <c r="F41" i="1"/>
  <c r="H33" i="1"/>
  <c r="I33" i="1" s="1"/>
  <c r="F33" i="1"/>
  <c r="H32" i="1"/>
  <c r="I32" i="1" s="1"/>
  <c r="F32" i="1"/>
  <c r="H31" i="1"/>
  <c r="F31" i="1"/>
  <c r="H23" i="1"/>
  <c r="F23" i="1"/>
  <c r="H13" i="1"/>
  <c r="F13" i="1"/>
  <c r="H12" i="1"/>
  <c r="I12" i="1" s="1"/>
  <c r="F12" i="1"/>
  <c r="H11" i="1"/>
  <c r="I11" i="1" s="1"/>
  <c r="F11" i="1"/>
  <c r="H10" i="1"/>
  <c r="F10" i="1"/>
  <c r="H14" i="1" l="1"/>
  <c r="H51" i="1"/>
  <c r="I23" i="1"/>
  <c r="I26" i="1" s="1"/>
  <c r="H26" i="1"/>
  <c r="I41" i="1"/>
  <c r="I51" i="1" s="1"/>
  <c r="I10" i="1"/>
  <c r="H34" i="1"/>
  <c r="I31" i="1"/>
  <c r="I34" i="1" s="1"/>
  <c r="I13" i="1"/>
  <c r="H450" i="1" l="1"/>
  <c r="H451" i="1" s="1"/>
  <c r="I450" i="1"/>
  <c r="I451" i="1" s="1"/>
  <c r="I14" i="1"/>
</calcChain>
</file>

<file path=xl/sharedStrings.xml><?xml version="1.0" encoding="utf-8"?>
<sst xmlns="http://schemas.openxmlformats.org/spreadsheetml/2006/main" count="907" uniqueCount="212">
  <si>
    <t>Lp.</t>
  </si>
  <si>
    <t xml:space="preserve">Nazwa </t>
  </si>
  <si>
    <t>J.m.</t>
  </si>
  <si>
    <t>Ilość</t>
  </si>
  <si>
    <t>Cena jednostkowa netto</t>
  </si>
  <si>
    <t>Cena jednostkowa brutto</t>
  </si>
  <si>
    <t>Stawka Vat w %</t>
  </si>
  <si>
    <t>Wartość netto</t>
  </si>
  <si>
    <t>Wartość brutto</t>
  </si>
  <si>
    <t>*Nazwa handlowa produktu</t>
  </si>
  <si>
    <t>szt.</t>
  </si>
  <si>
    <t>Szt.</t>
  </si>
  <si>
    <t>Razem</t>
  </si>
  <si>
    <t>1.</t>
  </si>
  <si>
    <t>2.</t>
  </si>
  <si>
    <t>3.</t>
  </si>
  <si>
    <t>4.</t>
  </si>
  <si>
    <t>Strzykawka tuberkulinowa z igłą 0,45x12 i 0,5x16, o poj. 1 ml, z dokładnością do 0,01 ml</t>
  </si>
  <si>
    <t>Strzykawka insulinówka z igłą nakładaną 0,4x13</t>
  </si>
  <si>
    <t xml:space="preserve">Strzykawka JANETA jednorazowego użycia, jałowa, posiadająca podwójne uszczelnienie tłoka, niepirogenna, nietoksyczna z końcówką do cewników skośną 100 ml </t>
  </si>
  <si>
    <t>szt</t>
  </si>
  <si>
    <t xml:space="preserve">Przyrząd do wielokrotnego aspirowania płynów i leków, sterylny, jednorazowego użytku, z zatyczką oraz wbudowanym filtrem bakteryjnym 0,45 i zastawką antyzwrotną, która automatycznie zabezpiecza połączenie po wyjęciu strzykawki </t>
  </si>
  <si>
    <t>Cena jednostowa netto</t>
  </si>
  <si>
    <t>Cena jed nostkowa brutto</t>
  </si>
  <si>
    <t>Kanka doodbytnicza 8x250</t>
  </si>
  <si>
    <t xml:space="preserve">Rurka intubacyja z odsysaniem znad mankietu z konektorem nr  6,0 typ Murphy
wykonana z termoplastycznego, silikonowanego PVC
przezroczysta
mankiet niskociśnieniowy, wysokoobjętościowy
możliwość odsysania wydzieliny znad mankietu
minimalizacja ryzyka zakażeń
dren odsysający zakończony uniwersalnym łącznikiem
linia rtg na całej długości rurki
balonik kontrolny znakowany rozmiarem rurki
bez lateksu, bez ftalanów
jałowa, jednorazowego użytku
</t>
  </si>
  <si>
    <t xml:space="preserve">Rurka intubacyja z odsysaniem znad mankietu z konektorem nr  6,5typ Murphy
wykonana z termoplastycznego, silikonowanego PVC
przezroczysta
mankiet niskociśnieniowy, wysokoobjętościowy
możliwość odsysania wydzieliny znad mankietu
minimalizacja ryzyka zakażeń
dren odsysający zakończony uniwersalnym łącznikiem
linia rtg na całej długości rurki
balonik kontrolny znakowany rozmiarem rurki
bez lateksu, bez ftalanów
jałowa, jednorazowego użytku
</t>
  </si>
  <si>
    <t>Podkładka do rurki tracheostomijnej 8,0 X9,0</t>
  </si>
  <si>
    <t>Szczoteczka do czyszczenia rurek tracheostomijnych sterylna prosta</t>
  </si>
  <si>
    <t>Wziernik nosowy jednorazowego użytku</t>
  </si>
  <si>
    <t>Wziernik nosowy j.uż./ Boen Healthcare/ Brak nr kat.</t>
  </si>
  <si>
    <t xml:space="preserve">Szt. </t>
  </si>
  <si>
    <t>Op.</t>
  </si>
  <si>
    <t xml:space="preserve">Nić chirurgiczna nie wchłanialna 0,1 o długości 75 cm na igle ostrej o długości 39 mm, 3/8 koła   0  ,  1   , 2  , 2,0(po pyt.dop. 37mm,igła 3/8koła odwrotnie tnąca)                 </t>
  </si>
  <si>
    <t>nić chirurgiczna nie wchłanialna Nylon</t>
  </si>
  <si>
    <t>Nić chirurgiczna wchłanialna 0,1 o długości 75 cm na igle ostrej o długości 39 mm, 3/8 koła   0  ,  1   , 2  , 2,(po pyt.dop.dł.37mm;dop.igłę 1/2koła okrągłą oraz 3/8koła odwrotnie tnącą; rozm. 0,1,2,2.0)</t>
  </si>
  <si>
    <t>nić chirurgiczna wchłanialna PGA</t>
  </si>
  <si>
    <t>Wartość bruttto</t>
  </si>
  <si>
    <t>Cewniki zewnętrzne dla mężczyzn, wszystkie rozmiary</t>
  </si>
  <si>
    <t>Worek do zbiórki moczu z portem o pojemności 2000 ml z drenem ,zaworem spustowym (poprzecznym, obsługiwanym jedną ręką) i zastawką antyrefluksyjną, sterylne, w systemie zamkniętym, z malejąca skalą,bezigłowym portem do pobierania próbek z portem, pakowane pojedynczo typu folia-papier od 24h do 7 dni</t>
  </si>
  <si>
    <t>Worek do zbiórki moczu bez portu jałowy 2000ml</t>
  </si>
  <si>
    <t>Żel do miejscowego znieczulenia błon śluzowych z dodatkiem preparatu antyseptycznego, jednorazowy, sterylny do 8,5 g.</t>
  </si>
  <si>
    <t>Cathejell</t>
  </si>
  <si>
    <t>Nazwa</t>
  </si>
  <si>
    <t xml:space="preserve">Port niskoprofilowy w kształcie delty wykonany z transparentnej żywicy szt. 20 760      epoksydowej o wymiarach 32 x 27 mm o wadze max 8 g z komorą tytanową silikonowaną membraną o średnicy 12,5 mm, wysokość portu 12,5 mm  port w kształcie delty, dwa otwory mocujące            </t>
  </si>
  <si>
    <t xml:space="preserve">     </t>
  </si>
  <si>
    <r>
      <t xml:space="preserve">Łącznik z kolankiem podwójnie obrotowym, podwójnie uszczelnionym, dł. 15 cm, z dodatkowymi silikonowymi pierścieniami uszczelniającymi od strony pacjenta i obwodu oddechowego, gładki w środku, zatyczka portu do bronchoskopii o śr. 9,5 mm i portu do odssysnia o średnicy 4 mm, uchwytem zatyczki w osi pionowej, złącze 22M/15F od strony pacjenta, złącze 22F od strony maszyny, jednorazowego użytku, sterylny, bezlateksowy, bez DEHP, bez BPA, opakowanie folia-papier, termin przydatności do użycia 5 lat, na opakowaniu jednostkowym nr serii i data ważności, piktogramy z opisami rozmiarów złączy od strony pacjenta i od strony maszyny  </t>
    </r>
    <r>
      <rPr>
        <sz val="9"/>
        <color theme="1"/>
        <rFont val="Century Gothic"/>
        <family val="2"/>
        <charset val="238"/>
      </rPr>
      <t>*)</t>
    </r>
  </si>
  <si>
    <r>
      <t xml:space="preserve">Łącznik rurka prosta, gładki w środku, dł. 15cm, złącze 22M/15F od strony pacjenta, złącze 22F od strony maszyny, jednorazowego użytku, sterylny, bezlateksowy, bez DEHP, bez BPA. Opakowanie folia-papier, termin przydatności do użycia 5 lat.
Na opakowaniu jednostkowym nr serii i data ważności, piktogram z opisami rozmiarów złączy od strony pacjenta i od strony maszyny. </t>
    </r>
    <r>
      <rPr>
        <sz val="9"/>
        <color theme="1"/>
        <rFont val="Century Gothic"/>
        <family val="2"/>
        <charset val="238"/>
      </rPr>
      <t>**)</t>
    </r>
    <r>
      <rPr>
        <sz val="9"/>
        <color rgb="FF000000"/>
        <rFont val="Century Gothic"/>
        <family val="2"/>
        <charset val="238"/>
      </rPr>
      <t xml:space="preserve">
</t>
    </r>
  </si>
  <si>
    <t>Zestaw monitorujący PICCO - ciśnienie IBP oraz CVP, 150 cm, obudowa czujnika temperatury</t>
  </si>
  <si>
    <t>Przyrząd do infuzji dożylnej za pomocą zgodnych pomp (kompatybilny do pompy Braun) - Infusomat Space Line, posiadający ostry kolec komory kroplowej, odpowietrznik z filtrem przeciwbakteryjnym i zatyczką Eurocap, górna część komory kroplowej dopasowana do czujnika kropli, filtr infuzyjny 15um, zaciskB60:C63 rolkowy ze specjalnym miejscem  bez PCV i DEHP.</t>
  </si>
  <si>
    <t>Przyrząd do infuzji dożylnej za pomocą zgodnych pomp (kompatybilny do pompy Braunn) - Infusomat Space Line Neutrapur, posiadający ostry kolec komory kroplowej, odpowietrznik z filtrem przeciwbakteryjnym i zatyczką Eurocap, górna część komory kroplowej dopasowana do czujnika kropli   bez PCV i DEHP ,  filtr 0,2  do podawania cytostatyków zacisk rolkowy.</t>
  </si>
  <si>
    <t>Przyrząd do infuzji dożylnej za pomocą zgodnych pomp (kompatybilny do pompy Braun) - Infusomat do PACLITAXELU, posianwietrznik z filtrem przeciwbakteryjnym i zatyczką Eurocap, górna część komory kroplowej dopasowana do czujnika kropli, filtr infuzyjny 0,2 um, zaciskB60:C63 rolkowy  bez PCV i DEHP.</t>
  </si>
  <si>
    <t xml:space="preserve">Rurka Wendla rozmiar 7,0, Charakterystyka produktu : rurka nosowo-gardłowa, sterylna, nie zawiera lateksu, przezroczysta </t>
  </si>
  <si>
    <t xml:space="preserve">Rurka Wendla rozmiar 6,0, Charakterystyka produktu : rurka nosowo-gardłowa, sterylna, nie zawiera lateksu, przezroczysta </t>
  </si>
  <si>
    <t xml:space="preserve">Rurka Wendla rozmiar 8,0, Charakterystyka produktu : rurka nosowo-gardłowa, sterylna, nie zawiera lateksu, przezroczysta </t>
  </si>
  <si>
    <t>Butelki próżniowe do upustu krwi z rurką odpowietrzającą, sterylne 250 ml</t>
  </si>
  <si>
    <t>Butelki próżniowe do upustu krwi z rurką odpowietrzającą, sterylne 500 ml</t>
  </si>
  <si>
    <t>Pakiet 4</t>
  </si>
  <si>
    <t>Pakiet 6</t>
  </si>
  <si>
    <t>Pakiet 7</t>
  </si>
  <si>
    <t>Pakiet 8</t>
  </si>
  <si>
    <t xml:space="preserve">Rurka intubacyja z odsysaniem znad mankietu z konektorem nr  7,0typ Murphy
wykonana z termoplastycznego, silikonowanego PVC
przezroczysta
mankiet niskociśnieniowy, wysokoobjętościowy
możliwość odsysania wydzieliny znad mankietu
minimalizacja ryzyka zakażeń
dren odsysający zakończony uniwersalnym łącznikiem
linia rtg na całej długości rurki
balonik kontrolny znakowany rozmiarem rurki
bez lateksu, bez ftalanów
jałowa, jednorazowego użytku
</t>
  </si>
  <si>
    <t>RURKA INT.Z ODSYS. ZNAD MANK.NISK.FI 7,0 SUMI 06-7011</t>
  </si>
  <si>
    <t xml:space="preserve">Rurka intubacyja z odsysaniem znad mankietu z konektorem nr  7,5typ Murphy
wykonana z termoplastycznego, silikonowanego PVC
przezroczysta
mankiet niskociśnieniowy, wysokoobjętościowy
możliwość odsysania wydzieliny znad mankietu
minimalizacja ryzyka zakażeń
dren odsysający zakończony uniwersalnym łącznikiem
linia rtg na całej długości rurki
balonik kontrolny znakowany rozmiarem rurki
bez lateksu, bez ftalanów
jałowa, jednorazowego użytku
</t>
  </si>
  <si>
    <t>Pakiet 14</t>
  </si>
  <si>
    <t>Jednorazówka sterylna</t>
  </si>
  <si>
    <t xml:space="preserve">Razem </t>
  </si>
  <si>
    <t>Igła z ostrzem typu Hubera do wstrzykiwania wewnątrz portów wszczepialnych prosta 0,7 lub 0,9, długość igły 19mm, 25 mm, 32 mm Dopuszczono z pytań w dniu 10.12.2021 długości 20mm, 25mm,30mm.</t>
  </si>
  <si>
    <t>Igła z ostrzem typu Hubera do wstrzykiwania wewnątrz portów wszczepialnych,  zagięta 0,7 lub 0,9 20G, długość igły 19mm, 25 mm, 32 mm  Dopuszczono z pytań w dniu 10.12.2021 długości 20mm, 25mm,30mm.</t>
  </si>
  <si>
    <t>Igła z ostrzem typu Hubera do wstrzykiwania wewnątrz portów wszczepialnych, prosta i  zagięta  z linią,  łączącą z dodatkowym miejscem do wstrzykiwań  0,7 lub 0,9 , długość igły 19mm, 25 mm, 32 mm  Dopuszczono z pytań w dniu 10.12.2021 długości 20mm, 25mm,32mm.</t>
  </si>
  <si>
    <t>Igła bezpieczna, z atraumatycznym szlifem ,kaniula nie silikonowana, dren pozbawiony DEHP i lateksu, bez skrzydełek, przezroczysta podstawa umożliwiająca obserwację miejsca wkłucia /z podkładką nieabsorbującą płynów/ z otworami do wentylacji ,możliwość zabezpieczenia drenu w celu uniemożliwienia rotacji igły w porcie, oznaczenie wielkości igły w miejscu umożliwiającym weryfikację po założeniu opatrunku.</t>
  </si>
  <si>
    <t>5.</t>
  </si>
  <si>
    <t>Igła bezpieczna do portu , zagięta pod katem prostym z atraumatycznym szlifem typu Huber , przezroczysty dren pazbawiony DEHP i lateksu, z zaciskiem zatrzaskowym , z dodatkowym miejscem wstrzyknięcia  „Y „ . Igła z mechanizmem zabezpieczającym przed ekspozycją .</t>
  </si>
  <si>
    <t>Pakiet 11</t>
  </si>
  <si>
    <t>L.p.</t>
  </si>
  <si>
    <t>op</t>
  </si>
  <si>
    <t>Zaworki biopsyjne do bronchoskopu Olympus, jednorazowe, sterylne, 20 sztuk w opakowaniu</t>
  </si>
  <si>
    <t>Zaworki ssące do bronchoskopu lub cystoskopu giętkiego Olympus, jednorazowe, sterylne, 20 sztuk w opakowaniu</t>
  </si>
  <si>
    <t>Trokar giętki do pleuroskopu LTF-160, długość robocza 60 mm, 5 sztuk w opakowaniu</t>
  </si>
  <si>
    <t>Opaska do rurki tracheostomijnej dla dorosłych, niebieska. Laminat składający się z dwóch warstw nylonu oraz dwóch warstw pianki poliuretanowej, przełożonej poliestrem w środku. Sterylna. - długość całkowita 54cm, - długość bez rzepów 44cm; - długość części na kark: 15cm, - szerokość części na kark: 3,5cm</t>
  </si>
  <si>
    <t>Pakiet 1</t>
  </si>
  <si>
    <t>Pakiet 2</t>
  </si>
  <si>
    <t>Pakiet 3</t>
  </si>
  <si>
    <t>Pakiet 5</t>
  </si>
  <si>
    <t>Pakiet 9</t>
  </si>
  <si>
    <t>Pakiet 10 podzielny</t>
  </si>
  <si>
    <t>Pakiet 12</t>
  </si>
  <si>
    <t>Pakiet  13</t>
  </si>
  <si>
    <t>Pakiet 15</t>
  </si>
  <si>
    <t>Pakiet 16</t>
  </si>
  <si>
    <t>Pakiet 17</t>
  </si>
  <si>
    <t>Pompa elastomerowa-  przezroczysty zbiornik wewnętrzny z elastomerowej membrany, o eliptycznym kształcie pozbawionym krawędzi, z teleskopowym rdzeniem ślizgowym dla osiowego rozszerzania się membrany podczas wypełniania, i równomiernego kurczenia podczas opróżniania
- membrana elastomerowa otoczona dodatkowym elastycznym, silikonowym zewnętrznym płaszczem ochronnym ułatwiającym wypełnianie
- port dostrzyknięć typu luer-lock z zastawką bezzwrotną, umieszczony na obudowie urządzenia w centralnym miejscu, zabezpieczony przed przypadkową kontaminacją koreczkiem luer-lock oraz dodatkowym kapturkiem zamykanym zatrzaskowo
- dren o trójkątnym wewnętrznym przekroju, odporny na zaginanie, z zaciskiem zatrzaskowym, wyposażony w filtr cząsteczkowy 1,2 um z możliwością odpowietrzenia układu (redukcja ryzyka zatoru powietrznego) oraz wbudowany regulator prędkości przepływu (flow restrictor)
- nie zawiera DEHP ani lateksu
Objętość 270(295) ml, prędkość przepływu 5ml/h</t>
  </si>
  <si>
    <t>Pompa elastomerowa-  przezroczysty zbiornik wewnętrzny z elastomerowej membrany, o eliptycznym kształcie pozbawionym krawędzi, z teleskopowym rdzeniem ślizgowym dla osiowego rozszerzania się membrany podczas wypełniania, i równomiernego kurczenia podczas opróżniania
- membrana elastomerowa otoczona dodatkowym elastycznym, silikonowym zewnętrznym płaszczem ochronnym ułatwiającym wypełnianie
- port dostrzyknięć typu luer-lock z zastawką bezzwrotną, umieszczony na obudowie urządzenia w centralnym miejscu, zabezpieczony przed przypadkową kontaminacją koreczkiem luer-lock oraz dodatkowym kapturkiem zamykanym zatrzaskowo
- dren o trójkątnym wewnętrznym przekroju, odporny na zaginanie, z zaciskiem zatrzaskowym, wyposażony w filtr cząsteczkowy 1,2 um z możliwością odpowietrzenia układu (redukcja ryzyka zatoru powietrznego) oraz wbudowany regulator prędkości przepływu (flow restrictor)
- nie zawiera DEHP ani lateksu
Objętość 400 (560) ml, prędkość przepływu 10 ml/h</t>
  </si>
  <si>
    <t>Pakiet 19</t>
  </si>
  <si>
    <t xml:space="preserve">Przezroczysta teflonowa kaniula z wyjątkowo cienką ścianką do optymalizacji przepływu
i krótkościętym ostrzem
Nasadka kaniuli ze skrzydełkami z oznaczeniami kolorów według standardów ISO
G  16, 18, 20, 22 ( 50 szt. w op)
</t>
  </si>
  <si>
    <t>Pakiet 20</t>
  </si>
  <si>
    <t>Gąbka do toalety jamy ustnej pacjenta, miękka, pojedynczo pakowana, pokryta dwuwęglanem sodu, czsta bakteriologicznie pakowane po 250 szt</t>
  </si>
  <si>
    <t>Zestaw do zabiegów ciągłych nerkozastępczych z regionalną antykoagulacją cytrynianową zawierający hemofiltr  o powierzchni 1,5 m2 z błoną polisulfonową albo poliakrylonitrylową z biokompatybilną powłoką</t>
  </si>
  <si>
    <t>zestaw107640</t>
  </si>
  <si>
    <t>Zestaw do zabiegów ciagłych z filtrem z błony heparynizowanej zdolnej do absorbcji endotoksyn, cytokin, anafiloksyn o powierzchni 1,5 m2</t>
  </si>
  <si>
    <t>Zestaw do plazmaferezy dla dorosłych z filtrm o powierzchni0,35m2</t>
  </si>
  <si>
    <t>zest 107144</t>
  </si>
  <si>
    <t>zest 955503</t>
  </si>
  <si>
    <t>Zestaw do cystostomii służy do wykonania przetoki nadłonowej na drodze punkcji. Kateter wykonany z najwyższej jakości poliuretanu silikonowego, zapewniający optymalnie długiokres utrzymania w przetoce. Skład zestawu: kateter typu Pigtail (rozmiar 9F, 12F, 14F długość 45 cm ) , igła rozrywalna, kołnierz mocujący, strzykawka 10 mlLL , skalpel, opaska. )</t>
  </si>
  <si>
    <t>Strzykawka 50/60 ml trzyczęściowa LuerLock z podwójnym uszczelnieniem tłoka, umożliwiająca bardzo dokładne dawkowanie z dokładnością do 1ml, do pracowni cytostatycznej, wkręcana  z możliwoscią aspiracji do 60 ml do pomp infuzyjnych. Sterylizowane EO , produkowane w warunkach Systemu zarządzania Jakością zgodnym z normamiPN-EN ISO 9001:2008 oraz PN-EN ISO 13485:2003</t>
  </si>
  <si>
    <t>Strzykawka 50/60 ml bursztynowa trzyczęściowa LuerLock z podwójnym uszczelnieniem tłoka, umożliwiająca bardzo dokładne dawkowanie z dokładnością do 1ml, do pracowni cytostatycznej, wkręcana  z możliwoscią aspiracji do 60 ml do pomp infuzyjnych. Sterylizowane EO , produkowane w warunkach Systemu zarządzania Jakością zgodnym z normamiPN-EN ISO 9001:2008 oraz PN-EN ISO 13485:2003</t>
  </si>
  <si>
    <t>Sterylny mechaniczny filtr oddechowy , antybakteryjny i antywirusowy, hydrofobowy, z celulozowym wymiennikiem ciepła i wilgoci, z plisowaną wkładkąmechaniczną z portem do kapnografii, zakres objętości oddechowej VT 300 - 1500 ml, wydajność nawilżania dla VT 500 ml 34 mg H2O/l,waga max 49g,przestrzeń martwa  96 ml, opór przepływu 2,5 cm H2O przy 60 l/min, skuteczność filtracji min99,99% , op 25 szt</t>
  </si>
  <si>
    <t xml:space="preserve">Rurka tracheostomijna z mankietem rozmiar 7,0: 7,5: 8,0: ,8,5 : 9,0 </t>
  </si>
  <si>
    <t>Cewnik do odsysania górnych dróg oddechowych  22 CH</t>
  </si>
  <si>
    <t>Strzykawka do gazometrii 2ml w systemie  z filtrem</t>
  </si>
  <si>
    <t>Kateter do odsysania pola operacyjnego 27F 300 cm z zakończeniami typu lejek o średnicy wewnętrznej 11 mm z końcówką typu Yancauer 22,5F/ 15f x 250mm z kontrolą siły ssania</t>
  </si>
  <si>
    <t>Zestaw anestezjologiczny jednorazowego mużytku, współosiowy,pułapka wodna 2l , 2,1m/1,2 m bez lateksu</t>
  </si>
  <si>
    <t>System  do pomiaru ciśnienia śródbrzusznego,20 ml dren manometryczny wyposażony w filtr biologiczny umieszczony pomiędzy cewnikiem Foley, a zestawem do godzinowej zbiórki moczu zalecany czas zużycia 7 dni</t>
  </si>
  <si>
    <t>Końcówka typu YANKAUER 20 CH do odsysania pola operacyjnego z kontrolą siły ssania 4 otworami</t>
  </si>
  <si>
    <t xml:space="preserve"> Siatka -łata Biomaterial,wykonana wyłącznie z elastycznego politetrafluoroetylenu (ePTFE), dwustronna: gładka strona zapobiegająca adhezji do jelit oraz zrostom, strona teksturowana umożliwiająca wzrost tkankowy, stosowana do rekonstrukcji klatki piersiowej, zaopatrywania przepuklin brzusznych, ubytków jamy brzusznej oraz rekonstrukcji dna miednicy jednorazowego użytku, sterylna. Rozmiar: 10.0cm x 15.0cm x 2.0mm</t>
  </si>
  <si>
    <t xml:space="preserve"> Siatka -łata Biomaterial,wykonana wyłącznie z elastycznego politetrafluoroetylenu (ePTFE), dwustronna: gładka strona zapobiegająca adhezji do jelit oraz zrostom, strona teksturowana umożliwiająca wzrost tkankowy, stosowana do rekonstrukcji klatki piersiowej, zaopatrywania przepuklin brzusznych, ubytków jamy brzusznej oraz rekonstrukcji dna miednicy jednorazowego użytku, sterylna.Rozmiar: 10.0cm x 15.0cm x 1.0mm</t>
  </si>
  <si>
    <t>Zestaw do pobierania wydzieliny z drzewa oskrzelowego 10 ml pojemnik z dwoma cewnikami oraz zatyczką , sterylny w opakowaniu folia papier.</t>
  </si>
  <si>
    <t>Strzykawka do gazometrii  z perforowanym tłokiem do pobierania krwi tętniczej 3 ml  z  igłą.</t>
  </si>
  <si>
    <t>Filtr Bakteryjny jednorazowy do aparatu JET zabezpiecza układ oddechowy pacjenta i respirator JET przed zakażeniem</t>
  </si>
  <si>
    <t>Łyżka jednorazowego użytku do videolaryngoskopu typu McGraph rozmiary  2 , 3 , 4 .</t>
  </si>
  <si>
    <t xml:space="preserve">Rurka intubacyja z odsysaniem znad mankietu z konektorem nr 5,0 i  5,5  typ Murphy
wykonana z termoplastycznego, silikonowanego PVC
przezroczysta
mankiet niskociśnieniowy, wysokoobjętościowy
możliwość odsysania wydzieliny znad mankietu
minimalizacja ryzyka zakażeń
dren odsysający zakończony uniwersalnym łącznikiem
linia rtg na całej długości rurki
balonik kontrolny znakowany rozmiarem rurki
bez lateksu, bez ftalanów
jałowa, jednorazowego użytku
</t>
  </si>
  <si>
    <t xml:space="preserve">Rurka intubacyja z odsysaniem znad mankietu z konektorem nr  8 ,0 i 8,5 typ Murphy
wykonana z termoplastycznego, silikonowanego PVC
przezroczysta
mankiet niskociśnieniowy, wysokoobjętościowy
możliwość odsysania wydzieliny znad mankietu
minimalizacja ryzyka zakażeń
dren odsysający zakończony uniwersalnym łącznikiem
linia rtg na całej długości rurki
balonik kontrolny znakowany rozmiarem rurki
bez lateksu, bez ftalanów
jałowa, jednorazowego użytku
</t>
  </si>
  <si>
    <t xml:space="preserve">Rurka intubacyja z odsysaniem znad mankietu z konektorem nr    9,0 i 9,5 typ Murphy
wykonana z termoplastycznego, silikonowanego PVC
przezroczysta
mankiet niskociśnieniowy, wysokoobjętościowy
możliwość odsysania wydzieliny znad mankietu
minimalizacja ryzyka zakażeń
dren odsysający zakończony uniwersalnym łącznikiem
linia rtg na całej długości rurki
balonik kontrolny znakowany rozmiarem rurki
bez lateksu, bez ftalanów
jałowa, jednorazowego użytku
</t>
  </si>
  <si>
    <t xml:space="preserve">Rurka intubacyja z odsysaniem znad mankietu z konektorem nr  10,0   typ Murphy
wykonana z termoplastycznego, silikonowanego PVC
przezroczysta
mankiet niskociśnieniowy, wysokoobjętościowy
możliwość odsysania wydzieliny znad mankietu
minimalizacja ryzyka zakażeń
dren odsysający zakończony uniwersalnym łącznikiem
linia rtg na całej długości rurki
balonik kontrolny znakowany rozmiarem rurki
bez lateksu, bez ftalanów
jałowa, jednorazowego użytku
</t>
  </si>
  <si>
    <t>Bezpieczny zestaw do punkcji opłucnej i otrzewnej -torakocentezy i paracentezy , sterylny . Skład zestawu igła VERESA , strzykawka Luer-Lock 50ml , kaniula z otworami bocznymi oraz znacznikiem głębokości co 1 cm, zawór trójdrożnyzapewniający wygodny dostęp do zestawu drenującego bez otwierania zestawu , worek o poj minimum 2000 ml. Worek kaniula i strzykawka tworzące systyem zamknięty Igła wprowadzająca igłę Veresa wyposażona w zawór jednokierunkowy wentylowy zapobiegający powstaniu odmy oraz dwu kolorowy wskażnik bezpieczeństwa. Zestaw z cewnikiem poliuretanowym długości 12,5 cm umieszczonym na igle rozmiar 8CH/Fr</t>
  </si>
  <si>
    <t>Kateter do odsysania ran operacyjnych typu REDON dystalnie zwężony z otworem centralnym i 7 naprzemianległymi otworami bocznymi o dużej średnicy, nieulegającymi zamknięciu podczas zagięcia drenu dł. 70 cm, rozmiary  8F , 10F , 12F , 14F , 16F , 18F , 20F .</t>
  </si>
  <si>
    <t>Przedłużacz do odsysana pola operacyjnego 27F / 300 cm</t>
  </si>
  <si>
    <t>Dren brzuszny silikonowany z otworami bocznymi z linią kontrastującą RTG , średnica od 24F do 40F o dł. 40 cm , 50cm , 70 cm , Sterylny pakowany folia -papier.</t>
  </si>
  <si>
    <t>Dren opłucnowy do drenażu klatki piersiowej bez trokara z linią kontrastującą RTG średnica 28F , 32F  dł. 40 cm</t>
  </si>
  <si>
    <t>Kateter do drenażu klatki piersiowej mmiękki , pokryty powłoką hydrofilną z linią kontrastującą RTG o średnicach od  24F  do 32 F o długości 50 cm</t>
  </si>
  <si>
    <t>Kateter do drenażu klatki piersiowej z trokarem z linią kontrastującą RTG o Srednicach 16F , 20F , 24F , 28F , 32F o dł. 40cm .</t>
  </si>
  <si>
    <t>Spongostan Ana 8x 3 cm , Hemostatyk powierzchniowy wykonany z żelatyny wieprzowej. Wchłanialna gąbka żelatynowa tworząca matryce do adhezji i agregacji płytek krwi. Czas wchłaniania 4-6 tygodni. Hemostaza osiągana w czasie 2-8 min. Nie krusząca się plastyczna gąbka  o jednorodnej porowatości, nierozpuszczalna w wodzie ,  o kształcie cylindrycznym idealnym w zabiegach chirurgicznych. op  20 szt</t>
  </si>
  <si>
    <t>Spongostan Standard 7cm x5 cm x 1cmHemostatyk powierzchniowy wykonany z żelatyny wieprzowej. Wchłanialna gąbka żelatynowa tworząca matryce do adhezji i agregacji płytek krwi. Czas wchłaniania 4-6 tygodni. Hemostaza osiągana w czasie 2-8 min. Nie krusząca się plastyczna gąbka  o jednorodnej porowatości, nierozpuszczalna w wodzie ,  o kształcie prostopadłościanu , op x20 szt</t>
  </si>
  <si>
    <t>Zestaw do pobierania wydzieliny z tchawicy o pojemności 10 ml z kontrolą siły ssania.</t>
  </si>
  <si>
    <t>Zmieniacz membran kompatybilny  z kapnografem Sentec op 3 szt</t>
  </si>
  <si>
    <t>Cewnik balonowy do tamowania krwawienia z drzewa oskrzelowego 11 mm</t>
  </si>
  <si>
    <t>Cewnik balonowy do tamowania krwawienia z drzewa oskrzelowego 13 mm</t>
  </si>
  <si>
    <t>Siatka jednorazowa do usuwania ciał obcych z drzewa oskrzelowego</t>
  </si>
  <si>
    <t>Zestaw antymikrobiologiczny zawierający Cleaner i Protector, tworzący antywirusową i antybakteryjną bezbarwną nano powłokę zabezpieczającą powierzchnie do 6 miesięcy, umożliwiający zabezpieczenie powierzchni najbardziej narażonych na kontakt z patogenami typu : stal nierdzewna, aluminium, miedż , cynk, większość tworzyw sztucznych, szkło , ceramika, drewno, naklejki</t>
  </si>
  <si>
    <t>Filtr antybakteryjny hydrofobowy do ssaka Maxi Aspeed</t>
  </si>
  <si>
    <t>Cewnik Dufour Hematuria 3-drożny , wykonany ze 100% silikonu medycznego, przezroczysty , dla lepszej kontroli linia kontrasująca w RTG, miękki , symetryczny, jednolicie wypełniony balon, rozmiary : 14Fr , 16Fr , 18Fr , 20Fr , 22Fr , 24Fr  o dł. 420 mm, kanał do płukania zaopatrzony w zintegrowany koreczek, wyposażony w zatyczkę cewnikową</t>
  </si>
  <si>
    <t>Adapter jałowy podwójny - zastawka dostępu (połączenia ) bezigłowego o długości zastawki 3,4 cm o objętyości zalegania0,22 ml z drenem 18 cm , objętość wypełnienia zestawu 0,9 ml, średnica wewnętrzna drenów 1,3mm, nie zawierająca lateksu i DEHP , o ergonomicznym kształcie zapewniającym pewny uchwyt w palcach i cvhroniącym przed przypadkowym dotknięciem  końcówek w trakcie manipulacji, z przezroczystą obudową , z przezierną silikonową membraną i dobrze widoczną drogą przepływu , z gładką membraną zapewniającą łatwą i pewną dezynfekcję miejsca dostępu, nie posiadająca metalowych elementów, z końcówkami Luer-Lock. Zastawka zaopatrzona w automatyczny systemzapobiegający cofaniu się leku w kierunku zastawki po odłączeniu strzykawki lub linii infuzyjnej.  Pakowane pojedynczo jałowe.</t>
  </si>
  <si>
    <t>Adapter jałowy potrójny - zastawka dostępu (połączenia ) bezigłowego o długości zastawki 3,4 cm o objętyości zalegania 0,22 ml z drenem 22 cm , objętość wypełnienia zestawu 2 ml, średnica wewnętrzna drenów 1,3mm, nie zawierająca lateksu i DEHP , o ergonomicznym kształcie zapewniającym pewny uchwyt w palcach i chroniącym przed przypadkowym dotknięciem  końcówek w trakcie manipulacji, z przezroczystą obudową , z przezierną silikonową membraną i dobrze widoczną drogą przepływu , z gładką membraną zapewniającą łatwą i pewną dezynfekcję miejsca dostępu, nie posiadająca metalowych elementów, z końcówkami Luer-Lock. Zastawka zaopatrzona w automatyczny system zapobiegający cofaniu się leku w kierunku zastawki po odłączeniu strzykawki lub linii infuzyjnej.  Pakowane pojedynczo jałowe.</t>
  </si>
  <si>
    <t>Adapter jałowy potrójny - zastawka dostępu (połączenia ) bezigłowego o długości zastawki 3,4 cm o objętyości zalegania 0,22 ml z drenem 20 cm , objętość wypełnienia zestawu 1,6 ml, średnica wewnętrzna drenów 1,3mm, nie zawierająca lateksu i DEHP , o ergonomicznym kształcie zapewniającym pewny uchwyt w palcach i cvhroniącym przed przypadkowym dotknięciem  końcówek w trakcie manipulacji, z przezroczystą obudową , z przezierną silikonową membraną i dobrze widoczną drogą przepływu , z gładką membranązapewniającą łatwą ipewną dezynfekcję miejsca dostępu, nie posiadającametalowych elementów, z końcówkami Luer-Lock. Zastawka zaopatrzona w automatyczny systemzapobiegający cofaniu się leku w kierunku zastawki po odłączeniu strzykawki lub linii infuzyjnej.  Pakowane pojedynczo jałowe.</t>
  </si>
  <si>
    <t>Łyżeczka uszna jednorazowego użytku, sterylna, do wykonania procedury łyżeczkowania ucha zewnętrznego</t>
  </si>
  <si>
    <t>Balon Politzera do przedmuchiwania trąbek słuchowych z oliwkami -zestaw</t>
  </si>
  <si>
    <t xml:space="preserve">IIgła motylkowa o wymiarach: 23G (0.6mm), długość igły: 19mm, długość wężyka: 178mm, kolor: błękitny (pakowane po 20 szt)
</t>
  </si>
  <si>
    <t>Filtry hydrofobowe antybakteryjne do ssaka, rozmiar końcówek 8,5 mm z jednej strony oraz 9,5 mm z drugiej strony. Jednorazowy sterylny . Opakowanie folia papier .</t>
  </si>
  <si>
    <t>Pakiet 21</t>
  </si>
  <si>
    <t>Pakiet 22</t>
  </si>
  <si>
    <t>Pakiet 23</t>
  </si>
  <si>
    <t>Pakiet 24</t>
  </si>
  <si>
    <t>Pakiet 25</t>
  </si>
  <si>
    <t>Pakiet 26</t>
  </si>
  <si>
    <t>Pakiet 29</t>
  </si>
  <si>
    <t>Pakiet 30</t>
  </si>
  <si>
    <t>Pakiet 31</t>
  </si>
  <si>
    <t>Pakiet 32</t>
  </si>
  <si>
    <t>Pakiet 33</t>
  </si>
  <si>
    <t>Pakiet 34</t>
  </si>
  <si>
    <t>Pakiet 35</t>
  </si>
  <si>
    <t>Pakiet 36</t>
  </si>
  <si>
    <t>Pakiet 37</t>
  </si>
  <si>
    <t>Pakiet 38</t>
  </si>
  <si>
    <t>Pakiet 39</t>
  </si>
  <si>
    <t>Pakiet 40</t>
  </si>
  <si>
    <t>Pakiet 41</t>
  </si>
  <si>
    <t>Pakiet 42</t>
  </si>
  <si>
    <t>Pakiet 43</t>
  </si>
  <si>
    <t>Pakiet 44</t>
  </si>
  <si>
    <t>Pakiet 45</t>
  </si>
  <si>
    <t>Pakiet 46</t>
  </si>
  <si>
    <t>Pakiet 47</t>
  </si>
  <si>
    <t>Pakiet 48</t>
  </si>
  <si>
    <t>Pakiet 49</t>
  </si>
  <si>
    <t>Stabilizator nosowy , gąbkowy, bezlateksowy jednorazowy sterylny  do pooperacyjnej aplikacji po rhino i septoplastyce impregnowany nie przylegający z nicią zabezpieczającą o dł. 25 cm, z paskiem widocznym w RTG. W rozm.: 70x 20x 10 mm lub 50x 20x 10mm do wyboru przez zamawiającego pakowane po 25 par w opak.</t>
  </si>
  <si>
    <t>Pakiet 50</t>
  </si>
  <si>
    <t>Kompresy do nosa Abdoma  od wewnątrz wykonane z włókniny kompresowej, od zewnątrz zabezpieczone  opaską dzianą przechodzącą w troki. Troki związane z tyłu głowy mocują opatrunek pod nosem , do pochłaniania płynów po zabiegach laryngologicznych rozmiar 7,5 x 4 cm.  Pakowane po 50 szt</t>
  </si>
  <si>
    <t>Seton jałowy wykonany z czystej bawełny z tkanymi brzegami gzaza 17 nitkowa 4 warstwy . Sterylnie pakowane setony stosowane są do tamponowania naturalnych jam ciała np. w laryngologii. Rozm. 2m x 1cm</t>
  </si>
  <si>
    <t>Seton jałowy wykonany z czystej bawełny z tkanymi brzegami gzaza 17 nitkowa 4 warstwy . Sterylnie pakowane setony stosowane są do tamponowania naturalnych jam ciała np. w laryngologii. Rozm. 2m x 2cm</t>
  </si>
  <si>
    <t>Pakiet 51</t>
  </si>
  <si>
    <t>Zestaw do ciągłej hemodializy/hemofiltracji z regionalną antykoagulacją cytrynianową z hemofiltrem o pow1,8 m2 i przyłączami typu SecuNect</t>
  </si>
  <si>
    <t>Zestaw do ciągłej hemodializy/hemofiltracji z regionalną koagulacjącytrynianową do leczenia wstrząsu septycznego z hemofiltrem o podwyższonym punkcie odcięcia do 40kD i przyłączami SecuNect</t>
  </si>
  <si>
    <t>Zestaw do plazmaforezy dla dorosłych z filtrem o pow. 0,6m2</t>
  </si>
  <si>
    <t>worek na filtrat 10 l z zaworem spustowym</t>
  </si>
  <si>
    <t>Cewnik dializacyjny silikonowy 11,5F , 13,5F ,  o długości 15 cm lub 20 cm , lub 24cm w zestawie do implantacji</t>
  </si>
  <si>
    <t>Cewnik dializacyjny silikonowy 13,5F o dł. 28 cm lub 35 cm w zestawie do implantacji</t>
  </si>
  <si>
    <t>Roztwór do zabezpieczenia cewnika dializacyjnego na bazie 46,7% lub 30% cytrynianu sodu . Op 20 amp po 5 ml</t>
  </si>
  <si>
    <t>Przyrząd do infuzji dożylnej za pomocą zgodnych pomp (kompatybilny do pompy Braun) - Infusomat do żywienia pozajelitowqego odporny na działanie lipidów, posiada odpowietrznik z filtrem przeciwbakteryjnym i zatyczką Eurocap, górna część komory kroplowej dopasowana do czujnika kropli, filtr infuzyjny 0,2 um, zaciskB60:C63 rolkowy  bez PCV i DEHP. Bursztynowy.</t>
  </si>
  <si>
    <t>Opatrunek do zaopatrywania ran pooperacyjnych  : jałowy samoprzylepny  z warstwą przylegającą nie wywołującą podrażnień skóry. Warstwa przylegająca do rany z hydrofobowej siatki zapobiegającej przyklejaniu się opatrunku do rany. Warstwa chłonna z waty bawełnianej wysokochłonnej. Zewnętrzna warstwa opatrunku zawiera wodoodporną impregnację. Opatrunek przepuszczalny dla pary wodnej i powietrza.  Rozmiar 25cm x 10cm, op. x 25 szt</t>
  </si>
  <si>
    <t>Opatrunek do zaopatrywania ran pooperacyjnych  : jałowy samoprzylepny  z warstwą przylegającą nie wywołującą podrażnień skóry. Warstwa przylegająca do rany z hydrofobowej siatki zapobiegającej przyklejaniu się opatrunku do rany. Warstwa chłonna z waty bawełnianej wysokochłonnej. Zewnętrzna warstwa opatrunku zawiera wodoodporną impregnację. Opatrunek przepuszczalny dla pary wodnej i powietrza.  Rozmiar 15cm x 8cm , op x 25 szt</t>
  </si>
  <si>
    <t>Opatrunek do zaopatrywania ran pooperacyjnych  : jałowy samoprzylepny  z warstwą przylegającą nie wywołującą podrażnień skóry. Warstwa przylegająca do rany z hydrofobowej siatki zapobiegającej przyklejaniu się opatrunku do rany. Warstwa chłonna z waty bawełnianej wysokochłonnej. Zewnętrzna warstwa opatrunku zawiera wodoodporną impregnację. Opatrunek przepuszczalny dla pary wodnej i powietrza.  Rozmiar 7,2cm x 5cm, op x 50 szt</t>
  </si>
  <si>
    <t>Pakiet 52</t>
  </si>
  <si>
    <t>Pakiet 28</t>
  </si>
  <si>
    <t>Pakiet 27</t>
  </si>
  <si>
    <t>Zgłębnik żołądkowy z zatyczką  14,CH, 16CH , 18CH , 20CH, 22CH</t>
  </si>
  <si>
    <t>Zgłębnik żołądkowy z prowadnicą  14,CH, 16CH , 18CH , 20CH, 22CH</t>
  </si>
  <si>
    <t>Cewnik Foleya gumowy silikonowany sterylny z czterema otworami drenującym 12, 14, 16, 18, 20, 22, 24. Czas utrzymania minimum 14 dni, potwierdzony badaniem producenta.</t>
  </si>
  <si>
    <t xml:space="preserve">Bloker oskrzelowy z zagiętą końcówką do precyzyjnego umieszczenia w lewym lub prawym oskrzelu przez rurkę intubacyjna. Wysokoobjetościowy, niskociśnieniowy mankiet, silikonowa zatyczka do łącznika kątowego, nie zawiera lateksu, sterylny, wykonany z poliuretanu- w zestawie z blokerem łącznik kątowy </t>
  </si>
  <si>
    <t>Zestaw- zamknięty system do odsysania dróg oddechowych u dorosłych do mrurek intubacyjnych długość cewnika 580 mm rozmiary+A273:I276 12 CH , 14CH , 16CH sterylny pakowany w jednym integralnym opakowaniu wrazz przestrzenią martwą.Uniwersalny łącznik stożkowy, złącze standardowe do obwodów oddechowych, obrotowa łatwa do demontażu dzięki pierścieniowi rozłączającemu system do odsysania z łącznikiem rurki, zastawka zapewniająca odizolowanie dróg oddechowych pacjenta i bezpieczne przepłukanie systemu , a także umożliwiająca wykonanie bronchofiberoskopii zapewniającintegralność systemuwentylacji podczas badania, orazpobierania próbek wydzieliny - okres użytkowania 72 h. żestaw nie zawiera ftalanów di(2-etylo-heksylu) DEHP. Pakowane po 10 szt</t>
  </si>
  <si>
    <t>Sterylny elektrostatyczny filtr oddechowy , antybakteryjny i antywirusowy, hydrofobowy, z celulozowym wymiennikiem ciepła i wilgoci, z portem do kapnografii, zakres objętości oddechowej VT 300 - 1500 ml, wydajność nawilżania dla VT 500 ml 33 mgH2O/l,waga max 48g,przestrzeń martwa max 91 ml, opór przepływu 2,1 cm H2O przy 60 l/min, skuteczność filtracji min99,99% , op 25 szt</t>
  </si>
  <si>
    <t>Probówka do biochemii, poj. 1,2-1,5 ml, śr. 8-9 mm, op. 50  szt</t>
  </si>
  <si>
    <t>Probówka do koagulologii cytrynian, poj. 1,2-1,5 ml, śr. 8-9 mm, op. 50  szt</t>
  </si>
  <si>
    <t>Probówka do morfologii, poj. 1,2-1,5 ml, śr. 8-9 mm, op. 50  szt</t>
  </si>
  <si>
    <t xml:space="preserve">Prowadnica z wyginaną, sterowalną końcówką ułatwiająca wprowadzanie prowadnicy w warunkach trudnych dróg oddechowych. Wypustki do sterownia końcówką, usytuowane w miejscu, które nie przechodzi przez struny głosowe. Tępa silikonowa końcówka nie uszkadzająca dróg oddechowych. Końcówka pokryta fosforyzującym materiałem dobrze widoczna nawet w świetle ultrafioletowym używanym w niektórych laryngoskopach. Posiadająca znaczniki głębokości od 10 do 50 cm, całkowita długość min. 65 cm, nie zawierająca lateksu </t>
  </si>
  <si>
    <t xml:space="preserve">Jednorazowe, antybakteryjne kurtyny, zapewniające prywatność pacjenta, wykonane z trwałego, nieprzezroczystego materiału polipropylenowego o gramaturze min. 120 g/m2. Czas zastosowania kurtyn do 6 miesięcy bez potrzeby prania. Wymiary kurtyn wysokość X szerokość (250 cm X 255cm; i 375cm - do wyboru. Kurtyna posiadająca dobrze widoczną zgrzewaną etykietę z miejscem na wpisanie daty jej wymiany oraz unikalnym numerem identyfikacyjnym LOT. Możliwość umieszczenia dodatkowego chemicznego wskaźnika optycznie wskazującego czas do wymiany kurtyny.  Kurtyny dostarczane z haczykami do zamocowania .  Materiał kurtyn ze środkiem o silnych właściwościach antybakteryjnych przeciwko takim patogenom jak: MRSA, Klebsiella pneumoniae, E.coli, Staphylococcus aureus,  Vancomycin-Resistant Enterococcus, Enterobacter cloacae, Clostridium difficile. Skuteczność antybakteryjna materiału potwierdzona w niezależnych testach laboratoryjnych zgodnie z międzynarodową normą ISO 20743.                                                                          Kurtyny posiadające właściwości ognioodporne, przetestowane zgodnie z normami: BS 5867:Część 2 Typ C oraz NFPA 701 i EN 13773. Materiał polipropylenowy nadający się w 100% do recyklingu. </t>
  </si>
  <si>
    <t>Gaziki jednorazowe do dezynfekcji skóry przed iniekcją, jałowe, nasączone 70% alkoholem izopropylowym, rozmiar 6 cm x 6 cm</t>
  </si>
  <si>
    <t xml:space="preserve">Osłona- pokrowiec jałowy, do sterylnego zabezpieczenia stolika Mayo. Warstwa chłonna umożliwia wchłanianie płynów z użytych podczas operacji narzędzi, natomiast warstwa folii chroni przed przenikaniem płynów na stolik. Pokrowiec nie przesuwa się po stoliku.    Rozm.pokrowca 80x145cm. Pakowany papier- folia. </t>
  </si>
  <si>
    <t>Pakiet 18</t>
  </si>
  <si>
    <t xml:space="preserve">Ogółem </t>
  </si>
  <si>
    <t>Igła do biopsji pod kontrolą endoultrasonografii EBUS (FNA), 
igła ze ściętym ostrzem, maksymalna długość wysunięcia ostrza igły: 5 cm, regulacja wysunięcia osłonki od 0 do maksymalnie 3 cm, w części dystalnej igła poddana specjalnej obróbce wzmacniającej jej echogeniczność;  igła posiada 2 blokady w postaci mechanizmu pokręteł, narzędzie posiada zaokrąglony mandryn; w komplecie strzykawka próżniowa o pojemności 10 ml. Rozmiary igieł: 19G, 22G i 25 G. Igła musi być kompatybilna z bronchoskopem typu EBUS firmy Pentax bez konieczności stosowania dodatkowych adapterów.</t>
  </si>
  <si>
    <t>Igła do biopsji pod kontrolą endoultrasonografii EBUS (FNB) - do pobierania wysokiej jakości próbek histologicznych, Igła  z potrójnym ostrzem  na obwodzie igły (kształt korony), maksymalna długość wysunięcia ostrza igły: 5 cm, regulacja wysunięcia osłonki od 0 do maksymalnie 3 cm,  w części dystalnej igła poddana specjalnej obróbce wzmacniającej jej echogeniczność;  igła posiada 2 blokady w postaci mechanizmu pokręteł, narzędzie posiada zaokrąglony mandryn w komplecie strzykawka próżniowa o pojemności 10ml
Rozmiary igieł 19G, 22G i 25 G dla różnych typów ostrzy:
- potrójne ostrze na obwodzie igły (kształt korony)
- podwójne ostrze na obwodzie igły (kształ harpuna – jedno ostrze dłuższe)
- pojedyncze ostrze na obwodzie z ostrzem dodatkowym w okienku bocznym; Igła musi być kompatybilna z bronchoskopem typu EBUS firmy Pentax bez konieczności stosowania dodatkowych adapterów.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</si>
</sst>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0.00\ &quot;zł&quot;;[Red]\-#,##0.00\ &quot;zł&quot;"/>
    <numFmt numFmtId="44" formatCode="_-* #,##0.00\ &quot;zł&quot;_-;\-* #,##0.00\ &quot;zł&quot;_-;_-* &quot;-&quot;??\ &quot;zł&quot;_-;_-@_-"/>
    <numFmt numFmtId="43" formatCode="_-* #,##0.00_-;\-* #,##0.00_-;_-* &quot;-&quot;??_-;_-@_-"/>
    <numFmt numFmtId="164" formatCode="_-* #,##0.00\ _z_ł_-;\-* #,##0.00\ _z_ł_-;_-* &quot;-&quot;??\ _z_ł_-;_-@_-"/>
    <numFmt numFmtId="165" formatCode="#,##0.00\ _z_ł"/>
    <numFmt numFmtId="166" formatCode="#,##0.00&quot;   &quot;"/>
    <numFmt numFmtId="167" formatCode="#,##0.00\ &quot;zł&quot;"/>
    <numFmt numFmtId="168" formatCode="[$-415]General"/>
    <numFmt numFmtId="169" formatCode="[$-415]0.00"/>
    <numFmt numFmtId="170" formatCode="[$-415]0%"/>
    <numFmt numFmtId="171" formatCode="#,##0.00&quot; zł&quot;;[Red]&quot;-&quot;#,##0.00&quot; zł&quot;"/>
    <numFmt numFmtId="172" formatCode="&quot; &quot;#,##0.00&quot; &quot;;&quot;-&quot;#,##0.00&quot; &quot;;&quot; -&quot;#&quot; &quot;;&quot; &quot;@&quot; &quot;"/>
    <numFmt numFmtId="173" formatCode="#,##0.00&quot; &quot;[$zł-415];[Red]&quot;-&quot;#,##0.00&quot; &quot;[$zł-415]"/>
    <numFmt numFmtId="174" formatCode="&quot; &quot;#,##0.00&quot; &quot;;&quot;-&quot;#,##0.00&quot; &quot;;&quot; -&quot;#&quot; &quot;;@&quot; &quot;"/>
    <numFmt numFmtId="175" formatCode="[$-415]#,##0"/>
  </numFmts>
  <fonts count="3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9"/>
      <color rgb="FF000000"/>
      <name val="Century Gothic"/>
      <family val="2"/>
      <charset val="238"/>
    </font>
    <font>
      <b/>
      <sz val="11"/>
      <color theme="1"/>
      <name val="Century Gothic"/>
      <family val="2"/>
      <charset val="238"/>
    </font>
    <font>
      <sz val="9"/>
      <color theme="1"/>
      <name val="Century Gothic"/>
      <family val="2"/>
      <charset val="238"/>
    </font>
    <font>
      <sz val="9"/>
      <name val="Century Gothic"/>
      <family val="2"/>
      <charset val="238"/>
    </font>
    <font>
      <b/>
      <sz val="9"/>
      <color theme="1"/>
      <name val="Century Gothic"/>
      <family val="2"/>
      <charset val="238"/>
    </font>
    <font>
      <sz val="11"/>
      <color rgb="FF000000"/>
      <name val="Calibri"/>
      <family val="2"/>
      <charset val="238"/>
    </font>
    <font>
      <b/>
      <sz val="9"/>
      <color rgb="FF000000"/>
      <name val="Century Gothic"/>
      <family val="2"/>
      <charset val="238"/>
    </font>
    <font>
      <sz val="11"/>
      <color rgb="FF000000"/>
      <name val="Arial"/>
      <family val="2"/>
      <charset val="238"/>
    </font>
    <font>
      <sz val="10"/>
      <color rgb="FF000000"/>
      <name val="Arial"/>
      <family val="2"/>
      <charset val="238"/>
    </font>
    <font>
      <b/>
      <i/>
      <sz val="16"/>
      <color rgb="FF000000"/>
      <name val="Arial"/>
      <family val="2"/>
      <charset val="238"/>
    </font>
    <font>
      <b/>
      <i/>
      <u/>
      <sz val="11"/>
      <color rgb="FF000000"/>
      <name val="Arial"/>
      <family val="2"/>
      <charset val="238"/>
    </font>
    <font>
      <sz val="11"/>
      <color theme="1"/>
      <name val="Arial"/>
      <family val="2"/>
      <charset val="238"/>
    </font>
    <font>
      <b/>
      <i/>
      <sz val="16"/>
      <color theme="1"/>
      <name val="Arial"/>
      <family val="2"/>
      <charset val="238"/>
    </font>
    <font>
      <b/>
      <i/>
      <u/>
      <sz val="11"/>
      <color theme="1"/>
      <name val="Arial"/>
      <family val="2"/>
      <charset val="238"/>
    </font>
    <font>
      <sz val="11"/>
      <color indexed="8"/>
      <name val="Calibri"/>
      <family val="2"/>
      <charset val="238"/>
    </font>
    <font>
      <sz val="8"/>
      <name val="Calibri"/>
      <family val="2"/>
      <scheme val="minor"/>
    </font>
    <font>
      <sz val="10"/>
      <color indexed="8"/>
      <name val="Helvetica"/>
    </font>
    <font>
      <b/>
      <sz val="9"/>
      <color rgb="FF000000"/>
      <name val="Century Gothic"/>
      <family val="2"/>
    </font>
    <font>
      <sz val="9"/>
      <name val="Century Gothic"/>
      <family val="2"/>
    </font>
    <font>
      <sz val="9"/>
      <color rgb="FF000000"/>
      <name val="Century Gothic"/>
      <family val="2"/>
    </font>
    <font>
      <b/>
      <sz val="11"/>
      <color rgb="FF000000"/>
      <name val="Calibri"/>
      <family val="2"/>
      <charset val="238"/>
    </font>
    <font>
      <sz val="11"/>
      <color rgb="FF000000"/>
      <name val="Century Gothic"/>
      <family val="2"/>
    </font>
    <font>
      <i/>
      <sz val="11"/>
      <color theme="1"/>
      <name val="Calibri"/>
      <family val="2"/>
      <charset val="238"/>
      <scheme val="minor"/>
    </font>
    <font>
      <b/>
      <sz val="9"/>
      <name val="Century Gothic"/>
      <family val="2"/>
      <charset val="238"/>
    </font>
    <font>
      <b/>
      <sz val="9"/>
      <color theme="1"/>
      <name val="Century Gothic"/>
      <family val="2"/>
    </font>
    <font>
      <b/>
      <sz val="11"/>
      <color theme="1"/>
      <name val="Calibri"/>
      <family val="2"/>
      <charset val="238"/>
      <scheme val="minor"/>
    </font>
    <font>
      <sz val="9"/>
      <color theme="1"/>
      <name val="Century Gothic"/>
      <family val="2"/>
    </font>
    <font>
      <sz val="8"/>
      <color rgb="FF000000"/>
      <name val="Century Gothic"/>
      <family val="2"/>
    </font>
  </fonts>
  <fills count="8">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4" tint="0.39997558519241921"/>
        <bgColor indexed="64"/>
      </patternFill>
    </fill>
    <fill>
      <patternFill patternType="solid">
        <fgColor rgb="FF00B050"/>
        <bgColor indexed="64"/>
      </patternFill>
    </fill>
    <fill>
      <patternFill patternType="solid">
        <fgColor theme="4" tint="0.39997558519241921"/>
        <bgColor rgb="FFFFFFFF"/>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A"/>
      </right>
      <top/>
      <bottom/>
      <diagonal/>
    </border>
    <border>
      <left/>
      <right style="thin">
        <color rgb="FF00000A"/>
      </right>
      <top/>
      <bottom style="thin">
        <color rgb="FF00000A"/>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bottom/>
      <diagonal/>
    </border>
    <border>
      <left style="thin">
        <color rgb="FF000000"/>
      </left>
      <right style="thin">
        <color indexed="64"/>
      </right>
      <top style="thin">
        <color rgb="FF000000"/>
      </top>
      <bottom style="thin">
        <color indexed="64"/>
      </bottom>
      <diagonal/>
    </border>
    <border>
      <left style="thin">
        <color indexed="64"/>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A"/>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top style="thin">
        <color rgb="FF000000"/>
      </top>
      <bottom/>
      <diagonal/>
    </border>
  </borders>
  <cellStyleXfs count="33">
    <xf numFmtId="0" fontId="0" fillId="0" borderId="0"/>
    <xf numFmtId="44" fontId="3" fillId="0" borderId="0" applyFont="0" applyFill="0" applyBorder="0" applyAlignment="0" applyProtection="0"/>
    <xf numFmtId="0" fontId="2" fillId="0" borderId="0"/>
    <xf numFmtId="43" fontId="3" fillId="0" borderId="0" applyFont="0" applyFill="0" applyBorder="0" applyAlignment="0" applyProtection="0"/>
    <xf numFmtId="0" fontId="3" fillId="0" borderId="0"/>
    <xf numFmtId="0" fontId="9" fillId="0" borderId="0"/>
    <xf numFmtId="168" fontId="9" fillId="0" borderId="0" applyBorder="0" applyProtection="0"/>
    <xf numFmtId="0" fontId="11" fillId="0" borderId="0"/>
    <xf numFmtId="172" fontId="9" fillId="0" borderId="0" applyBorder="0" applyProtection="0"/>
    <xf numFmtId="168" fontId="12" fillId="0" borderId="0" applyBorder="0" applyProtection="0"/>
    <xf numFmtId="0" fontId="13" fillId="0" borderId="0" applyNumberFormat="0" applyBorder="0" applyProtection="0">
      <alignment horizontal="center"/>
    </xf>
    <xf numFmtId="0" fontId="13" fillId="0" borderId="0" applyNumberFormat="0" applyBorder="0" applyProtection="0">
      <alignment horizontal="center" textRotation="90"/>
    </xf>
    <xf numFmtId="0" fontId="14" fillId="0" borderId="0" applyNumberFormat="0" applyBorder="0" applyProtection="0"/>
    <xf numFmtId="173" fontId="14" fillId="0" borderId="0" applyBorder="0" applyProtection="0"/>
    <xf numFmtId="0" fontId="15" fillId="0" borderId="0"/>
    <xf numFmtId="174" fontId="9" fillId="0" borderId="0"/>
    <xf numFmtId="0" fontId="12" fillId="0" borderId="0"/>
    <xf numFmtId="0" fontId="16" fillId="0" borderId="0">
      <alignment horizontal="center"/>
    </xf>
    <xf numFmtId="0" fontId="13" fillId="0" borderId="0">
      <alignment horizontal="center"/>
    </xf>
    <xf numFmtId="0" fontId="16" fillId="0" borderId="0">
      <alignment horizontal="center" textRotation="90"/>
    </xf>
    <xf numFmtId="0" fontId="13" fillId="0" borderId="0">
      <alignment horizontal="center" textRotation="90"/>
    </xf>
    <xf numFmtId="0" fontId="17" fillId="0" borderId="0"/>
    <xf numFmtId="0" fontId="14" fillId="0" borderId="0"/>
    <xf numFmtId="173" fontId="17" fillId="0" borderId="0"/>
    <xf numFmtId="173" fontId="14" fillId="0" borderId="0"/>
    <xf numFmtId="164" fontId="11" fillId="0" borderId="0" applyFont="0" applyFill="0" applyBorder="0" applyAlignment="0" applyProtection="0"/>
    <xf numFmtId="0" fontId="18" fillId="0" borderId="0" applyBorder="0" applyProtection="0"/>
    <xf numFmtId="0" fontId="20" fillId="0" borderId="0" applyNumberFormat="0" applyFill="0" applyBorder="0" applyProtection="0">
      <alignment vertical="top" wrapText="1"/>
    </xf>
    <xf numFmtId="9" fontId="3" fillId="0" borderId="0" applyFont="0" applyFill="0" applyBorder="0" applyAlignment="0" applyProtection="0"/>
    <xf numFmtId="168" fontId="9" fillId="0" borderId="0" applyBorder="0" applyProtection="0"/>
    <xf numFmtId="44" fontId="3" fillId="0" borderId="0" applyFont="0" applyFill="0" applyBorder="0" applyAlignment="0" applyProtection="0"/>
    <xf numFmtId="0" fontId="1" fillId="0" borderId="0"/>
    <xf numFmtId="164" fontId="11" fillId="0" borderId="0" applyFont="0" applyFill="0" applyBorder="0" applyAlignment="0" applyProtection="0"/>
  </cellStyleXfs>
  <cellXfs count="285">
    <xf numFmtId="0" fontId="0" fillId="0" borderId="0" xfId="0"/>
    <xf numFmtId="165" fontId="4" fillId="2" borderId="1"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3" fontId="6" fillId="3" borderId="2" xfId="0" applyNumberFormat="1"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165" fontId="4" fillId="2" borderId="3" xfId="0"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wrapText="1"/>
    </xf>
    <xf numFmtId="0" fontId="6" fillId="3" borderId="2" xfId="0" applyFont="1" applyFill="1" applyBorder="1" applyAlignment="1">
      <alignment vertical="center" wrapText="1"/>
    </xf>
    <xf numFmtId="0" fontId="6" fillId="3" borderId="0" xfId="0" applyFont="1" applyFill="1" applyAlignment="1">
      <alignment horizontal="center" vertical="center" wrapText="1"/>
    </xf>
    <xf numFmtId="0" fontId="8" fillId="3" borderId="6" xfId="0" applyFont="1" applyFill="1" applyBorder="1" applyAlignment="1">
      <alignment horizontal="center" vertical="center" wrapText="1"/>
    </xf>
    <xf numFmtId="165" fontId="8" fillId="3" borderId="6" xfId="0" applyNumberFormat="1" applyFont="1" applyFill="1" applyBorder="1" applyAlignment="1">
      <alignment horizontal="center" vertical="center" wrapText="1"/>
    </xf>
    <xf numFmtId="0" fontId="6" fillId="3" borderId="0" xfId="0" applyFont="1" applyFill="1"/>
    <xf numFmtId="0" fontId="8"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3" fontId="6" fillId="0" borderId="2" xfId="0" applyNumberFormat="1" applyFont="1" applyBorder="1" applyAlignment="1">
      <alignment horizontal="center" vertical="center" wrapText="1"/>
    </xf>
    <xf numFmtId="0" fontId="6" fillId="0" borderId="0" xfId="0" applyFont="1" applyAlignment="1">
      <alignment horizontal="center" vertical="center" wrapText="1"/>
    </xf>
    <xf numFmtId="165" fontId="8" fillId="0" borderId="2" xfId="0" applyNumberFormat="1" applyFont="1" applyBorder="1" applyAlignment="1">
      <alignment horizontal="center" vertical="center" wrapText="1"/>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wrapText="1"/>
    </xf>
    <xf numFmtId="0" fontId="8" fillId="0" borderId="2" xfId="0" applyFont="1" applyBorder="1"/>
    <xf numFmtId="0" fontId="8" fillId="0" borderId="0" xfId="0" applyFont="1"/>
    <xf numFmtId="165" fontId="8" fillId="0" borderId="0" xfId="0" applyNumberFormat="1" applyFont="1" applyAlignment="1">
      <alignment horizontal="center" vertical="center" wrapText="1"/>
    </xf>
    <xf numFmtId="44" fontId="6" fillId="3" borderId="0" xfId="0" applyNumberFormat="1" applyFont="1" applyFill="1" applyAlignment="1">
      <alignment horizontal="center" vertical="center" wrapText="1"/>
    </xf>
    <xf numFmtId="0" fontId="8" fillId="3" borderId="0" xfId="0" applyFont="1" applyFill="1" applyAlignment="1">
      <alignment horizontal="center" vertical="center" wrapText="1"/>
    </xf>
    <xf numFmtId="44" fontId="8" fillId="3" borderId="0" xfId="0" applyNumberFormat="1" applyFont="1" applyFill="1" applyAlignment="1">
      <alignment horizontal="center" vertical="center" wrapText="1"/>
    </xf>
    <xf numFmtId="0" fontId="6" fillId="0" borderId="0" xfId="0" applyFont="1"/>
    <xf numFmtId="44" fontId="6" fillId="0" borderId="0" xfId="0" applyNumberFormat="1" applyFont="1"/>
    <xf numFmtId="9" fontId="6" fillId="0" borderId="2" xfId="0" applyNumberFormat="1" applyFont="1" applyBorder="1" applyAlignment="1">
      <alignment horizontal="center" vertical="center" wrapText="1"/>
    </xf>
    <xf numFmtId="0" fontId="7" fillId="0" borderId="2" xfId="0" applyFont="1" applyBorder="1" applyAlignment="1">
      <alignment vertical="center" wrapText="1"/>
    </xf>
    <xf numFmtId="0" fontId="8" fillId="0" borderId="5" xfId="0" applyFont="1" applyBorder="1" applyAlignment="1">
      <alignment vertical="center" wrapText="1"/>
    </xf>
    <xf numFmtId="0" fontId="8" fillId="0" borderId="5" xfId="0" applyFont="1" applyBorder="1" applyAlignment="1">
      <alignment horizontal="center" vertical="center" wrapText="1"/>
    </xf>
    <xf numFmtId="0" fontId="6" fillId="0" borderId="2" xfId="0" applyFont="1" applyBorder="1"/>
    <xf numFmtId="0" fontId="6" fillId="0" borderId="0" xfId="0" applyFont="1" applyAlignment="1">
      <alignment wrapText="1"/>
    </xf>
    <xf numFmtId="9" fontId="7" fillId="3" borderId="2" xfId="0" applyNumberFormat="1" applyFont="1" applyFill="1" applyBorder="1" applyAlignment="1">
      <alignment horizontal="center" vertical="center" wrapText="1"/>
    </xf>
    <xf numFmtId="0" fontId="6" fillId="0" borderId="2" xfId="0" applyFont="1" applyBorder="1" applyAlignment="1">
      <alignment wrapText="1"/>
    </xf>
    <xf numFmtId="0" fontId="7" fillId="0" borderId="2" xfId="0" applyFont="1" applyBorder="1" applyAlignment="1">
      <alignment horizontal="center" vertical="center" wrapText="1"/>
    </xf>
    <xf numFmtId="167" fontId="6" fillId="0" borderId="2" xfId="0" applyNumberFormat="1" applyFont="1" applyBorder="1" applyAlignment="1">
      <alignment horizontal="center" vertical="center" wrapText="1"/>
    </xf>
    <xf numFmtId="0" fontId="5" fillId="3" borderId="0" xfId="0" applyFont="1" applyFill="1" applyAlignment="1">
      <alignment wrapText="1"/>
    </xf>
    <xf numFmtId="167" fontId="8" fillId="0" borderId="2" xfId="0" applyNumberFormat="1" applyFont="1" applyBorder="1"/>
    <xf numFmtId="2" fontId="8" fillId="0" borderId="2" xfId="0" applyNumberFormat="1" applyFont="1" applyBorder="1" applyAlignment="1">
      <alignment vertical="center" wrapText="1"/>
    </xf>
    <xf numFmtId="0" fontId="10" fillId="2" borderId="1" xfId="5" applyFont="1" applyFill="1" applyBorder="1" applyAlignment="1">
      <alignment vertical="center" wrapText="1"/>
    </xf>
    <xf numFmtId="0" fontId="10" fillId="2" borderId="1" xfId="5" applyFont="1" applyFill="1" applyBorder="1" applyAlignment="1">
      <alignment horizontal="center" vertical="center" wrapText="1"/>
    </xf>
    <xf numFmtId="0" fontId="4" fillId="2" borderId="4" xfId="5" applyFont="1" applyFill="1" applyBorder="1" applyAlignment="1">
      <alignment horizontal="center" vertical="center" wrapText="1"/>
    </xf>
    <xf numFmtId="0" fontId="4" fillId="2" borderId="7" xfId="5" applyFont="1" applyFill="1" applyBorder="1" applyAlignment="1">
      <alignment horizontal="left" vertical="center" wrapText="1"/>
    </xf>
    <xf numFmtId="167" fontId="7" fillId="2" borderId="4" xfId="6" applyNumberFormat="1" applyFont="1" applyFill="1" applyBorder="1" applyAlignment="1">
      <alignment horizontal="center" vertical="center" wrapText="1"/>
    </xf>
    <xf numFmtId="0" fontId="4" fillId="2" borderId="2" xfId="5" applyFont="1" applyFill="1" applyBorder="1" applyAlignment="1">
      <alignment horizontal="center" vertical="center" wrapText="1"/>
    </xf>
    <xf numFmtId="0" fontId="4" fillId="2" borderId="2" xfId="5" applyFont="1" applyFill="1" applyBorder="1" applyAlignment="1">
      <alignment horizontal="left" vertical="center" wrapText="1"/>
    </xf>
    <xf numFmtId="9" fontId="4" fillId="0" borderId="4" xfId="5" applyNumberFormat="1" applyFont="1" applyBorder="1" applyAlignment="1">
      <alignment horizontal="center" vertical="center" wrapText="1"/>
    </xf>
    <xf numFmtId="167" fontId="7" fillId="2" borderId="2" xfId="3" applyNumberFormat="1" applyFont="1" applyFill="1" applyBorder="1" applyAlignment="1">
      <alignment horizontal="center" vertical="center" wrapText="1"/>
    </xf>
    <xf numFmtId="167" fontId="7" fillId="2" borderId="9" xfId="3" applyNumberFormat="1" applyFont="1" applyFill="1" applyBorder="1" applyAlignment="1">
      <alignment horizontal="center" vertical="center" wrapText="1"/>
    </xf>
    <xf numFmtId="167" fontId="7" fillId="2" borderId="2" xfId="6" applyNumberFormat="1" applyFont="1" applyFill="1" applyBorder="1" applyAlignment="1">
      <alignment horizontal="center" vertical="center" wrapText="1"/>
    </xf>
    <xf numFmtId="9" fontId="4" fillId="0" borderId="2" xfId="5" applyNumberFormat="1" applyFont="1" applyBorder="1" applyAlignment="1">
      <alignment horizontal="center" vertical="center" wrapText="1"/>
    </xf>
    <xf numFmtId="168" fontId="4" fillId="0" borderId="0" xfId="6" applyFont="1"/>
    <xf numFmtId="169" fontId="10" fillId="0" borderId="0" xfId="6" applyNumberFormat="1" applyFont="1" applyBorder="1" applyAlignment="1">
      <alignment horizontal="center" vertical="center" wrapText="1"/>
    </xf>
    <xf numFmtId="0" fontId="4" fillId="2" borderId="7" xfId="5" applyFont="1" applyFill="1" applyBorder="1" applyAlignment="1">
      <alignment horizontal="center" vertical="center" wrapText="1"/>
    </xf>
    <xf numFmtId="167" fontId="10" fillId="0" borderId="2" xfId="3" applyNumberFormat="1" applyFont="1" applyFill="1" applyBorder="1" applyAlignment="1"/>
    <xf numFmtId="168" fontId="10" fillId="2" borderId="1" xfId="6" applyFont="1" applyFill="1" applyBorder="1" applyAlignment="1">
      <alignment vertical="center" wrapText="1"/>
    </xf>
    <xf numFmtId="168" fontId="10" fillId="2" borderId="1" xfId="6" applyFont="1" applyFill="1" applyBorder="1" applyAlignment="1">
      <alignment horizontal="center" vertical="center" wrapText="1"/>
    </xf>
    <xf numFmtId="168" fontId="4" fillId="2" borderId="1" xfId="6" applyFont="1" applyFill="1" applyBorder="1" applyAlignment="1">
      <alignment horizontal="center" vertical="center" wrapText="1"/>
    </xf>
    <xf numFmtId="168" fontId="4" fillId="2" borderId="1" xfId="6" applyFont="1" applyFill="1" applyBorder="1" applyAlignment="1">
      <alignment vertical="center" wrapText="1"/>
    </xf>
    <xf numFmtId="168" fontId="4" fillId="0" borderId="4" xfId="6" applyFont="1" applyBorder="1" applyAlignment="1">
      <alignment vertical="center" wrapText="1"/>
    </xf>
    <xf numFmtId="168" fontId="4" fillId="0" borderId="8" xfId="6" applyFont="1" applyBorder="1" applyAlignment="1">
      <alignment horizontal="left" vertical="center" wrapText="1"/>
    </xf>
    <xf numFmtId="168" fontId="4" fillId="0" borderId="8" xfId="6" applyFont="1" applyBorder="1" applyAlignment="1">
      <alignment horizontal="center" vertical="center" wrapText="1"/>
    </xf>
    <xf numFmtId="167" fontId="4" fillId="0" borderId="1" xfId="6" applyNumberFormat="1" applyFont="1" applyBorder="1" applyAlignment="1">
      <alignment horizontal="center" vertical="center" wrapText="1"/>
    </xf>
    <xf numFmtId="170" fontId="4" fillId="0" borderId="1" xfId="6" applyNumberFormat="1" applyFont="1" applyBorder="1" applyAlignment="1">
      <alignment horizontal="center" vertical="center" wrapText="1"/>
    </xf>
    <xf numFmtId="167" fontId="4" fillId="2" borderId="2" xfId="5" applyNumberFormat="1" applyFont="1" applyFill="1" applyBorder="1" applyAlignment="1">
      <alignment horizontal="center" vertical="center" wrapText="1"/>
    </xf>
    <xf numFmtId="167" fontId="4" fillId="2" borderId="7" xfId="5" applyNumberFormat="1" applyFont="1" applyFill="1" applyBorder="1" applyAlignment="1">
      <alignment horizontal="center" vertical="center" wrapText="1"/>
    </xf>
    <xf numFmtId="0" fontId="4" fillId="2" borderId="13" xfId="5" applyFont="1" applyFill="1" applyBorder="1" applyAlignment="1">
      <alignment horizontal="center" vertical="center" wrapText="1"/>
    </xf>
    <xf numFmtId="168" fontId="6" fillId="0" borderId="0" xfId="6" applyFont="1"/>
    <xf numFmtId="167" fontId="10" fillId="0" borderId="0" xfId="25" applyNumberFormat="1" applyFont="1" applyFill="1" applyBorder="1" applyAlignment="1">
      <alignment horizontal="center" vertical="center" wrapText="1"/>
    </xf>
    <xf numFmtId="168" fontId="4" fillId="2" borderId="0" xfId="6" applyFont="1" applyFill="1" applyBorder="1" applyAlignment="1">
      <alignment horizontal="center" vertical="center" wrapText="1"/>
    </xf>
    <xf numFmtId="169" fontId="4" fillId="0" borderId="0" xfId="6" applyNumberFormat="1" applyFont="1" applyBorder="1" applyAlignment="1">
      <alignment horizontal="center" vertical="center" wrapText="1"/>
    </xf>
    <xf numFmtId="168" fontId="4" fillId="2" borderId="0" xfId="6" applyFont="1" applyFill="1" applyBorder="1" applyAlignment="1">
      <alignment vertical="center" wrapText="1"/>
    </xf>
    <xf numFmtId="167" fontId="10" fillId="0" borderId="1" xfId="25" applyNumberFormat="1" applyFont="1" applyFill="1" applyBorder="1" applyAlignment="1">
      <alignment horizontal="center" vertical="center" wrapText="1"/>
    </xf>
    <xf numFmtId="0" fontId="8" fillId="0" borderId="2" xfId="0" applyFont="1" applyBorder="1" applyAlignment="1">
      <alignment wrapText="1"/>
    </xf>
    <xf numFmtId="165" fontId="8" fillId="3" borderId="0" xfId="0" applyNumberFormat="1" applyFont="1" applyFill="1" applyAlignment="1">
      <alignment horizontal="center" vertical="center" wrapText="1"/>
    </xf>
    <xf numFmtId="165" fontId="4" fillId="2" borderId="10" xfId="0" applyNumberFormat="1" applyFont="1" applyFill="1" applyBorder="1" applyAlignment="1">
      <alignment horizontal="center" vertical="center" wrapText="1"/>
    </xf>
    <xf numFmtId="0" fontId="8" fillId="5" borderId="0" xfId="0" applyFont="1" applyFill="1"/>
    <xf numFmtId="167" fontId="8" fillId="0" borderId="0" xfId="0" applyNumberFormat="1" applyFont="1"/>
    <xf numFmtId="165" fontId="4" fillId="4" borderId="3" xfId="0" applyNumberFormat="1"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2" fontId="7" fillId="0" borderId="2" xfId="0" applyNumberFormat="1" applyFont="1" applyBorder="1" applyAlignment="1">
      <alignment vertical="center" wrapText="1"/>
    </xf>
    <xf numFmtId="0" fontId="0" fillId="0" borderId="0" xfId="0" applyAlignment="1">
      <alignment horizontal="center" wrapText="1"/>
    </xf>
    <xf numFmtId="166" fontId="4" fillId="0" borderId="1" xfId="0" applyNumberFormat="1" applyFont="1" applyBorder="1" applyAlignment="1">
      <alignment horizontal="center" vertical="center" wrapText="1"/>
    </xf>
    <xf numFmtId="165" fontId="4" fillId="0" borderId="3"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0" fontId="6" fillId="0" borderId="2" xfId="0" applyFont="1" applyBorder="1" applyAlignment="1">
      <alignment horizontal="left" vertical="center" wrapText="1"/>
    </xf>
    <xf numFmtId="2" fontId="7" fillId="0" borderId="2"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0" fontId="0" fillId="3" borderId="0" xfId="0" applyFill="1" applyAlignment="1">
      <alignment horizontal="center"/>
    </xf>
    <xf numFmtId="0" fontId="5" fillId="6" borderId="0" xfId="0" applyFont="1" applyFill="1" applyAlignment="1">
      <alignment horizontal="center" wrapText="1"/>
    </xf>
    <xf numFmtId="0" fontId="0" fillId="6" borderId="0" xfId="0" applyFill="1" applyAlignment="1">
      <alignment horizontal="center" wrapText="1"/>
    </xf>
    <xf numFmtId="0" fontId="8" fillId="5" borderId="0" xfId="0" applyFont="1" applyFill="1" applyAlignment="1">
      <alignment wrapText="1"/>
    </xf>
    <xf numFmtId="2" fontId="7" fillId="3" borderId="2" xfId="0" applyNumberFormat="1" applyFont="1" applyFill="1" applyBorder="1" applyAlignment="1">
      <alignment horizontal="center" vertical="center" wrapText="1"/>
    </xf>
    <xf numFmtId="168" fontId="10" fillId="2" borderId="11" xfId="6" applyFont="1" applyFill="1" applyBorder="1" applyAlignment="1">
      <alignment vertical="center" wrapText="1"/>
    </xf>
    <xf numFmtId="167" fontId="4" fillId="0" borderId="8" xfId="6" applyNumberFormat="1" applyFont="1" applyBorder="1" applyAlignment="1">
      <alignment horizontal="right" vertical="center" wrapText="1"/>
    </xf>
    <xf numFmtId="167" fontId="4" fillId="0" borderId="1" xfId="25" applyNumberFormat="1" applyFont="1" applyFill="1" applyBorder="1" applyAlignment="1">
      <alignment horizontal="center" vertical="center" wrapText="1"/>
    </xf>
    <xf numFmtId="167" fontId="4" fillId="0" borderId="10" xfId="25" applyNumberFormat="1" applyFont="1" applyFill="1" applyBorder="1" applyAlignment="1">
      <alignment horizontal="center" vertical="center" wrapText="1"/>
    </xf>
    <xf numFmtId="168" fontId="4" fillId="2" borderId="1" xfId="6" applyFont="1" applyFill="1" applyBorder="1" applyAlignment="1">
      <alignment horizontal="left" vertical="center" wrapText="1"/>
    </xf>
    <xf numFmtId="168" fontId="4" fillId="2" borderId="8" xfId="6" applyFont="1" applyFill="1" applyBorder="1" applyAlignment="1">
      <alignment horizontal="center" vertical="center" wrapText="1"/>
    </xf>
    <xf numFmtId="171" fontId="4" fillId="2" borderId="8" xfId="6" applyNumberFormat="1" applyFont="1" applyFill="1" applyBorder="1" applyAlignment="1">
      <alignment horizontal="right" vertical="center" wrapText="1"/>
    </xf>
    <xf numFmtId="0" fontId="8" fillId="3" borderId="0" xfId="0" applyFont="1" applyFill="1" applyAlignment="1">
      <alignment vertical="center" wrapText="1"/>
    </xf>
    <xf numFmtId="168" fontId="9" fillId="0" borderId="0" xfId="6"/>
    <xf numFmtId="168" fontId="21" fillId="0" borderId="4" xfId="6" applyFont="1" applyBorder="1" applyAlignment="1">
      <alignment vertical="center" wrapText="1"/>
    </xf>
    <xf numFmtId="168" fontId="21" fillId="0" borderId="1" xfId="6" applyFont="1" applyBorder="1" applyAlignment="1">
      <alignment vertical="center" wrapText="1"/>
    </xf>
    <xf numFmtId="168" fontId="21" fillId="0" borderId="1" xfId="6" applyFont="1" applyBorder="1" applyAlignment="1">
      <alignment horizontal="center" vertical="center" wrapText="1"/>
    </xf>
    <xf numFmtId="168" fontId="4" fillId="0" borderId="2" xfId="6" applyFont="1" applyBorder="1" applyAlignment="1">
      <alignment horizontal="center" vertical="center" wrapText="1"/>
    </xf>
    <xf numFmtId="168" fontId="22" fillId="0" borderId="1" xfId="6" applyFont="1" applyBorder="1" applyAlignment="1">
      <alignment vertical="center" wrapText="1"/>
    </xf>
    <xf numFmtId="168" fontId="4" fillId="0" borderId="3" xfId="6" applyFont="1" applyBorder="1" applyAlignment="1">
      <alignment horizontal="center" vertical="center" wrapText="1"/>
    </xf>
    <xf numFmtId="168" fontId="4" fillId="0" borderId="1" xfId="6" applyFont="1" applyBorder="1" applyAlignment="1">
      <alignment horizontal="center" vertical="center" wrapText="1"/>
    </xf>
    <xf numFmtId="167" fontId="23" fillId="0" borderId="1" xfId="6" applyNumberFormat="1" applyFont="1" applyBorder="1" applyAlignment="1">
      <alignment horizontal="center" vertical="center" wrapText="1"/>
    </xf>
    <xf numFmtId="170" fontId="23" fillId="0" borderId="1" xfId="6" applyNumberFormat="1" applyFont="1" applyBorder="1" applyAlignment="1">
      <alignment horizontal="center" vertical="center" wrapText="1"/>
    </xf>
    <xf numFmtId="168" fontId="23" fillId="0" borderId="1" xfId="6" applyFont="1" applyBorder="1" applyAlignment="1">
      <alignment vertical="center" wrapText="1"/>
    </xf>
    <xf numFmtId="175" fontId="23" fillId="0" borderId="1" xfId="6" applyNumberFormat="1" applyFont="1" applyBorder="1" applyAlignment="1">
      <alignment horizontal="center" vertical="center" wrapText="1"/>
    </xf>
    <xf numFmtId="168" fontId="23" fillId="0" borderId="1" xfId="6" applyFont="1" applyBorder="1" applyAlignment="1">
      <alignment horizontal="center" vertical="center" wrapText="1"/>
    </xf>
    <xf numFmtId="168" fontId="24" fillId="0" borderId="1" xfId="6" applyFont="1" applyBorder="1"/>
    <xf numFmtId="167" fontId="21" fillId="0" borderId="1" xfId="6" applyNumberFormat="1" applyFont="1" applyBorder="1" applyAlignment="1">
      <alignment horizontal="center" vertical="center" wrapText="1"/>
    </xf>
    <xf numFmtId="168" fontId="21" fillId="0" borderId="2" xfId="6" applyFont="1" applyBorder="1" applyAlignment="1">
      <alignment vertical="center" wrapText="1"/>
    </xf>
    <xf numFmtId="168" fontId="21" fillId="0" borderId="4" xfId="6" applyFont="1" applyBorder="1" applyAlignment="1">
      <alignment horizontal="center" vertical="center" wrapText="1"/>
    </xf>
    <xf numFmtId="167" fontId="10" fillId="0" borderId="18" xfId="25" applyNumberFormat="1" applyFont="1" applyFill="1" applyBorder="1" applyAlignment="1">
      <alignment horizontal="center" vertical="center" wrapText="1"/>
    </xf>
    <xf numFmtId="0" fontId="4" fillId="2" borderId="1" xfId="5" applyFont="1" applyFill="1" applyBorder="1" applyAlignment="1">
      <alignment horizontal="center" vertical="center" wrapText="1"/>
    </xf>
    <xf numFmtId="0" fontId="4" fillId="2" borderId="8" xfId="5" applyFont="1" applyFill="1" applyBorder="1" applyAlignment="1">
      <alignment horizontal="center" vertical="center" wrapText="1"/>
    </xf>
    <xf numFmtId="9" fontId="4" fillId="0" borderId="1" xfId="5" applyNumberFormat="1" applyFont="1" applyBorder="1" applyAlignment="1">
      <alignment horizontal="center" vertical="center" wrapText="1"/>
    </xf>
    <xf numFmtId="167" fontId="7" fillId="2" borderId="4" xfId="3" applyNumberFormat="1" applyFont="1" applyFill="1" applyBorder="1" applyAlignment="1">
      <alignment horizontal="center" vertical="center" wrapText="1"/>
    </xf>
    <xf numFmtId="0" fontId="4" fillId="2" borderId="1" xfId="5" applyFont="1" applyFill="1" applyBorder="1" applyAlignment="1">
      <alignment vertical="center" wrapText="1"/>
    </xf>
    <xf numFmtId="0" fontId="4" fillId="2" borderId="3" xfId="5" applyFont="1" applyFill="1" applyBorder="1" applyAlignment="1">
      <alignment horizontal="center" vertical="center" wrapText="1"/>
    </xf>
    <xf numFmtId="167" fontId="10" fillId="0" borderId="1" xfId="3" applyNumberFormat="1" applyFont="1" applyFill="1" applyBorder="1" applyAlignment="1">
      <alignment horizontal="center" vertical="center" wrapText="1"/>
    </xf>
    <xf numFmtId="168" fontId="25" fillId="2" borderId="1" xfId="6" applyFont="1" applyFill="1" applyBorder="1" applyAlignment="1">
      <alignment vertical="center" wrapText="1"/>
    </xf>
    <xf numFmtId="168" fontId="23" fillId="2" borderId="12" xfId="6" applyFont="1" applyFill="1" applyBorder="1" applyAlignment="1">
      <alignment vertical="center" wrapText="1"/>
    </xf>
    <xf numFmtId="168" fontId="23" fillId="2" borderId="0" xfId="6" applyFont="1" applyFill="1" applyBorder="1" applyAlignment="1">
      <alignment vertical="center" wrapText="1"/>
    </xf>
    <xf numFmtId="168" fontId="23" fillId="2" borderId="15" xfId="6" applyFont="1" applyFill="1" applyBorder="1" applyAlignment="1">
      <alignment vertical="center" wrapText="1"/>
    </xf>
    <xf numFmtId="169" fontId="10" fillId="0" borderId="10" xfId="6" applyNumberFormat="1" applyFont="1" applyBorder="1" applyAlignment="1">
      <alignment vertical="center" wrapText="1"/>
    </xf>
    <xf numFmtId="169" fontId="23" fillId="0" borderId="3" xfId="6" applyNumberFormat="1" applyFont="1" applyBorder="1" applyAlignment="1">
      <alignment vertical="center" wrapText="1"/>
    </xf>
    <xf numFmtId="167" fontId="4" fillId="2" borderId="8" xfId="5" applyNumberFormat="1" applyFont="1" applyFill="1" applyBorder="1" applyAlignment="1">
      <alignment vertical="center" wrapText="1"/>
    </xf>
    <xf numFmtId="0" fontId="10" fillId="2" borderId="4" xfId="5" applyFont="1" applyFill="1" applyBorder="1" applyAlignment="1">
      <alignment vertical="center" wrapText="1"/>
    </xf>
    <xf numFmtId="0" fontId="4" fillId="2" borderId="19" xfId="5" applyFont="1" applyFill="1" applyBorder="1" applyAlignment="1">
      <alignment horizontal="center" vertical="center" wrapText="1"/>
    </xf>
    <xf numFmtId="167" fontId="7" fillId="2" borderId="9" xfId="6" applyNumberFormat="1" applyFont="1" applyFill="1" applyBorder="1" applyAlignment="1">
      <alignment horizontal="center" vertical="center" wrapText="1"/>
    </xf>
    <xf numFmtId="167" fontId="4" fillId="2" borderId="7" xfId="5" applyNumberFormat="1" applyFont="1" applyFill="1" applyBorder="1" applyAlignment="1">
      <alignment vertical="center" wrapText="1"/>
    </xf>
    <xf numFmtId="4" fontId="6" fillId="0" borderId="2" xfId="0" applyNumberFormat="1" applyFont="1" applyBorder="1"/>
    <xf numFmtId="168" fontId="21" fillId="2" borderId="1" xfId="6" applyFont="1" applyFill="1" applyBorder="1" applyAlignment="1">
      <alignment vertical="center" wrapText="1"/>
    </xf>
    <xf numFmtId="164" fontId="21" fillId="2" borderId="1" xfId="6" applyNumberFormat="1" applyFont="1" applyFill="1" applyBorder="1" applyAlignment="1">
      <alignment horizontal="center" vertical="center" wrapText="1"/>
    </xf>
    <xf numFmtId="168" fontId="21" fillId="2" borderId="1" xfId="6" applyFont="1" applyFill="1" applyBorder="1" applyAlignment="1">
      <alignment horizontal="center" vertical="center" wrapText="1"/>
    </xf>
    <xf numFmtId="168" fontId="21" fillId="2" borderId="4" xfId="6" applyFont="1" applyFill="1" applyBorder="1" applyAlignment="1">
      <alignment vertical="center" wrapText="1"/>
    </xf>
    <xf numFmtId="168" fontId="23" fillId="2" borderId="4" xfId="6" applyFont="1" applyFill="1" applyBorder="1" applyAlignment="1">
      <alignment vertical="center" wrapText="1"/>
    </xf>
    <xf numFmtId="164" fontId="21" fillId="2" borderId="4" xfId="6" applyNumberFormat="1" applyFont="1" applyFill="1" applyBorder="1" applyAlignment="1">
      <alignment horizontal="center" vertical="center" wrapText="1"/>
    </xf>
    <xf numFmtId="0" fontId="0" fillId="0" borderId="2" xfId="0" applyBorder="1"/>
    <xf numFmtId="8" fontId="8" fillId="0" borderId="2" xfId="0" applyNumberFormat="1" applyFont="1" applyBorder="1"/>
    <xf numFmtId="168" fontId="21" fillId="2" borderId="9" xfId="6" applyFont="1" applyFill="1" applyBorder="1" applyAlignment="1">
      <alignment vertical="center" wrapText="1"/>
    </xf>
    <xf numFmtId="0" fontId="0" fillId="0" borderId="21" xfId="0" applyBorder="1"/>
    <xf numFmtId="168" fontId="21" fillId="2" borderId="2" xfId="6" applyFont="1" applyFill="1" applyBorder="1" applyAlignment="1">
      <alignment vertical="center" wrapText="1"/>
    </xf>
    <xf numFmtId="0" fontId="26" fillId="0" borderId="2" xfId="0" applyFont="1" applyBorder="1" applyAlignment="1">
      <alignment horizontal="left" vertical="center" wrapText="1" indent="7"/>
    </xf>
    <xf numFmtId="169" fontId="10" fillId="0" borderId="0" xfId="6" applyNumberFormat="1" applyFont="1" applyBorder="1" applyAlignment="1">
      <alignment vertical="center" wrapText="1"/>
    </xf>
    <xf numFmtId="169" fontId="23" fillId="0" borderId="0" xfId="6" applyNumberFormat="1" applyFont="1" applyBorder="1" applyAlignment="1">
      <alignment vertical="center" wrapText="1"/>
    </xf>
    <xf numFmtId="167" fontId="10" fillId="0" borderId="0" xfId="3" applyNumberFormat="1" applyFont="1" applyFill="1" applyBorder="1" applyAlignment="1">
      <alignment horizontal="center" vertical="center" wrapText="1"/>
    </xf>
    <xf numFmtId="168" fontId="25" fillId="2" borderId="0" xfId="6" applyFont="1" applyFill="1" applyBorder="1" applyAlignment="1">
      <alignment vertical="center" wrapText="1"/>
    </xf>
    <xf numFmtId="0" fontId="7"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4" fontId="7" fillId="3" borderId="2"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 xfId="0" applyFont="1" applyFill="1" applyBorder="1" applyAlignment="1">
      <alignment vertical="center" wrapText="1"/>
    </xf>
    <xf numFmtId="44" fontId="7" fillId="3" borderId="2" xfId="0" applyNumberFormat="1" applyFont="1" applyFill="1" applyBorder="1" applyAlignment="1">
      <alignment vertical="center" wrapText="1"/>
    </xf>
    <xf numFmtId="44" fontId="7" fillId="3" borderId="2" xfId="0" applyNumberFormat="1"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44" fontId="6" fillId="3" borderId="2" xfId="1" applyFont="1" applyFill="1" applyBorder="1" applyAlignment="1">
      <alignment horizontal="center" vertical="center" wrapText="1"/>
    </xf>
    <xf numFmtId="44" fontId="7" fillId="3" borderId="2" xfId="1" applyFont="1" applyFill="1" applyBorder="1" applyAlignment="1">
      <alignment horizontal="center" vertical="center" wrapText="1"/>
    </xf>
    <xf numFmtId="168" fontId="21" fillId="0" borderId="11" xfId="6" applyFont="1" applyBorder="1" applyAlignment="1">
      <alignment vertical="center" wrapText="1"/>
    </xf>
    <xf numFmtId="168" fontId="10" fillId="5" borderId="0" xfId="6" applyFont="1" applyFill="1" applyBorder="1"/>
    <xf numFmtId="168" fontId="21" fillId="0" borderId="22" xfId="6" applyFont="1" applyBorder="1" applyAlignment="1">
      <alignment vertical="center" wrapText="1"/>
    </xf>
    <xf numFmtId="0" fontId="10" fillId="2" borderId="11" xfId="5" applyFont="1" applyFill="1" applyBorder="1" applyAlignment="1">
      <alignment vertical="center" wrapText="1"/>
    </xf>
    <xf numFmtId="164" fontId="4" fillId="2" borderId="4" xfId="6" applyNumberFormat="1" applyFont="1" applyFill="1" applyBorder="1" applyAlignment="1">
      <alignment horizontal="center" vertical="center" wrapText="1"/>
    </xf>
    <xf numFmtId="0" fontId="10" fillId="2" borderId="23" xfId="5" applyFont="1" applyFill="1" applyBorder="1" applyAlignment="1">
      <alignment vertical="center" wrapText="1"/>
    </xf>
    <xf numFmtId="168" fontId="25" fillId="2" borderId="1" xfId="29" applyFont="1" applyFill="1" applyBorder="1" applyAlignment="1">
      <alignment vertical="center" wrapText="1"/>
    </xf>
    <xf numFmtId="168" fontId="22" fillId="0" borderId="24" xfId="29" applyFont="1" applyBorder="1" applyAlignment="1">
      <alignment vertical="center" wrapText="1"/>
    </xf>
    <xf numFmtId="167" fontId="7" fillId="0" borderId="4" xfId="3" applyNumberFormat="1" applyFont="1" applyFill="1" applyBorder="1" applyAlignment="1">
      <alignment horizontal="center" vertical="center" wrapText="1"/>
    </xf>
    <xf numFmtId="170" fontId="22" fillId="0" borderId="1" xfId="29" applyNumberFormat="1" applyFont="1" applyBorder="1" applyAlignment="1">
      <alignment horizontal="center" vertical="center" wrapText="1"/>
    </xf>
    <xf numFmtId="167" fontId="7" fillId="0" borderId="4" xfId="29" applyNumberFormat="1" applyFont="1" applyBorder="1" applyAlignment="1">
      <alignment horizontal="center" vertical="center" wrapText="1"/>
    </xf>
    <xf numFmtId="167" fontId="22" fillId="0" borderId="8" xfId="29" applyNumberFormat="1" applyFont="1" applyBorder="1" applyAlignment="1">
      <alignment horizontal="right" vertical="center" wrapText="1"/>
    </xf>
    <xf numFmtId="168" fontId="22" fillId="0" borderId="8" xfId="29" applyFont="1" applyBorder="1" applyAlignment="1">
      <alignment horizontal="center" vertical="center" wrapText="1"/>
    </xf>
    <xf numFmtId="168" fontId="22" fillId="0" borderId="25" xfId="29" applyFont="1" applyBorder="1" applyAlignment="1">
      <alignment horizontal="center" vertical="center" wrapText="1"/>
    </xf>
    <xf numFmtId="168" fontId="22" fillId="0" borderId="6" xfId="29" applyFont="1" applyBorder="1" applyAlignment="1">
      <alignment horizontal="center" vertical="center" wrapText="1"/>
    </xf>
    <xf numFmtId="168" fontId="21" fillId="0" borderId="2" xfId="29" applyFont="1" applyBorder="1" applyAlignment="1">
      <alignment vertical="center" wrapText="1"/>
    </xf>
    <xf numFmtId="167" fontId="22" fillId="0" borderId="2" xfId="29" applyNumberFormat="1" applyFont="1" applyBorder="1" applyAlignment="1">
      <alignment horizontal="right" vertical="center" wrapText="1"/>
    </xf>
    <xf numFmtId="168" fontId="4" fillId="0" borderId="2" xfId="29" applyFont="1" applyBorder="1" applyAlignment="1">
      <alignment horizontal="center" vertical="center" wrapText="1"/>
    </xf>
    <xf numFmtId="168" fontId="22" fillId="0" borderId="2" xfId="29" applyFont="1" applyBorder="1" applyAlignment="1">
      <alignment horizontal="center" vertical="center" wrapText="1"/>
    </xf>
    <xf numFmtId="168" fontId="23" fillId="0" borderId="10" xfId="29" applyFont="1" applyBorder="1" applyAlignment="1">
      <alignment vertical="center" wrapText="1"/>
    </xf>
    <xf numFmtId="168" fontId="21" fillId="0" borderId="4" xfId="29" applyFont="1" applyBorder="1" applyAlignment="1">
      <alignment vertical="center" wrapText="1"/>
    </xf>
    <xf numFmtId="167" fontId="22" fillId="0" borderId="5" xfId="29" applyNumberFormat="1" applyFont="1" applyBorder="1" applyAlignment="1">
      <alignment horizontal="right" vertical="center" wrapText="1"/>
    </xf>
    <xf numFmtId="168" fontId="4" fillId="0" borderId="5" xfId="29" applyFont="1" applyBorder="1" applyAlignment="1">
      <alignment horizontal="center" vertical="center" wrapText="1"/>
    </xf>
    <xf numFmtId="168" fontId="22" fillId="0" borderId="5" xfId="29" applyFont="1" applyBorder="1" applyAlignment="1">
      <alignment horizontal="center" vertical="center" wrapText="1"/>
    </xf>
    <xf numFmtId="168" fontId="23" fillId="0" borderId="18" xfId="29" applyFont="1" applyBorder="1" applyAlignment="1">
      <alignment vertical="center" wrapText="1"/>
    </xf>
    <xf numFmtId="168" fontId="21" fillId="0" borderId="1" xfId="29" applyFont="1" applyBorder="1" applyAlignment="1">
      <alignment vertical="center" wrapText="1"/>
    </xf>
    <xf numFmtId="168" fontId="21" fillId="0" borderId="1" xfId="29" applyFont="1" applyBorder="1" applyAlignment="1">
      <alignment horizontal="center" vertical="center" wrapText="1"/>
    </xf>
    <xf numFmtId="168" fontId="21" fillId="0" borderId="4" xfId="29" applyFont="1" applyBorder="1" applyAlignment="1">
      <alignment horizontal="center" vertical="center" wrapText="1"/>
    </xf>
    <xf numFmtId="168" fontId="21" fillId="0" borderId="9" xfId="29" applyFont="1" applyBorder="1" applyAlignment="1">
      <alignment vertical="center" wrapText="1"/>
    </xf>
    <xf numFmtId="168" fontId="21" fillId="0" borderId="5" xfId="29" applyFont="1" applyBorder="1" applyAlignment="1">
      <alignment vertical="center" wrapText="1"/>
    </xf>
    <xf numFmtId="0" fontId="27" fillId="5" borderId="0" xfId="0" applyFont="1" applyFill="1"/>
    <xf numFmtId="0" fontId="28" fillId="5" borderId="0" xfId="0" applyFont="1" applyFill="1"/>
    <xf numFmtId="168" fontId="21" fillId="2" borderId="4" xfId="6" applyFont="1" applyFill="1" applyBorder="1" applyAlignment="1">
      <alignment horizontal="center" vertical="center" wrapText="1"/>
    </xf>
    <xf numFmtId="168" fontId="4" fillId="2" borderId="4" xfId="6" applyFont="1" applyFill="1" applyBorder="1" applyAlignment="1">
      <alignment vertical="center" wrapText="1"/>
    </xf>
    <xf numFmtId="0" fontId="0" fillId="0" borderId="0" xfId="0" applyAlignment="1">
      <alignment horizontal="left" vertical="center" wrapText="1"/>
    </xf>
    <xf numFmtId="0" fontId="0" fillId="0" borderId="0" xfId="0" applyAlignment="1">
      <alignment wrapText="1"/>
    </xf>
    <xf numFmtId="0" fontId="0" fillId="0" borderId="2" xfId="0" applyBorder="1" applyAlignment="1">
      <alignment horizontal="left" vertical="center" wrapText="1"/>
    </xf>
    <xf numFmtId="168" fontId="21" fillId="2" borderId="10" xfId="6" applyFont="1" applyFill="1" applyBorder="1" applyAlignment="1">
      <alignment vertical="center" wrapText="1"/>
    </xf>
    <xf numFmtId="168" fontId="21" fillId="2" borderId="3" xfId="6" applyFont="1" applyFill="1" applyBorder="1" applyAlignment="1">
      <alignment vertical="center" wrapText="1"/>
    </xf>
    <xf numFmtId="168" fontId="4" fillId="2" borderId="2" xfId="6" applyFont="1" applyFill="1" applyBorder="1" applyAlignment="1">
      <alignment vertical="center" wrapText="1"/>
    </xf>
    <xf numFmtId="8" fontId="8" fillId="0" borderId="0" xfId="0" applyNumberFormat="1" applyFont="1"/>
    <xf numFmtId="0" fontId="8" fillId="0" borderId="0" xfId="0" applyFont="1" applyAlignment="1">
      <alignment horizontal="left"/>
    </xf>
    <xf numFmtId="8" fontId="7" fillId="3" borderId="2" xfId="1" applyNumberFormat="1" applyFont="1" applyFill="1" applyBorder="1" applyAlignment="1">
      <alignment horizontal="center" vertical="center" wrapText="1"/>
    </xf>
    <xf numFmtId="168" fontId="8" fillId="0" borderId="2" xfId="0" applyNumberFormat="1" applyFont="1" applyBorder="1"/>
    <xf numFmtId="164" fontId="4" fillId="2" borderId="2" xfId="6" applyNumberFormat="1" applyFont="1" applyFill="1" applyBorder="1" applyAlignment="1">
      <alignment horizontal="center" vertical="center" wrapText="1"/>
    </xf>
    <xf numFmtId="168" fontId="4" fillId="2" borderId="9" xfId="6" applyFont="1" applyFill="1" applyBorder="1" applyAlignment="1">
      <alignment vertical="center" wrapText="1"/>
    </xf>
    <xf numFmtId="8" fontId="6" fillId="3" borderId="2" xfId="1" applyNumberFormat="1" applyFont="1" applyFill="1" applyBorder="1" applyAlignment="1">
      <alignment horizontal="center" vertical="center" wrapText="1"/>
    </xf>
    <xf numFmtId="168" fontId="4" fillId="2" borderId="27" xfId="6" applyFont="1" applyFill="1" applyBorder="1" applyAlignment="1">
      <alignment vertical="center" wrapText="1"/>
    </xf>
    <xf numFmtId="168" fontId="4" fillId="2" borderId="4" xfId="6" applyFont="1" applyFill="1" applyBorder="1" applyAlignment="1">
      <alignment vertical="center"/>
    </xf>
    <xf numFmtId="0" fontId="29" fillId="0" borderId="0" xfId="0" applyFont="1"/>
    <xf numFmtId="168" fontId="8" fillId="0" borderId="0" xfId="0" applyNumberFormat="1" applyFont="1"/>
    <xf numFmtId="0" fontId="6" fillId="0" borderId="2" xfId="0" applyFont="1" applyBorder="1" applyAlignment="1">
      <alignment vertical="top" wrapText="1"/>
    </xf>
    <xf numFmtId="0" fontId="4" fillId="0" borderId="26" xfId="0" applyFont="1" applyBorder="1" applyAlignment="1">
      <alignment wrapText="1"/>
    </xf>
    <xf numFmtId="168" fontId="10" fillId="7" borderId="0" xfId="6" applyFont="1" applyFill="1" applyBorder="1" applyAlignment="1">
      <alignment vertical="center" wrapText="1"/>
    </xf>
    <xf numFmtId="168" fontId="4" fillId="4" borderId="4" xfId="6" applyFont="1" applyFill="1" applyBorder="1" applyAlignment="1">
      <alignment vertical="top" wrapText="1"/>
    </xf>
    <xf numFmtId="168" fontId="4" fillId="4" borderId="4" xfId="6" applyFont="1" applyFill="1" applyBorder="1" applyAlignment="1">
      <alignment vertical="center" wrapText="1"/>
    </xf>
    <xf numFmtId="164" fontId="4" fillId="4" borderId="4" xfId="6" applyNumberFormat="1" applyFont="1" applyFill="1" applyBorder="1" applyAlignment="1">
      <alignment horizontal="center" vertical="center" wrapText="1"/>
    </xf>
    <xf numFmtId="9" fontId="4" fillId="3" borderId="4" xfId="5" applyNumberFormat="1" applyFont="1" applyFill="1" applyBorder="1" applyAlignment="1">
      <alignment horizontal="center" vertical="center" wrapText="1"/>
    </xf>
    <xf numFmtId="165" fontId="4" fillId="4" borderId="4" xfId="6" applyNumberFormat="1" applyFont="1" applyFill="1" applyBorder="1" applyAlignment="1">
      <alignment horizontal="center" vertical="center" wrapText="1"/>
    </xf>
    <xf numFmtId="0" fontId="30" fillId="0" borderId="0" xfId="0" applyFont="1" applyAlignment="1">
      <alignment vertical="top" wrapText="1"/>
    </xf>
    <xf numFmtId="0" fontId="30" fillId="0" borderId="2" xfId="0" applyFont="1" applyBorder="1" applyAlignment="1">
      <alignment vertical="top" wrapText="1"/>
    </xf>
    <xf numFmtId="0" fontId="30" fillId="0" borderId="2" xfId="0" applyFont="1" applyBorder="1" applyAlignment="1">
      <alignment wrapText="1"/>
    </xf>
    <xf numFmtId="0" fontId="0" fillId="3" borderId="0" xfId="0" applyFill="1"/>
    <xf numFmtId="0" fontId="28" fillId="3" borderId="0" xfId="0" applyFont="1" applyFill="1"/>
    <xf numFmtId="8" fontId="0" fillId="0" borderId="0" xfId="0" applyNumberFormat="1"/>
    <xf numFmtId="8" fontId="29" fillId="0" borderId="0" xfId="0" applyNumberFormat="1" applyFont="1"/>
    <xf numFmtId="168" fontId="0" fillId="0" borderId="0" xfId="0" applyNumberFormat="1"/>
    <xf numFmtId="168" fontId="25" fillId="0" borderId="18" xfId="6" applyFont="1" applyBorder="1" applyAlignment="1">
      <alignment vertical="center" wrapText="1"/>
    </xf>
    <xf numFmtId="168" fontId="4" fillId="3" borderId="5" xfId="6" applyFont="1" applyFill="1" applyBorder="1" applyAlignment="1">
      <alignment vertical="center" wrapText="1"/>
    </xf>
    <xf numFmtId="168" fontId="23" fillId="3" borderId="4" xfId="6" applyFont="1" applyFill="1" applyBorder="1" applyAlignment="1">
      <alignment vertical="center" wrapText="1"/>
    </xf>
    <xf numFmtId="2" fontId="4" fillId="3" borderId="5" xfId="6" applyNumberFormat="1" applyFont="1" applyFill="1" applyBorder="1" applyAlignment="1">
      <alignment vertical="center" wrapText="1"/>
    </xf>
    <xf numFmtId="9" fontId="4" fillId="3" borderId="5" xfId="28" applyFont="1" applyFill="1" applyBorder="1" applyAlignment="1">
      <alignment vertical="center" wrapText="1"/>
    </xf>
    <xf numFmtId="168" fontId="4" fillId="3" borderId="9" xfId="6" applyFont="1" applyFill="1" applyBorder="1" applyAlignment="1">
      <alignment vertical="center" wrapText="1"/>
    </xf>
    <xf numFmtId="168" fontId="4" fillId="3" borderId="2" xfId="6" applyFont="1" applyFill="1" applyBorder="1" applyAlignment="1">
      <alignment vertical="center" wrapText="1"/>
    </xf>
    <xf numFmtId="168" fontId="31" fillId="3" borderId="2" xfId="6" applyFont="1" applyFill="1" applyBorder="1" applyAlignment="1">
      <alignment vertical="center" wrapText="1"/>
    </xf>
    <xf numFmtId="2" fontId="4" fillId="3" borderId="2" xfId="6" applyNumberFormat="1" applyFont="1" applyFill="1" applyBorder="1" applyAlignment="1">
      <alignment vertical="center" wrapText="1"/>
    </xf>
    <xf numFmtId="9" fontId="4" fillId="3" borderId="2" xfId="28" applyFont="1" applyFill="1" applyBorder="1" applyAlignment="1">
      <alignment vertical="center" wrapText="1"/>
    </xf>
    <xf numFmtId="2" fontId="29" fillId="0" borderId="0" xfId="30" applyNumberFormat="1" applyFont="1"/>
    <xf numFmtId="0" fontId="8" fillId="0" borderId="20" xfId="0" applyFont="1" applyBorder="1" applyAlignment="1">
      <alignment horizontal="left"/>
    </xf>
    <xf numFmtId="0" fontId="8" fillId="0" borderId="21" xfId="0" applyFont="1" applyBorder="1" applyAlignment="1">
      <alignment horizontal="left"/>
    </xf>
    <xf numFmtId="0" fontId="5" fillId="6" borderId="0" xfId="0" applyFont="1" applyFill="1" applyAlignment="1">
      <alignment horizontal="center" wrapText="1"/>
    </xf>
    <xf numFmtId="0" fontId="0" fillId="6" borderId="0" xfId="0" applyFill="1" applyAlignment="1">
      <alignment horizontal="center" wrapText="1"/>
    </xf>
    <xf numFmtId="0" fontId="0" fillId="0" borderId="14" xfId="0" applyBorder="1" applyAlignment="1">
      <alignment horizontal="center"/>
    </xf>
    <xf numFmtId="0" fontId="0" fillId="0" borderId="0" xfId="0" applyAlignment="1">
      <alignment horizontal="center"/>
    </xf>
    <xf numFmtId="0" fontId="8" fillId="3" borderId="0" xfId="0" applyFont="1" applyFill="1" applyAlignment="1">
      <alignment horizontal="center"/>
    </xf>
    <xf numFmtId="0" fontId="6" fillId="3" borderId="0" xfId="0" applyFont="1" applyFill="1" applyAlignment="1">
      <alignment horizontal="center"/>
    </xf>
    <xf numFmtId="0" fontId="0" fillId="0" borderId="14" xfId="0" applyBorder="1" applyAlignment="1">
      <alignment horizontal="center" wrapText="1"/>
    </xf>
    <xf numFmtId="0" fontId="0" fillId="0" borderId="0" xfId="0" applyAlignment="1">
      <alignment horizontal="center" wrapText="1"/>
    </xf>
    <xf numFmtId="0" fontId="0" fillId="3" borderId="14" xfId="0" applyFill="1" applyBorder="1" applyAlignment="1">
      <alignment horizontal="center" wrapText="1"/>
    </xf>
    <xf numFmtId="0" fontId="0" fillId="3" borderId="0" xfId="0" applyFill="1" applyAlignment="1">
      <alignment horizontal="center" wrapText="1"/>
    </xf>
    <xf numFmtId="0" fontId="8" fillId="3" borderId="0" xfId="0" applyFont="1" applyFill="1" applyAlignment="1">
      <alignment horizontal="center" wrapText="1"/>
    </xf>
    <xf numFmtId="0" fontId="5" fillId="3" borderId="0" xfId="0" applyFont="1" applyFill="1" applyAlignment="1">
      <alignment horizontal="center" wrapText="1"/>
    </xf>
    <xf numFmtId="0" fontId="6" fillId="3" borderId="0" xfId="0" applyFont="1" applyFill="1" applyAlignment="1">
      <alignment horizontal="center" vertical="center" wrapText="1"/>
    </xf>
    <xf numFmtId="0" fontId="6" fillId="0" borderId="0" xfId="0" applyFont="1" applyAlignment="1">
      <alignment horizontal="center" vertical="center" wrapText="1"/>
    </xf>
    <xf numFmtId="169" fontId="10" fillId="0" borderId="0" xfId="6" applyNumberFormat="1" applyFont="1" applyBorder="1" applyAlignment="1">
      <alignment horizontal="center" vertical="center" wrapText="1"/>
    </xf>
    <xf numFmtId="0" fontId="0" fillId="3" borderId="12" xfId="0" applyFill="1" applyBorder="1" applyAlignment="1">
      <alignment horizontal="center"/>
    </xf>
    <xf numFmtId="0" fontId="0" fillId="3" borderId="0" xfId="0" applyFill="1" applyAlignment="1">
      <alignment horizontal="center"/>
    </xf>
    <xf numFmtId="169" fontId="10" fillId="0" borderId="10" xfId="6" applyNumberFormat="1" applyFont="1" applyBorder="1" applyAlignment="1">
      <alignment horizontal="center" vertical="center" wrapText="1"/>
    </xf>
    <xf numFmtId="169" fontId="4" fillId="0" borderId="3" xfId="6" applyNumberFormat="1" applyFont="1" applyBorder="1" applyAlignment="1">
      <alignment horizontal="center" vertical="center" wrapText="1"/>
    </xf>
    <xf numFmtId="168" fontId="10" fillId="0" borderId="2" xfId="6" applyFont="1" applyBorder="1" applyAlignment="1">
      <alignment horizontal="center"/>
    </xf>
    <xf numFmtId="168" fontId="23" fillId="0" borderId="12" xfId="6" applyFont="1" applyBorder="1" applyAlignment="1">
      <alignment horizontal="center" vertical="center" wrapText="1"/>
    </xf>
    <xf numFmtId="168" fontId="23" fillId="0" borderId="0" xfId="6" applyFont="1" applyBorder="1" applyAlignment="1">
      <alignment horizontal="center" vertical="center" wrapText="1"/>
    </xf>
    <xf numFmtId="168" fontId="23" fillId="0" borderId="15" xfId="6" applyFont="1" applyBorder="1" applyAlignment="1">
      <alignment horizontal="center" vertical="center" wrapText="1"/>
    </xf>
    <xf numFmtId="169" fontId="10" fillId="0" borderId="16" xfId="6" applyNumberFormat="1" applyFont="1" applyBorder="1" applyAlignment="1">
      <alignment horizontal="center" vertical="center" wrapText="1"/>
    </xf>
    <xf numFmtId="169" fontId="23" fillId="0" borderId="17" xfId="6" applyNumberFormat="1" applyFont="1" applyBorder="1" applyAlignment="1">
      <alignment horizontal="center" vertical="center" wrapText="1"/>
    </xf>
    <xf numFmtId="168" fontId="23" fillId="2" borderId="12" xfId="29" applyFont="1" applyFill="1" applyBorder="1" applyAlignment="1">
      <alignment horizontal="center" vertical="center" wrapText="1"/>
    </xf>
    <xf numFmtId="168" fontId="23" fillId="2" borderId="0" xfId="29" applyFont="1" applyFill="1" applyBorder="1" applyAlignment="1">
      <alignment horizontal="center" vertical="center" wrapText="1"/>
    </xf>
    <xf numFmtId="168" fontId="23" fillId="2" borderId="15" xfId="29" applyFont="1" applyFill="1" applyBorder="1" applyAlignment="1">
      <alignment horizontal="center" vertical="center" wrapText="1"/>
    </xf>
    <xf numFmtId="169" fontId="10" fillId="0" borderId="10" xfId="29" applyNumberFormat="1" applyFont="1" applyBorder="1" applyAlignment="1">
      <alignment horizontal="center" vertical="center" wrapText="1"/>
    </xf>
    <xf numFmtId="169" fontId="10" fillId="0" borderId="3" xfId="29" applyNumberFormat="1" applyFont="1" applyBorder="1" applyAlignment="1">
      <alignment horizontal="center" vertical="center" wrapText="1"/>
    </xf>
  </cellXfs>
  <cellStyles count="33">
    <cellStyle name="Dziesiętny" xfId="3" builtinId="3"/>
    <cellStyle name="Dziesiętny 2" xfId="25" xr:uid="{00000000-0005-0000-0000-000001000000}"/>
    <cellStyle name="Dziesiętny 2 2" xfId="32" xr:uid="{00000000-0005-0000-0000-000002000000}"/>
    <cellStyle name="Excel Built-in Comma" xfId="8" xr:uid="{00000000-0005-0000-0000-000003000000}"/>
    <cellStyle name="Excel Built-in Comma 2" xfId="15" xr:uid="{00000000-0005-0000-0000-000004000000}"/>
    <cellStyle name="Excel Built-in Normal" xfId="6" xr:uid="{00000000-0005-0000-0000-000005000000}"/>
    <cellStyle name="Excel Built-in Normal 1" xfId="9" xr:uid="{00000000-0005-0000-0000-000006000000}"/>
    <cellStyle name="Excel Built-in Normal 1 2" xfId="16" xr:uid="{00000000-0005-0000-0000-000007000000}"/>
    <cellStyle name="Excel Built-in Normal 2" xfId="5" xr:uid="{00000000-0005-0000-0000-000008000000}"/>
    <cellStyle name="Excel Built-in Normal 3" xfId="26" xr:uid="{00000000-0005-0000-0000-000009000000}"/>
    <cellStyle name="Excel Built-in Normal 4" xfId="29" xr:uid="{00000000-0005-0000-0000-00000A000000}"/>
    <cellStyle name="Heading" xfId="10" xr:uid="{00000000-0005-0000-0000-00000B000000}"/>
    <cellStyle name="Heading 1" xfId="18" xr:uid="{00000000-0005-0000-0000-00000C000000}"/>
    <cellStyle name="Heading 2" xfId="17" xr:uid="{00000000-0005-0000-0000-00000D000000}"/>
    <cellStyle name="Heading1" xfId="11" xr:uid="{00000000-0005-0000-0000-00000E000000}"/>
    <cellStyle name="Heading1 1" xfId="20" xr:uid="{00000000-0005-0000-0000-00000F000000}"/>
    <cellStyle name="Heading1 2" xfId="19" xr:uid="{00000000-0005-0000-0000-000010000000}"/>
    <cellStyle name="Normalny" xfId="0" builtinId="0"/>
    <cellStyle name="Normalny 2" xfId="4" xr:uid="{00000000-0005-0000-0000-000012000000}"/>
    <cellStyle name="Normalny 2 2" xfId="14" xr:uid="{00000000-0005-0000-0000-000013000000}"/>
    <cellStyle name="Normalny 3" xfId="7" xr:uid="{00000000-0005-0000-0000-000014000000}"/>
    <cellStyle name="Normalny 4" xfId="2" xr:uid="{00000000-0005-0000-0000-000015000000}"/>
    <cellStyle name="Normalny 4 2" xfId="31" xr:uid="{00000000-0005-0000-0000-000016000000}"/>
    <cellStyle name="Normalny 5" xfId="27" xr:uid="{00000000-0005-0000-0000-000017000000}"/>
    <cellStyle name="Procentowy" xfId="28" builtinId="5"/>
    <cellStyle name="Result" xfId="12" xr:uid="{00000000-0005-0000-0000-000019000000}"/>
    <cellStyle name="Result 1" xfId="22" xr:uid="{00000000-0005-0000-0000-00001A000000}"/>
    <cellStyle name="Result 2" xfId="21" xr:uid="{00000000-0005-0000-0000-00001B000000}"/>
    <cellStyle name="Result2" xfId="13" xr:uid="{00000000-0005-0000-0000-00001C000000}"/>
    <cellStyle name="Result2 1" xfId="24" xr:uid="{00000000-0005-0000-0000-00001D000000}"/>
    <cellStyle name="Result2 2" xfId="23" xr:uid="{00000000-0005-0000-0000-00001E000000}"/>
    <cellStyle name="Walutowy" xfId="1" builtinId="4"/>
    <cellStyle name="Walutowy 2" xfId="30"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51"/>
  <sheetViews>
    <sheetView tabSelected="1" topLeftCell="A439" zoomScale="112" zoomScaleNormal="112" workbookViewId="0">
      <selection activeCell="N453" sqref="N452:N453"/>
    </sheetView>
  </sheetViews>
  <sheetFormatPr defaultRowHeight="15" x14ac:dyDescent="0.25"/>
  <cols>
    <col min="2" max="2" width="49.7109375" customWidth="1"/>
    <col min="3" max="3" width="7.7109375" customWidth="1"/>
    <col min="4" max="4" width="9.5703125" customWidth="1"/>
    <col min="5" max="5" width="16" customWidth="1"/>
    <col min="6" max="6" width="17.85546875" customWidth="1"/>
    <col min="7" max="7" width="7.5703125" customWidth="1"/>
    <col min="8" max="8" width="15.7109375" customWidth="1"/>
    <col min="9" max="9" width="20" customWidth="1"/>
    <col min="10" max="10" width="34.7109375" customWidth="1"/>
  </cols>
  <sheetData>
    <row r="1" spans="1:17" x14ac:dyDescent="0.25">
      <c r="B1" s="255" t="s">
        <v>65</v>
      </c>
      <c r="C1" s="256"/>
      <c r="D1" s="256"/>
      <c r="E1" s="256"/>
      <c r="F1" s="256"/>
      <c r="G1" s="256"/>
      <c r="H1" s="256"/>
      <c r="I1" s="256"/>
      <c r="J1" s="256"/>
    </row>
    <row r="2" spans="1:17" x14ac:dyDescent="0.25">
      <c r="B2" s="100"/>
      <c r="C2" s="101"/>
      <c r="D2" s="101"/>
      <c r="E2" s="101"/>
      <c r="F2" s="101"/>
      <c r="G2" s="101"/>
      <c r="H2" s="101"/>
      <c r="I2" s="101"/>
      <c r="J2" s="101"/>
    </row>
    <row r="3" spans="1:17" x14ac:dyDescent="0.25">
      <c r="B3" s="100"/>
      <c r="C3" s="101"/>
      <c r="D3" s="101"/>
      <c r="E3" s="101"/>
      <c r="F3" s="101"/>
      <c r="G3" s="101"/>
      <c r="H3" s="101"/>
      <c r="I3" s="101"/>
      <c r="J3" s="101"/>
    </row>
    <row r="4" spans="1:17" x14ac:dyDescent="0.25">
      <c r="B4" s="44"/>
      <c r="C4" s="44"/>
      <c r="D4" s="44"/>
      <c r="E4" s="44"/>
      <c r="F4" s="44"/>
      <c r="G4" s="44"/>
      <c r="H4" s="44"/>
      <c r="I4" s="266"/>
      <c r="J4" s="266"/>
    </row>
    <row r="5" spans="1:17" x14ac:dyDescent="0.25">
      <c r="A5" s="32"/>
      <c r="B5" s="32"/>
      <c r="C5" s="32"/>
      <c r="D5" s="32"/>
      <c r="E5" s="32"/>
      <c r="F5" s="32"/>
      <c r="G5" s="32"/>
      <c r="H5" s="32"/>
      <c r="I5" s="32"/>
      <c r="J5" s="32"/>
    </row>
    <row r="6" spans="1:17" x14ac:dyDescent="0.25">
      <c r="A6" s="21"/>
      <c r="B6" s="32"/>
      <c r="C6" s="32"/>
      <c r="D6" s="32"/>
      <c r="E6" s="32"/>
      <c r="F6" s="32"/>
      <c r="G6" s="32"/>
      <c r="H6" s="32"/>
      <c r="I6" s="32"/>
      <c r="J6" s="32"/>
    </row>
    <row r="7" spans="1:17" x14ac:dyDescent="0.25">
      <c r="A7" s="32"/>
      <c r="B7" s="84" t="s">
        <v>80</v>
      </c>
      <c r="C7" s="32"/>
      <c r="D7" s="32"/>
      <c r="E7" s="32"/>
      <c r="F7" s="32"/>
      <c r="G7" s="32"/>
      <c r="H7" s="32"/>
      <c r="I7" s="32"/>
      <c r="J7" s="32"/>
    </row>
    <row r="8" spans="1:17" x14ac:dyDescent="0.25">
      <c r="A8" s="32"/>
      <c r="B8" s="32"/>
      <c r="C8" s="32"/>
      <c r="D8" s="32"/>
      <c r="E8" s="32"/>
      <c r="F8" s="32"/>
      <c r="G8" s="32"/>
      <c r="H8" s="32"/>
      <c r="I8" s="32"/>
      <c r="J8" s="32"/>
    </row>
    <row r="9" spans="1:17" ht="48.75" customHeight="1" x14ac:dyDescent="0.25">
      <c r="A9" s="9" t="s">
        <v>0</v>
      </c>
      <c r="B9" s="9" t="s">
        <v>1</v>
      </c>
      <c r="C9" s="9" t="s">
        <v>2</v>
      </c>
      <c r="D9" s="9" t="s">
        <v>3</v>
      </c>
      <c r="E9" s="10" t="s">
        <v>4</v>
      </c>
      <c r="F9" s="10" t="s">
        <v>5</v>
      </c>
      <c r="G9" s="10" t="s">
        <v>6</v>
      </c>
      <c r="H9" s="10" t="s">
        <v>7</v>
      </c>
      <c r="I9" s="10" t="s">
        <v>8</v>
      </c>
      <c r="J9" s="9" t="s">
        <v>9</v>
      </c>
    </row>
    <row r="10" spans="1:17" ht="79.5" customHeight="1" x14ac:dyDescent="0.25">
      <c r="A10" s="2">
        <v>1</v>
      </c>
      <c r="B10" s="11" t="s">
        <v>17</v>
      </c>
      <c r="C10" s="2" t="s">
        <v>10</v>
      </c>
      <c r="D10" s="2">
        <v>500</v>
      </c>
      <c r="E10" s="4">
        <v>0.25</v>
      </c>
      <c r="F10" s="5">
        <f t="shared" ref="F10:F13" si="0">E10*G10+E10</f>
        <v>0.27</v>
      </c>
      <c r="G10" s="6">
        <v>0.08</v>
      </c>
      <c r="H10" s="1">
        <f t="shared" ref="H10:H13" si="1">E10*D10</f>
        <v>125</v>
      </c>
      <c r="I10" s="83">
        <f t="shared" ref="I10:I13" si="2">H10*G10+H10</f>
        <v>135</v>
      </c>
      <c r="J10" s="7"/>
    </row>
    <row r="11" spans="1:17" ht="79.5" customHeight="1" x14ac:dyDescent="0.25">
      <c r="A11" s="2">
        <v>2</v>
      </c>
      <c r="B11" s="11" t="s">
        <v>18</v>
      </c>
      <c r="C11" s="2" t="s">
        <v>10</v>
      </c>
      <c r="D11" s="2">
        <v>200</v>
      </c>
      <c r="E11" s="4">
        <v>0.2</v>
      </c>
      <c r="F11" s="5">
        <f t="shared" si="0"/>
        <v>0.21600000000000003</v>
      </c>
      <c r="G11" s="6">
        <v>0.08</v>
      </c>
      <c r="H11" s="1">
        <f t="shared" si="1"/>
        <v>40</v>
      </c>
      <c r="I11" s="1">
        <f t="shared" si="2"/>
        <v>43.2</v>
      </c>
      <c r="J11" s="7"/>
    </row>
    <row r="12" spans="1:17" ht="76.5" customHeight="1" x14ac:dyDescent="0.25">
      <c r="A12" s="2">
        <v>3</v>
      </c>
      <c r="B12" s="11" t="s">
        <v>19</v>
      </c>
      <c r="C12" s="2" t="s">
        <v>20</v>
      </c>
      <c r="D12" s="2">
        <v>300</v>
      </c>
      <c r="E12" s="4">
        <v>2.6</v>
      </c>
      <c r="F12" s="5">
        <f t="shared" si="0"/>
        <v>2.8080000000000003</v>
      </c>
      <c r="G12" s="6">
        <v>0.08</v>
      </c>
      <c r="H12" s="1">
        <f t="shared" si="1"/>
        <v>780</v>
      </c>
      <c r="I12" s="1">
        <f t="shared" si="2"/>
        <v>842.4</v>
      </c>
      <c r="J12" s="7"/>
    </row>
    <row r="13" spans="1:17" ht="48" x14ac:dyDescent="0.25">
      <c r="A13" s="2">
        <v>4</v>
      </c>
      <c r="B13" s="11" t="s">
        <v>21</v>
      </c>
      <c r="C13" s="2" t="s">
        <v>11</v>
      </c>
      <c r="D13" s="3">
        <v>6000</v>
      </c>
      <c r="E13" s="4">
        <v>2.5</v>
      </c>
      <c r="F13" s="5">
        <f t="shared" si="0"/>
        <v>2.7</v>
      </c>
      <c r="G13" s="6">
        <v>0.08</v>
      </c>
      <c r="H13" s="1">
        <f t="shared" si="1"/>
        <v>15000</v>
      </c>
      <c r="I13" s="1">
        <f t="shared" si="2"/>
        <v>16200</v>
      </c>
      <c r="J13" s="7"/>
    </row>
    <row r="14" spans="1:17" x14ac:dyDescent="0.25">
      <c r="A14" s="267"/>
      <c r="B14" s="267"/>
      <c r="C14" s="267"/>
      <c r="D14" s="267"/>
      <c r="E14" s="267"/>
      <c r="F14" s="267"/>
      <c r="G14" s="13" t="s">
        <v>12</v>
      </c>
      <c r="H14" s="14">
        <f>SUM(H10:H13)</f>
        <v>15945</v>
      </c>
      <c r="I14" s="14">
        <f>SUM(I10:I13)</f>
        <v>17220.599999999999</v>
      </c>
      <c r="J14" s="13"/>
      <c r="K14" s="12"/>
    </row>
    <row r="15" spans="1:17" x14ac:dyDescent="0.25">
      <c r="A15" s="12"/>
      <c r="B15" s="12"/>
      <c r="C15" s="12"/>
      <c r="D15" s="12"/>
      <c r="E15" s="12"/>
      <c r="F15" s="12"/>
      <c r="G15" s="12"/>
      <c r="H15" s="30"/>
      <c r="I15" s="12"/>
      <c r="J15" s="12"/>
      <c r="L15" s="12"/>
      <c r="M15" s="12"/>
      <c r="N15" s="30"/>
      <c r="O15" s="82"/>
      <c r="P15" s="82"/>
      <c r="Q15" s="30"/>
    </row>
    <row r="16" spans="1:17" x14ac:dyDescent="0.25">
      <c r="A16" s="12"/>
      <c r="B16" s="12"/>
      <c r="C16" s="12"/>
      <c r="D16" s="12"/>
      <c r="E16" s="12"/>
      <c r="F16" s="12"/>
      <c r="G16" s="12"/>
      <c r="H16" s="30"/>
      <c r="I16" s="32"/>
      <c r="J16" s="111"/>
    </row>
    <row r="17" spans="1:13" x14ac:dyDescent="0.25">
      <c r="A17" s="12"/>
      <c r="B17" s="32"/>
      <c r="C17" s="111"/>
      <c r="D17" s="32"/>
      <c r="E17" s="32"/>
      <c r="F17" s="32"/>
      <c r="G17" s="32"/>
      <c r="H17" s="32"/>
      <c r="I17" s="32"/>
      <c r="J17" s="32"/>
    </row>
    <row r="18" spans="1:13" x14ac:dyDescent="0.25">
      <c r="A18" s="15"/>
      <c r="B18" s="15"/>
      <c r="C18" s="15"/>
      <c r="D18" s="15"/>
      <c r="E18" s="15"/>
      <c r="F18" s="15"/>
      <c r="G18" s="15"/>
      <c r="H18" s="15"/>
      <c r="I18" s="15"/>
      <c r="J18" s="15"/>
    </row>
    <row r="19" spans="1:13" x14ac:dyDescent="0.25">
      <c r="A19" s="15"/>
      <c r="B19" s="15"/>
      <c r="C19" s="15"/>
      <c r="D19" s="15"/>
      <c r="E19" s="15"/>
      <c r="F19" s="15"/>
      <c r="G19" s="15"/>
      <c r="H19" s="15"/>
      <c r="I19" s="15"/>
      <c r="J19" s="15"/>
    </row>
    <row r="20" spans="1:13" x14ac:dyDescent="0.25">
      <c r="A20" s="32"/>
      <c r="B20" s="84" t="s">
        <v>81</v>
      </c>
      <c r="C20" s="32"/>
      <c r="D20" s="32"/>
      <c r="E20" s="32"/>
      <c r="F20" s="32"/>
      <c r="G20" s="32"/>
      <c r="H20" s="32"/>
      <c r="I20" s="32"/>
      <c r="J20" s="32"/>
    </row>
    <row r="21" spans="1:13" x14ac:dyDescent="0.25">
      <c r="A21" s="32"/>
      <c r="B21" s="32"/>
      <c r="C21" s="32"/>
      <c r="D21" s="32"/>
      <c r="E21" s="32"/>
      <c r="F21" s="32"/>
      <c r="G21" s="32"/>
      <c r="H21" s="32"/>
      <c r="I21" s="32"/>
      <c r="J21" s="32"/>
    </row>
    <row r="22" spans="1:13" ht="52.5" customHeight="1" x14ac:dyDescent="0.25">
      <c r="A22" s="16" t="s">
        <v>0</v>
      </c>
      <c r="B22" s="16" t="s">
        <v>1</v>
      </c>
      <c r="C22" s="16" t="s">
        <v>2</v>
      </c>
      <c r="D22" s="16" t="s">
        <v>3</v>
      </c>
      <c r="E22" s="17" t="s">
        <v>22</v>
      </c>
      <c r="F22" s="17" t="s">
        <v>23</v>
      </c>
      <c r="G22" s="17" t="s">
        <v>6</v>
      </c>
      <c r="H22" s="17" t="s">
        <v>7</v>
      </c>
      <c r="I22" s="17" t="s">
        <v>8</v>
      </c>
      <c r="J22" s="16" t="s">
        <v>9</v>
      </c>
    </row>
    <row r="23" spans="1:13" ht="156.75" customHeight="1" x14ac:dyDescent="0.25">
      <c r="A23" s="2" t="s">
        <v>13</v>
      </c>
      <c r="B23" s="11" t="s">
        <v>49</v>
      </c>
      <c r="C23" s="2" t="s">
        <v>10</v>
      </c>
      <c r="D23" s="3">
        <v>2500</v>
      </c>
      <c r="E23" s="86">
        <v>14</v>
      </c>
      <c r="F23" s="86">
        <f t="shared" ref="F23:F25" si="3">E23*G23+E23</f>
        <v>15.120000000000001</v>
      </c>
      <c r="G23" s="87">
        <v>0.08</v>
      </c>
      <c r="H23" s="88">
        <f t="shared" ref="H23:H25" si="4">E23*D23</f>
        <v>35000</v>
      </c>
      <c r="I23" s="88">
        <f t="shared" ref="I23:I25" si="5">H23*G23+H23</f>
        <v>37800</v>
      </c>
      <c r="J23" s="89"/>
    </row>
    <row r="24" spans="1:13" ht="122.45" customHeight="1" x14ac:dyDescent="0.25">
      <c r="A24" s="2" t="s">
        <v>14</v>
      </c>
      <c r="B24" s="11" t="s">
        <v>50</v>
      </c>
      <c r="C24" s="2" t="s">
        <v>10</v>
      </c>
      <c r="D24" s="2">
        <v>1200</v>
      </c>
      <c r="E24" s="86">
        <v>27</v>
      </c>
      <c r="F24" s="86">
        <f t="shared" si="3"/>
        <v>29.16</v>
      </c>
      <c r="G24" s="87">
        <v>0.08</v>
      </c>
      <c r="H24" s="88">
        <f t="shared" si="4"/>
        <v>32400</v>
      </c>
      <c r="I24" s="88">
        <f t="shared" si="5"/>
        <v>34992</v>
      </c>
      <c r="J24" s="89"/>
    </row>
    <row r="25" spans="1:13" ht="105.75" customHeight="1" x14ac:dyDescent="0.25">
      <c r="A25" s="2">
        <v>3</v>
      </c>
      <c r="B25" s="11" t="s">
        <v>51</v>
      </c>
      <c r="C25" s="2" t="s">
        <v>20</v>
      </c>
      <c r="D25" s="2">
        <v>600</v>
      </c>
      <c r="E25" s="86">
        <v>21</v>
      </c>
      <c r="F25" s="86">
        <f t="shared" si="3"/>
        <v>22.68</v>
      </c>
      <c r="G25" s="87">
        <v>0.08</v>
      </c>
      <c r="H25" s="88">
        <f t="shared" si="4"/>
        <v>12600</v>
      </c>
      <c r="I25" s="88">
        <f t="shared" si="5"/>
        <v>13608</v>
      </c>
      <c r="J25" s="89"/>
      <c r="K25" s="263"/>
      <c r="L25" s="264"/>
      <c r="M25" s="264"/>
    </row>
    <row r="26" spans="1:13" x14ac:dyDescent="0.25">
      <c r="A26" s="268"/>
      <c r="B26" s="268"/>
      <c r="C26" s="268"/>
      <c r="D26" s="268"/>
      <c r="E26" s="268"/>
      <c r="F26" s="268"/>
      <c r="G26" s="17" t="s">
        <v>12</v>
      </c>
      <c r="H26" s="22">
        <f>SUM(H23:H25)</f>
        <v>80000</v>
      </c>
      <c r="I26" s="22">
        <f>SUM(I23:I25)</f>
        <v>86400</v>
      </c>
      <c r="J26" s="17"/>
    </row>
    <row r="27" spans="1:13" x14ac:dyDescent="0.25">
      <c r="A27" s="23"/>
      <c r="B27" s="27"/>
      <c r="C27" s="32"/>
      <c r="D27" s="32"/>
      <c r="E27" s="32"/>
      <c r="F27" s="32"/>
      <c r="G27" s="32"/>
      <c r="H27" s="32"/>
      <c r="I27" s="32"/>
      <c r="J27" s="32"/>
    </row>
    <row r="28" spans="1:13" x14ac:dyDescent="0.25">
      <c r="A28" s="24"/>
      <c r="B28" s="84" t="s">
        <v>82</v>
      </c>
      <c r="C28" s="32"/>
      <c r="D28" s="32"/>
      <c r="E28" s="32"/>
      <c r="F28" s="32"/>
      <c r="G28" s="32"/>
      <c r="H28" s="32"/>
      <c r="I28" s="32"/>
      <c r="J28" s="32"/>
    </row>
    <row r="29" spans="1:13" x14ac:dyDescent="0.25">
      <c r="A29" s="24"/>
      <c r="B29" s="32"/>
      <c r="C29" s="32"/>
      <c r="D29" s="32"/>
      <c r="E29" s="32"/>
      <c r="F29" s="32"/>
      <c r="G29" s="32"/>
      <c r="H29" s="32"/>
      <c r="I29" s="32"/>
      <c r="J29" s="32"/>
    </row>
    <row r="30" spans="1:13" ht="24" x14ac:dyDescent="0.25">
      <c r="A30" s="16" t="s">
        <v>0</v>
      </c>
      <c r="B30" s="16" t="s">
        <v>1</v>
      </c>
      <c r="C30" s="16" t="s">
        <v>2</v>
      </c>
      <c r="D30" s="16" t="s">
        <v>3</v>
      </c>
      <c r="E30" s="17" t="s">
        <v>22</v>
      </c>
      <c r="F30" s="17" t="s">
        <v>23</v>
      </c>
      <c r="G30" s="17" t="s">
        <v>6</v>
      </c>
      <c r="H30" s="17" t="s">
        <v>7</v>
      </c>
      <c r="I30" s="17" t="s">
        <v>8</v>
      </c>
      <c r="J30" s="16" t="s">
        <v>9</v>
      </c>
    </row>
    <row r="31" spans="1:13" x14ac:dyDescent="0.25">
      <c r="A31" s="18" t="s">
        <v>13</v>
      </c>
      <c r="B31" s="19" t="s">
        <v>24</v>
      </c>
      <c r="C31" s="18" t="s">
        <v>10</v>
      </c>
      <c r="D31" s="18">
        <v>250</v>
      </c>
      <c r="E31" s="4">
        <v>0.8</v>
      </c>
      <c r="F31" s="5">
        <f t="shared" ref="F31:F33" si="6">E31*G31+E31</f>
        <v>0.8640000000000001</v>
      </c>
      <c r="G31" s="6">
        <v>0.08</v>
      </c>
      <c r="H31" s="1">
        <f t="shared" ref="H31:H33" si="7">E31*D31</f>
        <v>200</v>
      </c>
      <c r="I31" s="1">
        <f t="shared" ref="I31:I33" si="8">H31*G31+H31</f>
        <v>216</v>
      </c>
      <c r="J31" s="8"/>
    </row>
    <row r="32" spans="1:13" ht="24" x14ac:dyDescent="0.25">
      <c r="A32" s="18" t="s">
        <v>14</v>
      </c>
      <c r="B32" s="19" t="s">
        <v>195</v>
      </c>
      <c r="C32" s="2" t="s">
        <v>10</v>
      </c>
      <c r="D32" s="18">
        <v>100</v>
      </c>
      <c r="E32" s="4">
        <v>0.7</v>
      </c>
      <c r="F32" s="5">
        <f t="shared" si="6"/>
        <v>0.75600000000000001</v>
      </c>
      <c r="G32" s="6">
        <v>0.08</v>
      </c>
      <c r="H32" s="1">
        <f t="shared" si="7"/>
        <v>70</v>
      </c>
      <c r="I32" s="1">
        <f t="shared" si="8"/>
        <v>75.599999999999994</v>
      </c>
      <c r="J32" s="8"/>
    </row>
    <row r="33" spans="1:14" ht="24" x14ac:dyDescent="0.25">
      <c r="A33" s="18" t="s">
        <v>15</v>
      </c>
      <c r="B33" s="11" t="s">
        <v>196</v>
      </c>
      <c r="C33" s="2" t="s">
        <v>10</v>
      </c>
      <c r="D33" s="2">
        <v>5</v>
      </c>
      <c r="E33" s="4">
        <v>4.2</v>
      </c>
      <c r="F33" s="5">
        <f t="shared" si="6"/>
        <v>4.5360000000000005</v>
      </c>
      <c r="G33" s="6">
        <v>0.08</v>
      </c>
      <c r="H33" s="1">
        <f t="shared" si="7"/>
        <v>21</v>
      </c>
      <c r="I33" s="1">
        <f t="shared" si="8"/>
        <v>22.68</v>
      </c>
      <c r="J33" s="8"/>
    </row>
    <row r="34" spans="1:14" x14ac:dyDescent="0.25">
      <c r="A34" s="268"/>
      <c r="B34" s="268"/>
      <c r="C34" s="268"/>
      <c r="D34" s="268"/>
      <c r="E34" s="268"/>
      <c r="F34" s="268"/>
      <c r="G34" s="17" t="s">
        <v>12</v>
      </c>
      <c r="H34" s="22">
        <f>SUM(H31:H33)</f>
        <v>291</v>
      </c>
      <c r="I34" s="22">
        <f>SUM(I31:I33)</f>
        <v>314.28000000000003</v>
      </c>
      <c r="J34" s="17"/>
    </row>
    <row r="35" spans="1:14" x14ac:dyDescent="0.25">
      <c r="A35" s="21"/>
      <c r="B35" s="25"/>
      <c r="C35" s="21"/>
      <c r="D35" s="21"/>
      <c r="E35" s="21"/>
      <c r="F35" s="21"/>
      <c r="G35" s="25"/>
      <c r="H35" s="25"/>
      <c r="I35" s="25"/>
      <c r="J35" s="25"/>
    </row>
    <row r="36" spans="1:14" x14ac:dyDescent="0.25">
      <c r="A36" s="32"/>
      <c r="B36" s="32"/>
      <c r="C36" s="32"/>
      <c r="D36" s="32"/>
      <c r="E36" s="32"/>
      <c r="F36" s="32"/>
      <c r="G36" s="32"/>
      <c r="H36" s="32"/>
      <c r="I36" s="32"/>
      <c r="J36" s="32"/>
    </row>
    <row r="37" spans="1:14" x14ac:dyDescent="0.25">
      <c r="A37" s="32"/>
      <c r="B37" s="32"/>
      <c r="C37" s="32"/>
      <c r="D37" s="32"/>
      <c r="E37" s="32"/>
      <c r="F37" s="32"/>
      <c r="G37" s="32"/>
      <c r="H37" s="32"/>
      <c r="I37" s="32"/>
      <c r="J37" s="32"/>
    </row>
    <row r="38" spans="1:14" x14ac:dyDescent="0.25">
      <c r="A38" s="24"/>
      <c r="B38" s="84" t="s">
        <v>57</v>
      </c>
      <c r="C38" s="32"/>
      <c r="D38" s="32"/>
      <c r="E38" s="32"/>
      <c r="F38" s="32"/>
      <c r="G38" s="32"/>
      <c r="H38" s="32"/>
      <c r="I38" s="32"/>
      <c r="J38" s="32"/>
    </row>
    <row r="39" spans="1:14" x14ac:dyDescent="0.25">
      <c r="A39" s="24"/>
      <c r="B39" s="32"/>
      <c r="C39" s="32"/>
      <c r="D39" s="32"/>
      <c r="E39" s="32"/>
      <c r="F39" s="32"/>
      <c r="G39" s="32"/>
      <c r="H39" s="32"/>
      <c r="I39" s="32"/>
      <c r="J39" s="32"/>
    </row>
    <row r="40" spans="1:14" ht="24" x14ac:dyDescent="0.25">
      <c r="A40" s="16" t="s">
        <v>0</v>
      </c>
      <c r="B40" s="16" t="s">
        <v>1</v>
      </c>
      <c r="C40" s="16" t="s">
        <v>2</v>
      </c>
      <c r="D40" s="16" t="s">
        <v>3</v>
      </c>
      <c r="E40" s="17" t="s">
        <v>22</v>
      </c>
      <c r="F40" s="17" t="s">
        <v>23</v>
      </c>
      <c r="G40" s="17" t="s">
        <v>6</v>
      </c>
      <c r="H40" s="17" t="s">
        <v>7</v>
      </c>
      <c r="I40" s="17" t="s">
        <v>8</v>
      </c>
      <c r="J40" s="16" t="s">
        <v>9</v>
      </c>
    </row>
    <row r="41" spans="1:14" ht="237.75" customHeight="1" x14ac:dyDescent="0.25">
      <c r="A41" s="19">
        <v>1</v>
      </c>
      <c r="B41" s="19" t="s">
        <v>120</v>
      </c>
      <c r="C41" s="18" t="s">
        <v>20</v>
      </c>
      <c r="D41" s="18">
        <v>5</v>
      </c>
      <c r="E41" s="92">
        <v>15.2</v>
      </c>
      <c r="F41" s="93">
        <f t="shared" ref="F41:F50" si="9">E41*G41+E41</f>
        <v>16.416</v>
      </c>
      <c r="G41" s="94">
        <v>0.08</v>
      </c>
      <c r="H41" s="95">
        <f t="shared" ref="H41:H50" si="10">E41*D41</f>
        <v>76</v>
      </c>
      <c r="I41" s="95">
        <f t="shared" ref="I41:I50" si="11">H41*G41+H41</f>
        <v>82.08</v>
      </c>
      <c r="J41" s="8"/>
    </row>
    <row r="42" spans="1:14" ht="156" x14ac:dyDescent="0.25">
      <c r="A42" s="19">
        <v>2</v>
      </c>
      <c r="B42" s="96" t="s">
        <v>25</v>
      </c>
      <c r="C42" s="18" t="s">
        <v>20</v>
      </c>
      <c r="D42" s="18">
        <v>5</v>
      </c>
      <c r="E42" s="92">
        <v>15.2</v>
      </c>
      <c r="F42" s="93">
        <f t="shared" si="9"/>
        <v>16.416</v>
      </c>
      <c r="G42" s="94">
        <v>0.08</v>
      </c>
      <c r="H42" s="95">
        <f t="shared" si="10"/>
        <v>76</v>
      </c>
      <c r="I42" s="95">
        <f t="shared" si="11"/>
        <v>82.08</v>
      </c>
      <c r="J42" s="19"/>
      <c r="L42" s="262"/>
      <c r="M42" s="262"/>
      <c r="N42" s="262"/>
    </row>
    <row r="43" spans="1:14" ht="156" customHeight="1" x14ac:dyDescent="0.25">
      <c r="A43" s="19">
        <v>3</v>
      </c>
      <c r="B43" s="19" t="s">
        <v>26</v>
      </c>
      <c r="C43" s="18" t="s">
        <v>20</v>
      </c>
      <c r="D43" s="18">
        <v>15</v>
      </c>
      <c r="E43" s="92">
        <v>15.2</v>
      </c>
      <c r="F43" s="93">
        <f t="shared" si="9"/>
        <v>16.416</v>
      </c>
      <c r="G43" s="94">
        <v>0.08</v>
      </c>
      <c r="H43" s="95">
        <f t="shared" si="10"/>
        <v>228</v>
      </c>
      <c r="I43" s="95">
        <f t="shared" si="11"/>
        <v>246.24</v>
      </c>
      <c r="J43" s="19"/>
      <c r="K43" s="261"/>
      <c r="L43" s="262"/>
      <c r="M43" s="262"/>
      <c r="N43" s="262"/>
    </row>
    <row r="44" spans="1:14" ht="156" customHeight="1" x14ac:dyDescent="0.25">
      <c r="A44" s="19">
        <v>4</v>
      </c>
      <c r="B44" s="19" t="s">
        <v>61</v>
      </c>
      <c r="C44" s="18" t="s">
        <v>20</v>
      </c>
      <c r="D44" s="18">
        <v>15</v>
      </c>
      <c r="E44" s="4">
        <v>14.95</v>
      </c>
      <c r="F44" s="5">
        <f t="shared" si="9"/>
        <v>16.146000000000001</v>
      </c>
      <c r="G44" s="6">
        <v>0.08</v>
      </c>
      <c r="H44" s="1">
        <f t="shared" si="10"/>
        <v>224.25</v>
      </c>
      <c r="I44" s="1">
        <f t="shared" si="11"/>
        <v>242.19</v>
      </c>
      <c r="J44" s="19" t="s">
        <v>62</v>
      </c>
      <c r="K44" s="91"/>
      <c r="L44" s="91"/>
      <c r="M44" s="91"/>
      <c r="N44" s="91"/>
    </row>
    <row r="45" spans="1:14" ht="156" customHeight="1" x14ac:dyDescent="0.25">
      <c r="A45" s="19">
        <v>5</v>
      </c>
      <c r="B45" s="19" t="s">
        <v>63</v>
      </c>
      <c r="C45" s="18" t="s">
        <v>20</v>
      </c>
      <c r="D45" s="18">
        <v>15</v>
      </c>
      <c r="E45" s="4">
        <v>15.2</v>
      </c>
      <c r="F45" s="5">
        <f t="shared" si="9"/>
        <v>16.416</v>
      </c>
      <c r="G45" s="6">
        <v>0.08</v>
      </c>
      <c r="H45" s="1">
        <f t="shared" si="10"/>
        <v>228</v>
      </c>
      <c r="I45" s="1">
        <f t="shared" si="11"/>
        <v>246.24</v>
      </c>
      <c r="J45" s="19"/>
      <c r="K45" s="91"/>
      <c r="L45" s="91"/>
      <c r="M45" s="91"/>
      <c r="N45" s="91"/>
    </row>
    <row r="46" spans="1:14" ht="156" customHeight="1" x14ac:dyDescent="0.25">
      <c r="A46" s="19">
        <v>6</v>
      </c>
      <c r="B46" s="19" t="s">
        <v>121</v>
      </c>
      <c r="C46" s="18" t="s">
        <v>20</v>
      </c>
      <c r="D46" s="18">
        <v>15</v>
      </c>
      <c r="E46" s="4">
        <v>15.2</v>
      </c>
      <c r="F46" s="5">
        <f t="shared" ref="F46:F48" si="12">E46*G46+E46</f>
        <v>16.416</v>
      </c>
      <c r="G46" s="6">
        <v>0.08</v>
      </c>
      <c r="H46" s="1">
        <f t="shared" ref="H46:H48" si="13">E46*D46</f>
        <v>228</v>
      </c>
      <c r="I46" s="1">
        <f t="shared" ref="I46:I48" si="14">H46*G46+H46</f>
        <v>246.24</v>
      </c>
      <c r="J46" s="19"/>
      <c r="K46" s="91"/>
      <c r="L46" s="91"/>
      <c r="M46" s="91"/>
      <c r="N46" s="91"/>
    </row>
    <row r="47" spans="1:14" ht="156" customHeight="1" x14ac:dyDescent="0.25">
      <c r="A47" s="19">
        <v>7</v>
      </c>
      <c r="B47" s="19" t="s">
        <v>122</v>
      </c>
      <c r="C47" s="18" t="s">
        <v>20</v>
      </c>
      <c r="D47" s="18">
        <v>35</v>
      </c>
      <c r="E47" s="4">
        <v>15.2</v>
      </c>
      <c r="F47" s="5">
        <f t="shared" si="12"/>
        <v>16.416</v>
      </c>
      <c r="G47" s="6">
        <v>0.08</v>
      </c>
      <c r="H47" s="1">
        <f t="shared" si="13"/>
        <v>532</v>
      </c>
      <c r="I47" s="1">
        <f t="shared" si="14"/>
        <v>574.55999999999995</v>
      </c>
      <c r="J47" s="19"/>
      <c r="K47" s="91"/>
      <c r="L47" s="91"/>
      <c r="M47" s="91"/>
      <c r="N47" s="91"/>
    </row>
    <row r="48" spans="1:14" ht="167.25" customHeight="1" x14ac:dyDescent="0.25">
      <c r="A48" s="19">
        <v>8</v>
      </c>
      <c r="B48" s="19" t="s">
        <v>123</v>
      </c>
      <c r="C48" s="18" t="s">
        <v>20</v>
      </c>
      <c r="D48" s="18">
        <v>15</v>
      </c>
      <c r="E48" s="4">
        <v>15.2</v>
      </c>
      <c r="F48" s="5">
        <f t="shared" si="12"/>
        <v>16.416</v>
      </c>
      <c r="G48" s="6">
        <v>0.08</v>
      </c>
      <c r="H48" s="1">
        <f t="shared" si="13"/>
        <v>228</v>
      </c>
      <c r="I48" s="1">
        <f t="shared" si="14"/>
        <v>246.24</v>
      </c>
      <c r="J48" s="19"/>
      <c r="K48" s="91"/>
      <c r="L48" s="91"/>
      <c r="M48" s="91"/>
      <c r="N48" s="91"/>
    </row>
    <row r="49" spans="1:10" ht="43.5" customHeight="1" x14ac:dyDescent="0.25">
      <c r="A49" s="19">
        <v>9</v>
      </c>
      <c r="B49" s="19" t="s">
        <v>27</v>
      </c>
      <c r="C49" s="18" t="s">
        <v>20</v>
      </c>
      <c r="D49" s="18">
        <v>100</v>
      </c>
      <c r="E49" s="4">
        <v>5.2</v>
      </c>
      <c r="F49" s="5">
        <f t="shared" si="9"/>
        <v>5.6160000000000005</v>
      </c>
      <c r="G49" s="6">
        <v>0.08</v>
      </c>
      <c r="H49" s="1">
        <f t="shared" si="10"/>
        <v>520</v>
      </c>
      <c r="I49" s="1">
        <f t="shared" si="11"/>
        <v>561.6</v>
      </c>
      <c r="J49" s="18"/>
    </row>
    <row r="50" spans="1:10" ht="24" x14ac:dyDescent="0.25">
      <c r="A50" s="19">
        <v>10</v>
      </c>
      <c r="B50" s="19" t="s">
        <v>28</v>
      </c>
      <c r="C50" s="18" t="s">
        <v>11</v>
      </c>
      <c r="D50" s="18">
        <v>50</v>
      </c>
      <c r="E50" s="4">
        <v>6</v>
      </c>
      <c r="F50" s="5">
        <f t="shared" si="9"/>
        <v>6.48</v>
      </c>
      <c r="G50" s="6">
        <v>0.08</v>
      </c>
      <c r="H50" s="1">
        <f t="shared" si="10"/>
        <v>300</v>
      </c>
      <c r="I50" s="1">
        <f t="shared" si="11"/>
        <v>324</v>
      </c>
      <c r="J50" s="18"/>
    </row>
    <row r="51" spans="1:10" x14ac:dyDescent="0.25">
      <c r="A51" s="32"/>
      <c r="B51" s="32"/>
      <c r="C51" s="32"/>
      <c r="D51" s="32"/>
      <c r="E51" s="32"/>
      <c r="F51" s="32"/>
      <c r="G51" s="26" t="s">
        <v>12</v>
      </c>
      <c r="H51" s="22">
        <f>SUM(H41:H50)</f>
        <v>2640.25</v>
      </c>
      <c r="I51" s="22">
        <f>SUM(I41:I50)</f>
        <v>2851.47</v>
      </c>
      <c r="J51" s="38"/>
    </row>
    <row r="52" spans="1:10" x14ac:dyDescent="0.25">
      <c r="A52" s="32"/>
      <c r="B52" s="32"/>
      <c r="C52" s="32"/>
      <c r="D52" s="32"/>
      <c r="E52" s="32"/>
      <c r="F52" s="32"/>
      <c r="G52" s="27"/>
      <c r="H52" s="28"/>
      <c r="I52" s="28"/>
      <c r="J52" s="32"/>
    </row>
    <row r="53" spans="1:10" x14ac:dyDescent="0.25">
      <c r="A53" s="32"/>
      <c r="B53" s="32"/>
      <c r="C53" s="32"/>
      <c r="D53" s="32"/>
      <c r="E53" s="32"/>
      <c r="F53" s="32"/>
      <c r="G53" s="32"/>
      <c r="H53" s="32"/>
      <c r="I53" s="32"/>
      <c r="J53" s="32"/>
    </row>
    <row r="54" spans="1:10" x14ac:dyDescent="0.25">
      <c r="B54" s="12"/>
      <c r="C54" s="12"/>
      <c r="D54" s="12"/>
      <c r="E54" s="29"/>
      <c r="F54" s="29"/>
      <c r="G54" s="30"/>
      <c r="H54" s="31"/>
      <c r="I54" s="31"/>
      <c r="J54" s="12"/>
    </row>
    <row r="55" spans="1:10" x14ac:dyDescent="0.25">
      <c r="A55" s="12"/>
      <c r="B55" s="15"/>
      <c r="C55" s="32"/>
      <c r="D55" s="32"/>
      <c r="E55" s="33"/>
      <c r="F55" s="33"/>
      <c r="G55" s="32"/>
      <c r="H55" s="33"/>
      <c r="I55" s="33"/>
      <c r="J55" s="32"/>
    </row>
    <row r="56" spans="1:10" x14ac:dyDescent="0.25">
      <c r="A56" s="15"/>
      <c r="B56" s="32"/>
      <c r="C56" s="32"/>
      <c r="D56" s="32"/>
      <c r="E56" s="33"/>
      <c r="F56" s="33"/>
      <c r="G56" s="32"/>
      <c r="H56" s="33"/>
      <c r="I56" s="33"/>
      <c r="J56" s="32"/>
    </row>
    <row r="57" spans="1:10" x14ac:dyDescent="0.25">
      <c r="A57" s="32"/>
      <c r="B57" s="32"/>
      <c r="C57" s="32"/>
      <c r="D57" s="32"/>
      <c r="E57" s="32"/>
      <c r="F57" s="32"/>
      <c r="G57" s="32"/>
      <c r="H57" s="32"/>
      <c r="I57" s="32"/>
      <c r="J57" s="32"/>
    </row>
    <row r="58" spans="1:10" x14ac:dyDescent="0.25">
      <c r="A58" s="32"/>
      <c r="B58" s="32"/>
      <c r="C58" s="32"/>
      <c r="D58" s="32"/>
      <c r="E58" s="32"/>
      <c r="F58" s="32"/>
      <c r="G58" s="32"/>
      <c r="H58" s="32"/>
      <c r="I58" s="265"/>
      <c r="J58" s="265"/>
    </row>
    <row r="59" spans="1:10" x14ac:dyDescent="0.25">
      <c r="A59" s="32"/>
      <c r="B59" s="32"/>
      <c r="C59" s="32"/>
      <c r="D59" s="32"/>
      <c r="E59" s="32"/>
      <c r="F59" s="32"/>
      <c r="G59" s="32"/>
      <c r="H59" s="32"/>
      <c r="I59" s="32"/>
      <c r="J59" s="32"/>
    </row>
    <row r="60" spans="1:10" x14ac:dyDescent="0.25">
      <c r="A60" s="32"/>
      <c r="B60" s="32"/>
      <c r="C60" s="32"/>
      <c r="D60" s="32"/>
      <c r="E60" s="32"/>
      <c r="F60" s="32"/>
      <c r="G60" s="32"/>
      <c r="H60" s="32"/>
      <c r="I60" s="32"/>
      <c r="J60" s="32"/>
    </row>
    <row r="61" spans="1:10" x14ac:dyDescent="0.25">
      <c r="A61" s="32"/>
      <c r="B61" s="84" t="s">
        <v>83</v>
      </c>
      <c r="C61" s="32"/>
      <c r="D61" s="32"/>
      <c r="E61" s="32"/>
      <c r="F61" s="32"/>
      <c r="G61" s="32"/>
      <c r="H61" s="32"/>
      <c r="I61" s="32"/>
      <c r="J61" s="32"/>
    </row>
    <row r="62" spans="1:10" x14ac:dyDescent="0.25">
      <c r="A62" s="32"/>
      <c r="B62" s="32"/>
      <c r="C62" s="32"/>
      <c r="D62" s="32"/>
      <c r="E62" s="32"/>
      <c r="F62" s="32"/>
      <c r="G62" s="32"/>
      <c r="H62" s="32"/>
      <c r="I62" s="32"/>
      <c r="J62" s="32"/>
    </row>
    <row r="63" spans="1:10" ht="36" x14ac:dyDescent="0.25">
      <c r="A63" s="16" t="s">
        <v>0</v>
      </c>
      <c r="B63" s="16" t="s">
        <v>1</v>
      </c>
      <c r="C63" s="16" t="s">
        <v>2</v>
      </c>
      <c r="D63" s="16" t="s">
        <v>3</v>
      </c>
      <c r="E63" s="17" t="s">
        <v>4</v>
      </c>
      <c r="F63" s="17" t="s">
        <v>5</v>
      </c>
      <c r="G63" s="17" t="s">
        <v>6</v>
      </c>
      <c r="H63" s="17" t="s">
        <v>7</v>
      </c>
      <c r="I63" s="17" t="s">
        <v>37</v>
      </c>
      <c r="J63" s="16" t="s">
        <v>9</v>
      </c>
    </row>
    <row r="64" spans="1:10" ht="39" customHeight="1" x14ac:dyDescent="0.25">
      <c r="A64" s="38" t="s">
        <v>13</v>
      </c>
      <c r="B64" s="19" t="s">
        <v>38</v>
      </c>
      <c r="C64" s="18" t="s">
        <v>10</v>
      </c>
      <c r="D64" s="18">
        <v>30</v>
      </c>
      <c r="E64" s="43">
        <v>5</v>
      </c>
      <c r="F64" s="43">
        <f>E64*1.08</f>
        <v>5.4</v>
      </c>
      <c r="G64" s="34">
        <v>0.08</v>
      </c>
      <c r="H64" s="43">
        <f>E64*D64</f>
        <v>150</v>
      </c>
      <c r="I64" s="43">
        <f>H64*1.08</f>
        <v>162</v>
      </c>
      <c r="J64" s="18"/>
    </row>
    <row r="65" spans="1:14" ht="118.9" customHeight="1" x14ac:dyDescent="0.25">
      <c r="A65" s="38" t="s">
        <v>14</v>
      </c>
      <c r="B65" s="19" t="s">
        <v>197</v>
      </c>
      <c r="C65" s="18" t="s">
        <v>10</v>
      </c>
      <c r="D65" s="18">
        <v>700</v>
      </c>
      <c r="E65" s="43">
        <v>2.2999999999999998</v>
      </c>
      <c r="F65" s="43">
        <f t="shared" ref="F65:F67" si="15">E65*1.08</f>
        <v>2.484</v>
      </c>
      <c r="G65" s="34">
        <v>0.08</v>
      </c>
      <c r="H65" s="43">
        <f t="shared" ref="H65:H67" si="16">E65*D65</f>
        <v>1609.9999999999998</v>
      </c>
      <c r="I65" s="43">
        <f t="shared" ref="I65:I67" si="17">H65*1.08</f>
        <v>1738.8</v>
      </c>
      <c r="J65" s="18"/>
    </row>
    <row r="66" spans="1:14" ht="72" x14ac:dyDescent="0.25">
      <c r="A66" s="38" t="s">
        <v>15</v>
      </c>
      <c r="B66" s="19" t="s">
        <v>39</v>
      </c>
      <c r="C66" s="18" t="s">
        <v>10</v>
      </c>
      <c r="D66" s="18">
        <v>700</v>
      </c>
      <c r="E66" s="43">
        <v>5.7</v>
      </c>
      <c r="F66" s="43">
        <f t="shared" si="15"/>
        <v>6.1560000000000006</v>
      </c>
      <c r="G66" s="34">
        <v>0.08</v>
      </c>
      <c r="H66" s="43">
        <f t="shared" si="16"/>
        <v>3990</v>
      </c>
      <c r="I66" s="43">
        <f t="shared" si="17"/>
        <v>4309.2000000000007</v>
      </c>
      <c r="J66" s="18"/>
    </row>
    <row r="67" spans="1:14" ht="62.25" customHeight="1" x14ac:dyDescent="0.25">
      <c r="A67" s="38" t="s">
        <v>16</v>
      </c>
      <c r="B67" s="19" t="s">
        <v>40</v>
      </c>
      <c r="C67" s="18" t="s">
        <v>10</v>
      </c>
      <c r="D67" s="20">
        <v>1000</v>
      </c>
      <c r="E67" s="43">
        <v>1.3</v>
      </c>
      <c r="F67" s="43">
        <f t="shared" si="15"/>
        <v>1.4040000000000001</v>
      </c>
      <c r="G67" s="34">
        <v>0.08</v>
      </c>
      <c r="H67" s="43">
        <f t="shared" si="16"/>
        <v>1300</v>
      </c>
      <c r="I67" s="43">
        <f t="shared" si="17"/>
        <v>1404</v>
      </c>
      <c r="J67" s="18"/>
    </row>
    <row r="68" spans="1:14" x14ac:dyDescent="0.25">
      <c r="A68" s="38"/>
      <c r="B68" s="38"/>
      <c r="C68" s="38"/>
      <c r="D68" s="38"/>
      <c r="E68" s="38"/>
      <c r="F68" s="38"/>
      <c r="G68" s="26" t="s">
        <v>12</v>
      </c>
      <c r="H68" s="45">
        <f>SUM(H64:H67)</f>
        <v>7050</v>
      </c>
      <c r="I68" s="45">
        <f>SUM(I64:I67)</f>
        <v>7614.0000000000009</v>
      </c>
      <c r="J68" s="26"/>
    </row>
    <row r="69" spans="1:14" x14ac:dyDescent="0.25">
      <c r="A69" s="32"/>
      <c r="B69" s="32"/>
      <c r="C69" s="32"/>
      <c r="D69" s="32"/>
      <c r="E69" s="32"/>
      <c r="F69" s="32"/>
      <c r="G69" s="27"/>
      <c r="H69" s="85"/>
      <c r="I69" s="85"/>
      <c r="J69" s="27"/>
    </row>
    <row r="70" spans="1:14" x14ac:dyDescent="0.25">
      <c r="A70" s="32"/>
      <c r="B70" s="32"/>
      <c r="C70" s="32"/>
      <c r="D70" s="32"/>
      <c r="E70" s="32"/>
      <c r="F70" s="32"/>
      <c r="G70" s="27"/>
      <c r="H70" s="85"/>
      <c r="I70" s="85"/>
      <c r="J70" s="27"/>
    </row>
    <row r="71" spans="1:14" x14ac:dyDescent="0.25">
      <c r="A71" s="32"/>
      <c r="B71" s="32"/>
      <c r="C71" s="32"/>
      <c r="D71" s="32"/>
      <c r="E71" s="32"/>
      <c r="F71" s="32"/>
      <c r="G71" s="32"/>
      <c r="H71" s="32"/>
      <c r="I71" s="259"/>
      <c r="J71" s="260"/>
    </row>
    <row r="72" spans="1:14" x14ac:dyDescent="0.25">
      <c r="A72" s="32"/>
      <c r="B72" s="84" t="s">
        <v>58</v>
      </c>
      <c r="C72" s="32"/>
      <c r="D72" s="32"/>
      <c r="E72" s="32"/>
      <c r="F72" s="32"/>
      <c r="G72" s="32"/>
      <c r="H72" s="32"/>
      <c r="I72" s="32"/>
      <c r="J72" s="32"/>
    </row>
    <row r="73" spans="1:14" x14ac:dyDescent="0.25">
      <c r="A73" s="32"/>
      <c r="B73" s="32"/>
      <c r="C73" s="32"/>
      <c r="D73" s="32"/>
      <c r="E73" s="32"/>
      <c r="F73" s="32"/>
      <c r="G73" s="32"/>
      <c r="H73" s="32"/>
      <c r="I73" s="32"/>
      <c r="J73" s="32"/>
    </row>
    <row r="74" spans="1:14" ht="99" customHeight="1" x14ac:dyDescent="0.25">
      <c r="A74" s="36" t="s">
        <v>0</v>
      </c>
      <c r="B74" s="36" t="s">
        <v>1</v>
      </c>
      <c r="C74" s="36" t="s">
        <v>2</v>
      </c>
      <c r="D74" s="36" t="s">
        <v>3</v>
      </c>
      <c r="E74" s="37" t="s">
        <v>4</v>
      </c>
      <c r="F74" s="37" t="s">
        <v>5</v>
      </c>
      <c r="G74" s="37" t="s">
        <v>6</v>
      </c>
      <c r="H74" s="37" t="s">
        <v>7</v>
      </c>
      <c r="I74" s="37" t="s">
        <v>8</v>
      </c>
      <c r="J74" s="36" t="s">
        <v>9</v>
      </c>
      <c r="K74" s="257"/>
      <c r="L74" s="258"/>
      <c r="M74" s="258"/>
      <c r="N74" s="258"/>
    </row>
    <row r="75" spans="1:14" ht="93.75" customHeight="1" x14ac:dyDescent="0.25">
      <c r="A75" s="35" t="s">
        <v>13</v>
      </c>
      <c r="B75" s="35" t="s">
        <v>44</v>
      </c>
      <c r="C75" s="35" t="s">
        <v>10</v>
      </c>
      <c r="D75" s="35">
        <v>50</v>
      </c>
      <c r="E75" s="90">
        <v>751</v>
      </c>
      <c r="F75" s="103">
        <f>E75*1.08</f>
        <v>811.08</v>
      </c>
      <c r="G75" s="40">
        <v>0.08</v>
      </c>
      <c r="H75" s="103">
        <f>E75*D75</f>
        <v>37550</v>
      </c>
      <c r="I75" s="103">
        <f>H75*1.08</f>
        <v>40554</v>
      </c>
      <c r="J75" s="35"/>
      <c r="K75" s="257"/>
      <c r="L75" s="258"/>
      <c r="M75" s="258"/>
      <c r="N75" s="258"/>
    </row>
    <row r="76" spans="1:14" x14ac:dyDescent="0.25">
      <c r="A76" s="19"/>
      <c r="B76" s="19" t="s">
        <v>45</v>
      </c>
      <c r="C76" s="19"/>
      <c r="D76" s="19"/>
      <c r="E76" s="19"/>
      <c r="F76" s="19"/>
      <c r="G76" s="16" t="s">
        <v>12</v>
      </c>
      <c r="H76" s="46">
        <f>SUM(H75)</f>
        <v>37550</v>
      </c>
      <c r="I76" s="46">
        <f>SUM(I75)</f>
        <v>40554</v>
      </c>
      <c r="J76" s="19"/>
    </row>
    <row r="77" spans="1:14" x14ac:dyDescent="0.25">
      <c r="A77" s="32"/>
      <c r="B77" s="32"/>
      <c r="C77" s="32"/>
      <c r="D77" s="32"/>
      <c r="E77" s="32"/>
      <c r="F77" s="32"/>
      <c r="G77" s="32"/>
      <c r="H77" s="32"/>
      <c r="I77" s="32"/>
      <c r="J77" s="32"/>
    </row>
    <row r="78" spans="1:14" x14ac:dyDescent="0.25">
      <c r="A78" s="59"/>
      <c r="B78" s="59"/>
      <c r="C78" s="59"/>
      <c r="D78" s="59"/>
      <c r="E78" s="59"/>
      <c r="F78" s="59"/>
      <c r="G78" s="59"/>
      <c r="H78" s="59"/>
      <c r="I78" s="59"/>
      <c r="J78" s="59"/>
    </row>
    <row r="79" spans="1:14" x14ac:dyDescent="0.25">
      <c r="A79" s="32"/>
      <c r="B79" s="32"/>
      <c r="C79" s="32"/>
      <c r="D79" s="32"/>
      <c r="E79" s="32"/>
      <c r="F79" s="32"/>
      <c r="G79" s="32"/>
      <c r="H79" s="32"/>
      <c r="I79" s="32"/>
      <c r="J79" s="32"/>
    </row>
    <row r="80" spans="1:14" x14ac:dyDescent="0.25">
      <c r="A80" s="32"/>
      <c r="B80" s="32"/>
      <c r="C80" s="32"/>
      <c r="D80" s="32"/>
      <c r="E80" s="32"/>
      <c r="F80" s="32"/>
      <c r="G80" s="32"/>
      <c r="H80" s="32"/>
      <c r="I80" s="32"/>
      <c r="J80" s="32"/>
    </row>
    <row r="81" spans="1:10" x14ac:dyDescent="0.25">
      <c r="A81" s="32"/>
      <c r="B81" s="84" t="s">
        <v>59</v>
      </c>
      <c r="C81" s="32"/>
      <c r="D81" s="32"/>
      <c r="E81" s="32"/>
      <c r="F81" s="32"/>
      <c r="G81" s="32"/>
      <c r="H81" s="32"/>
      <c r="I81" s="259"/>
      <c r="J81" s="259"/>
    </row>
    <row r="82" spans="1:10" x14ac:dyDescent="0.25">
      <c r="A82" s="32"/>
      <c r="B82" s="32"/>
      <c r="C82" s="32"/>
      <c r="D82" s="32"/>
      <c r="E82" s="32"/>
      <c r="F82" s="32"/>
      <c r="G82" s="32"/>
      <c r="H82" s="32"/>
      <c r="I82" s="32"/>
      <c r="J82" s="32"/>
    </row>
    <row r="83" spans="1:10" ht="36" x14ac:dyDescent="0.25">
      <c r="A83" s="47" t="s">
        <v>0</v>
      </c>
      <c r="B83" s="47" t="s">
        <v>43</v>
      </c>
      <c r="C83" s="47" t="s">
        <v>2</v>
      </c>
      <c r="D83" s="47" t="s">
        <v>3</v>
      </c>
      <c r="E83" s="48" t="s">
        <v>4</v>
      </c>
      <c r="F83" s="48" t="s">
        <v>5</v>
      </c>
      <c r="G83" s="48" t="s">
        <v>6</v>
      </c>
      <c r="H83" s="48" t="s">
        <v>7</v>
      </c>
      <c r="I83" s="48" t="s">
        <v>8</v>
      </c>
      <c r="J83" s="47" t="s">
        <v>9</v>
      </c>
    </row>
    <row r="84" spans="1:10" ht="144" x14ac:dyDescent="0.25">
      <c r="A84" s="49">
        <v>1</v>
      </c>
      <c r="B84" s="50" t="s">
        <v>46</v>
      </c>
      <c r="C84" s="49" t="s">
        <v>20</v>
      </c>
      <c r="D84" s="61">
        <v>800</v>
      </c>
      <c r="E84" s="73">
        <v>3.3</v>
      </c>
      <c r="F84" s="51">
        <f>E84*1.08</f>
        <v>3.5640000000000001</v>
      </c>
      <c r="G84" s="54">
        <v>0.08</v>
      </c>
      <c r="H84" s="55">
        <f>D84*E84</f>
        <v>2640</v>
      </c>
      <c r="I84" s="56">
        <f>H84*1.08</f>
        <v>2851.2000000000003</v>
      </c>
      <c r="J84" s="49"/>
    </row>
    <row r="85" spans="1:10" ht="108" x14ac:dyDescent="0.25">
      <c r="A85" s="74">
        <v>2</v>
      </c>
      <c r="B85" s="53" t="s">
        <v>47</v>
      </c>
      <c r="C85" s="52" t="s">
        <v>20</v>
      </c>
      <c r="D85" s="52">
        <v>800</v>
      </c>
      <c r="E85" s="72">
        <v>3.2</v>
      </c>
      <c r="F85" s="57">
        <f>E85*1.08</f>
        <v>3.4560000000000004</v>
      </c>
      <c r="G85" s="58">
        <v>0.08</v>
      </c>
      <c r="H85" s="55">
        <f>D85*E85</f>
        <v>2560</v>
      </c>
      <c r="I85" s="55">
        <f>H85*1.08</f>
        <v>2764.8</v>
      </c>
      <c r="J85" s="52"/>
    </row>
    <row r="86" spans="1:10" x14ac:dyDescent="0.25">
      <c r="A86" s="59"/>
      <c r="B86" s="59"/>
      <c r="C86" s="59"/>
      <c r="D86" s="59"/>
      <c r="E86" s="59"/>
      <c r="F86" s="274" t="s">
        <v>12</v>
      </c>
      <c r="G86" s="274"/>
      <c r="H86" s="62">
        <f>SUM(H84:H85)</f>
        <v>5200</v>
      </c>
      <c r="I86" s="62">
        <f>SUM(I84:I85)</f>
        <v>5616</v>
      </c>
      <c r="J86" s="59"/>
    </row>
    <row r="87" spans="1:10" x14ac:dyDescent="0.25">
      <c r="A87" s="59"/>
      <c r="B87" s="75"/>
      <c r="C87" s="75"/>
      <c r="D87" s="59"/>
      <c r="E87" s="59"/>
      <c r="F87" s="59"/>
      <c r="G87" s="59"/>
      <c r="H87" s="59"/>
      <c r="I87" s="59"/>
      <c r="J87" s="59"/>
    </row>
    <row r="88" spans="1:10" x14ac:dyDescent="0.25">
      <c r="A88" s="59"/>
      <c r="B88" s="75"/>
      <c r="C88" s="75"/>
      <c r="D88" s="59"/>
      <c r="E88" s="59"/>
      <c r="F88" s="269"/>
      <c r="G88" s="269"/>
      <c r="H88" s="269"/>
      <c r="I88" s="269"/>
      <c r="J88" s="59"/>
    </row>
    <row r="89" spans="1:10" x14ac:dyDescent="0.25">
      <c r="A89" s="32"/>
      <c r="B89" s="32"/>
      <c r="C89" s="32"/>
      <c r="D89" s="32"/>
      <c r="E89" s="32"/>
      <c r="F89" s="32"/>
      <c r="G89" s="32"/>
      <c r="H89" s="32"/>
      <c r="I89" s="32"/>
      <c r="J89" s="32"/>
    </row>
    <row r="90" spans="1:10" x14ac:dyDescent="0.25">
      <c r="A90" s="77"/>
      <c r="B90" s="77"/>
      <c r="C90" s="77"/>
      <c r="D90" s="77"/>
      <c r="E90" s="77"/>
      <c r="F90" s="60"/>
      <c r="G90" s="78"/>
      <c r="H90" s="76"/>
      <c r="I90" s="76"/>
      <c r="J90" s="79"/>
    </row>
    <row r="91" spans="1:10" x14ac:dyDescent="0.25">
      <c r="A91" s="32"/>
      <c r="B91" s="32"/>
      <c r="C91" s="32"/>
      <c r="D91" s="32"/>
      <c r="E91" s="32"/>
      <c r="F91" s="32"/>
      <c r="G91" s="32"/>
      <c r="H91" s="32"/>
      <c r="I91" s="32"/>
      <c r="J91" s="32"/>
    </row>
    <row r="92" spans="1:10" x14ac:dyDescent="0.25">
      <c r="A92" s="32"/>
      <c r="B92" s="32"/>
      <c r="C92" s="32"/>
      <c r="D92" s="32"/>
      <c r="E92" s="32"/>
      <c r="F92" s="32"/>
      <c r="G92" s="32"/>
      <c r="H92" s="32"/>
      <c r="I92" s="32"/>
      <c r="J92" s="32"/>
    </row>
    <row r="93" spans="1:10" x14ac:dyDescent="0.25">
      <c r="A93" s="32"/>
      <c r="B93" s="32"/>
      <c r="C93" s="32"/>
      <c r="D93" s="32"/>
      <c r="E93" s="32"/>
      <c r="F93" s="32"/>
      <c r="G93" s="32"/>
      <c r="H93" s="32"/>
      <c r="I93" s="259"/>
      <c r="J93" s="260"/>
    </row>
    <row r="94" spans="1:10" x14ac:dyDescent="0.25">
      <c r="A94" s="32"/>
      <c r="B94" s="84" t="s">
        <v>60</v>
      </c>
      <c r="C94" s="32"/>
      <c r="D94" s="32"/>
      <c r="E94" s="32"/>
      <c r="F94" s="32"/>
      <c r="G94" s="32"/>
      <c r="H94" s="32"/>
      <c r="I94" s="32"/>
      <c r="J94" s="32"/>
    </row>
    <row r="95" spans="1:10" x14ac:dyDescent="0.25">
      <c r="A95" s="32"/>
      <c r="B95" s="32"/>
      <c r="C95" s="32"/>
      <c r="D95" s="32"/>
      <c r="E95" s="32"/>
      <c r="F95" s="32"/>
      <c r="G95" s="32"/>
      <c r="H95" s="32"/>
      <c r="I95" s="32"/>
      <c r="J95" s="32"/>
    </row>
    <row r="96" spans="1:10" ht="36" x14ac:dyDescent="0.25">
      <c r="A96" s="63"/>
      <c r="B96" s="104" t="s">
        <v>43</v>
      </c>
      <c r="C96" s="63" t="s">
        <v>2</v>
      </c>
      <c r="D96" s="63" t="s">
        <v>3</v>
      </c>
      <c r="E96" s="64" t="s">
        <v>4</v>
      </c>
      <c r="F96" s="64" t="s">
        <v>5</v>
      </c>
      <c r="G96" s="64" t="s">
        <v>6</v>
      </c>
      <c r="H96" s="64" t="s">
        <v>7</v>
      </c>
      <c r="I96" s="64" t="s">
        <v>8</v>
      </c>
      <c r="J96" s="63" t="s">
        <v>9</v>
      </c>
    </row>
    <row r="97" spans="1:13" ht="84.75" customHeight="1" x14ac:dyDescent="0.25">
      <c r="A97" s="67">
        <v>1</v>
      </c>
      <c r="B97" s="68" t="s">
        <v>48</v>
      </c>
      <c r="C97" s="67" t="s">
        <v>20</v>
      </c>
      <c r="D97" s="69">
        <v>100</v>
      </c>
      <c r="E97" s="105">
        <v>230</v>
      </c>
      <c r="F97" s="70">
        <f>E97*1.08</f>
        <v>248.4</v>
      </c>
      <c r="G97" s="71">
        <v>0.08</v>
      </c>
      <c r="H97" s="106">
        <f>E97*D97</f>
        <v>23000</v>
      </c>
      <c r="I97" s="107">
        <f>H97*1.08</f>
        <v>24840</v>
      </c>
      <c r="J97" s="67"/>
      <c r="K97" s="270"/>
      <c r="L97" s="271"/>
      <c r="M97" s="271"/>
    </row>
    <row r="98" spans="1:13" x14ac:dyDescent="0.25">
      <c r="A98" s="65"/>
      <c r="B98" s="108"/>
      <c r="C98" s="65"/>
      <c r="D98" s="109"/>
      <c r="E98" s="110"/>
      <c r="F98" s="272" t="s">
        <v>12</v>
      </c>
      <c r="G98" s="273"/>
      <c r="H98" s="80">
        <v>46000</v>
      </c>
      <c r="I98" s="80">
        <v>49680</v>
      </c>
      <c r="J98" s="66"/>
    </row>
    <row r="99" spans="1:13" x14ac:dyDescent="0.25">
      <c r="A99" s="32"/>
      <c r="B99" s="32"/>
      <c r="C99" s="32"/>
      <c r="D99" s="32"/>
      <c r="E99" s="32"/>
      <c r="F99" s="32"/>
      <c r="G99" s="32"/>
      <c r="H99" s="32"/>
      <c r="I99" s="32"/>
      <c r="J99" s="32"/>
    </row>
    <row r="100" spans="1:13" x14ac:dyDescent="0.25">
      <c r="A100" s="32"/>
      <c r="B100" s="32"/>
      <c r="C100" s="32"/>
      <c r="D100" s="32"/>
      <c r="E100" s="32"/>
      <c r="F100" s="32"/>
      <c r="G100" s="32"/>
      <c r="H100" s="32"/>
      <c r="I100" s="32"/>
      <c r="J100" s="32"/>
    </row>
    <row r="101" spans="1:13" x14ac:dyDescent="0.25">
      <c r="A101" s="32"/>
      <c r="B101" s="32"/>
      <c r="C101" s="32"/>
      <c r="D101" s="32"/>
      <c r="E101" s="32"/>
      <c r="F101" s="32"/>
      <c r="G101" s="32"/>
      <c r="H101" s="32"/>
      <c r="I101" s="32"/>
      <c r="J101" s="32"/>
    </row>
    <row r="102" spans="1:13" x14ac:dyDescent="0.25">
      <c r="A102" s="32"/>
      <c r="B102" s="32"/>
      <c r="C102" s="32"/>
      <c r="D102" s="32"/>
      <c r="E102" s="32"/>
      <c r="F102" s="32"/>
      <c r="G102" s="32"/>
      <c r="H102" s="32"/>
      <c r="I102" s="32"/>
      <c r="J102" s="32"/>
    </row>
    <row r="103" spans="1:13" x14ac:dyDescent="0.25">
      <c r="A103" s="32"/>
      <c r="B103" s="32"/>
      <c r="C103" s="32"/>
      <c r="D103" s="32"/>
      <c r="E103" s="32"/>
      <c r="F103" s="32"/>
      <c r="G103" s="32"/>
      <c r="H103" s="32"/>
      <c r="I103" s="32"/>
      <c r="J103" s="32"/>
    </row>
    <row r="104" spans="1:13" x14ac:dyDescent="0.25">
      <c r="A104" s="32"/>
      <c r="B104" s="32"/>
      <c r="C104" s="32"/>
      <c r="D104" s="32"/>
      <c r="E104" s="32"/>
      <c r="F104" s="32"/>
      <c r="G104" s="32"/>
      <c r="H104" s="32"/>
      <c r="I104" s="32"/>
      <c r="J104" s="32"/>
    </row>
    <row r="105" spans="1:13" x14ac:dyDescent="0.25">
      <c r="A105" s="32"/>
      <c r="B105" s="32"/>
      <c r="C105" s="32"/>
      <c r="D105" s="32"/>
      <c r="E105" s="32"/>
      <c r="F105" s="32"/>
      <c r="G105" s="32"/>
      <c r="H105" s="32"/>
      <c r="I105" s="259"/>
      <c r="J105" s="260"/>
    </row>
    <row r="106" spans="1:13" x14ac:dyDescent="0.25">
      <c r="A106" s="32"/>
      <c r="B106" s="32"/>
      <c r="C106" s="32"/>
      <c r="D106" s="32"/>
      <c r="E106" s="32"/>
      <c r="F106" s="32"/>
      <c r="G106" s="32"/>
      <c r="H106" s="32"/>
      <c r="I106" s="32"/>
      <c r="J106" s="32"/>
    </row>
    <row r="107" spans="1:13" x14ac:dyDescent="0.25">
      <c r="A107" s="32"/>
      <c r="B107" s="32"/>
      <c r="C107" s="32"/>
      <c r="D107" s="32"/>
      <c r="E107" s="32"/>
      <c r="F107" s="32"/>
      <c r="G107" s="32"/>
      <c r="H107" s="32"/>
      <c r="I107" s="32"/>
      <c r="J107" s="32"/>
    </row>
    <row r="108" spans="1:13" x14ac:dyDescent="0.25">
      <c r="A108" s="39"/>
      <c r="B108" s="102" t="s">
        <v>84</v>
      </c>
      <c r="C108" s="39"/>
      <c r="D108" s="39"/>
      <c r="E108" s="39"/>
      <c r="F108" s="39"/>
      <c r="G108" s="39"/>
      <c r="H108" s="39"/>
      <c r="I108" s="39"/>
      <c r="J108" s="39"/>
    </row>
    <row r="109" spans="1:13" ht="24" x14ac:dyDescent="0.25">
      <c r="A109" s="16" t="s">
        <v>0</v>
      </c>
      <c r="B109" s="81" t="s">
        <v>1</v>
      </c>
      <c r="C109" s="16" t="s">
        <v>2</v>
      </c>
      <c r="D109" s="16" t="s">
        <v>3</v>
      </c>
      <c r="E109" s="17" t="s">
        <v>22</v>
      </c>
      <c r="F109" s="17" t="s">
        <v>23</v>
      </c>
      <c r="G109" s="17" t="s">
        <v>6</v>
      </c>
      <c r="H109" s="17" t="s">
        <v>7</v>
      </c>
      <c r="I109" s="17" t="s">
        <v>8</v>
      </c>
      <c r="J109" s="16" t="s">
        <v>9</v>
      </c>
    </row>
    <row r="110" spans="1:13" ht="63.75" customHeight="1" x14ac:dyDescent="0.25">
      <c r="A110" s="19" t="s">
        <v>13</v>
      </c>
      <c r="B110" s="19" t="s">
        <v>52</v>
      </c>
      <c r="C110" s="19" t="s">
        <v>11</v>
      </c>
      <c r="D110" s="19">
        <v>5</v>
      </c>
      <c r="E110" s="19">
        <v>7</v>
      </c>
      <c r="F110" s="97">
        <f t="shared" ref="F110:F111" si="18">E110*G110+E110</f>
        <v>7.5600000000000005</v>
      </c>
      <c r="G110" s="98">
        <v>0.08</v>
      </c>
      <c r="H110" s="42">
        <f t="shared" ref="H110:H111" si="19">D110*E110</f>
        <v>35</v>
      </c>
      <c r="I110" s="42">
        <f t="shared" ref="I110:I111" si="20">D110*F110</f>
        <v>37.800000000000004</v>
      </c>
      <c r="J110" s="19"/>
    </row>
    <row r="111" spans="1:13" ht="55.5" customHeight="1" x14ac:dyDescent="0.25">
      <c r="A111" s="19" t="s">
        <v>14</v>
      </c>
      <c r="B111" s="19" t="s">
        <v>53</v>
      </c>
      <c r="C111" s="19" t="s">
        <v>11</v>
      </c>
      <c r="D111" s="19">
        <v>5</v>
      </c>
      <c r="E111" s="19">
        <v>7</v>
      </c>
      <c r="F111" s="97">
        <f t="shared" si="18"/>
        <v>7.5600000000000005</v>
      </c>
      <c r="G111" s="98">
        <v>0.08</v>
      </c>
      <c r="H111" s="42">
        <f t="shared" si="19"/>
        <v>35</v>
      </c>
      <c r="I111" s="42">
        <f t="shared" si="20"/>
        <v>37.800000000000004</v>
      </c>
      <c r="J111" s="19"/>
    </row>
    <row r="112" spans="1:13" ht="78" customHeight="1" x14ac:dyDescent="0.25">
      <c r="A112" s="19" t="s">
        <v>15</v>
      </c>
      <c r="B112" s="19" t="s">
        <v>54</v>
      </c>
      <c r="C112" s="19" t="s">
        <v>11</v>
      </c>
      <c r="D112" s="19">
        <v>5</v>
      </c>
      <c r="E112" s="19">
        <v>7</v>
      </c>
      <c r="F112" s="97">
        <f>E112*G112+E112</f>
        <v>7.5600000000000005</v>
      </c>
      <c r="G112" s="98">
        <v>0.08</v>
      </c>
      <c r="H112" s="42">
        <f>D112*E112</f>
        <v>35</v>
      </c>
      <c r="I112" s="42">
        <f>D112*F112</f>
        <v>37.800000000000004</v>
      </c>
      <c r="J112" s="41"/>
    </row>
    <row r="113" spans="1:13" x14ac:dyDescent="0.25">
      <c r="A113" s="39"/>
      <c r="B113" s="41"/>
      <c r="C113" s="39"/>
      <c r="D113" s="39"/>
      <c r="E113" s="39"/>
      <c r="F113" s="39"/>
      <c r="G113" s="81" t="s">
        <v>66</v>
      </c>
      <c r="H113" s="81">
        <f>SUM(H110:H112)</f>
        <v>105</v>
      </c>
      <c r="I113" s="81">
        <f>SUM(I110:I112)</f>
        <v>113.4</v>
      </c>
      <c r="J113" s="39"/>
    </row>
    <row r="114" spans="1:13" x14ac:dyDescent="0.25">
      <c r="A114" s="39"/>
      <c r="B114" s="39"/>
      <c r="C114" s="39"/>
      <c r="D114" s="39"/>
      <c r="E114" s="39"/>
      <c r="F114" s="39"/>
      <c r="G114" s="39"/>
      <c r="H114" s="39"/>
      <c r="I114" s="39"/>
      <c r="J114" s="39"/>
    </row>
    <row r="115" spans="1:13" x14ac:dyDescent="0.25">
      <c r="A115" s="39"/>
      <c r="B115" s="39"/>
      <c r="C115" s="39"/>
      <c r="D115" s="39"/>
      <c r="E115" s="39"/>
      <c r="F115" s="39"/>
      <c r="G115" s="39"/>
      <c r="H115" s="39"/>
      <c r="I115" s="39"/>
      <c r="J115" s="39"/>
    </row>
    <row r="116" spans="1:13" x14ac:dyDescent="0.25">
      <c r="A116" s="39"/>
      <c r="B116" s="39"/>
      <c r="C116" s="39"/>
      <c r="D116" s="39"/>
      <c r="E116" s="39"/>
      <c r="F116" s="39"/>
      <c r="G116" s="39"/>
      <c r="H116" s="39"/>
      <c r="I116" s="39"/>
      <c r="J116" s="39"/>
    </row>
    <row r="117" spans="1:13" x14ac:dyDescent="0.25">
      <c r="A117" s="39"/>
      <c r="B117" s="39"/>
      <c r="C117" s="39"/>
      <c r="D117" s="39"/>
      <c r="E117" s="39"/>
      <c r="F117" s="39"/>
      <c r="G117" s="39"/>
      <c r="H117" s="39"/>
      <c r="I117" s="39"/>
      <c r="J117" s="39"/>
    </row>
    <row r="118" spans="1:13" x14ac:dyDescent="0.25">
      <c r="A118" s="39"/>
      <c r="B118" s="102" t="s">
        <v>85</v>
      </c>
      <c r="C118" s="39"/>
      <c r="D118" s="39"/>
      <c r="E118" s="39"/>
      <c r="F118" s="39"/>
      <c r="G118" s="39"/>
      <c r="H118" s="39"/>
      <c r="I118" s="39"/>
      <c r="J118" s="39"/>
    </row>
    <row r="119" spans="1:13" ht="24" x14ac:dyDescent="0.25">
      <c r="A119" s="16" t="s">
        <v>0</v>
      </c>
      <c r="B119" s="81" t="s">
        <v>1</v>
      </c>
      <c r="C119" s="16" t="s">
        <v>2</v>
      </c>
      <c r="D119" s="16" t="s">
        <v>3</v>
      </c>
      <c r="E119" s="17" t="s">
        <v>22</v>
      </c>
      <c r="F119" s="17" t="s">
        <v>23</v>
      </c>
      <c r="G119" s="17" t="s">
        <v>6</v>
      </c>
      <c r="H119" s="17" t="s">
        <v>7</v>
      </c>
      <c r="I119" s="17" t="s">
        <v>8</v>
      </c>
      <c r="J119" s="16" t="s">
        <v>9</v>
      </c>
    </row>
    <row r="120" spans="1:13" ht="39" customHeight="1" x14ac:dyDescent="0.25">
      <c r="A120" s="2">
        <v>1</v>
      </c>
      <c r="B120" s="11" t="s">
        <v>55</v>
      </c>
      <c r="C120" s="2" t="s">
        <v>32</v>
      </c>
      <c r="D120" s="11">
        <v>3</v>
      </c>
      <c r="E120" s="2">
        <v>105</v>
      </c>
      <c r="F120" s="103">
        <f t="shared" ref="F120" si="21">E120*G120+E120</f>
        <v>113.4</v>
      </c>
      <c r="G120" s="40">
        <v>0.08</v>
      </c>
      <c r="H120" s="165">
        <f t="shared" ref="H120" si="22">D120*E120</f>
        <v>315</v>
      </c>
      <c r="I120" s="165">
        <f t="shared" ref="I120" si="23">D120*F120</f>
        <v>340.20000000000005</v>
      </c>
      <c r="J120" s="2"/>
    </row>
    <row r="121" spans="1:13" ht="49.5" customHeight="1" x14ac:dyDescent="0.25">
      <c r="A121" s="2">
        <v>2</v>
      </c>
      <c r="B121" s="11" t="s">
        <v>56</v>
      </c>
      <c r="C121" s="2" t="s">
        <v>31</v>
      </c>
      <c r="D121" s="2">
        <v>20</v>
      </c>
      <c r="E121" s="11">
        <v>950</v>
      </c>
      <c r="F121" s="103">
        <f t="shared" ref="F121" si="24">E121*G121+E121</f>
        <v>1026</v>
      </c>
      <c r="G121" s="40">
        <v>0.08</v>
      </c>
      <c r="H121" s="165">
        <f t="shared" ref="H121" si="25">D121*E121</f>
        <v>19000</v>
      </c>
      <c r="I121" s="165">
        <f t="shared" ref="I121" si="26">D121*F121</f>
        <v>20520</v>
      </c>
      <c r="J121" s="11"/>
    </row>
    <row r="122" spans="1:13" ht="72" customHeight="1" x14ac:dyDescent="0.25">
      <c r="A122" s="2">
        <v>3</v>
      </c>
      <c r="B122" s="11" t="s">
        <v>29</v>
      </c>
      <c r="C122" s="2" t="s">
        <v>20</v>
      </c>
      <c r="D122" s="2">
        <v>30</v>
      </c>
      <c r="E122" s="166">
        <v>2.5</v>
      </c>
      <c r="F122" s="103">
        <f>ROUND(1.08*E122,2)</f>
        <v>2.7</v>
      </c>
      <c r="G122" s="40">
        <v>0.08</v>
      </c>
      <c r="H122" s="167">
        <f t="shared" ref="H122" si="27">ROUND(D122*E122,2)</f>
        <v>75</v>
      </c>
      <c r="I122" s="167">
        <f t="shared" ref="I122" si="28">ROUND(1.08*H122,2)</f>
        <v>81</v>
      </c>
      <c r="J122" s="168" t="s">
        <v>30</v>
      </c>
      <c r="K122" s="99"/>
      <c r="L122" s="99"/>
      <c r="M122" s="99"/>
    </row>
    <row r="123" spans="1:13" ht="72" customHeight="1" x14ac:dyDescent="0.25">
      <c r="A123" s="2">
        <v>4</v>
      </c>
      <c r="B123" s="169" t="s">
        <v>33</v>
      </c>
      <c r="C123" s="169" t="s">
        <v>10</v>
      </c>
      <c r="D123" s="165">
        <v>500</v>
      </c>
      <c r="E123" s="170">
        <v>5</v>
      </c>
      <c r="F123" s="171">
        <f>E123*1.08</f>
        <v>5.4</v>
      </c>
      <c r="G123" s="40">
        <v>0.08</v>
      </c>
      <c r="H123" s="171">
        <f>E123*D123</f>
        <v>2500</v>
      </c>
      <c r="I123" s="171">
        <f>H123*1.08</f>
        <v>2700</v>
      </c>
      <c r="J123" s="169" t="s">
        <v>34</v>
      </c>
      <c r="K123" s="99"/>
      <c r="L123" s="99"/>
      <c r="M123" s="99"/>
    </row>
    <row r="124" spans="1:13" ht="89.25" customHeight="1" x14ac:dyDescent="0.25">
      <c r="A124" s="2">
        <v>5</v>
      </c>
      <c r="B124" s="169" t="s">
        <v>35</v>
      </c>
      <c r="C124" s="165" t="s">
        <v>11</v>
      </c>
      <c r="D124" s="165">
        <v>100</v>
      </c>
      <c r="E124" s="171">
        <v>6</v>
      </c>
      <c r="F124" s="171">
        <f>E124*1.08</f>
        <v>6.48</v>
      </c>
      <c r="G124" s="40">
        <v>0.08</v>
      </c>
      <c r="H124" s="171">
        <f>E124*D124</f>
        <v>600</v>
      </c>
      <c r="I124" s="171">
        <f>H124*1.08</f>
        <v>648</v>
      </c>
      <c r="J124" s="165" t="s">
        <v>36</v>
      </c>
    </row>
    <row r="125" spans="1:13" ht="89.25" customHeight="1" x14ac:dyDescent="0.25">
      <c r="A125" s="2">
        <v>6</v>
      </c>
      <c r="B125" s="11" t="s">
        <v>41</v>
      </c>
      <c r="C125" s="2" t="s">
        <v>10</v>
      </c>
      <c r="D125" s="172">
        <v>1000</v>
      </c>
      <c r="E125" s="173">
        <v>6</v>
      </c>
      <c r="F125" s="174">
        <f>E125*1.08</f>
        <v>6.48</v>
      </c>
      <c r="G125" s="40">
        <v>0.08</v>
      </c>
      <c r="H125" s="174">
        <f>E125*D125</f>
        <v>6000</v>
      </c>
      <c r="I125" s="174">
        <f>H125*1.08</f>
        <v>6480</v>
      </c>
      <c r="J125" s="2" t="s">
        <v>42</v>
      </c>
    </row>
    <row r="126" spans="1:13" ht="89.25" customHeight="1" x14ac:dyDescent="0.25">
      <c r="A126" s="2">
        <v>7</v>
      </c>
      <c r="B126" s="11" t="s">
        <v>146</v>
      </c>
      <c r="C126" s="2" t="s">
        <v>32</v>
      </c>
      <c r="D126" s="172">
        <v>25</v>
      </c>
      <c r="E126" s="221">
        <v>70</v>
      </c>
      <c r="F126" s="217">
        <v>75.599999999999994</v>
      </c>
      <c r="G126" s="40">
        <v>0.08</v>
      </c>
      <c r="H126" s="217">
        <v>1750</v>
      </c>
      <c r="I126" s="217">
        <v>1890</v>
      </c>
      <c r="J126" s="2"/>
    </row>
    <row r="127" spans="1:13" ht="89.25" customHeight="1" x14ac:dyDescent="0.25">
      <c r="A127" s="2">
        <v>8</v>
      </c>
      <c r="B127" s="11" t="s">
        <v>118</v>
      </c>
      <c r="C127" s="2" t="s">
        <v>20</v>
      </c>
      <c r="D127" s="172">
        <v>300</v>
      </c>
      <c r="E127" s="173">
        <v>30</v>
      </c>
      <c r="F127" s="174"/>
      <c r="G127" s="40">
        <v>0.08</v>
      </c>
      <c r="H127" s="174"/>
      <c r="I127" s="174"/>
      <c r="J127" s="2"/>
    </row>
    <row r="128" spans="1:13" x14ac:dyDescent="0.25">
      <c r="A128" s="41"/>
      <c r="B128" s="41"/>
      <c r="C128" s="41"/>
      <c r="D128" s="41"/>
      <c r="E128" s="41"/>
      <c r="F128" s="41"/>
      <c r="G128" s="41" t="s">
        <v>12</v>
      </c>
      <c r="H128" s="81">
        <f>SUM(H120:H125)</f>
        <v>28490</v>
      </c>
      <c r="I128" s="81">
        <f>SUM(I120:I125)</f>
        <v>30769.200000000001</v>
      </c>
      <c r="J128" s="41"/>
    </row>
    <row r="129" spans="1:10" x14ac:dyDescent="0.25">
      <c r="A129" s="39"/>
      <c r="B129" s="39"/>
      <c r="C129" s="39"/>
      <c r="D129" s="39"/>
      <c r="E129" s="39"/>
      <c r="F129" s="39"/>
      <c r="G129" s="39"/>
      <c r="H129" s="39"/>
      <c r="I129" s="39"/>
      <c r="J129" s="39"/>
    </row>
    <row r="130" spans="1:10" x14ac:dyDescent="0.25">
      <c r="A130" s="39"/>
      <c r="B130" s="39"/>
      <c r="C130" s="39"/>
      <c r="D130" s="39"/>
      <c r="E130" s="39"/>
      <c r="F130" s="39"/>
      <c r="G130" s="39"/>
      <c r="H130" s="39"/>
      <c r="I130" s="39"/>
      <c r="J130" s="39"/>
    </row>
    <row r="131" spans="1:10" x14ac:dyDescent="0.25">
      <c r="A131" s="112"/>
      <c r="B131" s="176" t="s">
        <v>73</v>
      </c>
      <c r="C131" s="112"/>
      <c r="D131" s="112"/>
      <c r="E131" s="112"/>
      <c r="F131" s="112"/>
      <c r="G131" s="112"/>
      <c r="H131" s="112"/>
      <c r="I131" s="112"/>
      <c r="J131" s="112"/>
    </row>
    <row r="132" spans="1:10" ht="24" x14ac:dyDescent="0.25">
      <c r="A132" s="113" t="s">
        <v>0</v>
      </c>
      <c r="B132" s="175" t="s">
        <v>43</v>
      </c>
      <c r="C132" s="114" t="s">
        <v>2</v>
      </c>
      <c r="D132" s="114" t="s">
        <v>3</v>
      </c>
      <c r="E132" s="115" t="s">
        <v>22</v>
      </c>
      <c r="F132" s="115" t="s">
        <v>23</v>
      </c>
      <c r="G132" s="115" t="s">
        <v>6</v>
      </c>
      <c r="H132" s="115" t="s">
        <v>7</v>
      </c>
      <c r="I132" s="115" t="s">
        <v>8</v>
      </c>
      <c r="J132" s="114" t="s">
        <v>9</v>
      </c>
    </row>
    <row r="133" spans="1:10" ht="65.25" customHeight="1" x14ac:dyDescent="0.25">
      <c r="A133" s="116" t="s">
        <v>13</v>
      </c>
      <c r="B133" s="117" t="s">
        <v>67</v>
      </c>
      <c r="C133" s="118" t="s">
        <v>10</v>
      </c>
      <c r="D133" s="119">
        <v>75</v>
      </c>
      <c r="E133" s="70">
        <v>7.2</v>
      </c>
      <c r="F133" s="120">
        <f t="shared" ref="F133:F136" si="29">E133*G133+E133</f>
        <v>7.7759999999999998</v>
      </c>
      <c r="G133" s="121">
        <v>0.08</v>
      </c>
      <c r="H133" s="120">
        <f t="shared" ref="H133:H136" si="30">E133*D133</f>
        <v>540</v>
      </c>
      <c r="I133" s="120">
        <f t="shared" ref="I133:I136" si="31">F133*D133</f>
        <v>583.19999999999993</v>
      </c>
      <c r="J133" s="114"/>
    </row>
    <row r="134" spans="1:10" ht="69" customHeight="1" x14ac:dyDescent="0.25">
      <c r="A134" s="116" t="s">
        <v>14</v>
      </c>
      <c r="B134" s="117" t="s">
        <v>68</v>
      </c>
      <c r="C134" s="118" t="s">
        <v>10</v>
      </c>
      <c r="D134" s="119">
        <v>75</v>
      </c>
      <c r="E134" s="70">
        <v>7.2</v>
      </c>
      <c r="F134" s="120">
        <f t="shared" si="29"/>
        <v>7.7759999999999998</v>
      </c>
      <c r="G134" s="121">
        <v>0.08</v>
      </c>
      <c r="H134" s="120">
        <f t="shared" si="30"/>
        <v>540</v>
      </c>
      <c r="I134" s="120">
        <f t="shared" si="31"/>
        <v>583.19999999999993</v>
      </c>
      <c r="J134" s="114"/>
    </row>
    <row r="135" spans="1:10" ht="119.25" customHeight="1" x14ac:dyDescent="0.25">
      <c r="A135" s="116" t="s">
        <v>15</v>
      </c>
      <c r="B135" s="117" t="s">
        <v>69</v>
      </c>
      <c r="C135" s="118" t="s">
        <v>10</v>
      </c>
      <c r="D135" s="119">
        <v>75</v>
      </c>
      <c r="E135" s="70">
        <v>12</v>
      </c>
      <c r="F135" s="120">
        <f t="shared" si="29"/>
        <v>12.96</v>
      </c>
      <c r="G135" s="121">
        <v>0.08</v>
      </c>
      <c r="H135" s="120">
        <f t="shared" si="30"/>
        <v>900</v>
      </c>
      <c r="I135" s="120">
        <f t="shared" si="31"/>
        <v>972.00000000000011</v>
      </c>
      <c r="J135" s="114"/>
    </row>
    <row r="136" spans="1:10" ht="120.75" customHeight="1" x14ac:dyDescent="0.25">
      <c r="A136" s="116" t="s">
        <v>16</v>
      </c>
      <c r="B136" s="122" t="s">
        <v>70</v>
      </c>
      <c r="C136" s="118" t="s">
        <v>10</v>
      </c>
      <c r="D136" s="119">
        <v>300</v>
      </c>
      <c r="E136" s="70">
        <v>18.600000000000001</v>
      </c>
      <c r="F136" s="120">
        <f t="shared" si="29"/>
        <v>20.088000000000001</v>
      </c>
      <c r="G136" s="121">
        <v>0.08</v>
      </c>
      <c r="H136" s="120">
        <f t="shared" si="30"/>
        <v>5580</v>
      </c>
      <c r="I136" s="120">
        <f t="shared" si="31"/>
        <v>6026.4000000000005</v>
      </c>
      <c r="J136" s="114"/>
    </row>
    <row r="137" spans="1:10" ht="111.75" customHeight="1" x14ac:dyDescent="0.25">
      <c r="A137" s="116" t="s">
        <v>71</v>
      </c>
      <c r="B137" s="122" t="s">
        <v>72</v>
      </c>
      <c r="C137" s="118" t="s">
        <v>10</v>
      </c>
      <c r="D137" s="123">
        <v>150</v>
      </c>
      <c r="E137" s="70">
        <v>18.600000000000001</v>
      </c>
      <c r="F137" s="120">
        <f>E137*G137+E137</f>
        <v>20.088000000000001</v>
      </c>
      <c r="G137" s="121">
        <v>0.08</v>
      </c>
      <c r="H137" s="120">
        <f>E137*D137</f>
        <v>2790</v>
      </c>
      <c r="I137" s="120">
        <f>F137*D137</f>
        <v>3013.2000000000003</v>
      </c>
      <c r="J137" s="124"/>
    </row>
    <row r="138" spans="1:10" x14ac:dyDescent="0.25">
      <c r="A138" s="112"/>
      <c r="B138" s="112"/>
      <c r="C138" s="112"/>
      <c r="D138" s="112"/>
      <c r="E138" s="112"/>
      <c r="F138" s="112"/>
      <c r="G138" s="125" t="s">
        <v>12</v>
      </c>
      <c r="H138" s="126">
        <f>SUM(H133:H137)</f>
        <v>10350</v>
      </c>
      <c r="I138" s="126">
        <f>SUM(I133:I137)</f>
        <v>11178.000000000002</v>
      </c>
      <c r="J138" s="115"/>
    </row>
    <row r="139" spans="1:10" x14ac:dyDescent="0.25">
      <c r="A139" s="32"/>
      <c r="B139" s="32"/>
      <c r="C139" s="32"/>
      <c r="D139" s="32"/>
      <c r="E139" s="32"/>
      <c r="F139" s="32"/>
      <c r="G139" s="32"/>
      <c r="H139" s="32"/>
      <c r="I139" s="32"/>
      <c r="J139" s="32"/>
    </row>
    <row r="140" spans="1:10" x14ac:dyDescent="0.25">
      <c r="A140" s="32"/>
      <c r="B140" s="32"/>
      <c r="C140" s="32"/>
      <c r="D140" s="32"/>
      <c r="E140" s="32"/>
      <c r="F140" s="32"/>
      <c r="G140" s="32"/>
      <c r="H140" s="32"/>
      <c r="I140" s="32"/>
      <c r="J140" s="32"/>
    </row>
    <row r="141" spans="1:10" x14ac:dyDescent="0.25">
      <c r="A141" s="32"/>
      <c r="B141" s="32"/>
      <c r="C141" s="32"/>
      <c r="D141" s="32"/>
      <c r="E141" s="32"/>
      <c r="F141" s="32"/>
      <c r="G141" s="32"/>
      <c r="H141" s="32"/>
      <c r="I141" s="32"/>
      <c r="J141" s="32"/>
    </row>
    <row r="142" spans="1:10" x14ac:dyDescent="0.25">
      <c r="A142" s="32"/>
      <c r="B142" s="32"/>
      <c r="C142" s="32"/>
      <c r="D142" s="32"/>
      <c r="E142" s="32"/>
      <c r="F142" s="32"/>
      <c r="G142" s="32"/>
      <c r="H142" s="32"/>
      <c r="I142" s="32"/>
      <c r="J142" s="32"/>
    </row>
    <row r="143" spans="1:10" x14ac:dyDescent="0.25">
      <c r="A143" s="112"/>
      <c r="B143" s="176" t="s">
        <v>86</v>
      </c>
      <c r="C143" s="112"/>
      <c r="D143" s="112"/>
      <c r="E143" s="112"/>
      <c r="F143" s="112"/>
      <c r="G143" s="112"/>
      <c r="H143" s="112"/>
      <c r="I143" s="112"/>
      <c r="J143" s="112"/>
    </row>
    <row r="144" spans="1:10" ht="36" x14ac:dyDescent="0.25">
      <c r="A144" s="127" t="s">
        <v>74</v>
      </c>
      <c r="B144" s="177" t="s">
        <v>43</v>
      </c>
      <c r="C144" s="113" t="s">
        <v>2</v>
      </c>
      <c r="D144" s="113" t="s">
        <v>3</v>
      </c>
      <c r="E144" s="128" t="s">
        <v>4</v>
      </c>
      <c r="F144" s="128" t="s">
        <v>5</v>
      </c>
      <c r="G144" s="128" t="s">
        <v>6</v>
      </c>
      <c r="H144" s="128" t="s">
        <v>7</v>
      </c>
      <c r="I144" s="128" t="s">
        <v>8</v>
      </c>
      <c r="J144" s="114" t="s">
        <v>9</v>
      </c>
    </row>
    <row r="145" spans="1:10" ht="198" customHeight="1" x14ac:dyDescent="0.25">
      <c r="A145" s="243" t="s">
        <v>13</v>
      </c>
      <c r="B145" s="244" t="s">
        <v>210</v>
      </c>
      <c r="C145" s="243" t="s">
        <v>10</v>
      </c>
      <c r="D145" s="243">
        <v>200</v>
      </c>
      <c r="E145" s="245">
        <v>720</v>
      </c>
      <c r="F145" s="245">
        <f>E145*G145+E145</f>
        <v>777.6</v>
      </c>
      <c r="G145" s="246">
        <v>0.08</v>
      </c>
      <c r="H145" s="245">
        <f>E145*D145</f>
        <v>144000</v>
      </c>
      <c r="I145" s="245">
        <f>F145*D145</f>
        <v>155520</v>
      </c>
      <c r="J145" s="247"/>
    </row>
    <row r="146" spans="1:10" ht="249.75" customHeight="1" x14ac:dyDescent="0.25">
      <c r="A146" s="248" t="s">
        <v>14</v>
      </c>
      <c r="B146" s="249" t="s">
        <v>211</v>
      </c>
      <c r="C146" s="248" t="s">
        <v>10</v>
      </c>
      <c r="D146" s="248">
        <v>25</v>
      </c>
      <c r="E146" s="250">
        <v>830</v>
      </c>
      <c r="F146" s="250">
        <f>E146*G146+E146</f>
        <v>896.4</v>
      </c>
      <c r="G146" s="251">
        <v>0.08</v>
      </c>
      <c r="H146" s="250">
        <f>E146*D146</f>
        <v>20750</v>
      </c>
      <c r="I146" s="250">
        <f>F146*D146</f>
        <v>22410</v>
      </c>
      <c r="J146" s="248"/>
    </row>
    <row r="147" spans="1:10" x14ac:dyDescent="0.25">
      <c r="A147" s="275"/>
      <c r="B147" s="276"/>
      <c r="C147" s="276"/>
      <c r="D147" s="276"/>
      <c r="E147" s="277"/>
      <c r="F147" s="278" t="s">
        <v>12</v>
      </c>
      <c r="G147" s="279"/>
      <c r="H147" s="129">
        <f>SUM(H145:H146)</f>
        <v>164750</v>
      </c>
      <c r="I147" s="129">
        <f>SUM(I145:I146)</f>
        <v>177930</v>
      </c>
      <c r="J147" s="242"/>
    </row>
    <row r="148" spans="1:10" x14ac:dyDescent="0.25">
      <c r="A148" s="32"/>
      <c r="B148" s="32"/>
      <c r="C148" s="32"/>
      <c r="D148" s="32"/>
      <c r="E148" s="32"/>
      <c r="F148" s="32"/>
      <c r="G148" s="32"/>
      <c r="H148" s="32"/>
      <c r="I148" s="32"/>
      <c r="J148" s="32"/>
    </row>
    <row r="149" spans="1:10" x14ac:dyDescent="0.25">
      <c r="A149" s="32"/>
      <c r="B149" s="32"/>
      <c r="C149" s="32"/>
      <c r="D149" s="32"/>
      <c r="E149" s="32"/>
      <c r="F149" s="32"/>
      <c r="G149" s="32"/>
      <c r="H149" s="32"/>
      <c r="I149" s="32"/>
      <c r="J149" s="32"/>
    </row>
    <row r="150" spans="1:10" ht="15" customHeight="1" x14ac:dyDescent="0.25">
      <c r="A150" s="112"/>
      <c r="B150" s="176" t="s">
        <v>87</v>
      </c>
      <c r="C150" s="112"/>
      <c r="D150" s="112"/>
      <c r="E150" s="112"/>
      <c r="F150" s="112"/>
      <c r="G150" s="112"/>
      <c r="H150" s="112"/>
      <c r="I150" s="112"/>
      <c r="J150" s="112"/>
    </row>
    <row r="151" spans="1:10" ht="46.5" customHeight="1" x14ac:dyDescent="0.25">
      <c r="A151" s="47" t="s">
        <v>0</v>
      </c>
      <c r="B151" s="178" t="s">
        <v>43</v>
      </c>
      <c r="C151" s="47" t="s">
        <v>2</v>
      </c>
      <c r="D151" s="47" t="s">
        <v>3</v>
      </c>
      <c r="E151" s="47" t="s">
        <v>4</v>
      </c>
      <c r="F151" s="48" t="s">
        <v>5</v>
      </c>
      <c r="G151" s="48" t="s">
        <v>6</v>
      </c>
      <c r="H151" s="48" t="s">
        <v>7</v>
      </c>
      <c r="I151" s="48" t="s">
        <v>8</v>
      </c>
      <c r="J151" s="47" t="s">
        <v>9</v>
      </c>
    </row>
    <row r="152" spans="1:10" ht="85.5" customHeight="1" x14ac:dyDescent="0.25">
      <c r="A152" s="49">
        <v>1</v>
      </c>
      <c r="B152" s="234" t="s">
        <v>115</v>
      </c>
      <c r="C152" s="130" t="s">
        <v>10</v>
      </c>
      <c r="D152" s="131">
        <v>6</v>
      </c>
      <c r="E152" s="143">
        <v>2197</v>
      </c>
      <c r="F152" s="51">
        <f>E152*1.08</f>
        <v>2372.7600000000002</v>
      </c>
      <c r="G152" s="132">
        <v>0.08</v>
      </c>
      <c r="H152" s="133">
        <f>E152*D152</f>
        <v>13182</v>
      </c>
      <c r="I152" s="133">
        <f>H152*1.08</f>
        <v>14236.560000000001</v>
      </c>
      <c r="J152" s="134"/>
    </row>
    <row r="153" spans="1:10" ht="110.25" customHeight="1" x14ac:dyDescent="0.25">
      <c r="A153" s="52">
        <v>2</v>
      </c>
      <c r="B153" s="235" t="s">
        <v>114</v>
      </c>
      <c r="C153" s="135" t="s">
        <v>75</v>
      </c>
      <c r="D153" s="131">
        <v>6</v>
      </c>
      <c r="E153" s="143">
        <v>3548</v>
      </c>
      <c r="F153" s="51">
        <f>E153*1.08</f>
        <v>3831.84</v>
      </c>
      <c r="G153" s="132">
        <v>0.08</v>
      </c>
      <c r="H153" s="133">
        <f>E153*D153</f>
        <v>21288</v>
      </c>
      <c r="I153" s="133">
        <f>H153*1.08</f>
        <v>22991.040000000001</v>
      </c>
      <c r="J153" s="134"/>
    </row>
    <row r="154" spans="1:10" ht="15" customHeight="1" x14ac:dyDescent="0.25">
      <c r="A154" s="138"/>
      <c r="B154" s="139"/>
      <c r="C154" s="139"/>
      <c r="D154" s="139"/>
      <c r="E154" s="140"/>
      <c r="F154" s="141" t="s">
        <v>12</v>
      </c>
      <c r="G154" s="142"/>
      <c r="H154" s="136">
        <f>H152+H153</f>
        <v>34470</v>
      </c>
      <c r="I154" s="136">
        <f>SUM(I152:I153)</f>
        <v>37227.600000000006</v>
      </c>
      <c r="J154" s="137"/>
    </row>
    <row r="155" spans="1:10" ht="15" customHeight="1" x14ac:dyDescent="0.25">
      <c r="A155" s="139"/>
      <c r="B155" s="139"/>
      <c r="C155" s="139"/>
      <c r="D155" s="139"/>
      <c r="E155" s="139"/>
      <c r="F155" s="161"/>
      <c r="G155" s="162"/>
      <c r="H155" s="163"/>
      <c r="I155" s="163"/>
      <c r="J155" s="164"/>
    </row>
    <row r="156" spans="1:10" ht="15" customHeight="1" x14ac:dyDescent="0.25">
      <c r="A156" s="139"/>
      <c r="B156" s="139"/>
      <c r="C156" s="139"/>
      <c r="D156" s="139"/>
      <c r="E156" s="139"/>
      <c r="F156" s="161"/>
      <c r="G156" s="162"/>
      <c r="H156" s="163"/>
      <c r="I156" s="163"/>
      <c r="J156" s="164"/>
    </row>
    <row r="157" spans="1:10" x14ac:dyDescent="0.25">
      <c r="A157" s="32"/>
      <c r="B157" s="84" t="s">
        <v>64</v>
      </c>
      <c r="C157" s="32"/>
      <c r="D157" s="32"/>
      <c r="E157" s="32"/>
      <c r="F157" s="32"/>
      <c r="G157" s="32"/>
      <c r="H157" s="32"/>
      <c r="I157" s="32"/>
      <c r="J157" s="32"/>
    </row>
    <row r="158" spans="1:10" ht="36" x14ac:dyDescent="0.25">
      <c r="A158" s="152" t="s">
        <v>0</v>
      </c>
      <c r="B158" s="152" t="s">
        <v>43</v>
      </c>
      <c r="C158" s="149" t="s">
        <v>2</v>
      </c>
      <c r="D158" s="149" t="s">
        <v>3</v>
      </c>
      <c r="E158" s="150" t="s">
        <v>4</v>
      </c>
      <c r="F158" s="150" t="s">
        <v>5</v>
      </c>
      <c r="G158" s="151" t="s">
        <v>6</v>
      </c>
      <c r="H158" s="151" t="s">
        <v>7</v>
      </c>
      <c r="I158" s="151" t="s">
        <v>8</v>
      </c>
      <c r="J158" s="149" t="s">
        <v>9</v>
      </c>
    </row>
    <row r="159" spans="1:10" ht="72" x14ac:dyDescent="0.25">
      <c r="A159" s="159" t="s">
        <v>13</v>
      </c>
      <c r="B159" s="226" t="s">
        <v>198</v>
      </c>
      <c r="C159" s="157" t="s">
        <v>20</v>
      </c>
      <c r="D159" s="152">
        <v>5</v>
      </c>
      <c r="E159" s="179">
        <v>630</v>
      </c>
      <c r="F159" s="51">
        <f>E159*1.08</f>
        <v>680.40000000000009</v>
      </c>
      <c r="G159" s="54">
        <v>0.08</v>
      </c>
      <c r="H159" s="133">
        <f>E159*D159</f>
        <v>3150</v>
      </c>
      <c r="I159" s="133">
        <f>H159*1.08</f>
        <v>3402</v>
      </c>
      <c r="J159" s="152"/>
    </row>
    <row r="160" spans="1:10" x14ac:dyDescent="0.25">
      <c r="A160" s="155"/>
      <c r="B160" s="160"/>
      <c r="C160" s="158"/>
      <c r="D160" s="155"/>
      <c r="E160" s="155"/>
      <c r="F160" s="253" t="s">
        <v>12</v>
      </c>
      <c r="G160" s="254"/>
      <c r="H160" s="156">
        <v>3150</v>
      </c>
      <c r="I160" s="156">
        <v>3402</v>
      </c>
      <c r="J160" s="155"/>
    </row>
    <row r="161" spans="1:10" x14ac:dyDescent="0.25">
      <c r="A161" s="32"/>
      <c r="B161" s="32"/>
      <c r="C161" s="32"/>
      <c r="D161" s="32"/>
      <c r="E161" s="32"/>
      <c r="F161" s="32"/>
      <c r="G161" s="32"/>
      <c r="H161" s="32"/>
      <c r="I161" s="32"/>
      <c r="J161" s="32"/>
    </row>
    <row r="162" spans="1:10" x14ac:dyDescent="0.25">
      <c r="A162" s="32"/>
      <c r="B162" s="32"/>
      <c r="C162" s="32"/>
      <c r="D162" s="32"/>
      <c r="E162" s="32"/>
      <c r="F162" s="32"/>
      <c r="G162" s="32"/>
      <c r="H162" s="32"/>
      <c r="I162" s="32"/>
      <c r="J162" s="32"/>
    </row>
    <row r="163" spans="1:10" x14ac:dyDescent="0.25">
      <c r="A163" s="32"/>
      <c r="B163" s="32"/>
      <c r="C163" s="32"/>
      <c r="D163" s="32"/>
      <c r="E163" s="32"/>
      <c r="F163" s="32"/>
      <c r="G163" s="32"/>
      <c r="H163" s="32"/>
      <c r="I163" s="32"/>
      <c r="J163" s="32"/>
    </row>
    <row r="164" spans="1:10" x14ac:dyDescent="0.25">
      <c r="A164" s="32"/>
      <c r="B164" s="32"/>
      <c r="C164" s="32"/>
      <c r="D164" s="32"/>
      <c r="E164" s="32"/>
      <c r="F164" s="32"/>
      <c r="G164" s="32"/>
      <c r="H164" s="32"/>
      <c r="I164" s="32"/>
      <c r="J164" s="32"/>
    </row>
    <row r="165" spans="1:10" x14ac:dyDescent="0.25">
      <c r="A165" s="32"/>
      <c r="B165" s="32"/>
      <c r="C165" s="32"/>
      <c r="D165" s="32"/>
      <c r="E165" s="32"/>
      <c r="F165" s="32"/>
      <c r="G165" s="32"/>
      <c r="H165" s="32"/>
      <c r="I165" s="32"/>
      <c r="J165" s="32"/>
    </row>
    <row r="166" spans="1:10" x14ac:dyDescent="0.25">
      <c r="A166" s="112"/>
      <c r="B166" s="176" t="s">
        <v>88</v>
      </c>
      <c r="C166" s="112"/>
      <c r="D166" s="112"/>
      <c r="E166" s="112"/>
      <c r="F166" s="112"/>
      <c r="G166" s="112"/>
      <c r="H166" s="112"/>
      <c r="I166" s="112"/>
      <c r="J166" s="112"/>
    </row>
    <row r="167" spans="1:10" ht="36" x14ac:dyDescent="0.25">
      <c r="A167" s="144" t="s">
        <v>0</v>
      </c>
      <c r="B167" s="180" t="s">
        <v>43</v>
      </c>
      <c r="C167" s="47" t="s">
        <v>2</v>
      </c>
      <c r="D167" s="47" t="s">
        <v>3</v>
      </c>
      <c r="E167" s="47" t="s">
        <v>4</v>
      </c>
      <c r="F167" s="48" t="s">
        <v>5</v>
      </c>
      <c r="G167" s="48" t="s">
        <v>6</v>
      </c>
      <c r="H167" s="48" t="s">
        <v>7</v>
      </c>
      <c r="I167" s="48" t="s">
        <v>8</v>
      </c>
      <c r="J167" s="47" t="s">
        <v>9</v>
      </c>
    </row>
    <row r="168" spans="1:10" ht="42" customHeight="1" x14ac:dyDescent="0.25">
      <c r="A168" s="52">
        <v>1</v>
      </c>
      <c r="B168" s="41" t="s">
        <v>76</v>
      </c>
      <c r="C168" s="135" t="s">
        <v>75</v>
      </c>
      <c r="D168" s="131">
        <v>10</v>
      </c>
      <c r="E168" s="147">
        <v>425</v>
      </c>
      <c r="F168" s="51">
        <f>E168*1.08</f>
        <v>459.00000000000006</v>
      </c>
      <c r="G168" s="132">
        <v>0.08</v>
      </c>
      <c r="H168" s="133">
        <f>E168*D168</f>
        <v>4250</v>
      </c>
      <c r="I168" s="133">
        <f>H168*1.08</f>
        <v>4590</v>
      </c>
      <c r="J168" s="134"/>
    </row>
    <row r="169" spans="1:10" ht="32.25" customHeight="1" x14ac:dyDescent="0.25">
      <c r="A169" s="52">
        <v>2</v>
      </c>
      <c r="B169" s="41" t="s">
        <v>77</v>
      </c>
      <c r="C169" s="135" t="s">
        <v>75</v>
      </c>
      <c r="D169" s="145">
        <v>10</v>
      </c>
      <c r="E169" s="38">
        <v>675</v>
      </c>
      <c r="F169" s="146">
        <f>E169*1.08</f>
        <v>729</v>
      </c>
      <c r="G169" s="132">
        <v>0.08</v>
      </c>
      <c r="H169" s="133">
        <f>E169*D169</f>
        <v>6750</v>
      </c>
      <c r="I169" s="133">
        <f>H169*1.08</f>
        <v>7290.0000000000009</v>
      </c>
      <c r="J169" s="134"/>
    </row>
    <row r="170" spans="1:10" ht="51.75" customHeight="1" x14ac:dyDescent="0.25">
      <c r="A170" s="52">
        <v>3</v>
      </c>
      <c r="B170" s="41" t="s">
        <v>78</v>
      </c>
      <c r="C170" s="135" t="s">
        <v>75</v>
      </c>
      <c r="D170" s="145">
        <v>3</v>
      </c>
      <c r="E170" s="148">
        <v>1939.1</v>
      </c>
      <c r="F170" s="146">
        <f>E170*1.08</f>
        <v>2094.2280000000001</v>
      </c>
      <c r="G170" s="132">
        <v>0.08</v>
      </c>
      <c r="H170" s="133">
        <f>E170*D170</f>
        <v>5817.2999999999993</v>
      </c>
      <c r="I170" s="133">
        <f>H170*1.08</f>
        <v>6282.6839999999993</v>
      </c>
      <c r="J170" s="134"/>
    </row>
    <row r="171" spans="1:10" x14ac:dyDescent="0.25">
      <c r="A171" s="138"/>
      <c r="B171" s="139"/>
      <c r="C171" s="139"/>
      <c r="D171" s="139"/>
      <c r="E171" s="140"/>
      <c r="F171" s="141" t="s">
        <v>12</v>
      </c>
      <c r="G171" s="142"/>
      <c r="H171" s="136">
        <f>SUM(H168:H170)</f>
        <v>16817.3</v>
      </c>
      <c r="I171" s="136">
        <f>SUM(I168:I170)</f>
        <v>18162.684000000001</v>
      </c>
      <c r="J171" s="137"/>
    </row>
    <row r="172" spans="1:10" x14ac:dyDescent="0.25">
      <c r="A172" s="32"/>
      <c r="B172" s="32"/>
      <c r="C172" s="32"/>
      <c r="D172" s="32"/>
      <c r="E172" s="32"/>
      <c r="F172" s="32"/>
      <c r="G172" s="32"/>
      <c r="H172" s="32"/>
      <c r="I172" s="32"/>
      <c r="J172" s="32"/>
    </row>
    <row r="173" spans="1:10" x14ac:dyDescent="0.25">
      <c r="A173" s="32"/>
      <c r="B173" s="32"/>
      <c r="C173" s="32"/>
      <c r="D173" s="32"/>
      <c r="E173" s="32"/>
      <c r="F173" s="32"/>
      <c r="G173" s="32"/>
      <c r="H173" s="32"/>
      <c r="I173" s="32"/>
      <c r="J173" s="32"/>
    </row>
    <row r="174" spans="1:10" x14ac:dyDescent="0.25">
      <c r="A174" s="32"/>
      <c r="B174" s="84" t="s">
        <v>89</v>
      </c>
      <c r="C174" s="32"/>
      <c r="D174" s="32"/>
      <c r="E174" s="32"/>
      <c r="F174" s="32"/>
      <c r="G174" s="32"/>
      <c r="H174" s="32"/>
      <c r="I174" s="32"/>
      <c r="J174" s="32"/>
    </row>
    <row r="175" spans="1:10" ht="36" x14ac:dyDescent="0.25">
      <c r="A175" s="149" t="s">
        <v>0</v>
      </c>
      <c r="B175" s="149" t="s">
        <v>43</v>
      </c>
      <c r="C175" s="149" t="s">
        <v>2</v>
      </c>
      <c r="D175" s="149" t="s">
        <v>3</v>
      </c>
      <c r="E175" s="150" t="s">
        <v>4</v>
      </c>
      <c r="F175" s="150" t="s">
        <v>5</v>
      </c>
      <c r="G175" s="151" t="s">
        <v>6</v>
      </c>
      <c r="H175" s="151" t="s">
        <v>7</v>
      </c>
      <c r="I175" s="151" t="s">
        <v>8</v>
      </c>
      <c r="J175" s="149" t="s">
        <v>9</v>
      </c>
    </row>
    <row r="176" spans="1:10" ht="90" customHeight="1" x14ac:dyDescent="0.25">
      <c r="A176" s="208" t="s">
        <v>13</v>
      </c>
      <c r="B176" s="153" t="s">
        <v>79</v>
      </c>
      <c r="C176" s="208" t="s">
        <v>75</v>
      </c>
      <c r="D176" s="208">
        <v>200</v>
      </c>
      <c r="E176" s="179">
        <v>6.98</v>
      </c>
      <c r="F176" s="51">
        <f>E176*1.08</f>
        <v>7.5384000000000011</v>
      </c>
      <c r="G176" s="54">
        <v>0.08</v>
      </c>
      <c r="H176" s="133">
        <f>E176*D176</f>
        <v>1396</v>
      </c>
      <c r="I176" s="133">
        <f>H176*1.08</f>
        <v>1507.68</v>
      </c>
      <c r="J176" s="152"/>
    </row>
    <row r="177" spans="1:10" ht="30.75" customHeight="1" x14ac:dyDescent="0.25">
      <c r="A177" s="155"/>
      <c r="B177" s="155"/>
      <c r="C177" s="155"/>
      <c r="D177" s="155"/>
      <c r="E177" s="155"/>
      <c r="F177" s="253" t="s">
        <v>12</v>
      </c>
      <c r="G177" s="254"/>
      <c r="H177" s="156">
        <v>1396</v>
      </c>
      <c r="I177" s="156">
        <v>1507.68</v>
      </c>
      <c r="J177" s="155"/>
    </row>
    <row r="182" spans="1:10" x14ac:dyDescent="0.25">
      <c r="B182" s="205" t="s">
        <v>90</v>
      </c>
    </row>
    <row r="183" spans="1:10" ht="36" x14ac:dyDescent="0.25">
      <c r="A183" s="204"/>
      <c r="B183" s="190" t="s">
        <v>43</v>
      </c>
      <c r="C183" s="203" t="s">
        <v>2</v>
      </c>
      <c r="D183" s="195" t="s">
        <v>3</v>
      </c>
      <c r="E183" s="202" t="s">
        <v>4</v>
      </c>
      <c r="F183" s="201" t="s">
        <v>5</v>
      </c>
      <c r="G183" s="201" t="s">
        <v>6</v>
      </c>
      <c r="H183" s="201" t="s">
        <v>7</v>
      </c>
      <c r="I183" s="201" t="s">
        <v>8</v>
      </c>
      <c r="J183" s="200" t="s">
        <v>9</v>
      </c>
    </row>
    <row r="184" spans="1:10" ht="252" x14ac:dyDescent="0.25">
      <c r="A184" s="193">
        <v>1</v>
      </c>
      <c r="B184" s="199" t="s">
        <v>92</v>
      </c>
      <c r="C184" s="198" t="s">
        <v>10</v>
      </c>
      <c r="D184" s="197">
        <v>10</v>
      </c>
      <c r="E184" s="196">
        <v>85</v>
      </c>
      <c r="F184" s="185">
        <f>E184*G184+E184</f>
        <v>91.8</v>
      </c>
      <c r="G184" s="184">
        <v>0.08</v>
      </c>
      <c r="H184" s="183">
        <f>E184*D184</f>
        <v>850</v>
      </c>
      <c r="I184" s="183">
        <f>F184*D184</f>
        <v>918</v>
      </c>
      <c r="J184" s="195"/>
    </row>
    <row r="185" spans="1:10" ht="252" x14ac:dyDescent="0.25">
      <c r="A185" s="189" t="s">
        <v>14</v>
      </c>
      <c r="B185" s="194" t="s">
        <v>91</v>
      </c>
      <c r="C185" s="193" t="s">
        <v>10</v>
      </c>
      <c r="D185" s="192">
        <v>10</v>
      </c>
      <c r="E185" s="191">
        <v>85</v>
      </c>
      <c r="F185" s="103">
        <f t="shared" ref="F185" si="32">E185*G185+E185</f>
        <v>91.8</v>
      </c>
      <c r="G185" s="40">
        <v>0.08</v>
      </c>
      <c r="H185" s="165">
        <f t="shared" ref="H185" si="33">D185*E185</f>
        <v>850</v>
      </c>
      <c r="I185" s="165">
        <f t="shared" ref="I185" si="34">D185*F185</f>
        <v>918</v>
      </c>
      <c r="J185" s="190"/>
    </row>
    <row r="186" spans="1:10" ht="168.75" x14ac:dyDescent="0.25">
      <c r="A186" s="189" t="s">
        <v>15</v>
      </c>
      <c r="B186" s="227" t="s">
        <v>199</v>
      </c>
      <c r="C186" s="188" t="s">
        <v>10</v>
      </c>
      <c r="D186" s="187">
        <v>10</v>
      </c>
      <c r="E186" s="186">
        <v>25</v>
      </c>
      <c r="F186" s="103">
        <f t="shared" ref="F186" si="35">E186*G186+E186</f>
        <v>27</v>
      </c>
      <c r="G186" s="40">
        <v>0.08</v>
      </c>
      <c r="H186" s="165">
        <f t="shared" ref="H186" si="36">D186*E186</f>
        <v>250</v>
      </c>
      <c r="I186" s="165">
        <f t="shared" ref="I186" si="37">D186*F186</f>
        <v>270</v>
      </c>
      <c r="J186" s="182"/>
    </row>
    <row r="187" spans="1:10" x14ac:dyDescent="0.25">
      <c r="A187" s="280"/>
      <c r="B187" s="281"/>
      <c r="C187" s="281"/>
      <c r="D187" s="281"/>
      <c r="E187" s="282"/>
      <c r="F187" s="283" t="s">
        <v>12</v>
      </c>
      <c r="G187" s="284"/>
      <c r="H187" s="136">
        <f>SUM(H184:H186)</f>
        <v>1950</v>
      </c>
      <c r="I187" s="136">
        <f>SUM(I184:I186)</f>
        <v>2106</v>
      </c>
      <c r="J187" s="181"/>
    </row>
    <row r="191" spans="1:10" x14ac:dyDescent="0.25">
      <c r="B191" s="206" t="s">
        <v>208</v>
      </c>
    </row>
    <row r="192" spans="1:10" ht="36" x14ac:dyDescent="0.25">
      <c r="A192" s="149" t="s">
        <v>0</v>
      </c>
      <c r="B192" s="149" t="s">
        <v>43</v>
      </c>
      <c r="C192" s="149" t="s">
        <v>2</v>
      </c>
      <c r="D192" s="149" t="s">
        <v>3</v>
      </c>
      <c r="E192" s="150" t="s">
        <v>4</v>
      </c>
      <c r="F192" s="150" t="s">
        <v>5</v>
      </c>
      <c r="G192" s="151" t="s">
        <v>6</v>
      </c>
      <c r="H192" s="151" t="s">
        <v>7</v>
      </c>
      <c r="I192" s="151" t="s">
        <v>8</v>
      </c>
      <c r="J192" s="149" t="s">
        <v>9</v>
      </c>
    </row>
    <row r="193" spans="1:10" ht="118.5" customHeight="1" x14ac:dyDescent="0.25">
      <c r="A193" s="152" t="s">
        <v>13</v>
      </c>
      <c r="B193" s="153" t="s">
        <v>94</v>
      </c>
      <c r="C193" s="208" t="s">
        <v>75</v>
      </c>
      <c r="D193" s="208">
        <v>14</v>
      </c>
      <c r="E193" s="179">
        <v>8</v>
      </c>
      <c r="F193" s="103">
        <f t="shared" ref="F193" si="38">E193*G193+E193</f>
        <v>8.64</v>
      </c>
      <c r="G193" s="40">
        <v>0.08</v>
      </c>
      <c r="H193" s="165">
        <f t="shared" ref="H193" si="39">D193*E193</f>
        <v>112</v>
      </c>
      <c r="I193" s="165">
        <f t="shared" ref="I193" si="40">D193*F193</f>
        <v>120.96000000000001</v>
      </c>
      <c r="J193" s="152"/>
    </row>
    <row r="194" spans="1:10" x14ac:dyDescent="0.25">
      <c r="A194" s="155"/>
      <c r="B194" s="155"/>
      <c r="C194" s="155"/>
      <c r="D194" s="155"/>
      <c r="E194" s="155"/>
      <c r="F194" s="253" t="s">
        <v>12</v>
      </c>
      <c r="G194" s="254"/>
      <c r="H194" s="156">
        <f>SUM(H193)</f>
        <v>112</v>
      </c>
      <c r="I194" s="156">
        <f>SUM(I193)</f>
        <v>120.96000000000001</v>
      </c>
      <c r="J194" s="155"/>
    </row>
    <row r="198" spans="1:10" x14ac:dyDescent="0.25">
      <c r="B198" s="206" t="s">
        <v>93</v>
      </c>
    </row>
    <row r="199" spans="1:10" ht="36" x14ac:dyDescent="0.25">
      <c r="A199" s="149" t="s">
        <v>0</v>
      </c>
      <c r="B199" s="149" t="s">
        <v>43</v>
      </c>
      <c r="C199" s="149" t="s">
        <v>2</v>
      </c>
      <c r="D199" s="149" t="s">
        <v>3</v>
      </c>
      <c r="E199" s="150" t="s">
        <v>4</v>
      </c>
      <c r="F199" s="150" t="s">
        <v>5</v>
      </c>
      <c r="G199" s="151" t="s">
        <v>6</v>
      </c>
      <c r="H199" s="151" t="s">
        <v>7</v>
      </c>
      <c r="I199" s="151" t="s">
        <v>8</v>
      </c>
      <c r="J199" s="149" t="s">
        <v>9</v>
      </c>
    </row>
    <row r="200" spans="1:10" ht="36" x14ac:dyDescent="0.25">
      <c r="A200" s="208" t="s">
        <v>13</v>
      </c>
      <c r="B200" s="153" t="s">
        <v>96</v>
      </c>
      <c r="C200" s="208" t="s">
        <v>75</v>
      </c>
      <c r="D200" s="208">
        <v>10</v>
      </c>
      <c r="E200" s="179">
        <v>90</v>
      </c>
      <c r="F200" s="103">
        <f t="shared" ref="F200" si="41">E200*G200+E200</f>
        <v>97.2</v>
      </c>
      <c r="G200" s="40">
        <v>0.08</v>
      </c>
      <c r="H200" s="165">
        <f t="shared" ref="H200" si="42">D200*E200</f>
        <v>900</v>
      </c>
      <c r="I200" s="165">
        <f t="shared" ref="I200" si="43">D200*F200</f>
        <v>972</v>
      </c>
      <c r="J200" s="152"/>
    </row>
    <row r="201" spans="1:10" x14ac:dyDescent="0.25">
      <c r="A201" s="155"/>
      <c r="B201" s="155"/>
      <c r="C201" s="155"/>
      <c r="D201" s="155"/>
      <c r="E201" s="155"/>
      <c r="F201" s="253" t="s">
        <v>12</v>
      </c>
      <c r="G201" s="254"/>
      <c r="H201" s="156">
        <f>SUM(H200)</f>
        <v>900</v>
      </c>
      <c r="I201" s="156">
        <f>SUM(I200)</f>
        <v>972</v>
      </c>
      <c r="J201" s="155"/>
    </row>
    <row r="204" spans="1:10" x14ac:dyDescent="0.25">
      <c r="B204" s="206" t="s">
        <v>95</v>
      </c>
    </row>
    <row r="205" spans="1:10" ht="36" x14ac:dyDescent="0.25">
      <c r="A205" s="149" t="s">
        <v>0</v>
      </c>
      <c r="B205" s="149" t="s">
        <v>43</v>
      </c>
      <c r="C205" s="149" t="s">
        <v>2</v>
      </c>
      <c r="D205" s="149" t="s">
        <v>3</v>
      </c>
      <c r="E205" s="150" t="s">
        <v>4</v>
      </c>
      <c r="F205" s="150" t="s">
        <v>5</v>
      </c>
      <c r="G205" s="151" t="s">
        <v>6</v>
      </c>
      <c r="H205" s="151" t="s">
        <v>7</v>
      </c>
      <c r="I205" s="151" t="s">
        <v>8</v>
      </c>
      <c r="J205" s="149" t="s">
        <v>9</v>
      </c>
    </row>
    <row r="206" spans="1:10" ht="48" x14ac:dyDescent="0.25">
      <c r="A206" s="208">
        <v>1</v>
      </c>
      <c r="B206" s="208" t="s">
        <v>97</v>
      </c>
      <c r="C206" s="208" t="s">
        <v>75</v>
      </c>
      <c r="D206" s="208">
        <v>50</v>
      </c>
      <c r="E206" s="179">
        <v>530</v>
      </c>
      <c r="F206" s="103">
        <f t="shared" ref="F206" si="44">E206*G206+E206</f>
        <v>572.4</v>
      </c>
      <c r="G206" s="40">
        <v>0.08</v>
      </c>
      <c r="H206" s="165">
        <f t="shared" ref="H206" si="45">D206*E206</f>
        <v>26500</v>
      </c>
      <c r="I206" s="165">
        <f t="shared" ref="I206" si="46">D206*F206</f>
        <v>28620</v>
      </c>
      <c r="J206" s="208" t="s">
        <v>98</v>
      </c>
    </row>
    <row r="207" spans="1:10" ht="36" x14ac:dyDescent="0.25">
      <c r="A207" s="208">
        <v>2</v>
      </c>
      <c r="B207" s="208" t="s">
        <v>99</v>
      </c>
      <c r="C207" s="208" t="s">
        <v>75</v>
      </c>
      <c r="D207" s="208">
        <v>1</v>
      </c>
      <c r="E207" s="179">
        <v>1000</v>
      </c>
      <c r="F207" s="103">
        <f t="shared" ref="F207" si="47">E207*G207+E207</f>
        <v>1080</v>
      </c>
      <c r="G207" s="40">
        <v>0.08</v>
      </c>
      <c r="H207" s="165">
        <f t="shared" ref="H207" si="48">D207*E207</f>
        <v>1000</v>
      </c>
      <c r="I207" s="165">
        <f t="shared" ref="I207" si="49">D207*F207</f>
        <v>1080</v>
      </c>
      <c r="J207" s="208" t="s">
        <v>102</v>
      </c>
    </row>
    <row r="208" spans="1:10" ht="24" x14ac:dyDescent="0.25">
      <c r="A208" s="208">
        <v>3</v>
      </c>
      <c r="B208" s="153" t="s">
        <v>100</v>
      </c>
      <c r="C208" s="208" t="s">
        <v>75</v>
      </c>
      <c r="D208" s="208">
        <v>1</v>
      </c>
      <c r="E208" s="179">
        <v>800</v>
      </c>
      <c r="F208" s="103">
        <f t="shared" ref="F208" si="50">E208*G208+E208</f>
        <v>864</v>
      </c>
      <c r="G208" s="40">
        <v>0.08</v>
      </c>
      <c r="H208" s="165">
        <f t="shared" ref="H208" si="51">D208*E208</f>
        <v>800</v>
      </c>
      <c r="I208" s="165">
        <f t="shared" ref="I208" si="52">D208*F208</f>
        <v>864</v>
      </c>
      <c r="J208" s="208" t="s">
        <v>101</v>
      </c>
    </row>
    <row r="209" spans="1:10" x14ac:dyDescent="0.25">
      <c r="A209" s="155"/>
      <c r="B209" s="155"/>
      <c r="C209" s="155"/>
      <c r="D209" s="155"/>
      <c r="E209" s="155"/>
      <c r="F209" s="253" t="s">
        <v>12</v>
      </c>
      <c r="G209" s="254"/>
      <c r="H209" s="218">
        <f>SUM(H206:H208)</f>
        <v>28300</v>
      </c>
      <c r="I209" s="218">
        <f>SUM(I206:I208)</f>
        <v>30564</v>
      </c>
      <c r="J209" s="155"/>
    </row>
    <row r="212" spans="1:10" x14ac:dyDescent="0.25">
      <c r="B212" s="206" t="s">
        <v>148</v>
      </c>
    </row>
    <row r="213" spans="1:10" ht="36" x14ac:dyDescent="0.25">
      <c r="A213" s="149" t="s">
        <v>0</v>
      </c>
      <c r="B213" s="149" t="s">
        <v>43</v>
      </c>
      <c r="C213" s="149" t="s">
        <v>2</v>
      </c>
      <c r="D213" s="149" t="s">
        <v>3</v>
      </c>
      <c r="E213" s="150" t="s">
        <v>4</v>
      </c>
      <c r="F213" s="150" t="s">
        <v>5</v>
      </c>
      <c r="G213" s="151" t="s">
        <v>6</v>
      </c>
      <c r="H213" s="151" t="s">
        <v>7</v>
      </c>
      <c r="I213" s="151" t="s">
        <v>8</v>
      </c>
      <c r="J213" s="149" t="s">
        <v>9</v>
      </c>
    </row>
    <row r="214" spans="1:10" ht="84" x14ac:dyDescent="0.25">
      <c r="A214" s="223">
        <v>1</v>
      </c>
      <c r="B214" s="153" t="s">
        <v>103</v>
      </c>
      <c r="C214" s="208" t="s">
        <v>75</v>
      </c>
      <c r="D214" s="208">
        <v>5</v>
      </c>
      <c r="E214" s="179">
        <v>90</v>
      </c>
      <c r="F214" s="103">
        <f t="shared" ref="F214" si="53">E214*G214+E214</f>
        <v>97.2</v>
      </c>
      <c r="G214" s="40">
        <v>0.08</v>
      </c>
      <c r="H214" s="165">
        <f t="shared" ref="H214" si="54">D214*E214</f>
        <v>450</v>
      </c>
      <c r="I214" s="165">
        <f t="shared" ref="I214" si="55">D214*F214</f>
        <v>486</v>
      </c>
      <c r="J214" s="208"/>
    </row>
    <row r="215" spans="1:10" x14ac:dyDescent="0.25">
      <c r="A215" s="155"/>
      <c r="B215" s="155"/>
      <c r="C215" s="155"/>
      <c r="D215" s="155"/>
      <c r="E215" s="155"/>
      <c r="F215" s="253" t="s">
        <v>12</v>
      </c>
      <c r="G215" s="254"/>
      <c r="H215" s="156">
        <v>450</v>
      </c>
      <c r="I215" s="156">
        <v>486</v>
      </c>
      <c r="J215" s="155"/>
    </row>
    <row r="218" spans="1:10" x14ac:dyDescent="0.25">
      <c r="B218" s="206" t="s">
        <v>149</v>
      </c>
    </row>
    <row r="219" spans="1:10" ht="36" x14ac:dyDescent="0.25">
      <c r="A219" s="149" t="s">
        <v>0</v>
      </c>
      <c r="B219" s="149" t="s">
        <v>43</v>
      </c>
      <c r="C219" s="149" t="s">
        <v>2</v>
      </c>
      <c r="D219" s="149" t="s">
        <v>3</v>
      </c>
      <c r="E219" s="150" t="s">
        <v>4</v>
      </c>
      <c r="F219" s="150" t="s">
        <v>5</v>
      </c>
      <c r="G219" s="151" t="s">
        <v>6</v>
      </c>
      <c r="H219" s="151" t="s">
        <v>7</v>
      </c>
      <c r="I219" s="151" t="s">
        <v>8</v>
      </c>
      <c r="J219" s="149" t="s">
        <v>9</v>
      </c>
    </row>
    <row r="220" spans="1:10" ht="84" x14ac:dyDescent="0.25">
      <c r="A220" s="208">
        <v>1</v>
      </c>
      <c r="B220" s="208" t="s">
        <v>105</v>
      </c>
      <c r="C220" s="208" t="s">
        <v>20</v>
      </c>
      <c r="D220" s="208">
        <v>1000</v>
      </c>
      <c r="E220" s="179">
        <v>2.1</v>
      </c>
      <c r="F220" s="103">
        <f t="shared" ref="F220" si="56">E220*G220+E220</f>
        <v>2.2680000000000002</v>
      </c>
      <c r="G220" s="40">
        <v>0.08</v>
      </c>
      <c r="H220" s="165">
        <f t="shared" ref="H220" si="57">D220*E220</f>
        <v>2100</v>
      </c>
      <c r="I220" s="165">
        <f t="shared" ref="I220" si="58">D220*F220</f>
        <v>2268.0000000000005</v>
      </c>
      <c r="J220" s="208"/>
    </row>
    <row r="221" spans="1:10" ht="84" x14ac:dyDescent="0.25">
      <c r="A221" s="208">
        <v>2</v>
      </c>
      <c r="B221" s="153" t="s">
        <v>104</v>
      </c>
      <c r="C221" s="208" t="s">
        <v>20</v>
      </c>
      <c r="D221" s="208">
        <v>10000</v>
      </c>
      <c r="E221" s="179">
        <v>1.9</v>
      </c>
      <c r="F221" s="103">
        <f t="shared" ref="F221" si="59">E221*G221+E221</f>
        <v>2.052</v>
      </c>
      <c r="G221" s="40">
        <v>0.08</v>
      </c>
      <c r="H221" s="165">
        <f t="shared" ref="H221" si="60">D221*E221</f>
        <v>19000</v>
      </c>
      <c r="I221" s="165">
        <f t="shared" ref="I221" si="61">D221*F221</f>
        <v>20520</v>
      </c>
      <c r="J221" s="208"/>
    </row>
    <row r="222" spans="1:10" x14ac:dyDescent="0.25">
      <c r="A222" s="155"/>
      <c r="B222" s="155"/>
      <c r="C222" s="155"/>
      <c r="D222" s="155"/>
      <c r="E222" s="155"/>
      <c r="F222" s="253" t="s">
        <v>12</v>
      </c>
      <c r="G222" s="254"/>
      <c r="H222" s="218">
        <f>SUM(H220:H221)</f>
        <v>21100</v>
      </c>
      <c r="I222" s="218">
        <f>SUM(I220:I221)</f>
        <v>22788</v>
      </c>
      <c r="J222" s="155"/>
    </row>
    <row r="225" spans="1:10" x14ac:dyDescent="0.25">
      <c r="B225" s="206" t="s">
        <v>150</v>
      </c>
    </row>
    <row r="226" spans="1:10" ht="36" x14ac:dyDescent="0.25">
      <c r="A226" s="149" t="s">
        <v>0</v>
      </c>
      <c r="B226" s="149" t="s">
        <v>43</v>
      </c>
      <c r="C226" s="149" t="s">
        <v>2</v>
      </c>
      <c r="D226" s="149" t="s">
        <v>3</v>
      </c>
      <c r="E226" s="150" t="s">
        <v>4</v>
      </c>
      <c r="F226" s="150" t="s">
        <v>5</v>
      </c>
      <c r="G226" s="151" t="s">
        <v>6</v>
      </c>
      <c r="H226" s="151" t="s">
        <v>7</v>
      </c>
      <c r="I226" s="151" t="s">
        <v>8</v>
      </c>
      <c r="J226" s="149" t="s">
        <v>9</v>
      </c>
    </row>
    <row r="227" spans="1:10" ht="84" x14ac:dyDescent="0.25">
      <c r="A227" s="208">
        <v>1</v>
      </c>
      <c r="B227" s="208" t="s">
        <v>200</v>
      </c>
      <c r="C227" s="208" t="s">
        <v>75</v>
      </c>
      <c r="D227" s="208">
        <v>500</v>
      </c>
      <c r="E227" s="179">
        <v>9</v>
      </c>
      <c r="F227" s="103">
        <f t="shared" ref="F227" si="62">E227*G227+E227</f>
        <v>9.7200000000000006</v>
      </c>
      <c r="G227" s="40">
        <v>0.08</v>
      </c>
      <c r="H227" s="165">
        <f t="shared" ref="H227" si="63">D227*E227</f>
        <v>4500</v>
      </c>
      <c r="I227" s="165">
        <f t="shared" ref="I227" si="64">D227*F227</f>
        <v>4860</v>
      </c>
      <c r="J227" s="208"/>
    </row>
    <row r="228" spans="1:10" ht="84" x14ac:dyDescent="0.25">
      <c r="A228" s="208">
        <v>2</v>
      </c>
      <c r="B228" s="208" t="s">
        <v>106</v>
      </c>
      <c r="C228" s="208" t="s">
        <v>75</v>
      </c>
      <c r="D228" s="208">
        <v>500</v>
      </c>
      <c r="E228" s="179">
        <v>9</v>
      </c>
      <c r="F228" s="103">
        <f t="shared" ref="F228" si="65">E228*G228+E228</f>
        <v>9.7200000000000006</v>
      </c>
      <c r="G228" s="40">
        <v>0.08</v>
      </c>
      <c r="H228" s="165">
        <f t="shared" ref="H228" si="66">D228*E228</f>
        <v>4500</v>
      </c>
      <c r="I228" s="165">
        <f t="shared" ref="I228" si="67">D228*F228</f>
        <v>4860</v>
      </c>
      <c r="J228" s="208"/>
    </row>
    <row r="229" spans="1:10" x14ac:dyDescent="0.25">
      <c r="A229" s="155"/>
      <c r="B229" s="155"/>
      <c r="C229" s="155"/>
      <c r="D229" s="155"/>
      <c r="E229" s="155"/>
      <c r="F229" s="253" t="s">
        <v>12</v>
      </c>
      <c r="G229" s="254"/>
      <c r="H229" s="218">
        <f>SUM(H227:H228)</f>
        <v>9000</v>
      </c>
      <c r="I229" s="218">
        <f>SUM(I227:I228)</f>
        <v>9720</v>
      </c>
      <c r="J229" s="155"/>
    </row>
    <row r="230" spans="1:10" x14ac:dyDescent="0.25">
      <c r="F230" s="216"/>
      <c r="G230" s="216"/>
      <c r="H230" s="215"/>
      <c r="I230" s="215"/>
    </row>
    <row r="231" spans="1:10" x14ac:dyDescent="0.25">
      <c r="B231" s="228" t="s">
        <v>151</v>
      </c>
    </row>
    <row r="232" spans="1:10" ht="36" x14ac:dyDescent="0.25">
      <c r="A232" s="149" t="s">
        <v>0</v>
      </c>
      <c r="B232" s="149" t="s">
        <v>43</v>
      </c>
      <c r="C232" s="149" t="s">
        <v>2</v>
      </c>
      <c r="D232" s="149" t="s">
        <v>3</v>
      </c>
      <c r="E232" s="150" t="s">
        <v>4</v>
      </c>
      <c r="F232" s="150" t="s">
        <v>5</v>
      </c>
      <c r="G232" s="151" t="s">
        <v>6</v>
      </c>
      <c r="H232" s="151" t="s">
        <v>7</v>
      </c>
      <c r="I232" s="151" t="s">
        <v>8</v>
      </c>
      <c r="J232" s="149" t="s">
        <v>9</v>
      </c>
    </row>
    <row r="233" spans="1:10" x14ac:dyDescent="0.25">
      <c r="A233" s="208">
        <v>1</v>
      </c>
      <c r="B233" s="208" t="s">
        <v>108</v>
      </c>
      <c r="C233" s="208" t="s">
        <v>20</v>
      </c>
      <c r="D233" s="208">
        <v>200</v>
      </c>
      <c r="E233" s="179">
        <v>0.5</v>
      </c>
      <c r="F233" s="103">
        <f t="shared" ref="F233" si="68">E233*G233+E233</f>
        <v>0.54</v>
      </c>
      <c r="G233" s="40">
        <v>0.08</v>
      </c>
      <c r="H233" s="165">
        <f t="shared" ref="H233" si="69">D233*E233</f>
        <v>100</v>
      </c>
      <c r="I233" s="165">
        <f t="shared" ref="I233" si="70">D233*F233</f>
        <v>108</v>
      </c>
      <c r="J233" s="152"/>
    </row>
    <row r="234" spans="1:10" ht="24" x14ac:dyDescent="0.25">
      <c r="A234" s="208">
        <v>2</v>
      </c>
      <c r="B234" s="153" t="s">
        <v>107</v>
      </c>
      <c r="C234" s="208" t="s">
        <v>75</v>
      </c>
      <c r="D234" s="208">
        <v>50</v>
      </c>
      <c r="E234" s="179">
        <v>12</v>
      </c>
      <c r="F234" s="103">
        <f t="shared" ref="F234" si="71">E234*G234+E234</f>
        <v>12.96</v>
      </c>
      <c r="G234" s="40">
        <v>0.08</v>
      </c>
      <c r="H234" s="165">
        <f t="shared" ref="H234" si="72">D234*E234</f>
        <v>600</v>
      </c>
      <c r="I234" s="165">
        <f t="shared" ref="I234" si="73">D234*F234</f>
        <v>648</v>
      </c>
      <c r="J234" s="152"/>
    </row>
    <row r="235" spans="1:10" x14ac:dyDescent="0.25">
      <c r="A235" s="155"/>
      <c r="B235" s="155"/>
      <c r="C235" s="155"/>
      <c r="D235" s="155"/>
      <c r="E235" s="155"/>
      <c r="F235" s="253" t="s">
        <v>12</v>
      </c>
      <c r="G235" s="254"/>
      <c r="H235" s="156">
        <f>SUM(H234)</f>
        <v>600</v>
      </c>
      <c r="I235" s="156">
        <f>SUM(I234)</f>
        <v>648</v>
      </c>
      <c r="J235" s="155"/>
    </row>
    <row r="237" spans="1:10" x14ac:dyDescent="0.25">
      <c r="B237" s="206" t="s">
        <v>152</v>
      </c>
    </row>
    <row r="238" spans="1:10" ht="36" x14ac:dyDescent="0.25">
      <c r="A238" s="149" t="s">
        <v>0</v>
      </c>
      <c r="B238" s="149" t="s">
        <v>43</v>
      </c>
      <c r="C238" s="149" t="s">
        <v>2</v>
      </c>
      <c r="D238" s="149" t="s">
        <v>3</v>
      </c>
      <c r="E238" s="150" t="s">
        <v>4</v>
      </c>
      <c r="F238" s="150" t="s">
        <v>5</v>
      </c>
      <c r="G238" s="151" t="s">
        <v>6</v>
      </c>
      <c r="H238" s="151" t="s">
        <v>7</v>
      </c>
      <c r="I238" s="151" t="s">
        <v>8</v>
      </c>
      <c r="J238" s="149" t="s">
        <v>9</v>
      </c>
    </row>
    <row r="239" spans="1:10" x14ac:dyDescent="0.25">
      <c r="A239" s="208" t="s">
        <v>13</v>
      </c>
      <c r="B239" s="153" t="s">
        <v>109</v>
      </c>
      <c r="C239" s="208" t="s">
        <v>20</v>
      </c>
      <c r="D239" s="208">
        <v>5000</v>
      </c>
      <c r="E239" s="179">
        <v>1.6</v>
      </c>
      <c r="F239" s="103">
        <f t="shared" ref="F239" si="74">E239*G239+E239</f>
        <v>1.7280000000000002</v>
      </c>
      <c r="G239" s="40">
        <v>0.08</v>
      </c>
      <c r="H239" s="165">
        <f t="shared" ref="H239" si="75">D239*E239</f>
        <v>8000</v>
      </c>
      <c r="I239" s="165">
        <f t="shared" ref="I239" si="76">D239*F239</f>
        <v>8640.0000000000018</v>
      </c>
      <c r="J239" s="152"/>
    </row>
    <row r="240" spans="1:10" x14ac:dyDescent="0.25">
      <c r="A240" s="155"/>
      <c r="B240" s="155"/>
      <c r="C240" s="155"/>
      <c r="D240" s="155"/>
      <c r="E240" s="155"/>
      <c r="F240" s="253" t="s">
        <v>12</v>
      </c>
      <c r="G240" s="254"/>
      <c r="H240" s="156">
        <f>SUM(H239)</f>
        <v>8000</v>
      </c>
      <c r="I240" s="156">
        <f>SUM(I239)</f>
        <v>8640.0000000000018</v>
      </c>
      <c r="J240" s="155"/>
    </row>
    <row r="242" spans="1:10" x14ac:dyDescent="0.25">
      <c r="B242" s="206" t="s">
        <v>153</v>
      </c>
    </row>
    <row r="243" spans="1:10" ht="36" x14ac:dyDescent="0.25">
      <c r="A243" s="149" t="s">
        <v>0</v>
      </c>
      <c r="B243" s="149" t="s">
        <v>43</v>
      </c>
      <c r="C243" s="149" t="s">
        <v>2</v>
      </c>
      <c r="D243" s="149" t="s">
        <v>3</v>
      </c>
      <c r="E243" s="150" t="s">
        <v>4</v>
      </c>
      <c r="F243" s="150" t="s">
        <v>5</v>
      </c>
      <c r="G243" s="151" t="s">
        <v>6</v>
      </c>
      <c r="H243" s="151" t="s">
        <v>7</v>
      </c>
      <c r="I243" s="151" t="s">
        <v>8</v>
      </c>
      <c r="J243" s="149" t="s">
        <v>9</v>
      </c>
    </row>
    <row r="244" spans="1:10" ht="24" x14ac:dyDescent="0.25">
      <c r="A244" s="208" t="s">
        <v>13</v>
      </c>
      <c r="B244" s="153" t="s">
        <v>117</v>
      </c>
      <c r="C244" s="208" t="s">
        <v>20</v>
      </c>
      <c r="D244" s="208">
        <v>3000</v>
      </c>
      <c r="E244" s="179">
        <v>3</v>
      </c>
      <c r="F244" s="103">
        <f t="shared" ref="F244" si="77">E244*G244+E244</f>
        <v>3.24</v>
      </c>
      <c r="G244" s="40">
        <v>0.08</v>
      </c>
      <c r="H244" s="165">
        <f t="shared" ref="H244" si="78">D244*E244</f>
        <v>9000</v>
      </c>
      <c r="I244" s="165">
        <f t="shared" ref="I244" si="79">D244*F244</f>
        <v>9720</v>
      </c>
      <c r="J244" s="152"/>
    </row>
    <row r="245" spans="1:10" x14ac:dyDescent="0.25">
      <c r="A245" s="155"/>
      <c r="B245" s="155"/>
      <c r="C245" s="155"/>
      <c r="D245" s="155"/>
      <c r="E245" s="155"/>
      <c r="F245" s="253" t="s">
        <v>12</v>
      </c>
      <c r="G245" s="254"/>
      <c r="H245" s="156">
        <f>SUM(H244)</f>
        <v>9000</v>
      </c>
      <c r="I245" s="156">
        <f>SUM(I244)</f>
        <v>9720</v>
      </c>
      <c r="J245" s="155"/>
    </row>
    <row r="247" spans="1:10" x14ac:dyDescent="0.25">
      <c r="B247" s="206" t="s">
        <v>194</v>
      </c>
    </row>
    <row r="248" spans="1:10" ht="36" x14ac:dyDescent="0.25">
      <c r="A248" s="149" t="s">
        <v>0</v>
      </c>
      <c r="B248" s="149" t="s">
        <v>43</v>
      </c>
      <c r="C248" s="149" t="s">
        <v>2</v>
      </c>
      <c r="D248" s="149" t="s">
        <v>3</v>
      </c>
      <c r="E248" s="150" t="s">
        <v>4</v>
      </c>
      <c r="F248" s="150" t="s">
        <v>5</v>
      </c>
      <c r="G248" s="151" t="s">
        <v>6</v>
      </c>
      <c r="H248" s="151" t="s">
        <v>7</v>
      </c>
      <c r="I248" s="151" t="s">
        <v>8</v>
      </c>
      <c r="J248" s="149" t="s">
        <v>9</v>
      </c>
    </row>
    <row r="249" spans="1:10" x14ac:dyDescent="0.25">
      <c r="A249" s="208">
        <v>1</v>
      </c>
      <c r="B249" s="208" t="s">
        <v>126</v>
      </c>
      <c r="C249" s="208" t="s">
        <v>20</v>
      </c>
      <c r="D249" s="208">
        <v>100</v>
      </c>
      <c r="E249" s="179">
        <v>4</v>
      </c>
      <c r="F249" s="103">
        <f t="shared" ref="F249" si="80">E249*G249+E249</f>
        <v>4.32</v>
      </c>
      <c r="G249" s="40">
        <v>0.08</v>
      </c>
      <c r="H249" s="165">
        <f t="shared" ref="H249" si="81">D249*E249</f>
        <v>400</v>
      </c>
      <c r="I249" s="165">
        <f t="shared" ref="I249" si="82">D249*F249</f>
        <v>432</v>
      </c>
      <c r="J249" s="152"/>
    </row>
    <row r="250" spans="1:10" ht="36" x14ac:dyDescent="0.25">
      <c r="A250" s="208">
        <v>2</v>
      </c>
      <c r="B250" s="208" t="s">
        <v>127</v>
      </c>
      <c r="C250" s="208" t="s">
        <v>20</v>
      </c>
      <c r="D250" s="208">
        <v>50</v>
      </c>
      <c r="E250" s="179">
        <v>8</v>
      </c>
      <c r="F250" s="103">
        <f t="shared" ref="F250" si="83">E250*G250+E250</f>
        <v>8.64</v>
      </c>
      <c r="G250" s="40">
        <v>0.08</v>
      </c>
      <c r="H250" s="165">
        <f t="shared" ref="H250" si="84">D250*E250</f>
        <v>400</v>
      </c>
      <c r="I250" s="165">
        <f t="shared" ref="I250" si="85">D250*F250</f>
        <v>432</v>
      </c>
      <c r="J250" s="152"/>
    </row>
    <row r="251" spans="1:10" ht="24" x14ac:dyDescent="0.25">
      <c r="A251" s="208">
        <v>3</v>
      </c>
      <c r="B251" s="208" t="s">
        <v>128</v>
      </c>
      <c r="C251" s="208" t="s">
        <v>20</v>
      </c>
      <c r="D251" s="208">
        <v>500</v>
      </c>
      <c r="E251" s="179">
        <v>7</v>
      </c>
      <c r="F251" s="103">
        <f t="shared" ref="F251" si="86">E251*G251+E251</f>
        <v>7.5600000000000005</v>
      </c>
      <c r="G251" s="40">
        <v>0.08</v>
      </c>
      <c r="H251" s="165">
        <f t="shared" ref="H251" si="87">D251*E251</f>
        <v>3500</v>
      </c>
      <c r="I251" s="165">
        <f t="shared" ref="I251" si="88">D251*F251</f>
        <v>3780.0000000000005</v>
      </c>
      <c r="J251" s="152"/>
    </row>
    <row r="252" spans="1:10" ht="36" x14ac:dyDescent="0.25">
      <c r="A252" s="208">
        <v>4</v>
      </c>
      <c r="B252" s="208" t="s">
        <v>129</v>
      </c>
      <c r="C252" s="208" t="s">
        <v>20</v>
      </c>
      <c r="D252" s="208">
        <v>500</v>
      </c>
      <c r="E252" s="179">
        <v>12</v>
      </c>
      <c r="F252" s="103">
        <f t="shared" ref="F252" si="89">E252*G252+E252</f>
        <v>12.96</v>
      </c>
      <c r="G252" s="40">
        <v>0.08</v>
      </c>
      <c r="H252" s="165">
        <f t="shared" ref="H252" si="90">D252*E252</f>
        <v>6000</v>
      </c>
      <c r="I252" s="165">
        <f t="shared" ref="I252" si="91">D252*F252</f>
        <v>6480</v>
      </c>
      <c r="J252" s="152"/>
    </row>
    <row r="253" spans="1:10" ht="36" x14ac:dyDescent="0.25">
      <c r="A253" s="208">
        <v>5</v>
      </c>
      <c r="B253" s="208" t="s">
        <v>130</v>
      </c>
      <c r="C253" s="208" t="s">
        <v>20</v>
      </c>
      <c r="D253" s="208">
        <v>500</v>
      </c>
      <c r="E253" s="179">
        <v>28</v>
      </c>
      <c r="F253" s="103">
        <f t="shared" ref="F253" si="92">E253*G253+E253</f>
        <v>30.240000000000002</v>
      </c>
      <c r="G253" s="40">
        <v>0.08</v>
      </c>
      <c r="H253" s="165">
        <f t="shared" ref="H253" si="93">D253*E253</f>
        <v>14000</v>
      </c>
      <c r="I253" s="165">
        <f t="shared" ref="I253" si="94">D253*F253</f>
        <v>15120.000000000002</v>
      </c>
      <c r="J253" s="152"/>
    </row>
    <row r="254" spans="1:10" ht="60" x14ac:dyDescent="0.25">
      <c r="A254" s="208">
        <v>6</v>
      </c>
      <c r="B254" s="208" t="s">
        <v>125</v>
      </c>
      <c r="C254" s="208" t="s">
        <v>20</v>
      </c>
      <c r="D254" s="208">
        <v>70</v>
      </c>
      <c r="E254" s="179">
        <v>5</v>
      </c>
      <c r="F254" s="103">
        <f t="shared" ref="F254" si="95">E254*G254+E254</f>
        <v>5.4</v>
      </c>
      <c r="G254" s="40">
        <v>0.08</v>
      </c>
      <c r="H254" s="165">
        <f t="shared" ref="H254" si="96">D254*E254</f>
        <v>350</v>
      </c>
      <c r="I254" s="165">
        <f t="shared" ref="I254" si="97">D254*F254</f>
        <v>378</v>
      </c>
      <c r="J254" s="152"/>
    </row>
    <row r="255" spans="1:10" ht="48" x14ac:dyDescent="0.25">
      <c r="A255" s="208">
        <v>8</v>
      </c>
      <c r="B255" s="208" t="s">
        <v>110</v>
      </c>
      <c r="C255" s="208" t="s">
        <v>75</v>
      </c>
      <c r="D255" s="208">
        <v>500</v>
      </c>
      <c r="E255" s="179">
        <v>8.5</v>
      </c>
      <c r="F255" s="103">
        <f t="shared" ref="F255" si="98">E255*G255+E255</f>
        <v>9.18</v>
      </c>
      <c r="G255" s="40">
        <v>0.08</v>
      </c>
      <c r="H255" s="165">
        <f t="shared" ref="H255" si="99">D255*E255</f>
        <v>4250</v>
      </c>
      <c r="I255" s="165">
        <f t="shared" ref="I255" si="100">D255*F255</f>
        <v>4590</v>
      </c>
      <c r="J255" s="152"/>
    </row>
    <row r="256" spans="1:10" x14ac:dyDescent="0.25">
      <c r="A256" s="155"/>
      <c r="B256" s="155"/>
      <c r="C256" s="155"/>
      <c r="D256" s="155"/>
      <c r="E256" s="155"/>
      <c r="F256" s="253" t="s">
        <v>12</v>
      </c>
      <c r="G256" s="254"/>
      <c r="H256" s="218">
        <f>SUM(H249:H255)</f>
        <v>28900</v>
      </c>
      <c r="I256" s="218">
        <f>SUM(I249:I255)</f>
        <v>31212</v>
      </c>
      <c r="J256" s="155"/>
    </row>
    <row r="258" spans="1:10" x14ac:dyDescent="0.25">
      <c r="B258" s="228" t="s">
        <v>193</v>
      </c>
    </row>
    <row r="259" spans="1:10" ht="36" x14ac:dyDescent="0.25">
      <c r="A259" s="149" t="s">
        <v>0</v>
      </c>
      <c r="B259" s="149" t="s">
        <v>43</v>
      </c>
      <c r="C259" s="149" t="s">
        <v>2</v>
      </c>
      <c r="D259" s="149" t="s">
        <v>3</v>
      </c>
      <c r="E259" s="150" t="s">
        <v>4</v>
      </c>
      <c r="F259" s="150" t="s">
        <v>5</v>
      </c>
      <c r="G259" s="151" t="s">
        <v>6</v>
      </c>
      <c r="H259" s="151" t="s">
        <v>7</v>
      </c>
      <c r="I259" s="151" t="s">
        <v>8</v>
      </c>
      <c r="J259" s="149" t="s">
        <v>9</v>
      </c>
    </row>
    <row r="260" spans="1:10" ht="24" x14ac:dyDescent="0.25">
      <c r="A260" s="208" t="s">
        <v>13</v>
      </c>
      <c r="B260" s="153" t="s">
        <v>111</v>
      </c>
      <c r="C260" s="208" t="s">
        <v>75</v>
      </c>
      <c r="D260" s="208">
        <v>150</v>
      </c>
      <c r="E260" s="179">
        <v>68</v>
      </c>
      <c r="F260" s="103">
        <f t="shared" ref="F260" si="101">E260*G260+E260</f>
        <v>73.44</v>
      </c>
      <c r="G260" s="40">
        <v>0.08</v>
      </c>
      <c r="H260" s="165">
        <f t="shared" ref="H260" si="102">D260*E260</f>
        <v>10200</v>
      </c>
      <c r="I260" s="165">
        <f t="shared" ref="I260" si="103">D260*F260</f>
        <v>11016</v>
      </c>
      <c r="J260" s="152"/>
    </row>
    <row r="261" spans="1:10" x14ac:dyDescent="0.25">
      <c r="A261" s="155"/>
      <c r="B261" s="155"/>
      <c r="C261" s="155"/>
      <c r="D261" s="155"/>
      <c r="E261" s="155"/>
      <c r="F261" s="253" t="s">
        <v>12</v>
      </c>
      <c r="G261" s="254"/>
      <c r="H261" s="156">
        <f>SUM(H260)</f>
        <v>10200</v>
      </c>
      <c r="I261" s="156">
        <f>SUM(I260)</f>
        <v>11016</v>
      </c>
      <c r="J261" s="155"/>
    </row>
    <row r="263" spans="1:10" x14ac:dyDescent="0.25">
      <c r="B263" s="206" t="s">
        <v>154</v>
      </c>
    </row>
    <row r="264" spans="1:10" ht="36" x14ac:dyDescent="0.25">
      <c r="A264" s="212" t="s">
        <v>0</v>
      </c>
      <c r="B264" s="159" t="s">
        <v>43</v>
      </c>
      <c r="C264" s="213" t="s">
        <v>2</v>
      </c>
      <c r="D264" s="149" t="s">
        <v>3</v>
      </c>
      <c r="E264" s="150" t="s">
        <v>4</v>
      </c>
      <c r="F264" s="150" t="s">
        <v>5</v>
      </c>
      <c r="G264" s="151" t="s">
        <v>6</v>
      </c>
      <c r="H264" s="151" t="s">
        <v>7</v>
      </c>
      <c r="I264" s="151" t="s">
        <v>8</v>
      </c>
      <c r="J264" s="149" t="s">
        <v>9</v>
      </c>
    </row>
    <row r="265" spans="1:10" ht="36" x14ac:dyDescent="0.25">
      <c r="A265" s="222">
        <v>1</v>
      </c>
      <c r="B265" s="214" t="s">
        <v>116</v>
      </c>
      <c r="C265" s="220" t="s">
        <v>75</v>
      </c>
      <c r="D265" s="208">
        <v>50</v>
      </c>
      <c r="E265" s="179">
        <v>6</v>
      </c>
      <c r="F265" s="103">
        <f t="shared" ref="F265" si="104">E265*G265+E265</f>
        <v>6.48</v>
      </c>
      <c r="G265" s="40">
        <v>0.08</v>
      </c>
      <c r="H265" s="165">
        <f t="shared" ref="H265" si="105">D265*E265</f>
        <v>300</v>
      </c>
      <c r="I265" s="165">
        <f t="shared" ref="I265" si="106">D265*F265</f>
        <v>324</v>
      </c>
      <c r="J265" s="152"/>
    </row>
    <row r="266" spans="1:10" ht="67.5" customHeight="1" x14ac:dyDescent="0.25">
      <c r="A266" s="222">
        <v>2</v>
      </c>
      <c r="B266" s="236" t="s">
        <v>112</v>
      </c>
      <c r="C266" s="220" t="s">
        <v>75</v>
      </c>
      <c r="D266" s="208">
        <v>20</v>
      </c>
      <c r="E266" s="179">
        <v>550</v>
      </c>
      <c r="F266" s="103">
        <f t="shared" ref="F266" si="107">E266*G266+E266</f>
        <v>594</v>
      </c>
      <c r="G266" s="40">
        <v>0.08</v>
      </c>
      <c r="H266" s="165">
        <f t="shared" ref="H266" si="108">D266*E266</f>
        <v>11000</v>
      </c>
      <c r="I266" s="165">
        <f t="shared" ref="I266" si="109">D266*F266</f>
        <v>11880</v>
      </c>
      <c r="J266" s="152"/>
    </row>
    <row r="267" spans="1:10" x14ac:dyDescent="0.25">
      <c r="A267" s="155"/>
      <c r="B267" s="211"/>
      <c r="C267" s="155"/>
      <c r="D267" s="155"/>
      <c r="E267" s="155"/>
      <c r="F267" s="253" t="s">
        <v>12</v>
      </c>
      <c r="G267" s="254"/>
      <c r="H267" s="218">
        <f>SUM(H265:H266)</f>
        <v>11300</v>
      </c>
      <c r="I267" s="218">
        <f>SUM(I265:I266)</f>
        <v>12204</v>
      </c>
      <c r="J267" s="155"/>
    </row>
    <row r="268" spans="1:10" x14ac:dyDescent="0.25">
      <c r="B268" s="209"/>
      <c r="C268" s="210"/>
      <c r="D268" s="210"/>
      <c r="E268" s="210"/>
      <c r="F268" s="210"/>
      <c r="G268" s="210"/>
      <c r="H268" s="210"/>
      <c r="I268" s="210"/>
    </row>
    <row r="269" spans="1:10" x14ac:dyDescent="0.25">
      <c r="B269" s="209"/>
      <c r="C269" s="210"/>
      <c r="D269" s="210"/>
      <c r="E269" s="210"/>
      <c r="F269" s="210"/>
      <c r="G269" s="210"/>
      <c r="H269" s="210"/>
      <c r="I269" s="210"/>
    </row>
    <row r="270" spans="1:10" x14ac:dyDescent="0.25">
      <c r="B270" s="209"/>
      <c r="C270" s="210"/>
      <c r="D270" s="210"/>
      <c r="E270" s="210"/>
      <c r="F270" s="210"/>
      <c r="G270" s="210"/>
      <c r="H270" s="210"/>
      <c r="I270" s="210"/>
    </row>
    <row r="271" spans="1:10" x14ac:dyDescent="0.25">
      <c r="B271" s="206" t="s">
        <v>155</v>
      </c>
    </row>
    <row r="272" spans="1:10" ht="36" x14ac:dyDescent="0.25">
      <c r="A272" s="149" t="s">
        <v>0</v>
      </c>
      <c r="B272" s="149" t="s">
        <v>43</v>
      </c>
      <c r="C272" s="149" t="s">
        <v>2</v>
      </c>
      <c r="D272" s="149" t="s">
        <v>3</v>
      </c>
      <c r="E272" s="150" t="s">
        <v>4</v>
      </c>
      <c r="F272" s="150" t="s">
        <v>5</v>
      </c>
      <c r="G272" s="151" t="s">
        <v>6</v>
      </c>
      <c r="H272" s="151" t="s">
        <v>7</v>
      </c>
      <c r="I272" s="151" t="s">
        <v>8</v>
      </c>
      <c r="J272" s="149" t="s">
        <v>9</v>
      </c>
    </row>
    <row r="273" spans="1:10" ht="84" x14ac:dyDescent="0.25">
      <c r="A273" s="208" t="s">
        <v>13</v>
      </c>
      <c r="B273" s="11" t="s">
        <v>188</v>
      </c>
      <c r="C273" s="208" t="s">
        <v>20</v>
      </c>
      <c r="D273" s="208">
        <v>1000</v>
      </c>
      <c r="E273" s="179">
        <v>8</v>
      </c>
      <c r="F273" s="103">
        <f t="shared" ref="F273" si="110">E273*G273+E273</f>
        <v>8.64</v>
      </c>
      <c r="G273" s="40">
        <v>0.08</v>
      </c>
      <c r="H273" s="165">
        <f t="shared" ref="H273" si="111">D273*E273</f>
        <v>8000</v>
      </c>
      <c r="I273" s="165">
        <f t="shared" ref="I273" si="112">D273*F273</f>
        <v>8640</v>
      </c>
      <c r="J273" s="152"/>
    </row>
    <row r="274" spans="1:10" x14ac:dyDescent="0.25">
      <c r="A274" s="155"/>
      <c r="B274" s="155"/>
      <c r="C274" s="155"/>
      <c r="D274" s="155"/>
      <c r="E274" s="155"/>
      <c r="F274" s="253" t="s">
        <v>12</v>
      </c>
      <c r="G274" s="254"/>
      <c r="H274" s="156">
        <f>SUM(H273)</f>
        <v>8000</v>
      </c>
      <c r="I274" s="156">
        <f>SUM(I273)</f>
        <v>8640</v>
      </c>
      <c r="J274" s="155"/>
    </row>
    <row r="277" spans="1:10" x14ac:dyDescent="0.25">
      <c r="B277" s="206" t="s">
        <v>156</v>
      </c>
    </row>
    <row r="278" spans="1:10" ht="36" x14ac:dyDescent="0.25">
      <c r="A278" s="149" t="s">
        <v>0</v>
      </c>
      <c r="B278" s="152" t="s">
        <v>43</v>
      </c>
      <c r="C278" s="152" t="s">
        <v>2</v>
      </c>
      <c r="D278" s="152" t="s">
        <v>3</v>
      </c>
      <c r="E278" s="154" t="s">
        <v>4</v>
      </c>
      <c r="F278" s="154" t="s">
        <v>5</v>
      </c>
      <c r="G278" s="207" t="s">
        <v>6</v>
      </c>
      <c r="H278" s="207" t="s">
        <v>7</v>
      </c>
      <c r="I278" s="207" t="s">
        <v>8</v>
      </c>
      <c r="J278" s="152" t="s">
        <v>9</v>
      </c>
    </row>
    <row r="279" spans="1:10" ht="144" x14ac:dyDescent="0.25">
      <c r="A279" s="79">
        <v>1</v>
      </c>
      <c r="B279" s="214" t="s">
        <v>124</v>
      </c>
      <c r="C279" s="214" t="s">
        <v>75</v>
      </c>
      <c r="D279" s="214">
        <v>100</v>
      </c>
      <c r="E279" s="219">
        <v>220</v>
      </c>
      <c r="F279" s="103">
        <f t="shared" ref="F279" si="113">E279*G279+E279</f>
        <v>237.6</v>
      </c>
      <c r="G279" s="40">
        <v>0.08</v>
      </c>
      <c r="H279" s="165">
        <f t="shared" ref="H279" si="114">D279*E279</f>
        <v>22000</v>
      </c>
      <c r="I279" s="165">
        <f t="shared" ref="I279" si="115">D279*F279</f>
        <v>23760</v>
      </c>
      <c r="J279" s="159"/>
    </row>
    <row r="280" spans="1:10" x14ac:dyDescent="0.25">
      <c r="A280" s="155"/>
      <c r="B280" s="155"/>
      <c r="C280" s="155"/>
      <c r="D280" s="155"/>
      <c r="E280" s="155"/>
      <c r="F280" s="253" t="s">
        <v>12</v>
      </c>
      <c r="G280" s="254"/>
      <c r="H280" s="156">
        <v>22000</v>
      </c>
      <c r="I280" s="156">
        <v>23760</v>
      </c>
      <c r="J280" s="155"/>
    </row>
    <row r="283" spans="1:10" x14ac:dyDescent="0.25">
      <c r="B283" s="206" t="s">
        <v>157</v>
      </c>
    </row>
    <row r="284" spans="1:10" ht="36" x14ac:dyDescent="0.25">
      <c r="A284" s="149" t="s">
        <v>0</v>
      </c>
      <c r="B284" s="149" t="s">
        <v>43</v>
      </c>
      <c r="C284" s="149" t="s">
        <v>2</v>
      </c>
      <c r="D284" s="149" t="s">
        <v>3</v>
      </c>
      <c r="E284" s="150" t="s">
        <v>4</v>
      </c>
      <c r="F284" s="150" t="s">
        <v>5</v>
      </c>
      <c r="G284" s="151" t="s">
        <v>6</v>
      </c>
      <c r="H284" s="151" t="s">
        <v>7</v>
      </c>
      <c r="I284" s="151" t="s">
        <v>8</v>
      </c>
      <c r="J284" s="149" t="s">
        <v>9</v>
      </c>
    </row>
    <row r="285" spans="1:10" ht="24" x14ac:dyDescent="0.25">
      <c r="A285" s="208">
        <v>1</v>
      </c>
      <c r="B285" s="208" t="s">
        <v>133</v>
      </c>
      <c r="C285" s="208" t="s">
        <v>75</v>
      </c>
      <c r="D285" s="208">
        <v>50</v>
      </c>
      <c r="E285" s="179">
        <v>15</v>
      </c>
      <c r="F285" s="103">
        <f t="shared" ref="F285" si="116">E285*G285+E285</f>
        <v>16.2</v>
      </c>
      <c r="G285" s="40">
        <v>0.08</v>
      </c>
      <c r="H285" s="165">
        <f t="shared" ref="H285" si="117">D285*E285</f>
        <v>750</v>
      </c>
      <c r="I285" s="165">
        <f t="shared" ref="I285" si="118">D285*F285</f>
        <v>810</v>
      </c>
      <c r="J285" s="208"/>
    </row>
    <row r="286" spans="1:10" ht="24" x14ac:dyDescent="0.25">
      <c r="A286" s="208">
        <v>3</v>
      </c>
      <c r="B286" s="153" t="s">
        <v>113</v>
      </c>
      <c r="C286" s="208" t="s">
        <v>75</v>
      </c>
      <c r="D286" s="208">
        <v>1000</v>
      </c>
      <c r="E286" s="179">
        <v>4</v>
      </c>
      <c r="F286" s="103">
        <f t="shared" ref="F286" si="119">E286*G286+E286</f>
        <v>4.32</v>
      </c>
      <c r="G286" s="40">
        <v>0.08</v>
      </c>
      <c r="H286" s="165">
        <f t="shared" ref="H286" si="120">D286*E286</f>
        <v>4000</v>
      </c>
      <c r="I286" s="165">
        <f t="shared" ref="I286" si="121">D286*F286</f>
        <v>4320</v>
      </c>
      <c r="J286" s="208"/>
    </row>
    <row r="287" spans="1:10" x14ac:dyDescent="0.25">
      <c r="A287" s="155"/>
      <c r="B287" s="155"/>
      <c r="C287" s="155"/>
      <c r="D287" s="155"/>
      <c r="E287" s="155"/>
      <c r="F287" s="253" t="s">
        <v>12</v>
      </c>
      <c r="G287" s="254"/>
      <c r="H287" s="218">
        <f>SUM(H285:H286)</f>
        <v>4750</v>
      </c>
      <c r="I287" s="218">
        <f>SUM(I285:I286)</f>
        <v>5130</v>
      </c>
      <c r="J287" s="155"/>
    </row>
    <row r="291" spans="1:10" x14ac:dyDescent="0.25">
      <c r="B291" s="206" t="s">
        <v>158</v>
      </c>
    </row>
    <row r="292" spans="1:10" ht="36" x14ac:dyDescent="0.25">
      <c r="A292" s="149" t="s">
        <v>0</v>
      </c>
      <c r="B292" s="149" t="s">
        <v>43</v>
      </c>
      <c r="C292" s="149" t="s">
        <v>2</v>
      </c>
      <c r="D292" s="149" t="s">
        <v>3</v>
      </c>
      <c r="E292" s="150" t="s">
        <v>4</v>
      </c>
      <c r="F292" s="150" t="s">
        <v>5</v>
      </c>
      <c r="G292" s="151" t="s">
        <v>6</v>
      </c>
      <c r="H292" s="151" t="s">
        <v>7</v>
      </c>
      <c r="I292" s="151" t="s">
        <v>8</v>
      </c>
      <c r="J292" s="149" t="s">
        <v>9</v>
      </c>
    </row>
    <row r="293" spans="1:10" ht="24" x14ac:dyDescent="0.25">
      <c r="A293" s="208" t="s">
        <v>13</v>
      </c>
      <c r="B293" s="153" t="s">
        <v>119</v>
      </c>
      <c r="C293" s="208" t="s">
        <v>10</v>
      </c>
      <c r="D293" s="208">
        <v>50</v>
      </c>
      <c r="E293" s="179">
        <v>30</v>
      </c>
      <c r="F293" s="103">
        <f t="shared" ref="F293" si="122">E293*G293+E293</f>
        <v>32.4</v>
      </c>
      <c r="G293" s="40">
        <v>0.08</v>
      </c>
      <c r="H293" s="165">
        <f t="shared" ref="H293" si="123">D293*E293</f>
        <v>1500</v>
      </c>
      <c r="I293" s="165">
        <f t="shared" ref="I293" si="124">D293*F293</f>
        <v>1620</v>
      </c>
      <c r="J293" s="152"/>
    </row>
    <row r="294" spans="1:10" x14ac:dyDescent="0.25">
      <c r="A294" s="155"/>
      <c r="B294" s="155"/>
      <c r="C294" s="155"/>
      <c r="D294" s="155"/>
      <c r="E294" s="155"/>
      <c r="F294" s="253" t="s">
        <v>12</v>
      </c>
      <c r="G294" s="254"/>
      <c r="H294" s="156">
        <f>SUM(H293)</f>
        <v>1500</v>
      </c>
      <c r="I294" s="156">
        <f>SUM(I293)</f>
        <v>1620</v>
      </c>
      <c r="J294" s="155"/>
    </row>
    <row r="298" spans="1:10" x14ac:dyDescent="0.25">
      <c r="B298" s="206" t="s">
        <v>159</v>
      </c>
    </row>
    <row r="299" spans="1:10" ht="36" x14ac:dyDescent="0.25">
      <c r="A299" s="149" t="s">
        <v>0</v>
      </c>
      <c r="B299" s="149" t="s">
        <v>43</v>
      </c>
      <c r="C299" s="149" t="s">
        <v>2</v>
      </c>
      <c r="D299" s="149" t="s">
        <v>3</v>
      </c>
      <c r="E299" s="150" t="s">
        <v>4</v>
      </c>
      <c r="F299" s="150" t="s">
        <v>5</v>
      </c>
      <c r="G299" s="151" t="s">
        <v>6</v>
      </c>
      <c r="H299" s="151" t="s">
        <v>7</v>
      </c>
      <c r="I299" s="151" t="s">
        <v>8</v>
      </c>
      <c r="J299" s="149" t="s">
        <v>9</v>
      </c>
    </row>
    <row r="300" spans="1:10" ht="96" x14ac:dyDescent="0.25">
      <c r="A300" s="208">
        <v>1</v>
      </c>
      <c r="B300" s="208" t="s">
        <v>131</v>
      </c>
      <c r="C300" s="208" t="s">
        <v>75</v>
      </c>
      <c r="D300" s="208">
        <v>10</v>
      </c>
      <c r="E300" s="179">
        <v>400</v>
      </c>
      <c r="F300" s="103">
        <f t="shared" ref="F300" si="125">E300*G300+E300</f>
        <v>432</v>
      </c>
      <c r="G300" s="40">
        <v>0.08</v>
      </c>
      <c r="H300" s="165">
        <f t="shared" ref="H300" si="126">D300*E300</f>
        <v>4000</v>
      </c>
      <c r="I300" s="165">
        <f t="shared" ref="I300" si="127">D300*F300</f>
        <v>4320</v>
      </c>
      <c r="J300" s="152"/>
    </row>
    <row r="301" spans="1:10" ht="84" x14ac:dyDescent="0.25">
      <c r="A301" s="208">
        <v>2</v>
      </c>
      <c r="B301" s="208" t="s">
        <v>132</v>
      </c>
      <c r="C301" s="208" t="s">
        <v>75</v>
      </c>
      <c r="D301" s="208">
        <v>10</v>
      </c>
      <c r="E301" s="179">
        <v>400</v>
      </c>
      <c r="F301" s="103">
        <f t="shared" ref="F301" si="128">E301*G301+E301</f>
        <v>432</v>
      </c>
      <c r="G301" s="40">
        <v>0.08</v>
      </c>
      <c r="H301" s="165">
        <f t="shared" ref="H301" si="129">D301*E301</f>
        <v>4000</v>
      </c>
      <c r="I301" s="165">
        <f t="shared" ref="I301" si="130">D301*F301</f>
        <v>4320</v>
      </c>
      <c r="J301" s="152"/>
    </row>
    <row r="302" spans="1:10" x14ac:dyDescent="0.25">
      <c r="A302" s="155"/>
      <c r="B302" s="155"/>
      <c r="C302" s="155"/>
      <c r="D302" s="155"/>
      <c r="E302" s="155"/>
      <c r="F302" s="253" t="s">
        <v>12</v>
      </c>
      <c r="G302" s="254"/>
      <c r="H302" s="218">
        <f>SUM(H300:H301)</f>
        <v>8000</v>
      </c>
      <c r="I302" s="218">
        <f>SUM(I300:I301)</f>
        <v>8640</v>
      </c>
      <c r="J302" s="155"/>
    </row>
    <row r="305" spans="1:10" s="237" customFormat="1" x14ac:dyDescent="0.25"/>
    <row r="306" spans="1:10" s="237" customFormat="1" x14ac:dyDescent="0.25">
      <c r="B306" s="238"/>
    </row>
    <row r="309" spans="1:10" x14ac:dyDescent="0.25">
      <c r="B309" s="206" t="s">
        <v>160</v>
      </c>
    </row>
    <row r="310" spans="1:10" ht="36" x14ac:dyDescent="0.25">
      <c r="A310" s="149" t="s">
        <v>0</v>
      </c>
      <c r="B310" s="149" t="s">
        <v>43</v>
      </c>
      <c r="C310" s="149" t="s">
        <v>2</v>
      </c>
      <c r="D310" s="149" t="s">
        <v>3</v>
      </c>
      <c r="E310" s="150" t="s">
        <v>4</v>
      </c>
      <c r="F310" s="150" t="s">
        <v>5</v>
      </c>
      <c r="G310" s="151" t="s">
        <v>6</v>
      </c>
      <c r="H310" s="151" t="s">
        <v>7</v>
      </c>
      <c r="I310" s="151" t="s">
        <v>8</v>
      </c>
      <c r="J310" s="149" t="s">
        <v>9</v>
      </c>
    </row>
    <row r="311" spans="1:10" ht="24" x14ac:dyDescent="0.25">
      <c r="A311" s="208" t="s">
        <v>13</v>
      </c>
      <c r="B311" s="153" t="s">
        <v>134</v>
      </c>
      <c r="C311" s="208" t="s">
        <v>75</v>
      </c>
      <c r="D311" s="208">
        <v>20</v>
      </c>
      <c r="E311" s="179">
        <v>230</v>
      </c>
      <c r="F311" s="103">
        <f t="shared" ref="F311" si="131">E311*G311+E311</f>
        <v>248.4</v>
      </c>
      <c r="G311" s="40">
        <v>0.08</v>
      </c>
      <c r="H311" s="165">
        <f t="shared" ref="H311" si="132">D311*E311</f>
        <v>4600</v>
      </c>
      <c r="I311" s="165">
        <f t="shared" ref="I311" si="133">D311*F311</f>
        <v>4968</v>
      </c>
      <c r="J311" s="152"/>
    </row>
    <row r="312" spans="1:10" x14ac:dyDescent="0.25">
      <c r="A312" s="155"/>
      <c r="B312" s="155"/>
      <c r="C312" s="155"/>
      <c r="D312" s="155"/>
      <c r="E312" s="155"/>
      <c r="F312" s="253" t="s">
        <v>12</v>
      </c>
      <c r="G312" s="254"/>
      <c r="H312" s="156">
        <f>SUM(H311)</f>
        <v>4600</v>
      </c>
      <c r="I312" s="156">
        <f>SUM(I311)</f>
        <v>4968</v>
      </c>
      <c r="J312" s="155"/>
    </row>
    <row r="316" spans="1:10" x14ac:dyDescent="0.25">
      <c r="B316" s="206" t="s">
        <v>161</v>
      </c>
    </row>
    <row r="317" spans="1:10" ht="36" x14ac:dyDescent="0.25">
      <c r="A317" s="149" t="s">
        <v>0</v>
      </c>
      <c r="B317" s="149" t="s">
        <v>43</v>
      </c>
      <c r="C317" s="149" t="s">
        <v>2</v>
      </c>
      <c r="D317" s="149" t="s">
        <v>3</v>
      </c>
      <c r="E317" s="150" t="s">
        <v>4</v>
      </c>
      <c r="F317" s="150" t="s">
        <v>5</v>
      </c>
      <c r="G317" s="151" t="s">
        <v>6</v>
      </c>
      <c r="H317" s="151" t="s">
        <v>7</v>
      </c>
      <c r="I317" s="151" t="s">
        <v>8</v>
      </c>
      <c r="J317" s="149" t="s">
        <v>9</v>
      </c>
    </row>
    <row r="318" spans="1:10" ht="24" x14ac:dyDescent="0.25">
      <c r="A318" s="208">
        <v>1</v>
      </c>
      <c r="B318" s="208" t="s">
        <v>135</v>
      </c>
      <c r="C318" s="208" t="s">
        <v>75</v>
      </c>
      <c r="D318" s="208">
        <v>3</v>
      </c>
      <c r="E318" s="179">
        <v>780</v>
      </c>
      <c r="F318" s="103">
        <f t="shared" ref="F318" si="134">E318*G318+E318</f>
        <v>842.4</v>
      </c>
      <c r="G318" s="40">
        <v>0.08</v>
      </c>
      <c r="H318" s="165">
        <f t="shared" ref="H318" si="135">D318*E318</f>
        <v>2340</v>
      </c>
      <c r="I318" s="165">
        <f t="shared" ref="I318" si="136">D318*F318</f>
        <v>2527.1999999999998</v>
      </c>
      <c r="J318" s="152"/>
    </row>
    <row r="319" spans="1:10" ht="24" x14ac:dyDescent="0.25">
      <c r="A319" s="208">
        <v>2</v>
      </c>
      <c r="B319" s="208" t="s">
        <v>136</v>
      </c>
      <c r="C319" s="208" t="s">
        <v>75</v>
      </c>
      <c r="D319" s="208">
        <v>3</v>
      </c>
      <c r="E319" s="179">
        <v>780</v>
      </c>
      <c r="F319" s="103">
        <f t="shared" ref="F319" si="137">E319*G319+E319</f>
        <v>842.4</v>
      </c>
      <c r="G319" s="40">
        <v>0.08</v>
      </c>
      <c r="H319" s="165">
        <f t="shared" ref="H319" si="138">D319*E319</f>
        <v>2340</v>
      </c>
      <c r="I319" s="165">
        <f t="shared" ref="I319" si="139">D319*F319</f>
        <v>2527.1999999999998</v>
      </c>
      <c r="J319" s="152"/>
    </row>
    <row r="320" spans="1:10" x14ac:dyDescent="0.25">
      <c r="A320" s="155"/>
      <c r="B320" s="155"/>
      <c r="C320" s="155"/>
      <c r="D320" s="155"/>
      <c r="E320" s="155"/>
      <c r="F320" s="253" t="s">
        <v>12</v>
      </c>
      <c r="G320" s="254"/>
      <c r="H320" s="218">
        <f>SUM(H318:H319)</f>
        <v>4680</v>
      </c>
      <c r="I320" s="218">
        <f>SUM(I318:I319)</f>
        <v>5054.3999999999996</v>
      </c>
      <c r="J320" s="155"/>
    </row>
    <row r="321" spans="1:10" x14ac:dyDescent="0.25">
      <c r="F321" s="216"/>
      <c r="G321" s="216"/>
      <c r="H321" s="225"/>
      <c r="I321" s="225"/>
    </row>
    <row r="322" spans="1:10" x14ac:dyDescent="0.25">
      <c r="F322" s="216"/>
      <c r="G322" s="216"/>
      <c r="H322" s="225"/>
      <c r="I322" s="225"/>
    </row>
    <row r="324" spans="1:10" x14ac:dyDescent="0.25">
      <c r="B324" s="206" t="s">
        <v>162</v>
      </c>
    </row>
    <row r="325" spans="1:10" ht="36" x14ac:dyDescent="0.25">
      <c r="A325" s="149" t="s">
        <v>0</v>
      </c>
      <c r="B325" s="149" t="s">
        <v>43</v>
      </c>
      <c r="C325" s="149" t="s">
        <v>2</v>
      </c>
      <c r="D325" s="149" t="s">
        <v>3</v>
      </c>
      <c r="E325" s="150" t="s">
        <v>4</v>
      </c>
      <c r="F325" s="150" t="s">
        <v>5</v>
      </c>
      <c r="G325" s="151" t="s">
        <v>6</v>
      </c>
      <c r="H325" s="151" t="s">
        <v>7</v>
      </c>
      <c r="I325" s="151" t="s">
        <v>8</v>
      </c>
      <c r="J325" s="149" t="s">
        <v>9</v>
      </c>
    </row>
    <row r="326" spans="1:10" ht="24" x14ac:dyDescent="0.25">
      <c r="A326" s="208">
        <v>1</v>
      </c>
      <c r="B326" s="208" t="s">
        <v>137</v>
      </c>
      <c r="C326" s="208" t="s">
        <v>75</v>
      </c>
      <c r="D326" s="208">
        <v>5</v>
      </c>
      <c r="E326" s="179">
        <v>180</v>
      </c>
      <c r="F326" s="103">
        <f t="shared" ref="F326" si="140">E326*G326+E326</f>
        <v>194.4</v>
      </c>
      <c r="G326" s="40">
        <v>0.08</v>
      </c>
      <c r="H326" s="165">
        <f t="shared" ref="H326" si="141">D326*E326</f>
        <v>900</v>
      </c>
      <c r="I326" s="165">
        <f t="shared" ref="I326" si="142">D326*F326</f>
        <v>972</v>
      </c>
      <c r="J326" s="152"/>
    </row>
    <row r="327" spans="1:10" x14ac:dyDescent="0.25">
      <c r="A327" s="155"/>
      <c r="B327" s="155"/>
      <c r="C327" s="155"/>
      <c r="D327" s="155"/>
      <c r="E327" s="155"/>
      <c r="F327" s="253" t="s">
        <v>12</v>
      </c>
      <c r="G327" s="254"/>
      <c r="H327" s="156">
        <v>900</v>
      </c>
      <c r="I327" s="156">
        <v>972</v>
      </c>
      <c r="J327" s="155"/>
    </row>
    <row r="331" spans="1:10" x14ac:dyDescent="0.25">
      <c r="B331" s="206" t="s">
        <v>163</v>
      </c>
    </row>
    <row r="332" spans="1:10" ht="36" x14ac:dyDescent="0.25">
      <c r="A332" s="149" t="s">
        <v>0</v>
      </c>
      <c r="B332" s="149" t="s">
        <v>43</v>
      </c>
      <c r="C332" s="149" t="s">
        <v>2</v>
      </c>
      <c r="D332" s="149" t="s">
        <v>3</v>
      </c>
      <c r="E332" s="150" t="s">
        <v>4</v>
      </c>
      <c r="F332" s="150" t="s">
        <v>5</v>
      </c>
      <c r="G332" s="151" t="s">
        <v>6</v>
      </c>
      <c r="H332" s="151" t="s">
        <v>7</v>
      </c>
      <c r="I332" s="151" t="s">
        <v>8</v>
      </c>
      <c r="J332" s="149" t="s">
        <v>9</v>
      </c>
    </row>
    <row r="333" spans="1:10" x14ac:dyDescent="0.25">
      <c r="A333" s="208">
        <v>1</v>
      </c>
      <c r="B333" s="208" t="s">
        <v>139</v>
      </c>
      <c r="C333" s="208" t="s">
        <v>75</v>
      </c>
      <c r="D333" s="208">
        <v>5</v>
      </c>
      <c r="E333" s="179">
        <v>550</v>
      </c>
      <c r="F333" s="103">
        <f t="shared" ref="F333" si="143">E333*G333+E333</f>
        <v>594</v>
      </c>
      <c r="G333" s="40">
        <v>0.08</v>
      </c>
      <c r="H333" s="165">
        <f t="shared" ref="H333" si="144">D333*E333</f>
        <v>2750</v>
      </c>
      <c r="I333" s="165">
        <f t="shared" ref="I333" si="145">D333*F333</f>
        <v>2970</v>
      </c>
      <c r="J333" s="152"/>
    </row>
    <row r="334" spans="1:10" x14ac:dyDescent="0.25">
      <c r="A334" s="155"/>
      <c r="B334" s="155"/>
      <c r="C334" s="155"/>
      <c r="D334" s="155"/>
      <c r="E334" s="155"/>
      <c r="F334" s="253" t="s">
        <v>12</v>
      </c>
      <c r="G334" s="254"/>
      <c r="H334" s="156">
        <v>2750</v>
      </c>
      <c r="I334" s="156">
        <v>2970</v>
      </c>
      <c r="J334" s="155"/>
    </row>
    <row r="337" spans="1:10" x14ac:dyDescent="0.25">
      <c r="B337" s="206" t="s">
        <v>164</v>
      </c>
    </row>
    <row r="338" spans="1:10" ht="36" x14ac:dyDescent="0.25">
      <c r="A338" s="149" t="s">
        <v>0</v>
      </c>
      <c r="B338" s="149" t="s">
        <v>43</v>
      </c>
      <c r="C338" s="149" t="s">
        <v>2</v>
      </c>
      <c r="D338" s="149" t="s">
        <v>3</v>
      </c>
      <c r="E338" s="150" t="s">
        <v>4</v>
      </c>
      <c r="F338" s="150" t="s">
        <v>5</v>
      </c>
      <c r="G338" s="151" t="s">
        <v>6</v>
      </c>
      <c r="H338" s="151" t="s">
        <v>7</v>
      </c>
      <c r="I338" s="151" t="s">
        <v>8</v>
      </c>
      <c r="J338" s="149" t="s">
        <v>9</v>
      </c>
    </row>
    <row r="339" spans="1:10" ht="84" x14ac:dyDescent="0.25">
      <c r="A339" s="208">
        <v>1</v>
      </c>
      <c r="B339" s="208" t="s">
        <v>138</v>
      </c>
      <c r="C339" s="208" t="s">
        <v>75</v>
      </c>
      <c r="D339" s="208">
        <v>10</v>
      </c>
      <c r="E339" s="179">
        <v>360</v>
      </c>
      <c r="F339" s="103">
        <f t="shared" ref="F339" si="146">E339*G339+E339</f>
        <v>388.8</v>
      </c>
      <c r="G339" s="40">
        <v>0.08</v>
      </c>
      <c r="H339" s="165">
        <f t="shared" ref="H339" si="147">D339*E339</f>
        <v>3600</v>
      </c>
      <c r="I339" s="165">
        <f t="shared" ref="I339" si="148">D339*F339</f>
        <v>3888</v>
      </c>
      <c r="J339" s="152"/>
    </row>
    <row r="340" spans="1:10" x14ac:dyDescent="0.25">
      <c r="A340" s="155"/>
      <c r="B340" s="155"/>
      <c r="C340" s="155"/>
      <c r="D340" s="155"/>
      <c r="E340" s="155"/>
      <c r="F340" s="253" t="s">
        <v>12</v>
      </c>
      <c r="G340" s="254"/>
      <c r="H340" s="156">
        <v>3600</v>
      </c>
      <c r="I340" s="156">
        <v>3888</v>
      </c>
      <c r="J340" s="155"/>
    </row>
    <row r="344" spans="1:10" x14ac:dyDescent="0.25">
      <c r="B344" s="206" t="s">
        <v>165</v>
      </c>
    </row>
    <row r="345" spans="1:10" ht="36" x14ac:dyDescent="0.25">
      <c r="A345" s="149" t="s">
        <v>0</v>
      </c>
      <c r="B345" s="149" t="s">
        <v>43</v>
      </c>
      <c r="C345" s="149" t="s">
        <v>2</v>
      </c>
      <c r="D345" s="149" t="s">
        <v>3</v>
      </c>
      <c r="E345" s="150" t="s">
        <v>4</v>
      </c>
      <c r="F345" s="150" t="s">
        <v>5</v>
      </c>
      <c r="G345" s="151" t="s">
        <v>6</v>
      </c>
      <c r="H345" s="151" t="s">
        <v>7</v>
      </c>
      <c r="I345" s="151" t="s">
        <v>8</v>
      </c>
      <c r="J345" s="149" t="s">
        <v>9</v>
      </c>
    </row>
    <row r="346" spans="1:10" ht="72" x14ac:dyDescent="0.25">
      <c r="A346" s="208">
        <v>1</v>
      </c>
      <c r="B346" s="229" t="s">
        <v>207</v>
      </c>
      <c r="C346" s="230" t="s">
        <v>10</v>
      </c>
      <c r="D346" s="230">
        <v>200</v>
      </c>
      <c r="E346" s="231">
        <v>14</v>
      </c>
      <c r="F346" s="231">
        <f>E346*G346+E346</f>
        <v>15.120000000000001</v>
      </c>
      <c r="G346" s="232">
        <v>0.08</v>
      </c>
      <c r="H346" s="233">
        <f>D346*E346</f>
        <v>2800</v>
      </c>
      <c r="I346" s="233">
        <f>D346*F346</f>
        <v>3024</v>
      </c>
      <c r="J346" s="152"/>
    </row>
    <row r="347" spans="1:10" x14ac:dyDescent="0.25">
      <c r="A347" s="155"/>
      <c r="B347" s="155"/>
      <c r="C347" s="155"/>
      <c r="D347" s="155"/>
      <c r="E347" s="155"/>
      <c r="F347" s="253" t="s">
        <v>12</v>
      </c>
      <c r="G347" s="254"/>
      <c r="H347" s="156"/>
      <c r="I347" s="156"/>
      <c r="J347" s="155"/>
    </row>
    <row r="350" spans="1:10" x14ac:dyDescent="0.25">
      <c r="B350" s="206" t="s">
        <v>166</v>
      </c>
    </row>
    <row r="351" spans="1:10" ht="36" x14ac:dyDescent="0.25">
      <c r="A351" s="149" t="s">
        <v>0</v>
      </c>
      <c r="B351" s="149" t="s">
        <v>43</v>
      </c>
      <c r="C351" s="149" t="s">
        <v>2</v>
      </c>
      <c r="D351" s="149" t="s">
        <v>3</v>
      </c>
      <c r="E351" s="150" t="s">
        <v>4</v>
      </c>
      <c r="F351" s="150" t="s">
        <v>5</v>
      </c>
      <c r="G351" s="151" t="s">
        <v>6</v>
      </c>
      <c r="H351" s="151" t="s">
        <v>7</v>
      </c>
      <c r="I351" s="151" t="s">
        <v>8</v>
      </c>
      <c r="J351" s="149" t="s">
        <v>9</v>
      </c>
    </row>
    <row r="352" spans="1:10" ht="72" x14ac:dyDescent="0.25">
      <c r="A352" s="208">
        <v>1</v>
      </c>
      <c r="B352" s="208" t="s">
        <v>140</v>
      </c>
      <c r="C352" s="208" t="s">
        <v>75</v>
      </c>
      <c r="D352" s="208">
        <v>10</v>
      </c>
      <c r="E352" s="179">
        <v>40</v>
      </c>
      <c r="F352" s="103">
        <f t="shared" ref="F352" si="149">E352*G352+E352</f>
        <v>43.2</v>
      </c>
      <c r="G352" s="40">
        <v>0.08</v>
      </c>
      <c r="H352" s="165">
        <f t="shared" ref="H352" si="150">D352*E352</f>
        <v>400</v>
      </c>
      <c r="I352" s="165">
        <f t="shared" ref="I352" si="151">D352*F352</f>
        <v>432</v>
      </c>
      <c r="J352" s="152"/>
    </row>
    <row r="353" spans="1:10" x14ac:dyDescent="0.25">
      <c r="A353" s="155"/>
      <c r="B353" s="155"/>
      <c r="C353" s="155"/>
      <c r="D353" s="155"/>
      <c r="E353" s="155"/>
      <c r="F353" s="253" t="s">
        <v>12</v>
      </c>
      <c r="G353" s="254"/>
      <c r="H353" s="156">
        <v>720</v>
      </c>
      <c r="I353" s="156">
        <v>777.6</v>
      </c>
      <c r="J353" s="155"/>
    </row>
    <row r="357" spans="1:10" x14ac:dyDescent="0.25">
      <c r="B357" s="206" t="s">
        <v>167</v>
      </c>
    </row>
    <row r="358" spans="1:10" ht="36" x14ac:dyDescent="0.25">
      <c r="A358" s="149" t="s">
        <v>0</v>
      </c>
      <c r="B358" s="149" t="s">
        <v>43</v>
      </c>
      <c r="C358" s="149" t="s">
        <v>2</v>
      </c>
      <c r="D358" s="149" t="s">
        <v>3</v>
      </c>
      <c r="E358" s="150" t="s">
        <v>4</v>
      </c>
      <c r="F358" s="150" t="s">
        <v>5</v>
      </c>
      <c r="G358" s="151" t="s">
        <v>6</v>
      </c>
      <c r="H358" s="151" t="s">
        <v>7</v>
      </c>
      <c r="I358" s="151" t="s">
        <v>8</v>
      </c>
      <c r="J358" s="149" t="s">
        <v>9</v>
      </c>
    </row>
    <row r="359" spans="1:10" ht="180" x14ac:dyDescent="0.25">
      <c r="A359" s="208">
        <v>1</v>
      </c>
      <c r="B359" s="208" t="s">
        <v>142</v>
      </c>
      <c r="C359" s="208" t="s">
        <v>75</v>
      </c>
      <c r="D359" s="208">
        <v>1000</v>
      </c>
      <c r="E359" s="179">
        <v>18</v>
      </c>
      <c r="F359" s="103">
        <f t="shared" ref="F359" si="152">E359*G359+E359</f>
        <v>19.440000000000001</v>
      </c>
      <c r="G359" s="40">
        <v>0.08</v>
      </c>
      <c r="H359" s="165">
        <f t="shared" ref="H359" si="153">D359*E359</f>
        <v>18000</v>
      </c>
      <c r="I359" s="165">
        <f t="shared" ref="I359" si="154">D359*F359</f>
        <v>19440</v>
      </c>
      <c r="J359" s="152"/>
    </row>
    <row r="360" spans="1:10" ht="180" x14ac:dyDescent="0.25">
      <c r="A360" s="208">
        <v>2</v>
      </c>
      <c r="B360" s="208" t="s">
        <v>141</v>
      </c>
      <c r="C360" s="208" t="s">
        <v>75</v>
      </c>
      <c r="D360" s="208">
        <v>500</v>
      </c>
      <c r="E360" s="179">
        <v>14</v>
      </c>
      <c r="F360" s="103">
        <f t="shared" ref="F360" si="155">E360*G360+E360</f>
        <v>15.120000000000001</v>
      </c>
      <c r="G360" s="40">
        <v>0.08</v>
      </c>
      <c r="H360" s="165">
        <f t="shared" ref="H360" si="156">D360*E360</f>
        <v>7000</v>
      </c>
      <c r="I360" s="165">
        <f t="shared" ref="I360" si="157">D360*F360</f>
        <v>7560.0000000000009</v>
      </c>
      <c r="J360" s="152"/>
    </row>
    <row r="361" spans="1:10" ht="275.25" customHeight="1" x14ac:dyDescent="0.25">
      <c r="A361" s="208">
        <v>3</v>
      </c>
      <c r="B361" s="208" t="s">
        <v>143</v>
      </c>
      <c r="C361" s="208" t="s">
        <v>75</v>
      </c>
      <c r="D361" s="208">
        <v>500</v>
      </c>
      <c r="E361" s="179">
        <v>14</v>
      </c>
      <c r="F361" s="103">
        <f t="shared" ref="F361" si="158">E361*G361+E361</f>
        <v>15.120000000000001</v>
      </c>
      <c r="G361" s="40">
        <v>0.08</v>
      </c>
      <c r="H361" s="165">
        <f t="shared" ref="H361" si="159">D361*E361</f>
        <v>7000</v>
      </c>
      <c r="I361" s="165">
        <f t="shared" ref="I361" si="160">D361*F361</f>
        <v>7560.0000000000009</v>
      </c>
      <c r="J361" s="152"/>
    </row>
    <row r="362" spans="1:10" x14ac:dyDescent="0.25">
      <c r="A362" s="155"/>
      <c r="B362" s="155"/>
      <c r="C362" s="155"/>
      <c r="D362" s="155"/>
      <c r="E362" s="155"/>
      <c r="F362" s="253" t="s">
        <v>12</v>
      </c>
      <c r="G362" s="254"/>
      <c r="H362" s="218">
        <f>SUM(H359:H361)</f>
        <v>32000</v>
      </c>
      <c r="I362" s="218">
        <f>SUM(I359:I361)</f>
        <v>34560</v>
      </c>
      <c r="J362" s="155"/>
    </row>
    <row r="365" spans="1:10" x14ac:dyDescent="0.25">
      <c r="B365" s="206" t="s">
        <v>168</v>
      </c>
    </row>
    <row r="366" spans="1:10" ht="36" x14ac:dyDescent="0.25">
      <c r="A366" s="149" t="s">
        <v>0</v>
      </c>
      <c r="B366" s="149" t="s">
        <v>43</v>
      </c>
      <c r="C366" s="149" t="s">
        <v>2</v>
      </c>
      <c r="D366" s="149" t="s">
        <v>3</v>
      </c>
      <c r="E366" s="150" t="s">
        <v>4</v>
      </c>
      <c r="F366" s="150" t="s">
        <v>5</v>
      </c>
      <c r="G366" s="151" t="s">
        <v>6</v>
      </c>
      <c r="H366" s="151" t="s">
        <v>7</v>
      </c>
      <c r="I366" s="151" t="s">
        <v>8</v>
      </c>
      <c r="J366" s="149" t="s">
        <v>9</v>
      </c>
    </row>
    <row r="367" spans="1:10" ht="24" x14ac:dyDescent="0.25">
      <c r="A367" s="208">
        <v>1</v>
      </c>
      <c r="B367" s="208" t="s">
        <v>144</v>
      </c>
      <c r="C367" s="208" t="s">
        <v>75</v>
      </c>
      <c r="D367" s="208">
        <v>50</v>
      </c>
      <c r="E367" s="179">
        <v>14</v>
      </c>
      <c r="F367" s="103">
        <f t="shared" ref="F367" si="161">E367*G367+E367</f>
        <v>15.120000000000001</v>
      </c>
      <c r="G367" s="40">
        <v>0.08</v>
      </c>
      <c r="H367" s="165">
        <f t="shared" ref="H367" si="162">D367*E367</f>
        <v>700</v>
      </c>
      <c r="I367" s="165">
        <f t="shared" ref="I367" si="163">D367*F367</f>
        <v>756</v>
      </c>
      <c r="J367" s="152"/>
    </row>
    <row r="368" spans="1:10" x14ac:dyDescent="0.25">
      <c r="A368" s="155"/>
      <c r="B368" s="155"/>
      <c r="C368" s="155"/>
      <c r="D368" s="155"/>
      <c r="E368" s="155"/>
      <c r="F368" s="253" t="s">
        <v>12</v>
      </c>
      <c r="G368" s="254"/>
      <c r="H368" s="156">
        <v>700</v>
      </c>
      <c r="I368" s="156">
        <v>756</v>
      </c>
      <c r="J368" s="155"/>
    </row>
    <row r="372" spans="1:10" x14ac:dyDescent="0.25">
      <c r="B372" s="206" t="s">
        <v>169</v>
      </c>
    </row>
    <row r="373" spans="1:10" ht="36" x14ac:dyDescent="0.25">
      <c r="A373" s="149" t="s">
        <v>0</v>
      </c>
      <c r="B373" s="149" t="s">
        <v>43</v>
      </c>
      <c r="C373" s="149" t="s">
        <v>2</v>
      </c>
      <c r="D373" s="149" t="s">
        <v>3</v>
      </c>
      <c r="E373" s="150" t="s">
        <v>4</v>
      </c>
      <c r="F373" s="150" t="s">
        <v>5</v>
      </c>
      <c r="G373" s="151" t="s">
        <v>6</v>
      </c>
      <c r="H373" s="151" t="s">
        <v>7</v>
      </c>
      <c r="I373" s="151" t="s">
        <v>8</v>
      </c>
      <c r="J373" s="149" t="s">
        <v>9</v>
      </c>
    </row>
    <row r="374" spans="1:10" ht="24" x14ac:dyDescent="0.25">
      <c r="A374" s="208">
        <v>1</v>
      </c>
      <c r="B374" s="208" t="s">
        <v>145</v>
      </c>
      <c r="C374" s="208" t="s">
        <v>75</v>
      </c>
      <c r="D374" s="208">
        <v>10</v>
      </c>
      <c r="E374" s="179">
        <v>194</v>
      </c>
      <c r="F374" s="103">
        <f t="shared" ref="F374" si="164">E374*G374+E374</f>
        <v>209.52</v>
      </c>
      <c r="G374" s="40">
        <v>0.08</v>
      </c>
      <c r="H374" s="165">
        <f t="shared" ref="H374" si="165">D374*E374</f>
        <v>1940</v>
      </c>
      <c r="I374" s="165">
        <f t="shared" ref="I374" si="166">D374*F374</f>
        <v>2095.2000000000003</v>
      </c>
      <c r="J374" s="152"/>
    </row>
    <row r="375" spans="1:10" x14ac:dyDescent="0.25">
      <c r="A375" s="155"/>
      <c r="B375" s="155"/>
      <c r="C375" s="155"/>
      <c r="D375" s="155"/>
      <c r="E375" s="155"/>
      <c r="F375" s="253" t="s">
        <v>12</v>
      </c>
      <c r="G375" s="254"/>
      <c r="H375" s="156">
        <v>1940</v>
      </c>
      <c r="I375" s="156">
        <v>2095.1999999999998</v>
      </c>
      <c r="J375" s="155"/>
    </row>
    <row r="379" spans="1:10" x14ac:dyDescent="0.25">
      <c r="B379" s="206" t="s">
        <v>170</v>
      </c>
    </row>
    <row r="380" spans="1:10" ht="36" x14ac:dyDescent="0.25">
      <c r="A380" s="149" t="s">
        <v>0</v>
      </c>
      <c r="B380" s="149" t="s">
        <v>43</v>
      </c>
      <c r="C380" s="149" t="s">
        <v>2</v>
      </c>
      <c r="D380" s="149" t="s">
        <v>3</v>
      </c>
      <c r="E380" s="150" t="s">
        <v>4</v>
      </c>
      <c r="F380" s="150" t="s">
        <v>5</v>
      </c>
      <c r="G380" s="151" t="s">
        <v>6</v>
      </c>
      <c r="H380" s="151" t="s">
        <v>7</v>
      </c>
      <c r="I380" s="151" t="s">
        <v>8</v>
      </c>
      <c r="J380" s="149" t="s">
        <v>9</v>
      </c>
    </row>
    <row r="381" spans="1:10" ht="36" x14ac:dyDescent="0.25">
      <c r="A381" s="208">
        <v>1</v>
      </c>
      <c r="B381" s="208" t="s">
        <v>147</v>
      </c>
      <c r="C381" s="208" t="s">
        <v>75</v>
      </c>
      <c r="D381" s="208">
        <v>500</v>
      </c>
      <c r="E381" s="179">
        <v>13.5</v>
      </c>
      <c r="F381" s="103">
        <f t="shared" ref="F381" si="167">E381*G381+E381</f>
        <v>14.58</v>
      </c>
      <c r="G381" s="40">
        <v>0.08</v>
      </c>
      <c r="H381" s="165">
        <f t="shared" ref="H381" si="168">D381*E381</f>
        <v>6750</v>
      </c>
      <c r="I381" s="165">
        <f t="shared" ref="I381" si="169">D381*F381</f>
        <v>7290</v>
      </c>
      <c r="J381" s="152"/>
    </row>
    <row r="382" spans="1:10" x14ac:dyDescent="0.25">
      <c r="A382" s="155"/>
      <c r="B382" s="155"/>
      <c r="C382" s="155"/>
      <c r="D382" s="155"/>
      <c r="E382" s="155"/>
      <c r="F382" s="253" t="s">
        <v>12</v>
      </c>
      <c r="G382" s="254"/>
      <c r="H382" s="156">
        <v>6750</v>
      </c>
      <c r="I382" s="156">
        <v>7290</v>
      </c>
      <c r="J382" s="155"/>
    </row>
    <row r="386" spans="1:10" x14ac:dyDescent="0.25">
      <c r="B386" s="206" t="s">
        <v>171</v>
      </c>
    </row>
    <row r="387" spans="1:10" ht="36" x14ac:dyDescent="0.25">
      <c r="A387" s="149" t="s">
        <v>0</v>
      </c>
      <c r="B387" s="149" t="s">
        <v>43</v>
      </c>
      <c r="C387" s="149" t="s">
        <v>2</v>
      </c>
      <c r="D387" s="149" t="s">
        <v>3</v>
      </c>
      <c r="E387" s="150" t="s">
        <v>4</v>
      </c>
      <c r="F387" s="150" t="s">
        <v>5</v>
      </c>
      <c r="G387" s="151" t="s">
        <v>6</v>
      </c>
      <c r="H387" s="151" t="s">
        <v>7</v>
      </c>
      <c r="I387" s="151" t="s">
        <v>8</v>
      </c>
      <c r="J387" s="149" t="s">
        <v>9</v>
      </c>
    </row>
    <row r="388" spans="1:10" ht="72" x14ac:dyDescent="0.25">
      <c r="A388" s="208">
        <v>1</v>
      </c>
      <c r="B388" s="208" t="s">
        <v>175</v>
      </c>
      <c r="C388" s="208" t="s">
        <v>75</v>
      </c>
      <c r="D388" s="208">
        <v>10</v>
      </c>
      <c r="E388" s="179">
        <v>400</v>
      </c>
      <c r="F388" s="103">
        <f t="shared" ref="F388" si="170">E388*G388+E388</f>
        <v>432</v>
      </c>
      <c r="G388" s="40">
        <v>0.08</v>
      </c>
      <c r="H388" s="165">
        <f t="shared" ref="H388" si="171">D388*E388</f>
        <v>4000</v>
      </c>
      <c r="I388" s="165">
        <f t="shared" ref="I388" si="172">D388*F388</f>
        <v>4320</v>
      </c>
      <c r="J388" s="152"/>
    </row>
    <row r="389" spans="1:10" x14ac:dyDescent="0.25">
      <c r="A389" s="155"/>
      <c r="B389" s="155"/>
      <c r="C389" s="155"/>
      <c r="D389" s="155"/>
      <c r="E389" s="155"/>
      <c r="F389" s="253" t="s">
        <v>12</v>
      </c>
      <c r="G389" s="254"/>
      <c r="H389" s="156">
        <v>4000</v>
      </c>
      <c r="I389" s="156">
        <v>4320</v>
      </c>
      <c r="J389" s="155"/>
    </row>
    <row r="392" spans="1:10" x14ac:dyDescent="0.25">
      <c r="B392" s="206" t="s">
        <v>172</v>
      </c>
    </row>
    <row r="393" spans="1:10" ht="36" x14ac:dyDescent="0.25">
      <c r="A393" s="149" t="s">
        <v>0</v>
      </c>
      <c r="B393" s="149" t="s">
        <v>43</v>
      </c>
      <c r="C393" s="149" t="s">
        <v>2</v>
      </c>
      <c r="D393" s="149" t="s">
        <v>3</v>
      </c>
      <c r="E393" s="150" t="s">
        <v>4</v>
      </c>
      <c r="F393" s="150" t="s">
        <v>5</v>
      </c>
      <c r="G393" s="151" t="s">
        <v>6</v>
      </c>
      <c r="H393" s="151" t="s">
        <v>7</v>
      </c>
      <c r="I393" s="151" t="s">
        <v>8</v>
      </c>
      <c r="J393" s="149" t="s">
        <v>9</v>
      </c>
    </row>
    <row r="394" spans="1:10" ht="48" x14ac:dyDescent="0.25">
      <c r="A394" s="208">
        <v>1</v>
      </c>
      <c r="B394" s="208" t="s">
        <v>178</v>
      </c>
      <c r="C394" s="208" t="s">
        <v>75</v>
      </c>
      <c r="D394" s="208">
        <v>200</v>
      </c>
      <c r="E394" s="179">
        <v>2.4</v>
      </c>
      <c r="F394" s="103">
        <f t="shared" ref="F394" si="173">E394*G394+E394</f>
        <v>2.5920000000000001</v>
      </c>
      <c r="G394" s="40">
        <v>0.08</v>
      </c>
      <c r="H394" s="165">
        <f t="shared" ref="H394" si="174">D394*E394</f>
        <v>480</v>
      </c>
      <c r="I394" s="165">
        <f t="shared" ref="I394" si="175">D394*F394</f>
        <v>518.4</v>
      </c>
      <c r="J394" s="152"/>
    </row>
    <row r="395" spans="1:10" ht="48" x14ac:dyDescent="0.25">
      <c r="A395" s="208">
        <v>2</v>
      </c>
      <c r="B395" s="208" t="s">
        <v>179</v>
      </c>
      <c r="C395" s="208" t="s">
        <v>75</v>
      </c>
      <c r="D395" s="208">
        <v>200</v>
      </c>
      <c r="E395" s="179">
        <v>2.4</v>
      </c>
      <c r="F395" s="103">
        <f t="shared" ref="F395" si="176">E395*G395+E395</f>
        <v>2.5920000000000001</v>
      </c>
      <c r="G395" s="40">
        <v>0.08</v>
      </c>
      <c r="H395" s="165">
        <f t="shared" ref="H395" si="177">D395*E395</f>
        <v>480</v>
      </c>
      <c r="I395" s="165">
        <f t="shared" ref="I395" si="178">D395*F395</f>
        <v>518.4</v>
      </c>
      <c r="J395" s="152"/>
    </row>
    <row r="396" spans="1:10" ht="72" x14ac:dyDescent="0.25">
      <c r="A396" s="208">
        <v>3</v>
      </c>
      <c r="B396" s="208" t="s">
        <v>177</v>
      </c>
      <c r="C396" s="208" t="s">
        <v>75</v>
      </c>
      <c r="D396" s="208">
        <v>5</v>
      </c>
      <c r="E396" s="179">
        <v>195</v>
      </c>
      <c r="F396" s="103">
        <f t="shared" ref="F396" si="179">E396*G396+E396</f>
        <v>210.6</v>
      </c>
      <c r="G396" s="40">
        <v>0.08</v>
      </c>
      <c r="H396" s="165">
        <f t="shared" ref="H396" si="180">D396*E396</f>
        <v>975</v>
      </c>
      <c r="I396" s="165">
        <f t="shared" ref="I396" si="181">D396*F396</f>
        <v>1053</v>
      </c>
      <c r="J396" s="152"/>
    </row>
    <row r="397" spans="1:10" x14ac:dyDescent="0.25">
      <c r="A397" s="155"/>
      <c r="B397" s="155"/>
      <c r="C397" s="155"/>
      <c r="D397" s="155"/>
      <c r="E397" s="155"/>
      <c r="F397" s="253" t="s">
        <v>12</v>
      </c>
      <c r="G397" s="254"/>
      <c r="H397" s="218">
        <f>SUM(H394:H396)</f>
        <v>1935</v>
      </c>
      <c r="I397" s="218">
        <f>SUM(I394:I396)</f>
        <v>2089.8000000000002</v>
      </c>
      <c r="J397" s="155"/>
    </row>
    <row r="400" spans="1:10" x14ac:dyDescent="0.25">
      <c r="B400" s="206" t="s">
        <v>173</v>
      </c>
    </row>
    <row r="401" spans="1:10" ht="36" x14ac:dyDescent="0.25">
      <c r="A401" s="149" t="s">
        <v>0</v>
      </c>
      <c r="B401" s="149" t="s">
        <v>43</v>
      </c>
      <c r="C401" s="149" t="s">
        <v>2</v>
      </c>
      <c r="D401" s="149" t="s">
        <v>3</v>
      </c>
      <c r="E401" s="150" t="s">
        <v>4</v>
      </c>
      <c r="F401" s="150" t="s">
        <v>5</v>
      </c>
      <c r="G401" s="151" t="s">
        <v>6</v>
      </c>
      <c r="H401" s="151" t="s">
        <v>7</v>
      </c>
      <c r="I401" s="151" t="s">
        <v>8</v>
      </c>
      <c r="J401" s="149" t="s">
        <v>9</v>
      </c>
    </row>
    <row r="402" spans="1:10" ht="36" x14ac:dyDescent="0.25">
      <c r="A402" s="208">
        <v>1</v>
      </c>
      <c r="B402" s="208" t="s">
        <v>181</v>
      </c>
      <c r="C402" s="208" t="s">
        <v>75</v>
      </c>
      <c r="D402" s="208">
        <v>10</v>
      </c>
      <c r="E402" s="179">
        <v>26</v>
      </c>
      <c r="F402" s="103">
        <f t="shared" ref="F402" si="182">E402*G402+E402</f>
        <v>28.08</v>
      </c>
      <c r="G402" s="40">
        <v>0.08</v>
      </c>
      <c r="H402" s="165">
        <f t="shared" ref="H402" si="183">D402*E402</f>
        <v>260</v>
      </c>
      <c r="I402" s="165">
        <f t="shared" ref="I402" si="184">D402*F402</f>
        <v>280.79999999999995</v>
      </c>
      <c r="J402" s="152"/>
    </row>
    <row r="403" spans="1:10" ht="48" x14ac:dyDescent="0.25">
      <c r="A403" s="208">
        <v>2</v>
      </c>
      <c r="B403" s="208" t="s">
        <v>182</v>
      </c>
      <c r="C403" s="208" t="s">
        <v>75</v>
      </c>
      <c r="D403" s="208">
        <v>10</v>
      </c>
      <c r="E403" s="179">
        <v>26</v>
      </c>
      <c r="F403" s="103">
        <f t="shared" ref="F403" si="185">E403*G403+E403</f>
        <v>28.08</v>
      </c>
      <c r="G403" s="40">
        <v>0.08</v>
      </c>
      <c r="H403" s="165">
        <f t="shared" ref="H403" si="186">D403*E403</f>
        <v>260</v>
      </c>
      <c r="I403" s="165">
        <f t="shared" ref="I403" si="187">D403*F403</f>
        <v>280.79999999999995</v>
      </c>
      <c r="J403" s="152"/>
    </row>
    <row r="404" spans="1:10" x14ac:dyDescent="0.25">
      <c r="A404" s="208">
        <v>3</v>
      </c>
      <c r="B404" s="208" t="s">
        <v>183</v>
      </c>
      <c r="C404" s="208" t="s">
        <v>75</v>
      </c>
      <c r="D404" s="208">
        <v>10</v>
      </c>
      <c r="E404" s="179">
        <v>23</v>
      </c>
      <c r="F404" s="103">
        <f t="shared" ref="F404" si="188">E404*G404+E404</f>
        <v>24.84</v>
      </c>
      <c r="G404" s="40">
        <v>0.08</v>
      </c>
      <c r="H404" s="165">
        <f t="shared" ref="H404" si="189">D404*E404</f>
        <v>230</v>
      </c>
      <c r="I404" s="165">
        <f t="shared" ref="I404" si="190">D404*F404</f>
        <v>248.4</v>
      </c>
      <c r="J404" s="152"/>
    </row>
    <row r="405" spans="1:10" x14ac:dyDescent="0.25">
      <c r="A405" s="208">
        <v>4</v>
      </c>
      <c r="B405" s="208" t="s">
        <v>184</v>
      </c>
      <c r="C405" s="208" t="s">
        <v>75</v>
      </c>
      <c r="D405" s="208">
        <v>10</v>
      </c>
      <c r="E405" s="179">
        <v>23</v>
      </c>
      <c r="F405" s="103">
        <f t="shared" ref="F405" si="191">E405*G405+E405</f>
        <v>24.84</v>
      </c>
      <c r="G405" s="40">
        <v>0.08</v>
      </c>
      <c r="H405" s="165">
        <f t="shared" ref="H405" si="192">D405*E405</f>
        <v>230</v>
      </c>
      <c r="I405" s="165">
        <f t="shared" ref="I405" si="193">D405*F405</f>
        <v>248.4</v>
      </c>
      <c r="J405" s="152"/>
    </row>
    <row r="406" spans="1:10" ht="24" x14ac:dyDescent="0.25">
      <c r="A406" s="208">
        <v>5</v>
      </c>
      <c r="B406" s="208" t="s">
        <v>185</v>
      </c>
      <c r="C406" s="208" t="s">
        <v>75</v>
      </c>
      <c r="D406" s="208">
        <v>10</v>
      </c>
      <c r="E406" s="179">
        <v>23</v>
      </c>
      <c r="F406" s="103">
        <f t="shared" ref="F406" si="194">E406*G406+E406</f>
        <v>24.84</v>
      </c>
      <c r="G406" s="40">
        <v>0.08</v>
      </c>
      <c r="H406" s="165">
        <f t="shared" ref="H406" si="195">D406*E406</f>
        <v>230</v>
      </c>
      <c r="I406" s="165">
        <f t="shared" ref="I406" si="196">D406*F406</f>
        <v>248.4</v>
      </c>
      <c r="J406" s="152"/>
    </row>
    <row r="407" spans="1:10" ht="24" x14ac:dyDescent="0.25">
      <c r="A407" s="208">
        <v>6</v>
      </c>
      <c r="B407" s="208" t="s">
        <v>186</v>
      </c>
      <c r="C407" s="208" t="s">
        <v>75</v>
      </c>
      <c r="D407" s="208">
        <v>10</v>
      </c>
      <c r="E407" s="179">
        <v>23</v>
      </c>
      <c r="F407" s="103">
        <f t="shared" ref="F407" si="197">E407*G407+E407</f>
        <v>24.84</v>
      </c>
      <c r="G407" s="40">
        <v>0.08</v>
      </c>
      <c r="H407" s="165">
        <f t="shared" ref="H407" si="198">D407*E407</f>
        <v>230</v>
      </c>
      <c r="I407" s="165">
        <f t="shared" ref="I407" si="199">D407*F407</f>
        <v>248.4</v>
      </c>
      <c r="J407" s="152"/>
    </row>
    <row r="408" spans="1:10" ht="24" x14ac:dyDescent="0.25">
      <c r="A408" s="208">
        <v>7</v>
      </c>
      <c r="B408" s="208" t="s">
        <v>187</v>
      </c>
      <c r="C408" s="208" t="s">
        <v>75</v>
      </c>
      <c r="D408" s="208">
        <v>10</v>
      </c>
      <c r="E408" s="179">
        <v>270</v>
      </c>
      <c r="F408" s="103">
        <f t="shared" ref="F408" si="200">E408*G408+E408</f>
        <v>291.60000000000002</v>
      </c>
      <c r="G408" s="40">
        <v>0.08</v>
      </c>
      <c r="H408" s="165">
        <f t="shared" ref="H408" si="201">D408*E408</f>
        <v>2700</v>
      </c>
      <c r="I408" s="165">
        <f t="shared" ref="I408" si="202">D408*F408</f>
        <v>2916</v>
      </c>
      <c r="J408" s="152"/>
    </row>
    <row r="409" spans="1:10" x14ac:dyDescent="0.25">
      <c r="A409" s="155"/>
      <c r="B409" s="155"/>
      <c r="C409" s="155"/>
      <c r="D409" s="155"/>
      <c r="E409" s="155"/>
      <c r="F409" s="253" t="s">
        <v>12</v>
      </c>
      <c r="G409" s="254"/>
      <c r="H409" s="218">
        <f>SUM(H402:H408)</f>
        <v>4140</v>
      </c>
      <c r="I409" s="218">
        <f>SUM(I402:I408)</f>
        <v>4471.2</v>
      </c>
      <c r="J409" s="155"/>
    </row>
    <row r="414" spans="1:10" x14ac:dyDescent="0.25">
      <c r="B414" s="206" t="s">
        <v>174</v>
      </c>
    </row>
    <row r="415" spans="1:10" ht="36" x14ac:dyDescent="0.25">
      <c r="A415" s="149" t="s">
        <v>0</v>
      </c>
      <c r="B415" s="149" t="s">
        <v>43</v>
      </c>
      <c r="C415" s="149" t="s">
        <v>2</v>
      </c>
      <c r="D415" s="149" t="s">
        <v>3</v>
      </c>
      <c r="E415" s="150" t="s">
        <v>4</v>
      </c>
      <c r="F415" s="150" t="s">
        <v>5</v>
      </c>
      <c r="G415" s="151" t="s">
        <v>6</v>
      </c>
      <c r="H415" s="151" t="s">
        <v>7</v>
      </c>
      <c r="I415" s="151" t="s">
        <v>8</v>
      </c>
      <c r="J415" s="149" t="s">
        <v>9</v>
      </c>
    </row>
    <row r="416" spans="1:10" ht="96" x14ac:dyDescent="0.25">
      <c r="A416" s="208">
        <v>1</v>
      </c>
      <c r="B416" s="208" t="s">
        <v>191</v>
      </c>
      <c r="C416" s="208" t="s">
        <v>75</v>
      </c>
      <c r="D416" s="208">
        <v>100</v>
      </c>
      <c r="E416" s="179">
        <v>11</v>
      </c>
      <c r="F416" s="103">
        <f t="shared" ref="F416" si="203">E416*G416+E416</f>
        <v>11.88</v>
      </c>
      <c r="G416" s="40">
        <v>0.08</v>
      </c>
      <c r="H416" s="165">
        <f t="shared" ref="H416" si="204">D416*E416</f>
        <v>1100</v>
      </c>
      <c r="I416" s="165">
        <f t="shared" ref="I416" si="205">D416*F416</f>
        <v>1188</v>
      </c>
      <c r="J416" s="152"/>
    </row>
    <row r="417" spans="1:10" ht="96" x14ac:dyDescent="0.25">
      <c r="A417" s="208">
        <v>2</v>
      </c>
      <c r="B417" s="208" t="s">
        <v>190</v>
      </c>
      <c r="C417" s="208" t="s">
        <v>75</v>
      </c>
      <c r="D417" s="208">
        <v>150</v>
      </c>
      <c r="E417" s="179">
        <v>15</v>
      </c>
      <c r="F417" s="103">
        <f t="shared" ref="F417" si="206">E417*G417+E417</f>
        <v>16.2</v>
      </c>
      <c r="G417" s="40">
        <v>0.08</v>
      </c>
      <c r="H417" s="165">
        <f t="shared" ref="H417" si="207">D417*E417</f>
        <v>2250</v>
      </c>
      <c r="I417" s="165">
        <f t="shared" ref="I417" si="208">D417*F417</f>
        <v>2430</v>
      </c>
      <c r="J417" s="152"/>
    </row>
    <row r="418" spans="1:10" ht="96" x14ac:dyDescent="0.25">
      <c r="A418" s="208">
        <v>3</v>
      </c>
      <c r="B418" s="208" t="s">
        <v>189</v>
      </c>
      <c r="C418" s="208" t="s">
        <v>75</v>
      </c>
      <c r="D418" s="208">
        <v>60</v>
      </c>
      <c r="E418" s="179">
        <v>40</v>
      </c>
      <c r="F418" s="103">
        <f t="shared" ref="F418" si="209">E418*G418+E418</f>
        <v>43.2</v>
      </c>
      <c r="G418" s="40">
        <v>0.08</v>
      </c>
      <c r="H418" s="165">
        <f t="shared" ref="H418" si="210">D418*E418</f>
        <v>2400</v>
      </c>
      <c r="I418" s="165">
        <f t="shared" ref="I418" si="211">D418*F418</f>
        <v>2592</v>
      </c>
      <c r="J418" s="152"/>
    </row>
    <row r="419" spans="1:10" x14ac:dyDescent="0.25">
      <c r="A419" s="155"/>
      <c r="B419" s="155"/>
      <c r="C419" s="155"/>
      <c r="D419" s="155"/>
      <c r="E419" s="155"/>
      <c r="F419" s="253" t="s">
        <v>12</v>
      </c>
      <c r="G419" s="254"/>
      <c r="H419" s="218">
        <f>SUM(H416:H418)</f>
        <v>5750</v>
      </c>
      <c r="I419" s="218">
        <f>SUM(I416:I418)</f>
        <v>6210</v>
      </c>
      <c r="J419" s="155"/>
    </row>
    <row r="422" spans="1:10" x14ac:dyDescent="0.25">
      <c r="B422" s="224"/>
      <c r="H422" s="224"/>
      <c r="I422" s="224"/>
    </row>
    <row r="424" spans="1:10" x14ac:dyDescent="0.25">
      <c r="B424" s="206" t="s">
        <v>176</v>
      </c>
    </row>
    <row r="425" spans="1:10" ht="36" x14ac:dyDescent="0.25">
      <c r="A425" s="149" t="s">
        <v>0</v>
      </c>
      <c r="B425" s="149" t="s">
        <v>43</v>
      </c>
      <c r="C425" s="149" t="s">
        <v>2</v>
      </c>
      <c r="D425" s="149" t="s">
        <v>3</v>
      </c>
      <c r="E425" s="150" t="s">
        <v>4</v>
      </c>
      <c r="F425" s="150" t="s">
        <v>5</v>
      </c>
      <c r="G425" s="151" t="s">
        <v>6</v>
      </c>
      <c r="H425" s="151" t="s">
        <v>7</v>
      </c>
      <c r="I425" s="151" t="s">
        <v>8</v>
      </c>
      <c r="J425" s="149" t="s">
        <v>9</v>
      </c>
    </row>
    <row r="426" spans="1:10" ht="24.75" customHeight="1" x14ac:dyDescent="0.25">
      <c r="A426" s="208">
        <v>1</v>
      </c>
      <c r="B426" s="208" t="s">
        <v>201</v>
      </c>
      <c r="C426" s="208" t="s">
        <v>75</v>
      </c>
      <c r="D426" s="208">
        <v>7</v>
      </c>
      <c r="E426" s="179">
        <v>22.5</v>
      </c>
      <c r="F426" s="103">
        <f t="shared" ref="F426:F428" si="212">E426*G426+E426</f>
        <v>24.3</v>
      </c>
      <c r="G426" s="40">
        <v>0.08</v>
      </c>
      <c r="H426" s="165">
        <f t="shared" ref="H426:H428" si="213">D426*E426</f>
        <v>157.5</v>
      </c>
      <c r="I426" s="165">
        <f t="shared" ref="I426:I428" si="214">D426*F426</f>
        <v>170.1</v>
      </c>
      <c r="J426" s="152"/>
    </row>
    <row r="427" spans="1:10" ht="31.5" customHeight="1" x14ac:dyDescent="0.25">
      <c r="A427" s="208">
        <v>2</v>
      </c>
      <c r="B427" s="208" t="s">
        <v>202</v>
      </c>
      <c r="C427" s="208" t="s">
        <v>75</v>
      </c>
      <c r="D427" s="208">
        <v>7</v>
      </c>
      <c r="E427" s="179">
        <v>23.5</v>
      </c>
      <c r="F427" s="103">
        <f t="shared" si="212"/>
        <v>25.38</v>
      </c>
      <c r="G427" s="40">
        <v>0.08</v>
      </c>
      <c r="H427" s="165">
        <f t="shared" si="213"/>
        <v>164.5</v>
      </c>
      <c r="I427" s="165">
        <f t="shared" si="214"/>
        <v>177.66</v>
      </c>
      <c r="J427" s="152"/>
    </row>
    <row r="428" spans="1:10" ht="34.5" customHeight="1" x14ac:dyDescent="0.25">
      <c r="A428" s="208">
        <v>3</v>
      </c>
      <c r="B428" s="208" t="s">
        <v>203</v>
      </c>
      <c r="C428" s="208" t="s">
        <v>75</v>
      </c>
      <c r="D428" s="208">
        <v>7</v>
      </c>
      <c r="E428" s="179">
        <v>22.5</v>
      </c>
      <c r="F428" s="103">
        <f t="shared" si="212"/>
        <v>24.3</v>
      </c>
      <c r="G428" s="40">
        <v>0.08</v>
      </c>
      <c r="H428" s="165">
        <f t="shared" si="213"/>
        <v>157.5</v>
      </c>
      <c r="I428" s="165">
        <f t="shared" si="214"/>
        <v>170.1</v>
      </c>
      <c r="J428" s="152"/>
    </row>
    <row r="429" spans="1:10" ht="15" customHeight="1" x14ac:dyDescent="0.25">
      <c r="A429" s="155"/>
      <c r="B429" s="155"/>
      <c r="C429" s="155"/>
      <c r="D429" s="155"/>
      <c r="E429" s="155"/>
      <c r="F429" s="253" t="s">
        <v>12</v>
      </c>
      <c r="G429" s="254"/>
      <c r="H429" s="218">
        <f>SUM(H426:H428)</f>
        <v>479.5</v>
      </c>
      <c r="I429" s="218">
        <f>SUM(I426:I428)</f>
        <v>517.86</v>
      </c>
      <c r="J429" s="155"/>
    </row>
    <row r="435" spans="1:10" x14ac:dyDescent="0.25">
      <c r="B435" s="206" t="s">
        <v>180</v>
      </c>
    </row>
    <row r="436" spans="1:10" ht="36" x14ac:dyDescent="0.25">
      <c r="A436" s="149" t="s">
        <v>0</v>
      </c>
      <c r="B436" s="149" t="s">
        <v>43</v>
      </c>
      <c r="C436" s="149" t="s">
        <v>2</v>
      </c>
      <c r="D436" s="149" t="s">
        <v>3</v>
      </c>
      <c r="E436" s="150" t="s">
        <v>4</v>
      </c>
      <c r="F436" s="150" t="s">
        <v>5</v>
      </c>
      <c r="G436" s="151" t="s">
        <v>6</v>
      </c>
      <c r="H436" s="151" t="s">
        <v>7</v>
      </c>
      <c r="I436" s="151" t="s">
        <v>8</v>
      </c>
      <c r="J436" s="149" t="s">
        <v>9</v>
      </c>
    </row>
    <row r="437" spans="1:10" ht="276" x14ac:dyDescent="0.25">
      <c r="A437" s="208">
        <v>2</v>
      </c>
      <c r="B437" s="208" t="s">
        <v>205</v>
      </c>
      <c r="C437" s="208" t="s">
        <v>20</v>
      </c>
      <c r="D437" s="208">
        <v>12</v>
      </c>
      <c r="E437" s="179">
        <v>237</v>
      </c>
      <c r="F437" s="103">
        <f t="shared" ref="F437:F438" si="215">E437*G437+E437</f>
        <v>291.51</v>
      </c>
      <c r="G437" s="40">
        <v>0.23</v>
      </c>
      <c r="H437" s="165">
        <f t="shared" ref="H437:H438" si="216">D437*E437</f>
        <v>2844</v>
      </c>
      <c r="I437" s="165">
        <f t="shared" ref="I437:I438" si="217">D437*F437</f>
        <v>3498.12</v>
      </c>
      <c r="J437" s="152"/>
    </row>
    <row r="438" spans="1:10" ht="120" x14ac:dyDescent="0.25">
      <c r="A438" s="208">
        <v>3</v>
      </c>
      <c r="B438" s="208" t="s">
        <v>204</v>
      </c>
      <c r="C438" s="208" t="s">
        <v>20</v>
      </c>
      <c r="D438" s="208">
        <v>10</v>
      </c>
      <c r="E438" s="179">
        <v>135</v>
      </c>
      <c r="F438" s="103">
        <f t="shared" si="215"/>
        <v>145.80000000000001</v>
      </c>
      <c r="G438" s="40">
        <v>0.08</v>
      </c>
      <c r="H438" s="165">
        <f t="shared" si="216"/>
        <v>1350</v>
      </c>
      <c r="I438" s="165">
        <f t="shared" si="217"/>
        <v>1458</v>
      </c>
      <c r="J438" s="152"/>
    </row>
    <row r="439" spans="1:10" x14ac:dyDescent="0.25">
      <c r="A439" s="155"/>
      <c r="B439" s="155"/>
      <c r="C439" s="155"/>
      <c r="D439" s="155"/>
      <c r="E439" s="155"/>
      <c r="F439" s="253" t="s">
        <v>12</v>
      </c>
      <c r="G439" s="254"/>
      <c r="H439" s="218">
        <f>SUM(H437:H438)</f>
        <v>4194</v>
      </c>
      <c r="I439" s="218">
        <f>SUM(I437:I438)</f>
        <v>4956.12</v>
      </c>
      <c r="J439" s="155"/>
    </row>
    <row r="442" spans="1:10" x14ac:dyDescent="0.25">
      <c r="B442" s="206" t="s">
        <v>192</v>
      </c>
    </row>
    <row r="443" spans="1:10" ht="36" x14ac:dyDescent="0.25">
      <c r="A443" s="149" t="s">
        <v>0</v>
      </c>
      <c r="B443" s="149" t="s">
        <v>43</v>
      </c>
      <c r="C443" s="149" t="s">
        <v>2</v>
      </c>
      <c r="D443" s="149" t="s">
        <v>3</v>
      </c>
      <c r="E443" s="150" t="s">
        <v>4</v>
      </c>
      <c r="F443" s="150" t="s">
        <v>5</v>
      </c>
      <c r="G443" s="151" t="s">
        <v>6</v>
      </c>
      <c r="H443" s="151" t="s">
        <v>7</v>
      </c>
      <c r="I443" s="151" t="s">
        <v>8</v>
      </c>
      <c r="J443" s="149" t="s">
        <v>9</v>
      </c>
    </row>
    <row r="444" spans="1:10" ht="36" x14ac:dyDescent="0.25">
      <c r="A444" s="208">
        <v>1</v>
      </c>
      <c r="B444" s="208" t="s">
        <v>206</v>
      </c>
      <c r="C444" s="208" t="s">
        <v>75</v>
      </c>
      <c r="D444" s="208">
        <v>100</v>
      </c>
      <c r="E444" s="179">
        <v>6.5</v>
      </c>
      <c r="F444" s="103">
        <f t="shared" ref="F444" si="218">E444*G444+E444</f>
        <v>7.02</v>
      </c>
      <c r="G444" s="40">
        <v>0.08</v>
      </c>
      <c r="H444" s="165">
        <f t="shared" ref="H444" si="219">D444*E444</f>
        <v>650</v>
      </c>
      <c r="I444" s="165">
        <f t="shared" ref="I444" si="220">D444*F444</f>
        <v>702</v>
      </c>
      <c r="J444" s="152"/>
    </row>
    <row r="445" spans="1:10" x14ac:dyDescent="0.25">
      <c r="A445" s="155"/>
      <c r="B445" s="155"/>
      <c r="C445" s="155"/>
      <c r="D445" s="155"/>
      <c r="E445" s="155"/>
      <c r="F445" s="253" t="s">
        <v>12</v>
      </c>
      <c r="G445" s="254"/>
      <c r="H445" s="156">
        <v>650</v>
      </c>
      <c r="I445" s="156">
        <v>702</v>
      </c>
      <c r="J445" s="155"/>
    </row>
    <row r="449" spans="6:9" x14ac:dyDescent="0.25">
      <c r="F449" t="s">
        <v>209</v>
      </c>
      <c r="H449" s="239">
        <f>H445+H439+H429+H419+H409+H397+H389+H382+H375+H368+H362+H353+H346+H340+H334+H327+H320+H312+H302+H294+H287+H280+H274+H267+H261+H256+H245+H240+H235+H229+H222+H215+H209</f>
        <v>253688.5</v>
      </c>
      <c r="I449" s="241">
        <f>I445+I439+I429+I419+I409+I397+I389+I382+I375+I368+I362+I353+I346+I340+I334+I327+I320+I312+I302+I294+I287+I280+I274+I267+I261+I256+I245+I240+I235+I229+I222+I215+I209</f>
        <v>274410.18</v>
      </c>
    </row>
    <row r="450" spans="6:9" x14ac:dyDescent="0.25">
      <c r="H450" s="239">
        <f>H201+H194+H187+H177+H171+H160+H154+H147+H138+H128+H113+H98+H86+H76+H68+H51+H34+H26+H14</f>
        <v>457166.55</v>
      </c>
      <c r="I450" s="239">
        <f>I201+I194+I187+I177+I171+I160+I154+I147+I138+I128+I113+I98+I86+I76+I68+I51+I34+I26+I14</f>
        <v>493739.87400000001</v>
      </c>
    </row>
    <row r="451" spans="6:9" x14ac:dyDescent="0.25">
      <c r="H451" s="240">
        <f>SUM(H449:H450)</f>
        <v>710855.05</v>
      </c>
      <c r="I451" s="252">
        <f>SUM(I449:I450)</f>
        <v>768150.054</v>
      </c>
    </row>
  </sheetData>
  <mergeCells count="60">
    <mergeCell ref="F445:G445"/>
    <mergeCell ref="F222:G222"/>
    <mergeCell ref="F229:G229"/>
    <mergeCell ref="F235:G235"/>
    <mergeCell ref="F240:G240"/>
    <mergeCell ref="F302:G302"/>
    <mergeCell ref="F245:G245"/>
    <mergeCell ref="F256:G256"/>
    <mergeCell ref="F261:G261"/>
    <mergeCell ref="F294:G294"/>
    <mergeCell ref="F267:G267"/>
    <mergeCell ref="F274:G274"/>
    <mergeCell ref="F280:G280"/>
    <mergeCell ref="F287:G287"/>
    <mergeCell ref="F312:G312"/>
    <mergeCell ref="F320:G320"/>
    <mergeCell ref="F194:G194"/>
    <mergeCell ref="F160:G160"/>
    <mergeCell ref="F201:G201"/>
    <mergeCell ref="F209:G209"/>
    <mergeCell ref="F215:G215"/>
    <mergeCell ref="A147:E147"/>
    <mergeCell ref="F147:G147"/>
    <mergeCell ref="A187:E187"/>
    <mergeCell ref="F187:G187"/>
    <mergeCell ref="F177:G177"/>
    <mergeCell ref="F88:I88"/>
    <mergeCell ref="I81:J81"/>
    <mergeCell ref="K97:M97"/>
    <mergeCell ref="I105:J105"/>
    <mergeCell ref="F98:G98"/>
    <mergeCell ref="I93:J93"/>
    <mergeCell ref="F86:G86"/>
    <mergeCell ref="B1:J1"/>
    <mergeCell ref="K75:N75"/>
    <mergeCell ref="K74:N74"/>
    <mergeCell ref="I71:J71"/>
    <mergeCell ref="K43:N43"/>
    <mergeCell ref="K25:M25"/>
    <mergeCell ref="I58:J58"/>
    <mergeCell ref="L42:N42"/>
    <mergeCell ref="I4:J4"/>
    <mergeCell ref="A14:F14"/>
    <mergeCell ref="A26:F26"/>
    <mergeCell ref="A34:F34"/>
    <mergeCell ref="F327:G327"/>
    <mergeCell ref="F334:G334"/>
    <mergeCell ref="F340:G340"/>
    <mergeCell ref="F347:G347"/>
    <mergeCell ref="F353:G353"/>
    <mergeCell ref="F362:G362"/>
    <mergeCell ref="F368:G368"/>
    <mergeCell ref="F375:G375"/>
    <mergeCell ref="F382:G382"/>
    <mergeCell ref="F429:G429"/>
    <mergeCell ref="F439:G439"/>
    <mergeCell ref="F389:G389"/>
    <mergeCell ref="F397:G397"/>
    <mergeCell ref="F409:G409"/>
    <mergeCell ref="F419:G419"/>
  </mergeCells>
  <phoneticPr fontId="19" type="noConversion"/>
  <pageMargins left="0.25" right="0.25" top="0.75" bottom="0.75" header="0.3" footer="0.3"/>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Sheet1</vt:lpstr>
      <vt:lpstr>Sheet1!_Hlk135829201</vt:lpstr>
      <vt:lpstr>Sheet1!Obszar_wydruku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Kin-Malesza</dc:creator>
  <cp:lastModifiedBy>Marta Kin-Malesza</cp:lastModifiedBy>
  <cp:lastPrinted>2023-08-21T09:52:00Z</cp:lastPrinted>
  <dcterms:created xsi:type="dcterms:W3CDTF">2015-06-05T18:17:20Z</dcterms:created>
  <dcterms:modified xsi:type="dcterms:W3CDTF">2023-08-30T09:01:56Z</dcterms:modified>
</cp:coreProperties>
</file>