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1r.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<sst xmlns="http://schemas.openxmlformats.org/spreadsheetml/2006/main" count="39" uniqueCount="39">
  <si>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Lp.</t>
  </si>
  <si>
    <t>Nazwa jednostki</t>
  </si>
  <si>
    <t>Ilość jedn. organiz.</t>
  </si>
  <si>
    <t>Przychody netto ze sprzedaży</t>
  </si>
  <si>
    <t>Przychody operacyjne</t>
  </si>
  <si>
    <t>Aktywa trwałe</t>
  </si>
  <si>
    <t>Zapasy</t>
  </si>
  <si>
    <t>Fundusz jednostki</t>
  </si>
  <si>
    <t>Suma bilansowa</t>
  </si>
  <si>
    <t>Miejska Pracownia Urbanistyczna</t>
  </si>
  <si>
    <t>Komenda Miejska Państwowej Straży Pożarnej</t>
  </si>
  <si>
    <t>Powiatowy Urząd Pracy</t>
  </si>
  <si>
    <t>Placówki Oświatowo-Wychowawcze</t>
  </si>
  <si>
    <t>Bydgoski Ośrodek Rehabilitacji, Terapii Uzależnień i Profilaktyki "BORPA"</t>
  </si>
  <si>
    <t>Straż Miejska</t>
  </si>
  <si>
    <t>Powiatowy Inspektorat Nadzoru Budowlanego</t>
  </si>
  <si>
    <t>Schronisko dla Zwierząt</t>
  </si>
  <si>
    <t>Zarząd Dróg Miejskich i Komunikacji Publicznej</t>
  </si>
  <si>
    <t>Zespół Żłobków Miejskich</t>
  </si>
  <si>
    <t>Hala Sportowo-Widowiskowa</t>
  </si>
  <si>
    <t>Bydgoskie Centrum Informacji</t>
  </si>
  <si>
    <t>Miejska Pracownia Geodezyjna</t>
  </si>
  <si>
    <t>I</t>
  </si>
  <si>
    <t>Razem jednostki budżetowe</t>
  </si>
  <si>
    <t>1.</t>
  </si>
  <si>
    <t>2.</t>
  </si>
  <si>
    <t>Zakład Aktywności Zawodowej</t>
  </si>
  <si>
    <t>II</t>
  </si>
  <si>
    <t>RAZEM</t>
  </si>
  <si>
    <t>Miejski Ośrodek Pomocy Społecznej</t>
  </si>
  <si>
    <t>Wynik finansowy netto</t>
  </si>
  <si>
    <t>Razem samorządowe zakłady budżetowe</t>
  </si>
  <si>
    <t xml:space="preserve">Zakład Pielęgnacyjno-Opiekuńczy </t>
  </si>
  <si>
    <t>Centrum Integracji Społecznej</t>
  </si>
  <si>
    <t>Przychody finansowe</t>
  </si>
  <si>
    <t>Załącznik Nr 1</t>
  </si>
  <si>
    <t>Bydgoskie Biuro Finansów Oswiaty</t>
  </si>
  <si>
    <t>Urząd Miasta - Księgowości</t>
  </si>
  <si>
    <t>Dane ze sprawozdań finansowych jednostkowych na dzień 31.12.2016r.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</si>
</sst>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1" fillId="34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3.25390625" style="4" customWidth="1"/>
    <col min="2" max="2" width="26.375" style="3" customWidth="1"/>
    <col min="3" max="3" width="5.375" style="1" customWidth="1"/>
    <col min="4" max="4" width="12.875" style="5" hidden="1" customWidth="1"/>
    <col min="5" max="5" width="14.75390625" style="1" customWidth="1"/>
    <col min="6" max="6" width="0.2421875" style="1" hidden="1" customWidth="1"/>
    <col min="7" max="7" width="12.125" style="1" customWidth="1"/>
    <col min="8" max="8" width="13.25390625" style="1" hidden="1" customWidth="1"/>
    <col min="9" max="9" width="12.375" style="1" customWidth="1"/>
    <col min="10" max="10" width="14.375" style="1" customWidth="1"/>
    <col min="11" max="11" width="14.875" style="1" customWidth="1"/>
    <col min="12" max="12" width="11.25390625" style="1" customWidth="1"/>
    <col min="13" max="13" width="14.875" style="1" customWidth="1"/>
    <col min="14" max="14" width="14.75390625" style="1" customWidth="1"/>
    <col min="15" max="16384" width="9.125" style="1" customWidth="1"/>
  </cols>
  <sheetData>
    <row r="1" spans="2:13" ht="16.5" customHeight="1">
      <c r="B1" s="20" t="s">
        <v>38</v>
      </c>
      <c r="C1" s="21"/>
      <c r="D1" s="21"/>
      <c r="E1" s="21"/>
      <c r="F1" s="21"/>
      <c r="G1" s="21"/>
      <c r="H1" s="21"/>
      <c r="I1" s="21"/>
      <c r="J1" s="21"/>
      <c r="M1" s="1" t="s">
        <v>35</v>
      </c>
    </row>
    <row r="2" spans="1:14" s="2" customFormat="1" ht="37.5" customHeight="1">
      <c r="A2" s="8" t="s">
        <v>0</v>
      </c>
      <c r="B2" s="8" t="s">
        <v>1</v>
      </c>
      <c r="C2" s="8" t="s">
        <v>2</v>
      </c>
      <c r="D2" s="9"/>
      <c r="E2" s="8" t="s">
        <v>3</v>
      </c>
      <c r="F2" s="8"/>
      <c r="G2" s="8" t="s">
        <v>34</v>
      </c>
      <c r="H2" s="8"/>
      <c r="I2" s="8" t="s">
        <v>4</v>
      </c>
      <c r="J2" s="8" t="s">
        <v>30</v>
      </c>
      <c r="K2" s="8" t="s">
        <v>5</v>
      </c>
      <c r="L2" s="8" t="s">
        <v>6</v>
      </c>
      <c r="M2" s="8" t="s">
        <v>7</v>
      </c>
      <c r="N2" s="8" t="s">
        <v>8</v>
      </c>
    </row>
    <row r="3" spans="1:16" ht="15.75" customHeight="1">
      <c r="A3" s="10">
        <v>1</v>
      </c>
      <c r="B3" s="12" t="s">
        <v>9</v>
      </c>
      <c r="C3" s="13">
        <v>1</v>
      </c>
      <c r="D3" s="14"/>
      <c r="E3" s="23">
        <v>983.85</v>
      </c>
      <c r="F3" s="22">
        <v>0</v>
      </c>
      <c r="G3" s="23">
        <v>0</v>
      </c>
      <c r="H3" s="22">
        <v>0</v>
      </c>
      <c r="I3" s="23">
        <v>0</v>
      </c>
      <c r="J3" s="23">
        <v>-4355770</v>
      </c>
      <c r="K3" s="23">
        <v>357257.18</v>
      </c>
      <c r="L3" s="23">
        <v>0</v>
      </c>
      <c r="M3" s="23">
        <v>4359729.3</v>
      </c>
      <c r="N3" s="23">
        <v>531402.49</v>
      </c>
      <c r="O3" s="5"/>
      <c r="P3" s="5"/>
    </row>
    <row r="4" spans="1:16" ht="25.5">
      <c r="A4" s="10">
        <v>2</v>
      </c>
      <c r="B4" s="12" t="s">
        <v>10</v>
      </c>
      <c r="C4" s="13">
        <v>1</v>
      </c>
      <c r="D4" s="14"/>
      <c r="E4" s="23">
        <v>0</v>
      </c>
      <c r="F4" s="22">
        <v>0</v>
      </c>
      <c r="G4" s="23">
        <v>24.58</v>
      </c>
      <c r="H4" s="22">
        <v>0</v>
      </c>
      <c r="I4" s="23">
        <v>14385.09</v>
      </c>
      <c r="J4" s="23">
        <v>-21679764.68</v>
      </c>
      <c r="K4" s="23">
        <v>20428564.64</v>
      </c>
      <c r="L4" s="23">
        <v>137656.93</v>
      </c>
      <c r="M4" s="23">
        <v>42144979.11</v>
      </c>
      <c r="N4" s="23">
        <v>20588833.89</v>
      </c>
      <c r="O4" s="5"/>
      <c r="P4" s="5"/>
    </row>
    <row r="5" spans="1:16" ht="12.75">
      <c r="A5" s="10">
        <v>3</v>
      </c>
      <c r="B5" s="12" t="s">
        <v>11</v>
      </c>
      <c r="C5" s="13">
        <v>1</v>
      </c>
      <c r="D5" s="14"/>
      <c r="E5" s="23">
        <v>0</v>
      </c>
      <c r="F5" s="22">
        <v>0</v>
      </c>
      <c r="G5" s="23">
        <v>1208.52</v>
      </c>
      <c r="H5" s="22">
        <v>0</v>
      </c>
      <c r="I5" s="23">
        <v>8829.66</v>
      </c>
      <c r="J5" s="23">
        <v>-15279503.13</v>
      </c>
      <c r="K5" s="23">
        <v>2167374.34</v>
      </c>
      <c r="L5" s="23">
        <v>0</v>
      </c>
      <c r="M5" s="23">
        <v>16270149.37</v>
      </c>
      <c r="N5" s="23">
        <v>2291571.61</v>
      </c>
      <c r="O5" s="5"/>
      <c r="P5" s="5"/>
    </row>
    <row r="6" spans="1:16" ht="25.5">
      <c r="A6" s="10">
        <v>4</v>
      </c>
      <c r="B6" s="12" t="s">
        <v>12</v>
      </c>
      <c r="C6" s="24">
        <v>118</v>
      </c>
      <c r="D6" s="14">
        <v>1149180.63</v>
      </c>
      <c r="E6" s="23">
        <f>12529912.09-285413.29</f>
        <v>12244498.8</v>
      </c>
      <c r="F6" s="22">
        <v>5252</v>
      </c>
      <c r="G6" s="23">
        <v>33828.92</v>
      </c>
      <c r="H6" s="22">
        <v>158918.26</v>
      </c>
      <c r="I6" s="23">
        <f>12075368.4-1063866.33</f>
        <v>11011502.07</v>
      </c>
      <c r="J6" s="23">
        <v>-466313658.5</v>
      </c>
      <c r="K6" s="23">
        <v>287983575.75</v>
      </c>
      <c r="L6" s="23">
        <v>520458.73</v>
      </c>
      <c r="M6" s="23">
        <v>725001391.27</v>
      </c>
      <c r="N6" s="23">
        <f>331518072.46-413.69</f>
        <v>331517658.77</v>
      </c>
      <c r="O6" s="5"/>
      <c r="P6" s="5"/>
    </row>
    <row r="7" spans="1:16" ht="25.5">
      <c r="A7" s="10">
        <v>5</v>
      </c>
      <c r="B7" s="12" t="s">
        <v>29</v>
      </c>
      <c r="C7" s="13">
        <v>3</v>
      </c>
      <c r="D7" s="14">
        <v>4346.2</v>
      </c>
      <c r="E7" s="23">
        <f>5199352.92</f>
        <v>5199352.92</v>
      </c>
      <c r="F7" s="22">
        <v>0</v>
      </c>
      <c r="G7" s="23">
        <v>16555.6</v>
      </c>
      <c r="H7" s="22">
        <v>1991.79</v>
      </c>
      <c r="I7" s="23">
        <v>250993.03</v>
      </c>
      <c r="J7" s="23">
        <v>-89380074.49</v>
      </c>
      <c r="K7" s="23">
        <v>23560522.04</v>
      </c>
      <c r="L7" s="23">
        <v>203620.47</v>
      </c>
      <c r="M7" s="23">
        <v>109059729.99</v>
      </c>
      <c r="N7" s="23">
        <f>27059304.18-1163.14</f>
        <v>27058141.04</v>
      </c>
      <c r="O7" s="5"/>
      <c r="P7" s="5"/>
    </row>
    <row r="8" spans="1:16" ht="38.25">
      <c r="A8" s="10">
        <v>6</v>
      </c>
      <c r="B8" s="12" t="s">
        <v>13</v>
      </c>
      <c r="C8" s="13">
        <v>1</v>
      </c>
      <c r="D8" s="14"/>
      <c r="E8" s="23">
        <v>0</v>
      </c>
      <c r="F8" s="22">
        <v>0</v>
      </c>
      <c r="G8" s="23">
        <v>601.76</v>
      </c>
      <c r="H8" s="22">
        <v>0</v>
      </c>
      <c r="I8" s="23">
        <v>8070.01</v>
      </c>
      <c r="J8" s="23">
        <v>-4486301.26</v>
      </c>
      <c r="K8" s="23">
        <v>1203152.83</v>
      </c>
      <c r="L8" s="23">
        <v>8052</v>
      </c>
      <c r="M8" s="23">
        <v>5553320.22</v>
      </c>
      <c r="N8" s="23">
        <v>1214738.96</v>
      </c>
      <c r="O8" s="5"/>
      <c r="P8" s="5"/>
    </row>
    <row r="9" spans="1:16" ht="12.75">
      <c r="A9" s="10">
        <v>7</v>
      </c>
      <c r="B9" s="12" t="s">
        <v>37</v>
      </c>
      <c r="C9" s="13">
        <v>1</v>
      </c>
      <c r="D9" s="14">
        <f>661383.46+10303</f>
        <v>671686.46</v>
      </c>
      <c r="E9" s="23">
        <f>1635012869.76-2701665.66</f>
        <v>1632311204.1</v>
      </c>
      <c r="F9" s="22">
        <v>0</v>
      </c>
      <c r="G9" s="23">
        <v>14091961.04</v>
      </c>
      <c r="H9" s="22">
        <v>0</v>
      </c>
      <c r="I9" s="23">
        <v>54834712.57</v>
      </c>
      <c r="J9" s="23">
        <v>1137290526.8</v>
      </c>
      <c r="K9" s="23">
        <v>1970553021.2</v>
      </c>
      <c r="L9" s="23">
        <v>137459.59</v>
      </c>
      <c r="M9" s="23">
        <v>857731097.96</v>
      </c>
      <c r="N9" s="23">
        <f>2073166113.34-29732.93</f>
        <v>2073136380.4099998</v>
      </c>
      <c r="O9" s="5"/>
      <c r="P9" s="5"/>
    </row>
    <row r="10" spans="1:16" ht="12.75">
      <c r="A10" s="10">
        <v>8</v>
      </c>
      <c r="B10" s="12" t="s">
        <v>14</v>
      </c>
      <c r="C10" s="13">
        <v>1</v>
      </c>
      <c r="D10" s="14">
        <v>3317.82</v>
      </c>
      <c r="E10" s="23">
        <f>27660.02-3727.25</f>
        <v>23932.77</v>
      </c>
      <c r="F10" s="22">
        <v>0</v>
      </c>
      <c r="G10" s="23">
        <v>7.87</v>
      </c>
      <c r="H10" s="22"/>
      <c r="I10" s="23">
        <v>0</v>
      </c>
      <c r="J10" s="23">
        <v>-13693469.65</v>
      </c>
      <c r="K10" s="23">
        <v>1410502.85</v>
      </c>
      <c r="L10" s="23">
        <v>0</v>
      </c>
      <c r="M10" s="23">
        <v>13802038.32</v>
      </c>
      <c r="N10" s="23">
        <f>1710528.91-759.24</f>
        <v>1709769.67</v>
      </c>
      <c r="O10" s="5"/>
      <c r="P10" s="5"/>
    </row>
    <row r="11" spans="1:16" ht="25.5">
      <c r="A11" s="10">
        <v>9</v>
      </c>
      <c r="B11" s="12" t="s">
        <v>15</v>
      </c>
      <c r="C11" s="13">
        <v>1</v>
      </c>
      <c r="D11" s="14"/>
      <c r="E11" s="23">
        <v>0</v>
      </c>
      <c r="F11" s="22"/>
      <c r="G11" s="23">
        <v>10493.35</v>
      </c>
      <c r="H11" s="22"/>
      <c r="I11" s="23">
        <v>0.05</v>
      </c>
      <c r="J11" s="23">
        <v>-1093929.88</v>
      </c>
      <c r="K11" s="23">
        <v>5822.19</v>
      </c>
      <c r="L11" s="23">
        <v>0</v>
      </c>
      <c r="M11" s="23">
        <v>1044351.15</v>
      </c>
      <c r="N11" s="23">
        <v>38838.33</v>
      </c>
      <c r="O11" s="5"/>
      <c r="P11" s="5"/>
    </row>
    <row r="12" spans="1:16" ht="12.75">
      <c r="A12" s="10">
        <v>10</v>
      </c>
      <c r="B12" s="12" t="s">
        <v>16</v>
      </c>
      <c r="C12" s="13">
        <v>1</v>
      </c>
      <c r="D12" s="14"/>
      <c r="E12" s="23">
        <v>130717.25</v>
      </c>
      <c r="F12" s="22"/>
      <c r="G12" s="23">
        <v>0</v>
      </c>
      <c r="H12" s="22"/>
      <c r="I12" s="23">
        <v>21943.22</v>
      </c>
      <c r="J12" s="23">
        <v>-1530175.95</v>
      </c>
      <c r="K12" s="23">
        <v>1259758.06</v>
      </c>
      <c r="L12" s="23">
        <v>132445.71</v>
      </c>
      <c r="M12" s="23">
        <v>2782567.14</v>
      </c>
      <c r="N12" s="23">
        <v>1399202.47</v>
      </c>
      <c r="O12" s="5"/>
      <c r="P12" s="5"/>
    </row>
    <row r="13" spans="1:16" ht="25.5">
      <c r="A13" s="10">
        <v>11</v>
      </c>
      <c r="B13" s="12" t="s">
        <v>17</v>
      </c>
      <c r="C13" s="13">
        <v>1</v>
      </c>
      <c r="D13" s="14">
        <v>293607.46</v>
      </c>
      <c r="E13" s="23">
        <f>87794694.95-332567.48</f>
        <v>87462127.47</v>
      </c>
      <c r="F13" s="22">
        <v>0</v>
      </c>
      <c r="G13" s="23">
        <v>0</v>
      </c>
      <c r="H13" s="22">
        <v>0</v>
      </c>
      <c r="I13" s="23">
        <v>1494998.17</v>
      </c>
      <c r="J13" s="23">
        <v>-187068733.41</v>
      </c>
      <c r="K13" s="23">
        <v>1071272637.57</v>
      </c>
      <c r="L13" s="23">
        <v>71237.13</v>
      </c>
      <c r="M13" s="23">
        <v>1259180907.22</v>
      </c>
      <c r="N13" s="23">
        <f>1096317575.38-50401.3</f>
        <v>1096267174.0800002</v>
      </c>
      <c r="O13" s="5"/>
      <c r="P13" s="5"/>
    </row>
    <row r="14" spans="1:16" ht="12.75">
      <c r="A14" s="10">
        <v>12</v>
      </c>
      <c r="B14" s="12" t="s">
        <v>18</v>
      </c>
      <c r="C14" s="13">
        <v>1</v>
      </c>
      <c r="D14" s="14">
        <v>61589.9</v>
      </c>
      <c r="E14" s="23">
        <f>3240072.29-30371.65</f>
        <v>3209700.64</v>
      </c>
      <c r="F14" s="22">
        <v>0</v>
      </c>
      <c r="G14" s="23">
        <v>30083.44</v>
      </c>
      <c r="H14" s="22">
        <v>0</v>
      </c>
      <c r="I14" s="23">
        <v>11327.3</v>
      </c>
      <c r="J14" s="23">
        <v>-10356564.07</v>
      </c>
      <c r="K14" s="23">
        <v>9389023.76</v>
      </c>
      <c r="L14" s="23">
        <v>34913.72</v>
      </c>
      <c r="M14" s="23">
        <v>18888366.79</v>
      </c>
      <c r="N14" s="23">
        <v>9594877.11</v>
      </c>
      <c r="O14" s="5"/>
      <c r="P14" s="5"/>
    </row>
    <row r="15" spans="1:16" ht="12.75">
      <c r="A15" s="10">
        <v>13</v>
      </c>
      <c r="B15" s="12" t="s">
        <v>19</v>
      </c>
      <c r="C15" s="13">
        <v>1</v>
      </c>
      <c r="D15" s="14"/>
      <c r="E15" s="23">
        <v>861341.94</v>
      </c>
      <c r="F15" s="22">
        <v>0</v>
      </c>
      <c r="G15" s="23">
        <v>22748.04</v>
      </c>
      <c r="H15" s="22">
        <v>0</v>
      </c>
      <c r="I15" s="23">
        <v>8353.31</v>
      </c>
      <c r="J15" s="23">
        <v>-5070274.47</v>
      </c>
      <c r="K15" s="23">
        <v>31672899.79</v>
      </c>
      <c r="L15" s="23">
        <v>4434.6</v>
      </c>
      <c r="M15" s="23">
        <v>36940774.87</v>
      </c>
      <c r="N15" s="23">
        <f>32084328.46-94.07</f>
        <v>32084234.39</v>
      </c>
      <c r="O15" s="5"/>
      <c r="P15" s="5"/>
    </row>
    <row r="16" spans="1:16" ht="12.75">
      <c r="A16" s="10">
        <v>14</v>
      </c>
      <c r="B16" s="12" t="s">
        <v>20</v>
      </c>
      <c r="C16" s="13">
        <v>1</v>
      </c>
      <c r="D16" s="14"/>
      <c r="E16" s="23">
        <f>207212.54-5960.2</f>
        <v>201252.34</v>
      </c>
      <c r="F16" s="22"/>
      <c r="G16" s="23">
        <v>0</v>
      </c>
      <c r="H16" s="22"/>
      <c r="I16" s="23">
        <v>0</v>
      </c>
      <c r="J16" s="23">
        <v>-609591.1</v>
      </c>
      <c r="K16" s="23">
        <v>77090.05</v>
      </c>
      <c r="L16" s="23">
        <v>130364.1</v>
      </c>
      <c r="M16" s="23">
        <v>785531.81</v>
      </c>
      <c r="N16" s="23">
        <v>207841.05</v>
      </c>
      <c r="O16" s="5"/>
      <c r="P16" s="5"/>
    </row>
    <row r="17" spans="1:16" ht="12.75">
      <c r="A17" s="10">
        <v>15</v>
      </c>
      <c r="B17" s="12" t="s">
        <v>21</v>
      </c>
      <c r="C17" s="13">
        <v>1</v>
      </c>
      <c r="D17" s="14">
        <v>681204.63</v>
      </c>
      <c r="E17" s="23">
        <v>702894.84</v>
      </c>
      <c r="F17" s="22">
        <v>0</v>
      </c>
      <c r="G17" s="23">
        <v>0</v>
      </c>
      <c r="H17" s="22">
        <v>0</v>
      </c>
      <c r="I17" s="23">
        <v>0</v>
      </c>
      <c r="J17" s="23">
        <v>-2323415.12</v>
      </c>
      <c r="K17" s="23">
        <v>226558.32</v>
      </c>
      <c r="L17" s="23">
        <v>0</v>
      </c>
      <c r="M17" s="23">
        <v>2380818.29</v>
      </c>
      <c r="N17" s="23">
        <v>266147.28</v>
      </c>
      <c r="O17" s="5"/>
      <c r="P17" s="5"/>
    </row>
    <row r="18" spans="1:16" ht="25.5">
      <c r="A18" s="10">
        <v>16</v>
      </c>
      <c r="B18" s="12" t="s">
        <v>36</v>
      </c>
      <c r="C18" s="13">
        <v>1</v>
      </c>
      <c r="D18" s="14"/>
      <c r="E18" s="23">
        <v>75.47</v>
      </c>
      <c r="F18" s="22"/>
      <c r="G18" s="23">
        <v>0</v>
      </c>
      <c r="H18" s="22"/>
      <c r="I18" s="23">
        <v>0</v>
      </c>
      <c r="J18" s="23">
        <v>-846383.89</v>
      </c>
      <c r="K18" s="23">
        <v>142411.86</v>
      </c>
      <c r="L18" s="23">
        <v>0</v>
      </c>
      <c r="M18" s="23">
        <v>922790.56</v>
      </c>
      <c r="N18" s="23">
        <v>143885.53</v>
      </c>
      <c r="O18" s="5"/>
      <c r="P18" s="5"/>
    </row>
    <row r="19" spans="1:16" ht="25.5">
      <c r="A19" s="19">
        <v>17</v>
      </c>
      <c r="B19" s="12" t="s">
        <v>32</v>
      </c>
      <c r="C19" s="13">
        <v>1</v>
      </c>
      <c r="D19" s="14"/>
      <c r="E19" s="23">
        <v>1953938.2</v>
      </c>
      <c r="F19" s="22"/>
      <c r="G19" s="23">
        <v>176.89</v>
      </c>
      <c r="H19" s="22"/>
      <c r="I19" s="23">
        <v>8297.31</v>
      </c>
      <c r="J19" s="23">
        <v>-343289.09</v>
      </c>
      <c r="K19" s="23">
        <v>2285045.27</v>
      </c>
      <c r="L19" s="23">
        <v>71388.48</v>
      </c>
      <c r="M19" s="23">
        <v>2669195.2</v>
      </c>
      <c r="N19" s="23">
        <v>2711435.62</v>
      </c>
      <c r="O19" s="5"/>
      <c r="P19" s="5"/>
    </row>
    <row r="20" spans="1:16" s="6" customFormat="1" ht="21.75" customHeight="1">
      <c r="A20" s="11" t="s">
        <v>22</v>
      </c>
      <c r="B20" s="15" t="s">
        <v>23</v>
      </c>
      <c r="C20" s="16">
        <f>SUM(C3:C19)</f>
        <v>136</v>
      </c>
      <c r="D20" s="17"/>
      <c r="E20" s="17">
        <f>SUM(E3:E19)</f>
        <v>1744302020.59</v>
      </c>
      <c r="F20" s="17">
        <f>SUM(F3:F17)</f>
        <v>5252</v>
      </c>
      <c r="G20" s="17">
        <f>SUM(G3:G19)</f>
        <v>14207690.009999998</v>
      </c>
      <c r="H20" s="17">
        <f>SUM(H3:H17)</f>
        <v>160910.05000000002</v>
      </c>
      <c r="I20" s="17">
        <f>SUM(I3:I19)</f>
        <v>67673411.78999999</v>
      </c>
      <c r="J20" s="17">
        <f aca="true" t="shared" si="0" ref="I20:N20">SUM(J3:J19)</f>
        <v>312859628.11</v>
      </c>
      <c r="K20" s="17">
        <f t="shared" si="0"/>
        <v>3423995217.700001</v>
      </c>
      <c r="L20" s="17">
        <f t="shared" si="0"/>
        <v>1452031.4600000002</v>
      </c>
      <c r="M20" s="17">
        <f t="shared" si="0"/>
        <v>3099517738.5699997</v>
      </c>
      <c r="N20" s="17">
        <f t="shared" si="0"/>
        <v>3600762132.700001</v>
      </c>
      <c r="O20" s="7"/>
      <c r="P20" s="7"/>
    </row>
    <row r="21" spans="1:16" ht="12.75">
      <c r="A21" s="10" t="s">
        <v>24</v>
      </c>
      <c r="B21" s="12" t="s">
        <v>33</v>
      </c>
      <c r="C21" s="18">
        <v>1</v>
      </c>
      <c r="D21" s="14"/>
      <c r="E21" s="14">
        <f>2885244-1688400</f>
        <v>1196844</v>
      </c>
      <c r="F21" s="14"/>
      <c r="G21" s="14">
        <v>1763.22</v>
      </c>
      <c r="H21" s="14"/>
      <c r="I21" s="14">
        <v>12830.26</v>
      </c>
      <c r="J21" s="14">
        <v>25889.05</v>
      </c>
      <c r="K21" s="14">
        <v>0</v>
      </c>
      <c r="L21" s="14">
        <v>0</v>
      </c>
      <c r="M21" s="14">
        <v>57437</v>
      </c>
      <c r="N21" s="23">
        <v>267049.92</v>
      </c>
      <c r="O21" s="5"/>
      <c r="P21" s="5"/>
    </row>
    <row r="22" spans="1:16" ht="12.75">
      <c r="A22" s="10" t="s">
        <v>25</v>
      </c>
      <c r="B22" s="12" t="s">
        <v>26</v>
      </c>
      <c r="C22" s="18">
        <v>1</v>
      </c>
      <c r="D22" s="14">
        <v>167438.21</v>
      </c>
      <c r="E22" s="14">
        <f>1426231.77-239732.21</f>
        <v>1186499.56</v>
      </c>
      <c r="F22" s="14"/>
      <c r="G22" s="14">
        <v>831.62</v>
      </c>
      <c r="H22" s="14"/>
      <c r="I22" s="14">
        <f>678449.73-2901.46</f>
        <v>675548.27</v>
      </c>
      <c r="J22" s="14">
        <v>3015.5</v>
      </c>
      <c r="K22" s="14">
        <v>1601694.99</v>
      </c>
      <c r="L22" s="14">
        <v>21472.37</v>
      </c>
      <c r="M22" s="14">
        <v>1617219.77</v>
      </c>
      <c r="N22" s="23">
        <v>1777400.63</v>
      </c>
      <c r="O22" s="5"/>
      <c r="P22" s="5"/>
    </row>
    <row r="23" spans="1:16" s="6" customFormat="1" ht="24" customHeight="1">
      <c r="A23" s="11" t="s">
        <v>27</v>
      </c>
      <c r="B23" s="15" t="s">
        <v>31</v>
      </c>
      <c r="C23" s="16">
        <f>SUM(C21:C22)</f>
        <v>2</v>
      </c>
      <c r="D23" s="17"/>
      <c r="E23" s="17">
        <f aca="true" t="shared" si="1" ref="E23:N23">SUM(E21:E22)</f>
        <v>2383343.56</v>
      </c>
      <c r="F23" s="17">
        <f>SUM(F21:F22)</f>
        <v>0</v>
      </c>
      <c r="G23" s="17">
        <f>SUM(G21:G22)</f>
        <v>2594.84</v>
      </c>
      <c r="H23" s="17">
        <f>SUM(H21:H22)</f>
        <v>0</v>
      </c>
      <c r="I23" s="17">
        <f t="shared" si="1"/>
        <v>688378.53</v>
      </c>
      <c r="J23" s="17">
        <f t="shared" si="1"/>
        <v>28904.55</v>
      </c>
      <c r="K23" s="17">
        <f t="shared" si="1"/>
        <v>1601694.99</v>
      </c>
      <c r="L23" s="17">
        <f t="shared" si="1"/>
        <v>21472.37</v>
      </c>
      <c r="M23" s="17">
        <f t="shared" si="1"/>
        <v>1674656.77</v>
      </c>
      <c r="N23" s="17">
        <f t="shared" si="1"/>
        <v>2044450.5499999998</v>
      </c>
      <c r="O23" s="7"/>
      <c r="P23" s="7"/>
    </row>
    <row r="24" spans="1:16" s="6" customFormat="1" ht="22.5" customHeight="1">
      <c r="A24" s="11"/>
      <c r="B24" s="15" t="s">
        <v>28</v>
      </c>
      <c r="C24" s="16">
        <f>C20+C23</f>
        <v>138</v>
      </c>
      <c r="D24" s="17">
        <f>SUM(D4:D23)</f>
        <v>3032371.3099999996</v>
      </c>
      <c r="E24" s="17">
        <f>E20+E23</f>
        <v>1746685364.1499999</v>
      </c>
      <c r="F24" s="17" t="e">
        <f>F20+F23+#REF!</f>
        <v>#REF!</v>
      </c>
      <c r="G24" s="17">
        <f>G20+G23</f>
        <v>14210284.849999998</v>
      </c>
      <c r="H24" s="17" t="e">
        <f>H20+H23+#REF!</f>
        <v>#REF!</v>
      </c>
      <c r="I24" s="17">
        <f aca="true" t="shared" si="2" ref="I24:N24">I20+I23</f>
        <v>68361790.32</v>
      </c>
      <c r="J24" s="17">
        <f t="shared" si="2"/>
        <v>312888532.66</v>
      </c>
      <c r="K24" s="17">
        <f t="shared" si="2"/>
        <v>3425596912.6900005</v>
      </c>
      <c r="L24" s="17">
        <f t="shared" si="2"/>
        <v>1473503.8300000003</v>
      </c>
      <c r="M24" s="17">
        <f t="shared" si="2"/>
        <v>3101192395.3399997</v>
      </c>
      <c r="N24" s="17">
        <f t="shared" si="2"/>
        <v>3602806583.250001</v>
      </c>
      <c r="O24" s="7"/>
      <c r="P24" s="7"/>
    </row>
    <row r="25" spans="5:16" ht="12.7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5:16" ht="12.75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2.75">
      <c r="N27" s="5"/>
    </row>
  </sheetData>
  <sheetProtection/>
  <mergeCells count="1">
    <mergeCell ref="B1:J1"/>
  </mergeCells>
  <printOptions/>
  <pageMargins left="0.26" right="0.25" top="0.47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przybylap</cp:lastModifiedBy>
  <cp:lastPrinted>2017-10-30T12:20:59Z</cp:lastPrinted>
  <dcterms:created xsi:type="dcterms:W3CDTF">1997-02-26T13:46:56Z</dcterms:created>
  <dcterms:modified xsi:type="dcterms:W3CDTF">2017-10-30T12:27:22Z</dcterms:modified>
  <cp:category/>
  <cp:version/>
  <cp:contentType/>
  <cp:contentStatus/>
</cp:coreProperties>
</file>