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796" activeTab="0"/>
  </bookViews>
  <sheets>
    <sheet name="Sadowa" sheetId="1" r:id="rId1"/>
  </sheets>
  <definedNames>
    <definedName name="_xlnm.Print_Area" localSheetId="0">'Sadowa'!$A$1:$I$34</definedName>
  </definedNames>
  <calcPr fullCalcOnLoad="1"/>
</workbook>
</file>

<file path=xl/sharedStrings.xml><?xml version="1.0" encoding="utf-8"?>
<sst xmlns="http://schemas.openxmlformats.org/spreadsheetml/2006/main" count="60" uniqueCount="50">
  <si>
    <t>Lp</t>
  </si>
  <si>
    <t>Opis pozycji</t>
  </si>
  <si>
    <t>Ilość</t>
  </si>
  <si>
    <t>J.m.</t>
  </si>
  <si>
    <t>Cena</t>
  </si>
  <si>
    <t>Wartość</t>
  </si>
  <si>
    <t>km</t>
  </si>
  <si>
    <t>m2</t>
  </si>
  <si>
    <t>szt</t>
  </si>
  <si>
    <t>04.03.01. OCZYSZCZENIE I SKROPIENIE WARSTW KONSTRUKCYJNYCH</t>
  </si>
  <si>
    <t>06.01.01. UMOCNIENIE SKARP, ROWÓW I PASÓW ZIELENI</t>
  </si>
  <si>
    <t>Podatek VAT</t>
  </si>
  <si>
    <t>Razem wartość NETTO</t>
  </si>
  <si>
    <t>Razem wartość BRUTTO</t>
  </si>
  <si>
    <t xml:space="preserve">04.04.02.  PODBUDOWA  Z  MIESZANKI NIEZWIĄZANEJ STABILIZOWANEJ MECHANICZNIE
</t>
  </si>
  <si>
    <t xml:space="preserve"> </t>
  </si>
  <si>
    <t>D.01.01.01</t>
  </si>
  <si>
    <t>D.01.04.01</t>
  </si>
  <si>
    <t>D.04.03.01</t>
  </si>
  <si>
    <t>D.04.04.02</t>
  </si>
  <si>
    <t>01.04.01. REGULACJA WŁAZÓW STUDZIENEK  I SKRZYNEK ZAWORÓW</t>
  </si>
  <si>
    <t>SST</t>
  </si>
  <si>
    <t>I. WYMAGANIA OGÓLNE</t>
  </si>
  <si>
    <t>Opracowanie projektu organizacji ruchu na czas prowadzonych robót w pasie drogowym</t>
  </si>
  <si>
    <t>Opracowanie inwentaryzacji geodezyjnej powykonawczej</t>
  </si>
  <si>
    <t>II. ROBOTY PRZYGOTOWAWCZE</t>
  </si>
  <si>
    <t>D.00.00.00</t>
  </si>
  <si>
    <t>kpl</t>
  </si>
  <si>
    <t>Regulacja pionowa skrzynek zaworów wodociągowych</t>
  </si>
  <si>
    <t>D.06.03.01</t>
  </si>
  <si>
    <t>Regulacja pionowa studni rewizyjnych</t>
  </si>
  <si>
    <t>05.03.05a. NAWIERZCHNIA Z BETONU ASFALTOWEGO - WARSTWA ŚCIERALNA</t>
  </si>
  <si>
    <t>D.05.03.05a</t>
  </si>
  <si>
    <t>III. ROBOTY ZIEMNE</t>
  </si>
  <si>
    <t>m3</t>
  </si>
  <si>
    <t>IV. PODBUDOWY</t>
  </si>
  <si>
    <t xml:space="preserve">V. NAWIERZCHNIE
</t>
  </si>
  <si>
    <t>VI. ROBOTY WYKOŃCZENIOWE</t>
  </si>
  <si>
    <t>D.02.01.01</t>
  </si>
  <si>
    <t>Cena PLN brutto za 1m2</t>
  </si>
  <si>
    <t>KOSZTORYS INWESTORSKI</t>
  </si>
  <si>
    <t>Roboty pomiarowe przy liniowych robotach ziemnych - trasa dróg w terenie równinnym 
997m</t>
  </si>
  <si>
    <t>Rozbiórka nawierzchni bitumicznej wraz z odwiezieniem gruzu na składowisko wykonawcy i utylizacją
997x0,70=697,90</t>
  </si>
  <si>
    <t>Wykonanie wykopów z profilowaniem podłoża i wywiezieniem urobku na składowisko Wykonawcy wraz z kosztami utylizacji
997x1,5x0,10=149,55</t>
  </si>
  <si>
    <t>Umocnienie poboczy mieszanką kruszywa 0/31,5  gr. 10cm
997x0,5x2=997,00</t>
  </si>
  <si>
    <t>Mechaniczne oczyszczenie konstrukcyjnych warstw niebitumicznych
997x1,5=1495,50</t>
  </si>
  <si>
    <t>Mechaniczne skropienie warstw konstrukcyjnych niebitumicznych przy zużyciu 0.5 kg/m2 emulsji asfaltowej
997x1,5=1495,50</t>
  </si>
  <si>
    <t>Podbudowa z mieszanki niezwiązanej stab. mechan. 0/31,5 - warstwa grubości 15 cm
997x1,5=1495,50</t>
  </si>
  <si>
    <t>Nawierzchnia z mieszanek mineralno-asfaltowych, grysowych - warstwa ścieralna z betonu asfaltowego AC 11S  grubości 6 cm
997x1,3=1296,10</t>
  </si>
  <si>
    <t>Remont ul. Sadowej w Kobylnikach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</si>
</sst>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"/>
    <numFmt numFmtId="173" formatCode="0.0000000"/>
    <numFmt numFmtId="174" formatCode="0.00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 Narrow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8"/>
      <color indexed="3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2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0" fillId="32" borderId="0" xfId="0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0" applyNumberFormat="1" applyFont="1" applyFill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166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166" fontId="6" fillId="33" borderId="10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 applyProtection="1">
      <alignment horizontal="right" vertical="center" wrapText="1"/>
      <protection/>
    </xf>
    <xf numFmtId="4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/>
    </xf>
    <xf numFmtId="4" fontId="7" fillId="33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horizontal="left" vertical="top" wrapText="1"/>
      <protection/>
    </xf>
    <xf numFmtId="2" fontId="6" fillId="34" borderId="19" xfId="0" applyNumberFormat="1" applyFont="1" applyFill="1" applyBorder="1" applyAlignment="1" applyProtection="1">
      <alignment horizontal="right" vertical="center" wrapText="1"/>
      <protection/>
    </xf>
    <xf numFmtId="4" fontId="6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right" vertical="center" wrapText="1"/>
      <protection/>
    </xf>
    <xf numFmtId="0" fontId="7" fillId="33" borderId="24" xfId="0" applyFont="1" applyFill="1" applyBorder="1" applyAlignment="1" applyProtection="1">
      <alignment horizontal="right" vertical="center" wrapText="1"/>
      <protection/>
    </xf>
    <xf numFmtId="0" fontId="7" fillId="33" borderId="25" xfId="0" applyFont="1" applyFill="1" applyBorder="1" applyAlignment="1" applyProtection="1">
      <alignment horizontal="right" vertical="center" wrapText="1"/>
      <protection/>
    </xf>
    <xf numFmtId="0" fontId="4" fillId="33" borderId="23" xfId="0" applyFont="1" applyFill="1" applyBorder="1" applyAlignment="1" applyProtection="1">
      <alignment horizontal="right" vertical="center" wrapText="1"/>
      <protection/>
    </xf>
    <xf numFmtId="0" fontId="4" fillId="33" borderId="24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 applyProtection="1">
      <alignment horizontal="right" vertical="center" wrapText="1"/>
      <protection/>
    </xf>
    <xf numFmtId="0" fontId="4" fillId="33" borderId="26" xfId="0" applyFont="1" applyFill="1" applyBorder="1" applyAlignment="1" applyProtection="1">
      <alignment horizontal="right" vertical="center" wrapText="1"/>
      <protection/>
    </xf>
    <xf numFmtId="0" fontId="4" fillId="33" borderId="27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8.796875" defaultRowHeight="14.25"/>
  <cols>
    <col min="1" max="1" width="3.3984375" style="12" customWidth="1"/>
    <col min="2" max="2" width="4.69921875" style="12" hidden="1" customWidth="1"/>
    <col min="3" max="3" width="10.8984375" style="13" hidden="1" customWidth="1"/>
    <col min="4" max="4" width="13.19921875" style="14" customWidth="1"/>
    <col min="5" max="5" width="72.59765625" style="14" customWidth="1"/>
    <col min="6" max="6" width="7.19921875" style="15" customWidth="1"/>
    <col min="7" max="7" width="5.19921875" style="12" customWidth="1"/>
    <col min="8" max="8" width="6.3984375" style="15" customWidth="1"/>
    <col min="9" max="9" width="9.3984375" style="15" customWidth="1"/>
    <col min="10" max="10" width="9" style="12" customWidth="1"/>
    <col min="11" max="11" width="11.3984375" style="12" bestFit="1" customWidth="1"/>
    <col min="12" max="16384" width="9" style="12" customWidth="1"/>
  </cols>
  <sheetData>
    <row r="2" spans="1:9" s="1" customFormat="1" ht="18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</row>
    <row r="3" spans="1:9" s="1" customFormat="1" ht="18">
      <c r="A3" s="2"/>
      <c r="B3" s="2"/>
      <c r="C3" s="3"/>
      <c r="D3" s="4"/>
      <c r="E3" s="4"/>
      <c r="F3" s="5"/>
      <c r="G3" s="2"/>
      <c r="H3" s="5"/>
      <c r="I3" s="5"/>
    </row>
    <row r="4" spans="1:9" s="1" customFormat="1" ht="36" customHeight="1">
      <c r="A4" s="58" t="s">
        <v>49</v>
      </c>
      <c r="B4" s="58"/>
      <c r="C4" s="58"/>
      <c r="D4" s="58"/>
      <c r="E4" s="58"/>
      <c r="F4" s="58"/>
      <c r="G4" s="58"/>
      <c r="H4" s="58"/>
      <c r="I4" s="58"/>
    </row>
    <row r="5" spans="1:9" s="1" customFormat="1" ht="18.75" thickBot="1">
      <c r="A5" s="2"/>
      <c r="B5" s="2"/>
      <c r="C5" s="3"/>
      <c r="D5" s="6"/>
      <c r="E5" s="6"/>
      <c r="F5" s="5"/>
      <c r="G5" s="2"/>
      <c r="H5" s="5"/>
      <c r="I5" s="5"/>
    </row>
    <row r="6" spans="1:9" s="7" customFormat="1" ht="11.25">
      <c r="A6" s="32" t="s">
        <v>0</v>
      </c>
      <c r="B6" s="59" t="s">
        <v>15</v>
      </c>
      <c r="C6" s="60"/>
      <c r="D6" s="33" t="s">
        <v>21</v>
      </c>
      <c r="E6" s="33" t="s">
        <v>1</v>
      </c>
      <c r="F6" s="34" t="s">
        <v>2</v>
      </c>
      <c r="G6" s="33" t="s">
        <v>3</v>
      </c>
      <c r="H6" s="34" t="s">
        <v>4</v>
      </c>
      <c r="I6" s="35" t="s">
        <v>5</v>
      </c>
    </row>
    <row r="7" spans="1:9" s="7" customFormat="1" ht="11.25">
      <c r="A7" s="37"/>
      <c r="B7" s="38"/>
      <c r="C7" s="39"/>
      <c r="D7" s="40"/>
      <c r="E7" s="21" t="s">
        <v>22</v>
      </c>
      <c r="F7" s="27"/>
      <c r="G7" s="22"/>
      <c r="H7" s="23"/>
      <c r="I7" s="54"/>
    </row>
    <row r="8" spans="1:9" s="7" customFormat="1" ht="11.25">
      <c r="A8" s="43">
        <v>1</v>
      </c>
      <c r="B8" s="38"/>
      <c r="C8" s="39"/>
      <c r="D8" s="18" t="s">
        <v>26</v>
      </c>
      <c r="E8" s="41" t="s">
        <v>23</v>
      </c>
      <c r="F8" s="28">
        <v>1</v>
      </c>
      <c r="G8" s="16" t="s">
        <v>27</v>
      </c>
      <c r="H8" s="31"/>
      <c r="I8" s="49">
        <f>ROUND((F8*H8),2)</f>
        <v>0</v>
      </c>
    </row>
    <row r="9" spans="1:9" s="7" customFormat="1" ht="11.25">
      <c r="A9" s="43">
        <v>2</v>
      </c>
      <c r="B9" s="38"/>
      <c r="C9" s="39"/>
      <c r="D9" s="18" t="s">
        <v>26</v>
      </c>
      <c r="E9" s="41" t="s">
        <v>24</v>
      </c>
      <c r="F9" s="28">
        <v>1</v>
      </c>
      <c r="G9" s="16" t="s">
        <v>27</v>
      </c>
      <c r="H9" s="31"/>
      <c r="I9" s="49">
        <f>ROUND((F9*H9),2)</f>
        <v>0</v>
      </c>
    </row>
    <row r="10" spans="1:37" s="8" customFormat="1" ht="11.25">
      <c r="A10" s="36"/>
      <c r="B10" s="16"/>
      <c r="C10" s="17"/>
      <c r="D10" s="18"/>
      <c r="E10" s="21" t="s">
        <v>25</v>
      </c>
      <c r="F10" s="27"/>
      <c r="G10" s="22"/>
      <c r="H10" s="25"/>
      <c r="I10" s="55"/>
      <c r="AK10" s="8">
        <v>1</v>
      </c>
    </row>
    <row r="11" spans="1:37" s="9" customFormat="1" ht="22.5">
      <c r="A11" s="36">
        <v>3</v>
      </c>
      <c r="B11" s="16"/>
      <c r="C11" s="17"/>
      <c r="D11" s="18" t="s">
        <v>16</v>
      </c>
      <c r="E11" s="19" t="s">
        <v>41</v>
      </c>
      <c r="F11" s="42">
        <f>0.997</f>
        <v>0.997</v>
      </c>
      <c r="G11" s="16" t="s">
        <v>6</v>
      </c>
      <c r="H11" s="31"/>
      <c r="I11" s="49">
        <f>H11*F11</f>
        <v>0</v>
      </c>
      <c r="AK11" s="9">
        <v>242</v>
      </c>
    </row>
    <row r="12" spans="1:9" s="9" customFormat="1" ht="22.5">
      <c r="A12" s="36">
        <v>4</v>
      </c>
      <c r="B12" s="16"/>
      <c r="C12" s="17"/>
      <c r="D12" s="45"/>
      <c r="E12" s="46" t="s">
        <v>42</v>
      </c>
      <c r="F12" s="48">
        <f>997*0.7</f>
        <v>697.9</v>
      </c>
      <c r="G12" s="16" t="s">
        <v>7</v>
      </c>
      <c r="H12" s="31"/>
      <c r="I12" s="49">
        <f>ROUND((F12*H12),2)</f>
        <v>0</v>
      </c>
    </row>
    <row r="13" spans="1:9" s="8" customFormat="1" ht="11.25">
      <c r="A13" s="36"/>
      <c r="B13" s="16"/>
      <c r="C13" s="17"/>
      <c r="D13" s="18"/>
      <c r="E13" s="21" t="s">
        <v>20</v>
      </c>
      <c r="F13" s="27"/>
      <c r="G13" s="22"/>
      <c r="H13" s="25"/>
      <c r="I13" s="50"/>
    </row>
    <row r="14" spans="1:9" s="9" customFormat="1" ht="12.75" customHeight="1">
      <c r="A14" s="36">
        <v>5</v>
      </c>
      <c r="B14" s="16"/>
      <c r="C14" s="17"/>
      <c r="D14" s="18" t="s">
        <v>17</v>
      </c>
      <c r="E14" s="18" t="s">
        <v>28</v>
      </c>
      <c r="F14" s="44">
        <v>1</v>
      </c>
      <c r="G14" s="16" t="s">
        <v>8</v>
      </c>
      <c r="H14" s="31"/>
      <c r="I14" s="49">
        <f>ROUND((F14*H14),2)</f>
        <v>0</v>
      </c>
    </row>
    <row r="15" spans="1:9" s="9" customFormat="1" ht="12.75" customHeight="1">
      <c r="A15" s="36">
        <v>6</v>
      </c>
      <c r="B15" s="16"/>
      <c r="C15" s="17"/>
      <c r="D15" s="18" t="s">
        <v>17</v>
      </c>
      <c r="E15" s="18" t="s">
        <v>30</v>
      </c>
      <c r="F15" s="44">
        <v>10</v>
      </c>
      <c r="G15" s="16" t="s">
        <v>8</v>
      </c>
      <c r="H15" s="31"/>
      <c r="I15" s="49">
        <f>ROUND((F15*H15),2)</f>
        <v>0</v>
      </c>
    </row>
    <row r="16" spans="1:10" s="9" customFormat="1" ht="12.75" customHeight="1">
      <c r="A16" s="36"/>
      <c r="B16" s="16"/>
      <c r="C16" s="17"/>
      <c r="D16" s="18"/>
      <c r="E16" s="21" t="s">
        <v>33</v>
      </c>
      <c r="F16" s="21"/>
      <c r="G16" s="21"/>
      <c r="H16" s="57"/>
      <c r="I16" s="56"/>
      <c r="J16" s="53"/>
    </row>
    <row r="17" spans="1:9" s="9" customFormat="1" ht="33.75">
      <c r="A17" s="36">
        <v>7</v>
      </c>
      <c r="B17" s="16"/>
      <c r="C17" s="17"/>
      <c r="D17" s="18" t="s">
        <v>38</v>
      </c>
      <c r="E17" s="18" t="s">
        <v>43</v>
      </c>
      <c r="F17" s="44">
        <f>997*1.5*0.1</f>
        <v>149.55</v>
      </c>
      <c r="G17" s="16" t="s">
        <v>34</v>
      </c>
      <c r="H17" s="31"/>
      <c r="I17" s="49">
        <f>ROUND((F17*H17),2)</f>
        <v>0</v>
      </c>
    </row>
    <row r="18" spans="1:37" s="8" customFormat="1" ht="11.25">
      <c r="A18" s="36"/>
      <c r="B18" s="16"/>
      <c r="C18" s="17"/>
      <c r="D18" s="18"/>
      <c r="E18" s="21" t="s">
        <v>35</v>
      </c>
      <c r="F18" s="27"/>
      <c r="G18" s="22"/>
      <c r="H18" s="25"/>
      <c r="I18" s="50"/>
      <c r="AK18" s="8">
        <v>81</v>
      </c>
    </row>
    <row r="19" spans="1:37" s="8" customFormat="1" ht="11.25">
      <c r="A19" s="36"/>
      <c r="B19" s="16"/>
      <c r="C19" s="17"/>
      <c r="D19" s="18"/>
      <c r="E19" s="21" t="s">
        <v>9</v>
      </c>
      <c r="F19" s="29"/>
      <c r="G19" s="22"/>
      <c r="H19" s="25"/>
      <c r="I19" s="50"/>
      <c r="AK19" s="8">
        <v>265</v>
      </c>
    </row>
    <row r="20" spans="1:37" s="9" customFormat="1" ht="22.5">
      <c r="A20" s="36">
        <v>8</v>
      </c>
      <c r="B20" s="16"/>
      <c r="C20" s="17"/>
      <c r="D20" s="18" t="s">
        <v>18</v>
      </c>
      <c r="E20" s="18" t="s">
        <v>45</v>
      </c>
      <c r="F20" s="28">
        <f>997*1.5</f>
        <v>1495.5</v>
      </c>
      <c r="G20" s="16" t="s">
        <v>7</v>
      </c>
      <c r="H20" s="31"/>
      <c r="I20" s="49">
        <f>ROUND((F20*H20),2)</f>
        <v>0</v>
      </c>
      <c r="AK20" s="9">
        <v>366</v>
      </c>
    </row>
    <row r="21" spans="1:9" s="9" customFormat="1" ht="22.5">
      <c r="A21" s="36">
        <v>9</v>
      </c>
      <c r="B21" s="16"/>
      <c r="C21" s="17"/>
      <c r="D21" s="18" t="s">
        <v>18</v>
      </c>
      <c r="E21" s="19" t="s">
        <v>46</v>
      </c>
      <c r="F21" s="28">
        <f>997*1.5</f>
        <v>1495.5</v>
      </c>
      <c r="G21" s="16" t="s">
        <v>7</v>
      </c>
      <c r="H21" s="31"/>
      <c r="I21" s="49">
        <f>ROUND((F21*H21),2)</f>
        <v>0</v>
      </c>
    </row>
    <row r="22" spans="1:9" s="9" customFormat="1" ht="11.25">
      <c r="A22" s="36"/>
      <c r="B22" s="16"/>
      <c r="C22" s="17"/>
      <c r="D22" s="18"/>
      <c r="E22" s="21" t="s">
        <v>14</v>
      </c>
      <c r="F22" s="29"/>
      <c r="G22" s="22"/>
      <c r="H22" s="25"/>
      <c r="I22" s="50"/>
    </row>
    <row r="23" spans="1:10" s="9" customFormat="1" ht="22.5">
      <c r="A23" s="36">
        <v>10</v>
      </c>
      <c r="B23" s="16"/>
      <c r="C23" s="17"/>
      <c r="D23" s="18" t="s">
        <v>19</v>
      </c>
      <c r="E23" s="18" t="s">
        <v>47</v>
      </c>
      <c r="F23" s="28">
        <f>997*1.5</f>
        <v>1495.5</v>
      </c>
      <c r="G23" s="16" t="s">
        <v>7</v>
      </c>
      <c r="H23" s="31"/>
      <c r="I23" s="49">
        <f>ROUND((F23*H23),2)</f>
        <v>0</v>
      </c>
      <c r="J23" s="53"/>
    </row>
    <row r="24" spans="1:9" s="8" customFormat="1" ht="11.25">
      <c r="A24" s="36"/>
      <c r="B24" s="16"/>
      <c r="C24" s="17"/>
      <c r="D24" s="18"/>
      <c r="E24" s="21" t="s">
        <v>36</v>
      </c>
      <c r="F24" s="30"/>
      <c r="G24" s="22"/>
      <c r="H24" s="25"/>
      <c r="I24" s="50"/>
    </row>
    <row r="25" spans="1:37" s="8" customFormat="1" ht="11.25">
      <c r="A25" s="36"/>
      <c r="B25" s="16"/>
      <c r="C25" s="17"/>
      <c r="D25" s="18"/>
      <c r="E25" s="21" t="s">
        <v>31</v>
      </c>
      <c r="F25" s="29"/>
      <c r="G25" s="24"/>
      <c r="H25" s="25"/>
      <c r="I25" s="50"/>
      <c r="AK25" s="8">
        <v>271</v>
      </c>
    </row>
    <row r="26" spans="1:9" s="9" customFormat="1" ht="33.75">
      <c r="A26" s="36">
        <v>11</v>
      </c>
      <c r="B26" s="16"/>
      <c r="C26" s="17"/>
      <c r="D26" s="18" t="s">
        <v>32</v>
      </c>
      <c r="E26" s="18" t="s">
        <v>48</v>
      </c>
      <c r="F26" s="28">
        <f>997*1.3</f>
        <v>1296.1000000000001</v>
      </c>
      <c r="G26" s="20" t="s">
        <v>7</v>
      </c>
      <c r="H26" s="31"/>
      <c r="I26" s="49">
        <f>ROUND((F26*H26),2)</f>
        <v>0</v>
      </c>
    </row>
    <row r="27" spans="1:37" s="8" customFormat="1" ht="11.25">
      <c r="A27" s="36"/>
      <c r="B27" s="16"/>
      <c r="C27" s="17"/>
      <c r="D27" s="18"/>
      <c r="E27" s="21" t="s">
        <v>37</v>
      </c>
      <c r="F27" s="29"/>
      <c r="G27" s="24"/>
      <c r="H27" s="25"/>
      <c r="I27" s="50"/>
      <c r="AK27" s="8">
        <v>281</v>
      </c>
    </row>
    <row r="28" spans="1:37" s="8" customFormat="1" ht="11.25">
      <c r="A28" s="36"/>
      <c r="B28" s="16"/>
      <c r="C28" s="17"/>
      <c r="D28" s="18"/>
      <c r="E28" s="21" t="s">
        <v>10</v>
      </c>
      <c r="F28" s="29"/>
      <c r="G28" s="24"/>
      <c r="H28" s="25"/>
      <c r="I28" s="50"/>
      <c r="AK28" s="8">
        <v>283</v>
      </c>
    </row>
    <row r="29" spans="1:37" s="9" customFormat="1" ht="22.5">
      <c r="A29" s="36">
        <v>12</v>
      </c>
      <c r="B29" s="16"/>
      <c r="C29" s="17"/>
      <c r="D29" s="18" t="s">
        <v>29</v>
      </c>
      <c r="E29" s="18" t="s">
        <v>44</v>
      </c>
      <c r="F29" s="28">
        <f>997*0.5*2</f>
        <v>997</v>
      </c>
      <c r="G29" s="20" t="s">
        <v>7</v>
      </c>
      <c r="H29" s="31"/>
      <c r="I29" s="49">
        <f>ROUND((F29*H29),2)</f>
        <v>0</v>
      </c>
      <c r="AK29" s="9">
        <v>284</v>
      </c>
    </row>
    <row r="30" spans="1:9" s="10" customFormat="1" ht="11.25">
      <c r="A30" s="61" t="s">
        <v>12</v>
      </c>
      <c r="B30" s="62"/>
      <c r="C30" s="62"/>
      <c r="D30" s="62"/>
      <c r="E30" s="62"/>
      <c r="F30" s="62"/>
      <c r="G30" s="62"/>
      <c r="H30" s="63"/>
      <c r="I30" s="51">
        <f>SUM(I8:I29)</f>
        <v>0</v>
      </c>
    </row>
    <row r="31" spans="1:11" s="11" customFormat="1" ht="22.5">
      <c r="A31" s="64" t="s">
        <v>11</v>
      </c>
      <c r="B31" s="65"/>
      <c r="C31" s="65"/>
      <c r="D31" s="65"/>
      <c r="E31" s="65"/>
      <c r="F31" s="65"/>
      <c r="G31" s="65"/>
      <c r="H31" s="66"/>
      <c r="I31" s="51">
        <f>I30*0.23</f>
        <v>0</v>
      </c>
      <c r="K31" s="9" t="s">
        <v>39</v>
      </c>
    </row>
    <row r="32" spans="1:11" s="11" customFormat="1" ht="15" thickBot="1">
      <c r="A32" s="67" t="s">
        <v>13</v>
      </c>
      <c r="B32" s="68"/>
      <c r="C32" s="68"/>
      <c r="D32" s="68"/>
      <c r="E32" s="68"/>
      <c r="F32" s="68"/>
      <c r="G32" s="68"/>
      <c r="H32" s="69"/>
      <c r="I32" s="52">
        <f>SUM(I30:I31)</f>
        <v>0</v>
      </c>
      <c r="K32" s="47">
        <f>I32/F26</f>
        <v>0</v>
      </c>
    </row>
    <row r="34" ht="14.25">
      <c r="I34" s="26"/>
    </row>
  </sheetData>
  <sheetProtection/>
  <mergeCells count="6">
    <mergeCell ref="A2:I2"/>
    <mergeCell ref="A4:I4"/>
    <mergeCell ref="B6:C6"/>
    <mergeCell ref="A30:H30"/>
    <mergeCell ref="A31:H31"/>
    <mergeCell ref="A32:H32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GMINA ROKIETNICA</cp:lastModifiedBy>
  <cp:lastPrinted>2023-10-16T13:47:36Z</cp:lastPrinted>
  <dcterms:created xsi:type="dcterms:W3CDTF">2013-05-10T07:42:10Z</dcterms:created>
  <dcterms:modified xsi:type="dcterms:W3CDTF">2023-10-16T15:25:39Z</dcterms:modified>
  <cp:category/>
  <cp:version/>
  <cp:contentType/>
  <cp:contentStatus/>
</cp:coreProperties>
</file>