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_Ania Majewska\2024\164_TP_ZP_U_2024 - konserwacja klimatyzatorów (SWZ u Kingi)\SWZ ost\"/>
    </mc:Choice>
  </mc:AlternateContent>
  <bookViews>
    <workbookView xWindow="0" yWindow="0" windowWidth="28800" windowHeight="11730" activeTab="1"/>
  </bookViews>
  <sheets>
    <sheet name="Lokalizacja 1 - FAC" sheetId="1" r:id="rId1"/>
    <sheet name="Lokalizacja 2 - FAC" sheetId="2" r:id="rId2"/>
    <sheet name="Lokalizacja 3 - FAC" sheetId="3" r:id="rId3"/>
  </sheets>
  <definedNames>
    <definedName name="_xlnm._FilterDatabase" localSheetId="0" hidden="1">'Lokalizacja 1 - FAC'!$C$1:$C$83</definedName>
    <definedName name="_xlnm.Print_Area" localSheetId="0">'Lokalizacja 1 - FAC'!$A$1:$K$81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3" l="1"/>
  <c r="E28" i="3" l="1"/>
  <c r="D21" i="3"/>
  <c r="D27" i="3" s="1"/>
  <c r="I15" i="3"/>
  <c r="K15" i="3" s="1"/>
  <c r="H15" i="3"/>
  <c r="I14" i="3"/>
  <c r="K14" i="3" s="1"/>
  <c r="H14" i="3"/>
  <c r="I13" i="3"/>
  <c r="K13" i="3" s="1"/>
  <c r="H13" i="3"/>
  <c r="I12" i="3"/>
  <c r="H12" i="3"/>
  <c r="E42" i="2"/>
  <c r="D35" i="2"/>
  <c r="D41" i="2" s="1"/>
  <c r="I29" i="2"/>
  <c r="K29" i="2" s="1"/>
  <c r="H29" i="2"/>
  <c r="I28" i="2"/>
  <c r="K28" i="2" s="1"/>
  <c r="H28" i="2"/>
  <c r="I27" i="2"/>
  <c r="K27" i="2" s="1"/>
  <c r="H27" i="2"/>
  <c r="I26" i="2"/>
  <c r="K26" i="2" s="1"/>
  <c r="H26" i="2"/>
  <c r="I25" i="2"/>
  <c r="K25" i="2" s="1"/>
  <c r="H25" i="2"/>
  <c r="I24" i="2"/>
  <c r="K24" i="2" s="1"/>
  <c r="H24" i="2"/>
  <c r="I23" i="2"/>
  <c r="K23" i="2" s="1"/>
  <c r="H23" i="2"/>
  <c r="I22" i="2"/>
  <c r="K22" i="2" s="1"/>
  <c r="H22" i="2"/>
  <c r="I21" i="2"/>
  <c r="K21" i="2" s="1"/>
  <c r="H21" i="2"/>
  <c r="I20" i="2"/>
  <c r="K20" i="2" s="1"/>
  <c r="H20" i="2"/>
  <c r="I19" i="2"/>
  <c r="K19" i="2" s="1"/>
  <c r="H19" i="2"/>
  <c r="I18" i="2"/>
  <c r="K18" i="2" s="1"/>
  <c r="H18" i="2"/>
  <c r="I17" i="2"/>
  <c r="K17" i="2" s="1"/>
  <c r="H17" i="2"/>
  <c r="I16" i="2"/>
  <c r="K16" i="2" s="1"/>
  <c r="H16" i="2"/>
  <c r="I15" i="2"/>
  <c r="K15" i="2" s="1"/>
  <c r="H15" i="2"/>
  <c r="I14" i="2"/>
  <c r="K14" i="2" s="1"/>
  <c r="H14" i="2"/>
  <c r="I13" i="2"/>
  <c r="K13" i="2" s="1"/>
  <c r="H13" i="2"/>
  <c r="I12" i="2"/>
  <c r="K12" i="2" s="1"/>
  <c r="H12" i="2"/>
  <c r="I11" i="2"/>
  <c r="I30" i="2" s="1"/>
  <c r="D40" i="2" s="1"/>
  <c r="H11" i="2"/>
  <c r="K12" i="3" l="1"/>
  <c r="K16" i="3" s="1"/>
  <c r="E26" i="3" s="1"/>
  <c r="I16" i="3"/>
  <c r="D26" i="3" s="1"/>
  <c r="D29" i="3" s="1"/>
  <c r="D37" i="3" s="1"/>
  <c r="F21" i="3"/>
  <c r="E27" i="3" s="1"/>
  <c r="K11" i="2"/>
  <c r="K30" i="2" s="1"/>
  <c r="F35" i="2"/>
  <c r="E41" i="2" s="1"/>
  <c r="I22" i="1"/>
  <c r="K22" i="1" s="1"/>
  <c r="H22" i="1"/>
  <c r="I40" i="1"/>
  <c r="K40" i="1" s="1"/>
  <c r="H40" i="1"/>
  <c r="I48" i="1"/>
  <c r="K48" i="1" s="1"/>
  <c r="H48" i="1"/>
  <c r="I30" i="1"/>
  <c r="K30" i="1" s="1"/>
  <c r="H30" i="1"/>
  <c r="I60" i="1"/>
  <c r="K60" i="1" s="1"/>
  <c r="H60" i="1"/>
  <c r="I56" i="1"/>
  <c r="K56" i="1" s="1"/>
  <c r="H56" i="1"/>
  <c r="I59" i="1"/>
  <c r="K59" i="1" s="1"/>
  <c r="H59" i="1"/>
  <c r="I61" i="1"/>
  <c r="K61" i="1" s="1"/>
  <c r="H61" i="1"/>
  <c r="I15" i="1"/>
  <c r="K15" i="1" s="1"/>
  <c r="H15" i="1"/>
  <c r="I20" i="1"/>
  <c r="K20" i="1" s="1"/>
  <c r="H20" i="1"/>
  <c r="I57" i="1"/>
  <c r="K57" i="1" s="1"/>
  <c r="H57" i="1"/>
  <c r="I44" i="1"/>
  <c r="K44" i="1" s="1"/>
  <c r="H44" i="1"/>
  <c r="D43" i="2" l="1"/>
  <c r="D36" i="3" s="1"/>
  <c r="E40" i="2"/>
  <c r="E29" i="3"/>
  <c r="E37" i="3" s="1"/>
  <c r="E79" i="1"/>
  <c r="E43" i="2" l="1"/>
  <c r="E36" i="3" s="1"/>
  <c r="H11" i="1"/>
  <c r="I11" i="1"/>
  <c r="H12" i="1"/>
  <c r="I12" i="1"/>
  <c r="K12" i="1" s="1"/>
  <c r="H13" i="1"/>
  <c r="I13" i="1"/>
  <c r="K13" i="1" s="1"/>
  <c r="H14" i="1"/>
  <c r="I14" i="1"/>
  <c r="K14" i="1" s="1"/>
  <c r="H16" i="1"/>
  <c r="I16" i="1"/>
  <c r="K16" i="1" s="1"/>
  <c r="H17" i="1"/>
  <c r="I17" i="1"/>
  <c r="K17" i="1" s="1"/>
  <c r="H18" i="1"/>
  <c r="I18" i="1"/>
  <c r="K18" i="1" s="1"/>
  <c r="H19" i="1"/>
  <c r="I19" i="1"/>
  <c r="K19" i="1" s="1"/>
  <c r="H21" i="1"/>
  <c r="I21" i="1"/>
  <c r="K21" i="1" s="1"/>
  <c r="H23" i="1"/>
  <c r="I23" i="1"/>
  <c r="K23" i="1" s="1"/>
  <c r="H24" i="1"/>
  <c r="I24" i="1"/>
  <c r="K24" i="1" s="1"/>
  <c r="H25" i="1"/>
  <c r="I25" i="1"/>
  <c r="K25" i="1" s="1"/>
  <c r="H26" i="1"/>
  <c r="I26" i="1"/>
  <c r="K26" i="1" s="1"/>
  <c r="H27" i="1"/>
  <c r="I27" i="1"/>
  <c r="K27" i="1" s="1"/>
  <c r="H28" i="1"/>
  <c r="I28" i="1"/>
  <c r="K28" i="1" s="1"/>
  <c r="H29" i="1"/>
  <c r="I29" i="1"/>
  <c r="K29" i="1" s="1"/>
  <c r="H31" i="1"/>
  <c r="I31" i="1"/>
  <c r="K31" i="1" s="1"/>
  <c r="H32" i="1"/>
  <c r="I32" i="1"/>
  <c r="K32" i="1" s="1"/>
  <c r="H33" i="1"/>
  <c r="I33" i="1"/>
  <c r="K33" i="1" s="1"/>
  <c r="H34" i="1"/>
  <c r="I34" i="1"/>
  <c r="K34" i="1" s="1"/>
  <c r="H35" i="1"/>
  <c r="I35" i="1"/>
  <c r="K35" i="1" s="1"/>
  <c r="H36" i="1"/>
  <c r="I36" i="1"/>
  <c r="K36" i="1" s="1"/>
  <c r="H37" i="1"/>
  <c r="I37" i="1"/>
  <c r="K37" i="1" s="1"/>
  <c r="H38" i="1"/>
  <c r="I38" i="1"/>
  <c r="K38" i="1" s="1"/>
  <c r="H39" i="1"/>
  <c r="I39" i="1"/>
  <c r="K39" i="1" s="1"/>
  <c r="H41" i="1"/>
  <c r="I41" i="1"/>
  <c r="K41" i="1" s="1"/>
  <c r="H42" i="1"/>
  <c r="I42" i="1"/>
  <c r="K42" i="1" s="1"/>
  <c r="H43" i="1"/>
  <c r="I43" i="1"/>
  <c r="K43" i="1" s="1"/>
  <c r="H45" i="1"/>
  <c r="I45" i="1"/>
  <c r="K45" i="1" s="1"/>
  <c r="H46" i="1"/>
  <c r="I46" i="1"/>
  <c r="K46" i="1" s="1"/>
  <c r="H47" i="1"/>
  <c r="I47" i="1"/>
  <c r="K47" i="1" s="1"/>
  <c r="H49" i="1"/>
  <c r="I49" i="1"/>
  <c r="K49" i="1" s="1"/>
  <c r="H50" i="1"/>
  <c r="I50" i="1"/>
  <c r="K50" i="1" s="1"/>
  <c r="H51" i="1"/>
  <c r="I51" i="1"/>
  <c r="K51" i="1" s="1"/>
  <c r="H52" i="1"/>
  <c r="I52" i="1"/>
  <c r="K52" i="1" s="1"/>
  <c r="H53" i="1"/>
  <c r="I53" i="1"/>
  <c r="K53" i="1" s="1"/>
  <c r="H54" i="1"/>
  <c r="I54" i="1"/>
  <c r="K54" i="1" s="1"/>
  <c r="H55" i="1"/>
  <c r="I55" i="1"/>
  <c r="K55" i="1" s="1"/>
  <c r="H58" i="1"/>
  <c r="I58" i="1"/>
  <c r="K58" i="1" s="1"/>
  <c r="H62" i="1"/>
  <c r="I62" i="1"/>
  <c r="K62" i="1" s="1"/>
  <c r="H63" i="1"/>
  <c r="I63" i="1"/>
  <c r="K63" i="1" s="1"/>
  <c r="H64" i="1"/>
  <c r="I64" i="1"/>
  <c r="K64" i="1" s="1"/>
  <c r="H65" i="1"/>
  <c r="I65" i="1"/>
  <c r="K65" i="1" s="1"/>
  <c r="H66" i="1"/>
  <c r="I66" i="1"/>
  <c r="K66" i="1" s="1"/>
  <c r="D72" i="1"/>
  <c r="F72" i="1" s="1"/>
  <c r="E78" i="1" s="1"/>
  <c r="K11" i="1" l="1"/>
  <c r="K67" i="1" s="1"/>
  <c r="E77" i="1" s="1"/>
  <c r="I67" i="1"/>
  <c r="D77" i="1" s="1"/>
  <c r="E80" i="1" l="1"/>
  <c r="E35" i="3" s="1"/>
  <c r="E39" i="3" s="1"/>
  <c r="D78" i="1"/>
  <c r="D80" i="1" s="1"/>
  <c r="D39" i="3" l="1"/>
</calcChain>
</file>

<file path=xl/sharedStrings.xml><?xml version="1.0" encoding="utf-8"?>
<sst xmlns="http://schemas.openxmlformats.org/spreadsheetml/2006/main" count="410" uniqueCount="233">
  <si>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</si>
  <si>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</si>
  <si>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</si>
  <si>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</si>
  <si>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</si>
  <si>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</si>
  <si>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</si>
  <si>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</si>
  <si>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</si>
  <si>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</si>
  <si>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</si>
  <si>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</si>
  <si>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</si>
  <si>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</si>
  <si>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</si>
  <si>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Tomograf</t>
  </si>
  <si>
    <t>15.</t>
  </si>
  <si>
    <t>Apteka szpitalna</t>
  </si>
  <si>
    <t>16.</t>
  </si>
  <si>
    <t>RTG</t>
  </si>
  <si>
    <t>17.</t>
  </si>
  <si>
    <t>18.</t>
  </si>
  <si>
    <t>Wartość netto (zł)</t>
  </si>
  <si>
    <t>Wartość brutto (zł)</t>
  </si>
  <si>
    <t>19.</t>
  </si>
  <si>
    <t>20.</t>
  </si>
  <si>
    <t>21.</t>
  </si>
  <si>
    <t>22.</t>
  </si>
  <si>
    <t>23.</t>
  </si>
  <si>
    <t>24.</t>
  </si>
  <si>
    <t>25.</t>
  </si>
  <si>
    <t>UWAGA:</t>
  </si>
  <si>
    <t>►</t>
  </si>
  <si>
    <t>Zamawiający zastrzega, iż ocenie zostanie poddana tylko ta oferta, która będzie zawierała 100% oferowanych propozycji cenowych.</t>
  </si>
  <si>
    <t>-</t>
  </si>
  <si>
    <t>L.p.</t>
  </si>
  <si>
    <t xml:space="preserve">Stawka roboczogodziny netto w zł </t>
  </si>
  <si>
    <t>Szacunkowe koszty zakupu materiałów oraz koszty części i podzespołów użytych przy naprawach nie objętych zakresem konserwacji w okresie trwania umowy (24 m-ce)</t>
  </si>
  <si>
    <t>CZĘŚĆ B. Szacunkowa wartość robocizny przy naprawach nie objętych zakresem konserwacji w okresie trwania umowy (24 m-ce)</t>
  </si>
  <si>
    <t>Szacunkowa ilość roboczogodzin przy naprawach nie objętych zakresem konserwacji w okresie trwania umowy (24 m-ce)</t>
  </si>
  <si>
    <t>Szacunkowa wartość netto w zł robocizny / 24 miesiące</t>
  </si>
  <si>
    <t>4=2x3</t>
  </si>
  <si>
    <t>Ceny / Koszty</t>
  </si>
  <si>
    <t>Szacunkowa wartość robocizny przy naprawach nie objętych zakresem konserwacji w okresie trwania umowy (24 m-ce)
(CZĘŚĆ B. Szacunkowa wartość netto w zł robocizny)</t>
  </si>
  <si>
    <t>5=3+3x4</t>
  </si>
  <si>
    <t xml:space="preserve">Szacunkowe koszty zakupu materiałów oraz koszty części i podzespołów użytych przy naprawach nie objętych zakresem konserwacji w okresie trwania umowy (24 m-ce) w Części C kolumnie 2 zostały wyliczone z 23% stawką VAT i jest to kwota zarezerwowana przez Zamawiającego na ten cel - może, choć nie musi być wykorzystana w całości. </t>
  </si>
  <si>
    <t>Budynek nr 4</t>
  </si>
  <si>
    <t>CZĘŚĆ A.  Usługa konserwacji, przeglądów i czynności serwisowych w okresie trwania umowy (24 m-ce)</t>
  </si>
  <si>
    <t>Lokalizacja</t>
  </si>
  <si>
    <t>Wykaz klimatyzatorów</t>
  </si>
  <si>
    <t>Miejsce zainstalowania</t>
  </si>
  <si>
    <t>Ilość sztuk</t>
  </si>
  <si>
    <t>STAWKA VAT 
(%)</t>
  </si>
  <si>
    <t>MITSUBISHI</t>
  </si>
  <si>
    <t>KAISAI</t>
  </si>
  <si>
    <t>MIDEA</t>
  </si>
  <si>
    <t>Pokój profesora</t>
  </si>
  <si>
    <t>Pomieszczenie odpadów medycznych</t>
  </si>
  <si>
    <t>budynek nr 1, parter</t>
  </si>
  <si>
    <t>FUJITSU</t>
  </si>
  <si>
    <t>Stacja Dializ - sala odpraw</t>
  </si>
  <si>
    <t>Stacja Dializ - pomieszczenie techniczne</t>
  </si>
  <si>
    <t>Rozdzielnia prądu</t>
  </si>
  <si>
    <t>budynek nr 1,  I piętro</t>
  </si>
  <si>
    <t>MDV</t>
  </si>
  <si>
    <t>MDV 2,5 Kw</t>
  </si>
  <si>
    <t>MDV 3,5 Kw</t>
  </si>
  <si>
    <t>budynek nr 1, II piętro</t>
  </si>
  <si>
    <t>FUJITSU ASYG18LFCA</t>
  </si>
  <si>
    <t>budynek nr 1, III piętro</t>
  </si>
  <si>
    <t>Pokój p. Dyrektor</t>
  </si>
  <si>
    <t>budynek nr 2, 3, I piętro</t>
  </si>
  <si>
    <t>LENOX</t>
  </si>
  <si>
    <t>Sala Odpraw</t>
  </si>
  <si>
    <t>KAISAI 5 Kw</t>
  </si>
  <si>
    <t>Klinika Nefrologii, gabinet zabiegowy</t>
  </si>
  <si>
    <t xml:space="preserve">Klinika Nefrologii, gabinet ordynatora, </t>
  </si>
  <si>
    <t>LENOX 2,6 kW</t>
  </si>
  <si>
    <t>Klinika Nefrologii, sala "R"</t>
  </si>
  <si>
    <t>LENOX 2,5 kW</t>
  </si>
  <si>
    <t xml:space="preserve">Klinika Nefrologii, sala Odpraw (z balkonem)  </t>
  </si>
  <si>
    <t>budynek nr 2, 3, II piętro</t>
  </si>
  <si>
    <t>FUJITSU, 3,5 kW</t>
  </si>
  <si>
    <t>TOSHIBA</t>
  </si>
  <si>
    <t>SIESTA 3,5 kW</t>
  </si>
  <si>
    <t>Serwerownia, pomieszczenie techn.</t>
  </si>
  <si>
    <t>26.</t>
  </si>
  <si>
    <t xml:space="preserve">KAISAI </t>
  </si>
  <si>
    <t>27.</t>
  </si>
  <si>
    <t>28.</t>
  </si>
  <si>
    <t>budynek nr 2, 3,  III piętro</t>
  </si>
  <si>
    <t>GREE 2,6 Kw</t>
  </si>
  <si>
    <t>29.</t>
  </si>
  <si>
    <t>ROHS LADY COOL    3,5 kW</t>
  </si>
  <si>
    <t>Klinika Urologii, pokój lekarski</t>
  </si>
  <si>
    <t>30.</t>
  </si>
  <si>
    <t>Klinika Urologii, sala wybudzeń</t>
  </si>
  <si>
    <t>31.</t>
  </si>
  <si>
    <t>32.</t>
  </si>
  <si>
    <t>FUJITSU,4,0 kW</t>
  </si>
  <si>
    <t>33.</t>
  </si>
  <si>
    <t>FUJITSU 8,0 kW ASYG30LFCA</t>
  </si>
  <si>
    <t>34.</t>
  </si>
  <si>
    <t>35.</t>
  </si>
  <si>
    <t>36.</t>
  </si>
  <si>
    <t>37.</t>
  </si>
  <si>
    <t>38.</t>
  </si>
  <si>
    <t>39.</t>
  </si>
  <si>
    <t>40.</t>
  </si>
  <si>
    <t>41.</t>
  </si>
  <si>
    <t>MC QUAY</t>
  </si>
  <si>
    <t>Rezonans</t>
  </si>
  <si>
    <t>42.</t>
  </si>
  <si>
    <t>MITSUBISHI 7,0 Kw</t>
  </si>
  <si>
    <t>43.</t>
  </si>
  <si>
    <t>ASCON</t>
  </si>
  <si>
    <t>44.</t>
  </si>
  <si>
    <t>ARGO/MDV 7,2 Kw</t>
  </si>
  <si>
    <t>Sterylizacja</t>
  </si>
  <si>
    <t>45.</t>
  </si>
  <si>
    <t>46.</t>
  </si>
  <si>
    <t>UPS</t>
  </si>
  <si>
    <t>47.</t>
  </si>
  <si>
    <t>RCOOL 2,4 Kw</t>
  </si>
  <si>
    <t>Serwer</t>
  </si>
  <si>
    <t>48.</t>
  </si>
  <si>
    <t>budynek nr3, parter</t>
  </si>
  <si>
    <t>OIOM</t>
  </si>
  <si>
    <t>49.</t>
  </si>
  <si>
    <t>50.</t>
  </si>
  <si>
    <t>51.</t>
  </si>
  <si>
    <t>Serwerownia (Izba Przyjęć)</t>
  </si>
  <si>
    <t>52.</t>
  </si>
  <si>
    <t>53.</t>
  </si>
  <si>
    <t>budynek nr3, I piętro</t>
  </si>
  <si>
    <t>LG 3,5 kW</t>
  </si>
  <si>
    <t>Kamera Gamma</t>
  </si>
  <si>
    <t>54.</t>
  </si>
  <si>
    <t>Przychodnia Kardiologiczna - pom. nr 1 i nr 2</t>
  </si>
  <si>
    <t>55.</t>
  </si>
  <si>
    <t xml:space="preserve">FUJITSU </t>
  </si>
  <si>
    <t>56.</t>
  </si>
  <si>
    <t>SANYO</t>
  </si>
  <si>
    <t>Klinika Neurologii, sala pooperacyjna</t>
  </si>
  <si>
    <t>Klinika Neurologii, tabletkownia</t>
  </si>
  <si>
    <t>Klinika Neurochirurgii, sala intensywnej terapii</t>
  </si>
  <si>
    <t>budynek nr 3,  III piętro</t>
  </si>
  <si>
    <t>budynek nr3,
II piętro</t>
  </si>
  <si>
    <t>budynek nr 3,             piwnica</t>
  </si>
  <si>
    <t>Ceny w Części A w kolumnie nr 7 oraz Stawkę rbg w Części B w kolumnie nr 3 należy podać z dokładnością do dwóch miejsc po przecinku.</t>
  </si>
  <si>
    <r>
      <t xml:space="preserve">Cena za wykonaną usługę konserwacji, przeglądy i czynności serwisowe w okresie trwania umowy (24 m-ce) </t>
    </r>
    <r>
      <rPr>
        <sz val="9"/>
        <color rgb="FFFF0000"/>
        <rFont val="Tahoma"/>
        <family val="2"/>
        <charset val="238"/>
      </rPr>
      <t xml:space="preserve">
</t>
    </r>
    <r>
      <rPr>
        <sz val="9"/>
        <rFont val="Tahoma"/>
        <family val="2"/>
        <charset val="238"/>
      </rPr>
      <t>(RAZEM CZĘŚĆ A)</t>
    </r>
  </si>
  <si>
    <t>8=7+7x10</t>
  </si>
  <si>
    <t>9=6x7</t>
  </si>
  <si>
    <t>11=9+9x10</t>
  </si>
  <si>
    <t>Serwerownia</t>
  </si>
  <si>
    <t>Izba Przyjęć, parter</t>
  </si>
  <si>
    <t>MITSUBISHI HEAVY 3,5 Kw</t>
  </si>
  <si>
    <t>LG</t>
  </si>
  <si>
    <t>Pokój lekarski nr 26</t>
  </si>
  <si>
    <t>Gabinet zabiegowy nr 137, I piętro</t>
  </si>
  <si>
    <t>Maszynownia windy</t>
  </si>
  <si>
    <t xml:space="preserve">Maszynownia </t>
  </si>
  <si>
    <t>MITSUBISHI ELECTRIK</t>
  </si>
  <si>
    <t>FUJITSU ASYG24LFCA</t>
  </si>
  <si>
    <t>Budynek nr 6</t>
  </si>
  <si>
    <t>Klinika Dermatologii - Fototerapia</t>
  </si>
  <si>
    <t xml:space="preserve">Klinika Dermatologii  </t>
  </si>
  <si>
    <t>kaisai 3,5 kW</t>
  </si>
  <si>
    <t xml:space="preserve">Klinika Dermatologii gabinet zabiegowy </t>
  </si>
  <si>
    <t>Klinika Dermatologii - pom. lodówek</t>
  </si>
  <si>
    <t>Budynek główny</t>
  </si>
  <si>
    <t>HYUNDAI</t>
  </si>
  <si>
    <t>Pok. lek. I p.</t>
  </si>
  <si>
    <t>Pok. lek. III p.</t>
  </si>
  <si>
    <t>Budynek po prosektorium</t>
  </si>
  <si>
    <t>RAZEM Część A</t>
  </si>
  <si>
    <t>Szacunkowa wartość brutto w zł robocizny / 24 miesiące</t>
  </si>
  <si>
    <t>6=4+4x5</t>
  </si>
  <si>
    <t>CZĘŚĆ C. WARTOŚĆ OFERTY</t>
  </si>
  <si>
    <t>Ilość wymaganych przeglądów (wraz z konserwacją i czynnościami serwisowymi) w okresie umowy</t>
  </si>
  <si>
    <t>Cena wykonania jednego przeglądu (wraz z konserwacją i czynnościami serwisowymi) netto (zł)</t>
  </si>
  <si>
    <t>Cena wykonania jednego przeglądu (wraz z konserwacją i czynnościami serwisowymi) brutto (zł)</t>
  </si>
  <si>
    <t>Wartość netto wykonania przeglądów (wraz z konserwacą i czynnościami serwisowymi) w okresie trwania umowy (zł)</t>
  </si>
  <si>
    <t>Wartość brutto wykonania przeglądów (wraz z konserwacą i czynnościami serwisowymi) w okresie trwania umowy (zł)</t>
  </si>
  <si>
    <t>Formularz zawiera formuły ułatwiajace sporządzenie oferty. Wystarczy wprowadzić dane w Części A: do kolumy nr 7 - Cena wykonania jednego przeglądu (wraz z konserwacją i czynnościami serwisowymi) netto (zł) oraz w Części B: do kolumny 3 - Stawka roboczogodziny netto w zł, zaakceptować bądź zmienić stawkę podatku VAT, aby uzyskać cenę oferty.</t>
  </si>
  <si>
    <t>Sala ćwiczeń 266</t>
  </si>
  <si>
    <t>Sala 271</t>
  </si>
  <si>
    <t>Sala 273</t>
  </si>
  <si>
    <t>Sala fizjoterapii</t>
  </si>
  <si>
    <t>Fujitsu</t>
  </si>
  <si>
    <t xml:space="preserve">Blok operacyjny   </t>
  </si>
  <si>
    <t xml:space="preserve">Klinika Nefrologii, pokój badań </t>
  </si>
  <si>
    <t xml:space="preserve">Pokój lekarski </t>
  </si>
  <si>
    <t>Klinika Neurologii</t>
  </si>
  <si>
    <t>POLAR</t>
  </si>
  <si>
    <t>Klinika Neurologii pokój lekarski</t>
  </si>
  <si>
    <t>Sala 258</t>
  </si>
  <si>
    <t>Sala 203</t>
  </si>
  <si>
    <t>Klinika Chirurgii Ogólnej i Kolorekatalnej gabinet zabiegowy</t>
  </si>
  <si>
    <t>Daikin</t>
  </si>
  <si>
    <t>Klinika Urologii, sala opatrunkowa</t>
  </si>
  <si>
    <t>BHP</t>
  </si>
  <si>
    <t>Klinika Chirurgii i Kolorektalnej, gabinet ordynatora</t>
  </si>
  <si>
    <t>Klinika Chirurgii Ogólnej i Kolorekatalnej Sala pooperacyjna</t>
  </si>
  <si>
    <t xml:space="preserve">Klinika Nefrologii, sala intensywnego nadzoru </t>
  </si>
  <si>
    <t>Midea</t>
  </si>
  <si>
    <t xml:space="preserve">Klinika Neurologii, pokój zabiegowy, </t>
  </si>
  <si>
    <t>Klinika Nefrologii pokój lekarski</t>
  </si>
  <si>
    <t>Klinika Nefrologii, sala nr 1, nr 2, nr 4</t>
  </si>
  <si>
    <t>Klinika Chirurgii Ogólnej i Kolorekatalnej sala operacyjna</t>
  </si>
  <si>
    <t>Urologia, Blok Operacyjny</t>
  </si>
  <si>
    <t>Blok Operacyjny Urologii</t>
  </si>
  <si>
    <t>Klinika Laryngologii, Blok Operacyjny</t>
  </si>
  <si>
    <t>Klinika Laryngologii pomieszczenie przygotowawcze</t>
  </si>
  <si>
    <t xml:space="preserve">Klinika Laryngologii, sala pooperacyjna </t>
  </si>
  <si>
    <t>Klinika Laryngologii, pokój kierownika</t>
  </si>
  <si>
    <t xml:space="preserve">Urologia </t>
  </si>
  <si>
    <t>USK nr 2 ul. Żeromskiego 113</t>
  </si>
  <si>
    <t>USK nr 2 pl. Hallera 1</t>
  </si>
  <si>
    <t>USK nr 2 ul. Pieniny 30</t>
  </si>
  <si>
    <t>Lokalizacja 1</t>
  </si>
  <si>
    <t>Lokalizacja 2</t>
  </si>
  <si>
    <t>Lokalizacja 3</t>
  </si>
  <si>
    <t>WARTOŚĆ OFERTY - Lokalizacja 3 = 1+2+3:</t>
  </si>
  <si>
    <t>LOKALIZACJA 1</t>
  </si>
  <si>
    <t>LOKALIZACJA 3</t>
  </si>
  <si>
    <t>LOKALIZACJA 2</t>
  </si>
  <si>
    <t>WARTOŚĆ NETTO</t>
  </si>
  <si>
    <t>WARTOŚĆ BRUTTO</t>
  </si>
  <si>
    <t>Suma całkowita z 3 lokalizacji</t>
  </si>
  <si>
    <t>WARTOŚĆ OFERTY - Lokalizacja 1 = część (A+B+C):</t>
  </si>
  <si>
    <t>WARTOŚĆ OFERTY - Lokalizacja 2 = CZĘŚĆ (A+B+C):</t>
  </si>
  <si>
    <t>SUMA CAŁKOWITA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</si>
</sst>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#,##0.00\ &quot;zł&quot;"/>
    <numFmt numFmtId="165" formatCode="#,##0.00&quot; zł&quot;"/>
    <numFmt numFmtId="166" formatCode="#,##0.00\ _z_ł"/>
  </numFmts>
  <fonts count="21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8"/>
      <name val="Tahoma"/>
      <family val="2"/>
      <charset val="238"/>
    </font>
    <font>
      <sz val="9"/>
      <name val="Tahoma"/>
      <family val="2"/>
      <charset val="238"/>
    </font>
    <font>
      <sz val="8"/>
      <name val="Tahoma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sz val="9"/>
      <name val="Arial"/>
      <family val="2"/>
      <charset val="238"/>
    </font>
    <font>
      <sz val="9"/>
      <color rgb="FFFF0000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35">
    <xf numFmtId="0" fontId="0" fillId="0" borderId="0" xfId="0"/>
    <xf numFmtId="165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Border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1" fontId="8" fillId="0" borderId="0" xfId="0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" fontId="11" fillId="0" borderId="0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2" fillId="0" borderId="0" xfId="0" applyFont="1" applyBorder="1"/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9" fillId="0" borderId="0" xfId="0" applyFont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/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44" fontId="10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" fontId="10" fillId="0" borderId="0" xfId="0" applyNumberFormat="1" applyFont="1" applyBorder="1" applyAlignment="1">
      <alignment horizontal="left" vertical="center"/>
    </xf>
    <xf numFmtId="1" fontId="11" fillId="0" borderId="0" xfId="0" applyNumberFormat="1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9" fontId="4" fillId="2" borderId="2" xfId="0" applyNumberFormat="1" applyFont="1" applyFill="1" applyBorder="1" applyAlignment="1">
      <alignment vertical="center"/>
    </xf>
    <xf numFmtId="164" fontId="14" fillId="0" borderId="8" xfId="0" applyNumberFormat="1" applyFont="1" applyBorder="1" applyAlignment="1">
      <alignment vertical="center"/>
    </xf>
    <xf numFmtId="4" fontId="14" fillId="0" borderId="8" xfId="0" quotePrefix="1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4" fillId="3" borderId="9" xfId="0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9" fontId="4" fillId="2" borderId="1" xfId="0" applyNumberFormat="1" applyFont="1" applyFill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vertical="center"/>
    </xf>
    <xf numFmtId="0" fontId="14" fillId="0" borderId="7" xfId="0" quotePrefix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166" fontId="3" fillId="4" borderId="2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9" fontId="5" fillId="4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65" fontId="3" fillId="6" borderId="0" xfId="0" applyNumberFormat="1" applyFont="1" applyFill="1" applyBorder="1" applyAlignment="1">
      <alignment horizontal="right" vertical="center" wrapText="1"/>
    </xf>
    <xf numFmtId="0" fontId="5" fillId="6" borderId="0" xfId="0" applyFont="1" applyFill="1" applyAlignment="1">
      <alignment horizontal="left" vertical="center"/>
    </xf>
    <xf numFmtId="0" fontId="5" fillId="6" borderId="0" xfId="0" applyFont="1" applyFill="1" applyBorder="1" applyAlignment="1">
      <alignment vertical="center"/>
    </xf>
    <xf numFmtId="1" fontId="11" fillId="6" borderId="0" xfId="0" applyNumberFormat="1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0" fillId="6" borderId="0" xfId="0" applyFill="1"/>
    <xf numFmtId="1" fontId="6" fillId="6" borderId="0" xfId="0" applyNumberFormat="1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wrapText="1"/>
    </xf>
    <xf numFmtId="0" fontId="1" fillId="6" borderId="0" xfId="0" applyFont="1" applyFill="1" applyAlignment="1">
      <alignment horizontal="center" vertical="center"/>
    </xf>
    <xf numFmtId="44" fontId="11" fillId="5" borderId="2" xfId="0" applyNumberFormat="1" applyFont="1" applyFill="1" applyBorder="1" applyAlignment="1">
      <alignment horizontal="right" vertical="center" wrapText="1"/>
    </xf>
    <xf numFmtId="44" fontId="4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right" vertical="center" wrapText="1"/>
    </xf>
    <xf numFmtId="0" fontId="20" fillId="0" borderId="0" xfId="0" applyFont="1"/>
    <xf numFmtId="0" fontId="20" fillId="6" borderId="0" xfId="0" applyFont="1" applyFill="1"/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5" fillId="6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5" fillId="0" borderId="11" xfId="0" applyFont="1" applyFill="1" applyBorder="1" applyAlignment="1">
      <alignment horizontal="center" vertical="center"/>
    </xf>
    <xf numFmtId="9" fontId="4" fillId="5" borderId="2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44" fontId="4" fillId="5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9" fillId="5" borderId="2" xfId="0" applyFont="1" applyFill="1" applyBorder="1"/>
    <xf numFmtId="0" fontId="18" fillId="5" borderId="2" xfId="0" applyFont="1" applyFill="1" applyBorder="1" applyAlignment="1">
      <alignment horizontal="center"/>
    </xf>
    <xf numFmtId="44" fontId="19" fillId="5" borderId="2" xfId="0" applyNumberFormat="1" applyFont="1" applyFill="1" applyBorder="1" applyAlignment="1">
      <alignment horizontal="right" vertical="center"/>
    </xf>
    <xf numFmtId="0" fontId="19" fillId="5" borderId="2" xfId="0" applyFont="1" applyFill="1" applyBorder="1" applyAlignment="1">
      <alignment horizontal="center"/>
    </xf>
    <xf numFmtId="166" fontId="18" fillId="5" borderId="2" xfId="0" applyNumberFormat="1" applyFont="1" applyFill="1" applyBorder="1" applyAlignment="1">
      <alignment horizontal="right"/>
    </xf>
    <xf numFmtId="44" fontId="11" fillId="5" borderId="2" xfId="0" applyNumberFormat="1" applyFont="1" applyFill="1" applyBorder="1" applyAlignment="1">
      <alignment horizontal="right" vertical="center"/>
    </xf>
    <xf numFmtId="164" fontId="10" fillId="0" borderId="5" xfId="0" applyNumberFormat="1" applyFont="1" applyBorder="1" applyAlignment="1">
      <alignment horizontal="right" vertical="center" wrapText="1"/>
    </xf>
    <xf numFmtId="44" fontId="10" fillId="0" borderId="6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right" vertical="center"/>
    </xf>
    <xf numFmtId="44" fontId="11" fillId="0" borderId="2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6" fontId="18" fillId="5" borderId="2" xfId="0" applyNumberFormat="1" applyFont="1" applyFill="1" applyBorder="1" applyAlignment="1">
      <alignment horizontal="right"/>
    </xf>
    <xf numFmtId="0" fontId="18" fillId="5" borderId="2" xfId="0" applyFont="1" applyFill="1" applyBorder="1" applyAlignment="1">
      <alignment horizontal="center"/>
    </xf>
    <xf numFmtId="164" fontId="19" fillId="5" borderId="2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view="pageBreakPreview" topLeftCell="A55" zoomScale="110" zoomScaleNormal="110" zoomScaleSheetLayoutView="110" workbookViewId="0">
      <selection activeCell="B72" sqref="B72"/>
    </sheetView>
  </sheetViews>
  <sheetFormatPr defaultRowHeight="15" x14ac:dyDescent="0.25"/>
  <cols>
    <col min="1" max="1" width="3.5703125" customWidth="1"/>
    <col min="2" max="2" width="21.7109375" customWidth="1"/>
    <col min="3" max="3" width="28.42578125" style="74" customWidth="1"/>
    <col min="4" max="4" width="23.7109375" customWidth="1"/>
    <col min="5" max="5" width="9.28515625" customWidth="1"/>
    <col min="6" max="6" width="11.5703125" customWidth="1"/>
    <col min="7" max="7" width="16.140625" customWidth="1"/>
    <col min="8" max="8" width="16.5703125" customWidth="1"/>
    <col min="9" max="9" width="17.140625" customWidth="1"/>
    <col min="10" max="10" width="8.28515625" customWidth="1"/>
    <col min="11" max="11" width="17.140625" customWidth="1"/>
    <col min="12" max="12" width="11.7109375" customWidth="1"/>
  </cols>
  <sheetData>
    <row r="1" spans="1:11" x14ac:dyDescent="0.25">
      <c r="A1" s="1"/>
      <c r="B1" s="2" t="s">
        <v>31</v>
      </c>
      <c r="C1" s="64"/>
      <c r="D1" s="3"/>
      <c r="E1" s="3"/>
      <c r="F1" s="3"/>
      <c r="G1" s="3"/>
      <c r="H1" s="3"/>
      <c r="I1" s="3"/>
      <c r="J1" s="3"/>
    </row>
    <row r="2" spans="1:11" x14ac:dyDescent="0.25">
      <c r="A2" s="4" t="s">
        <v>32</v>
      </c>
      <c r="B2" s="5" t="s">
        <v>33</v>
      </c>
      <c r="C2" s="65"/>
      <c r="D2" s="5"/>
      <c r="E2" s="5"/>
      <c r="F2" s="5"/>
      <c r="G2" s="5"/>
      <c r="H2" s="5"/>
      <c r="I2" s="3"/>
      <c r="J2" s="3"/>
    </row>
    <row r="3" spans="1:11" x14ac:dyDescent="0.25">
      <c r="A3" s="4" t="s">
        <v>32</v>
      </c>
      <c r="B3" s="109" t="s">
        <v>149</v>
      </c>
      <c r="C3" s="109"/>
      <c r="D3" s="109"/>
      <c r="E3" s="109"/>
      <c r="F3" s="109"/>
      <c r="G3" s="109"/>
      <c r="H3" s="109"/>
      <c r="I3" s="109"/>
      <c r="J3" s="109"/>
      <c r="K3" s="109"/>
    </row>
    <row r="4" spans="1:11" ht="24.75" customHeight="1" x14ac:dyDescent="0.25">
      <c r="A4" s="4" t="s">
        <v>32</v>
      </c>
      <c r="B4" s="110" t="s">
        <v>184</v>
      </c>
      <c r="C4" s="110"/>
      <c r="D4" s="110"/>
      <c r="E4" s="110"/>
      <c r="F4" s="110"/>
      <c r="G4" s="110"/>
      <c r="H4" s="110"/>
      <c r="I4" s="110"/>
      <c r="J4" s="110"/>
      <c r="K4" s="110"/>
    </row>
    <row r="5" spans="1:11" ht="24.75" customHeight="1" x14ac:dyDescent="0.25">
      <c r="A5" s="4" t="s">
        <v>32</v>
      </c>
      <c r="B5" s="110" t="s">
        <v>45</v>
      </c>
      <c r="C5" s="110"/>
      <c r="D5" s="110"/>
      <c r="E5" s="110"/>
      <c r="F5" s="110"/>
      <c r="G5" s="110"/>
      <c r="H5" s="110"/>
      <c r="I5" s="110"/>
      <c r="J5" s="110"/>
      <c r="K5" s="110"/>
    </row>
    <row r="6" spans="1:11" ht="16.5" customHeight="1" x14ac:dyDescent="0.25">
      <c r="A6" s="6"/>
      <c r="B6" s="80" t="s">
        <v>220</v>
      </c>
      <c r="C6" s="66"/>
      <c r="D6" s="11"/>
      <c r="E6" s="11"/>
      <c r="F6" s="11"/>
      <c r="G6" s="11"/>
      <c r="H6" s="11"/>
      <c r="I6" s="3"/>
      <c r="J6" s="3"/>
    </row>
    <row r="7" spans="1:11" ht="22.5" customHeight="1" x14ac:dyDescent="0.25">
      <c r="A7" s="26" t="s">
        <v>47</v>
      </c>
      <c r="B7" s="12"/>
      <c r="C7" s="67"/>
      <c r="D7" s="12"/>
      <c r="E7" s="12"/>
      <c r="F7" s="12"/>
      <c r="G7" s="12"/>
      <c r="H7" s="12"/>
    </row>
    <row r="8" spans="1:11" ht="108.75" customHeight="1" x14ac:dyDescent="0.25">
      <c r="A8" s="34" t="s">
        <v>0</v>
      </c>
      <c r="B8" s="34" t="s">
        <v>48</v>
      </c>
      <c r="C8" s="68" t="s">
        <v>49</v>
      </c>
      <c r="D8" s="33" t="s">
        <v>50</v>
      </c>
      <c r="E8" s="33" t="s">
        <v>51</v>
      </c>
      <c r="F8" s="53" t="s">
        <v>179</v>
      </c>
      <c r="G8" s="54" t="s">
        <v>180</v>
      </c>
      <c r="H8" s="33" t="s">
        <v>181</v>
      </c>
      <c r="I8" s="33" t="s">
        <v>182</v>
      </c>
      <c r="J8" s="54" t="s">
        <v>52</v>
      </c>
      <c r="K8" s="33" t="s">
        <v>183</v>
      </c>
    </row>
    <row r="9" spans="1:11" x14ac:dyDescent="0.25">
      <c r="A9" s="29">
        <v>1</v>
      </c>
      <c r="B9" s="29">
        <v>2</v>
      </c>
      <c r="C9" s="69">
        <v>3</v>
      </c>
      <c r="D9" s="28">
        <v>4</v>
      </c>
      <c r="E9" s="28">
        <v>5</v>
      </c>
      <c r="F9" s="28">
        <v>6</v>
      </c>
      <c r="G9" s="28">
        <v>7</v>
      </c>
      <c r="H9" s="28" t="s">
        <v>151</v>
      </c>
      <c r="I9" s="28" t="s">
        <v>152</v>
      </c>
      <c r="J9" s="28">
        <v>10</v>
      </c>
      <c r="K9" s="28" t="s">
        <v>153</v>
      </c>
    </row>
    <row r="10" spans="1:11" ht="18.75" customHeight="1" x14ac:dyDescent="0.25">
      <c r="A10" s="55" t="s">
        <v>217</v>
      </c>
      <c r="B10" s="46"/>
      <c r="C10" s="70"/>
      <c r="D10" s="47"/>
      <c r="E10" s="47"/>
      <c r="F10" s="47"/>
      <c r="G10" s="47"/>
      <c r="H10" s="47"/>
      <c r="I10" s="47"/>
      <c r="J10" s="47"/>
      <c r="K10" s="51"/>
    </row>
    <row r="11" spans="1:11" ht="22.5" customHeight="1" x14ac:dyDescent="0.25">
      <c r="A11" s="30" t="s">
        <v>1</v>
      </c>
      <c r="B11" s="111" t="s">
        <v>58</v>
      </c>
      <c r="C11" s="71" t="s">
        <v>59</v>
      </c>
      <c r="D11" s="30" t="s">
        <v>60</v>
      </c>
      <c r="E11" s="13">
        <v>1</v>
      </c>
      <c r="F11" s="30">
        <v>4</v>
      </c>
      <c r="G11" s="37"/>
      <c r="H11" s="38">
        <f t="shared" ref="H11:H66" si="0">ROUND(G11+(G11*J11),2)</f>
        <v>0</v>
      </c>
      <c r="I11" s="38">
        <f t="shared" ref="I11:I66" si="1">F11*G11</f>
        <v>0</v>
      </c>
      <c r="J11" s="39">
        <v>0.23</v>
      </c>
      <c r="K11" s="38">
        <f t="shared" ref="K11:K66" si="2">ROUND(I11+(I11*J11),2)</f>
        <v>0</v>
      </c>
    </row>
    <row r="12" spans="1:11" ht="22.5" customHeight="1" x14ac:dyDescent="0.25">
      <c r="A12" s="30" t="s">
        <v>2</v>
      </c>
      <c r="B12" s="112"/>
      <c r="C12" s="71" t="s">
        <v>54</v>
      </c>
      <c r="D12" s="30" t="s">
        <v>61</v>
      </c>
      <c r="E12" s="13">
        <v>1</v>
      </c>
      <c r="F12" s="30">
        <v>4</v>
      </c>
      <c r="G12" s="37"/>
      <c r="H12" s="38">
        <f t="shared" si="0"/>
        <v>0</v>
      </c>
      <c r="I12" s="38">
        <f t="shared" si="1"/>
        <v>0</v>
      </c>
      <c r="J12" s="39">
        <v>0.23</v>
      </c>
      <c r="K12" s="38">
        <f t="shared" si="2"/>
        <v>0</v>
      </c>
    </row>
    <row r="13" spans="1:11" ht="22.5" customHeight="1" x14ac:dyDescent="0.25">
      <c r="A13" s="30" t="s">
        <v>3</v>
      </c>
      <c r="B13" s="113"/>
      <c r="C13" s="71" t="s">
        <v>54</v>
      </c>
      <c r="D13" s="30" t="s">
        <v>62</v>
      </c>
      <c r="E13" s="13">
        <v>1</v>
      </c>
      <c r="F13" s="30">
        <v>4</v>
      </c>
      <c r="G13" s="37"/>
      <c r="H13" s="38">
        <f t="shared" si="0"/>
        <v>0</v>
      </c>
      <c r="I13" s="38">
        <f t="shared" si="1"/>
        <v>0</v>
      </c>
      <c r="J13" s="39">
        <v>0.23</v>
      </c>
      <c r="K13" s="38">
        <f t="shared" si="2"/>
        <v>0</v>
      </c>
    </row>
    <row r="14" spans="1:11" ht="22.5" customHeight="1" x14ac:dyDescent="0.25">
      <c r="A14" s="30" t="s">
        <v>4</v>
      </c>
      <c r="B14" s="111" t="s">
        <v>63</v>
      </c>
      <c r="C14" s="72" t="s">
        <v>64</v>
      </c>
      <c r="D14" s="31" t="s">
        <v>206</v>
      </c>
      <c r="E14" s="13">
        <v>1</v>
      </c>
      <c r="F14" s="30">
        <v>4</v>
      </c>
      <c r="G14" s="37"/>
      <c r="H14" s="38">
        <f t="shared" si="0"/>
        <v>0</v>
      </c>
      <c r="I14" s="38">
        <f t="shared" si="1"/>
        <v>0</v>
      </c>
      <c r="J14" s="39">
        <v>0.23</v>
      </c>
      <c r="K14" s="38">
        <f t="shared" si="2"/>
        <v>0</v>
      </c>
    </row>
    <row r="15" spans="1:11" ht="22.5" customHeight="1" x14ac:dyDescent="0.25">
      <c r="A15" s="30" t="s">
        <v>5</v>
      </c>
      <c r="B15" s="112"/>
      <c r="C15" s="72" t="s">
        <v>54</v>
      </c>
      <c r="D15" s="31" t="s">
        <v>192</v>
      </c>
      <c r="E15" s="57">
        <v>1</v>
      </c>
      <c r="F15" s="30">
        <v>4</v>
      </c>
      <c r="G15" s="37"/>
      <c r="H15" s="38">
        <f t="shared" ref="H15" si="3">ROUND(G15+(G15*J15),2)</f>
        <v>0</v>
      </c>
      <c r="I15" s="38">
        <f t="shared" ref="I15" si="4">F15*G15</f>
        <v>0</v>
      </c>
      <c r="J15" s="39">
        <v>0.23</v>
      </c>
      <c r="K15" s="38">
        <f t="shared" ref="K15" si="5">ROUND(I15+(I15*J15),2)</f>
        <v>0</v>
      </c>
    </row>
    <row r="16" spans="1:11" ht="22.5" customHeight="1" x14ac:dyDescent="0.25">
      <c r="A16" s="30" t="s">
        <v>6</v>
      </c>
      <c r="B16" s="112"/>
      <c r="C16" s="72" t="s">
        <v>65</v>
      </c>
      <c r="D16" s="31" t="s">
        <v>208</v>
      </c>
      <c r="E16" s="13">
        <v>3</v>
      </c>
      <c r="F16" s="30">
        <v>12</v>
      </c>
      <c r="G16" s="37"/>
      <c r="H16" s="38">
        <f t="shared" si="0"/>
        <v>0</v>
      </c>
      <c r="I16" s="38">
        <f t="shared" si="1"/>
        <v>0</v>
      </c>
      <c r="J16" s="39">
        <v>0.23</v>
      </c>
      <c r="K16" s="38">
        <f t="shared" si="2"/>
        <v>0</v>
      </c>
    </row>
    <row r="17" spans="1:11" ht="22.5" customHeight="1" x14ac:dyDescent="0.25">
      <c r="A17" s="30" t="s">
        <v>7</v>
      </c>
      <c r="B17" s="113"/>
      <c r="C17" s="72" t="s">
        <v>66</v>
      </c>
      <c r="D17" s="31" t="s">
        <v>207</v>
      </c>
      <c r="E17" s="35">
        <v>2</v>
      </c>
      <c r="F17" s="30">
        <v>8</v>
      </c>
      <c r="G17" s="37"/>
      <c r="H17" s="38">
        <f t="shared" si="0"/>
        <v>0</v>
      </c>
      <c r="I17" s="38">
        <f t="shared" si="1"/>
        <v>0</v>
      </c>
      <c r="J17" s="39">
        <v>0.23</v>
      </c>
      <c r="K17" s="38">
        <f t="shared" si="2"/>
        <v>0</v>
      </c>
    </row>
    <row r="18" spans="1:11" ht="22.5" customHeight="1" x14ac:dyDescent="0.25">
      <c r="A18" s="30" t="s">
        <v>8</v>
      </c>
      <c r="B18" s="31" t="s">
        <v>67</v>
      </c>
      <c r="C18" s="72" t="s">
        <v>68</v>
      </c>
      <c r="D18" s="31" t="s">
        <v>201</v>
      </c>
      <c r="E18" s="35">
        <v>1</v>
      </c>
      <c r="F18" s="30">
        <v>4</v>
      </c>
      <c r="G18" s="37"/>
      <c r="H18" s="38">
        <f t="shared" si="0"/>
        <v>0</v>
      </c>
      <c r="I18" s="38">
        <f t="shared" si="1"/>
        <v>0</v>
      </c>
      <c r="J18" s="39">
        <v>0.23</v>
      </c>
      <c r="K18" s="38">
        <f t="shared" si="2"/>
        <v>0</v>
      </c>
    </row>
    <row r="19" spans="1:11" ht="22.5" customHeight="1" x14ac:dyDescent="0.25">
      <c r="A19" s="30" t="s">
        <v>9</v>
      </c>
      <c r="B19" s="31" t="s">
        <v>69</v>
      </c>
      <c r="C19" s="72" t="s">
        <v>189</v>
      </c>
      <c r="D19" s="31" t="s">
        <v>70</v>
      </c>
      <c r="E19" s="35">
        <v>1</v>
      </c>
      <c r="F19" s="30">
        <v>4</v>
      </c>
      <c r="G19" s="37"/>
      <c r="H19" s="38">
        <f t="shared" si="0"/>
        <v>0</v>
      </c>
      <c r="I19" s="38">
        <f t="shared" si="1"/>
        <v>0</v>
      </c>
      <c r="J19" s="39">
        <v>0.23</v>
      </c>
      <c r="K19" s="38">
        <f t="shared" si="2"/>
        <v>0</v>
      </c>
    </row>
    <row r="20" spans="1:11" ht="22.5" customHeight="1" x14ac:dyDescent="0.25">
      <c r="A20" s="30" t="s">
        <v>10</v>
      </c>
      <c r="B20" s="111" t="s">
        <v>71</v>
      </c>
      <c r="C20" s="72" t="s">
        <v>72</v>
      </c>
      <c r="D20" s="31" t="s">
        <v>191</v>
      </c>
      <c r="E20" s="35">
        <v>1</v>
      </c>
      <c r="F20" s="30">
        <v>4</v>
      </c>
      <c r="G20" s="37"/>
      <c r="H20" s="38">
        <f t="shared" ref="H20" si="6">ROUND(G20+(G20*J20),2)</f>
        <v>0</v>
      </c>
      <c r="I20" s="38">
        <f t="shared" ref="I20" si="7">F20*G20</f>
        <v>0</v>
      </c>
      <c r="J20" s="39">
        <v>0.23</v>
      </c>
      <c r="K20" s="38">
        <f t="shared" ref="K20" si="8">ROUND(I20+(I20*J20),2)</f>
        <v>0</v>
      </c>
    </row>
    <row r="21" spans="1:11" ht="22.5" customHeight="1" x14ac:dyDescent="0.25">
      <c r="A21" s="30" t="s">
        <v>11</v>
      </c>
      <c r="B21" s="112"/>
      <c r="C21" s="72" t="s">
        <v>72</v>
      </c>
      <c r="D21" s="31" t="s">
        <v>73</v>
      </c>
      <c r="E21" s="35">
        <v>1</v>
      </c>
      <c r="F21" s="30">
        <v>4</v>
      </c>
      <c r="G21" s="37"/>
      <c r="H21" s="38">
        <f t="shared" si="0"/>
        <v>0</v>
      </c>
      <c r="I21" s="38">
        <f t="shared" si="1"/>
        <v>0</v>
      </c>
      <c r="J21" s="39">
        <v>0.23</v>
      </c>
      <c r="K21" s="38">
        <f t="shared" si="2"/>
        <v>0</v>
      </c>
    </row>
    <row r="22" spans="1:11" ht="22.5" customHeight="1" x14ac:dyDescent="0.25">
      <c r="A22" s="30" t="s">
        <v>12</v>
      </c>
      <c r="B22" s="112"/>
      <c r="C22" s="72" t="s">
        <v>205</v>
      </c>
      <c r="D22" s="31" t="s">
        <v>204</v>
      </c>
      <c r="E22" s="35">
        <v>2</v>
      </c>
      <c r="F22" s="30">
        <v>8</v>
      </c>
      <c r="G22" s="37"/>
      <c r="H22" s="38">
        <f t="shared" si="0"/>
        <v>0</v>
      </c>
      <c r="I22" s="38">
        <f t="shared" si="1"/>
        <v>0</v>
      </c>
      <c r="J22" s="39">
        <v>0.23</v>
      </c>
      <c r="K22" s="38">
        <f t="shared" si="2"/>
        <v>0</v>
      </c>
    </row>
    <row r="23" spans="1:11" ht="22.5" customHeight="1" x14ac:dyDescent="0.25">
      <c r="A23" s="30" t="s">
        <v>13</v>
      </c>
      <c r="B23" s="112"/>
      <c r="C23" s="71" t="s">
        <v>74</v>
      </c>
      <c r="D23" s="31" t="s">
        <v>75</v>
      </c>
      <c r="E23" s="35">
        <v>1</v>
      </c>
      <c r="F23" s="30">
        <v>4</v>
      </c>
      <c r="G23" s="37"/>
      <c r="H23" s="38">
        <f t="shared" si="0"/>
        <v>0</v>
      </c>
      <c r="I23" s="38">
        <f t="shared" si="1"/>
        <v>0</v>
      </c>
      <c r="J23" s="39">
        <v>0.23</v>
      </c>
      <c r="K23" s="38">
        <f t="shared" si="2"/>
        <v>0</v>
      </c>
    </row>
    <row r="24" spans="1:11" ht="22.5" customHeight="1" x14ac:dyDescent="0.25">
      <c r="A24" s="30" t="s">
        <v>14</v>
      </c>
      <c r="B24" s="112"/>
      <c r="C24" s="72" t="s">
        <v>72</v>
      </c>
      <c r="D24" s="31" t="s">
        <v>76</v>
      </c>
      <c r="E24" s="35">
        <v>1</v>
      </c>
      <c r="F24" s="30">
        <v>4</v>
      </c>
      <c r="G24" s="37"/>
      <c r="H24" s="38">
        <f t="shared" si="0"/>
        <v>0</v>
      </c>
      <c r="I24" s="38">
        <f t="shared" si="1"/>
        <v>0</v>
      </c>
      <c r="J24" s="39">
        <v>0.23</v>
      </c>
      <c r="K24" s="38">
        <f t="shared" si="2"/>
        <v>0</v>
      </c>
    </row>
    <row r="25" spans="1:11" ht="22.5" customHeight="1" x14ac:dyDescent="0.25">
      <c r="A25" s="30" t="s">
        <v>16</v>
      </c>
      <c r="B25" s="112"/>
      <c r="C25" s="72" t="s">
        <v>77</v>
      </c>
      <c r="D25" s="31" t="s">
        <v>78</v>
      </c>
      <c r="E25" s="35">
        <v>3</v>
      </c>
      <c r="F25" s="30">
        <v>12</v>
      </c>
      <c r="G25" s="37"/>
      <c r="H25" s="38">
        <f t="shared" si="0"/>
        <v>0</v>
      </c>
      <c r="I25" s="38">
        <f t="shared" si="1"/>
        <v>0</v>
      </c>
      <c r="J25" s="39">
        <v>0.23</v>
      </c>
      <c r="K25" s="38">
        <f t="shared" si="2"/>
        <v>0</v>
      </c>
    </row>
    <row r="26" spans="1:11" ht="22.5" customHeight="1" x14ac:dyDescent="0.25">
      <c r="A26" s="30" t="s">
        <v>18</v>
      </c>
      <c r="B26" s="113"/>
      <c r="C26" s="72" t="s">
        <v>79</v>
      </c>
      <c r="D26" s="31" t="s">
        <v>80</v>
      </c>
      <c r="E26" s="35">
        <v>1</v>
      </c>
      <c r="F26" s="30">
        <v>4</v>
      </c>
      <c r="G26" s="37"/>
      <c r="H26" s="38">
        <f t="shared" si="0"/>
        <v>0</v>
      </c>
      <c r="I26" s="38">
        <f t="shared" si="1"/>
        <v>0</v>
      </c>
      <c r="J26" s="39">
        <v>0.23</v>
      </c>
      <c r="K26" s="38">
        <f t="shared" si="2"/>
        <v>0</v>
      </c>
    </row>
    <row r="27" spans="1:11" ht="22.5" customHeight="1" x14ac:dyDescent="0.25">
      <c r="A27" s="30" t="s">
        <v>20</v>
      </c>
      <c r="B27" s="111" t="s">
        <v>81</v>
      </c>
      <c r="C27" s="72" t="s">
        <v>82</v>
      </c>
      <c r="D27" s="36" t="s">
        <v>56</v>
      </c>
      <c r="E27" s="35">
        <v>1</v>
      </c>
      <c r="F27" s="30">
        <v>4</v>
      </c>
      <c r="G27" s="37"/>
      <c r="H27" s="38">
        <f t="shared" si="0"/>
        <v>0</v>
      </c>
      <c r="I27" s="38">
        <f t="shared" si="1"/>
        <v>0</v>
      </c>
      <c r="J27" s="39">
        <v>0.23</v>
      </c>
      <c r="K27" s="38">
        <f t="shared" si="2"/>
        <v>0</v>
      </c>
    </row>
    <row r="28" spans="1:11" ht="22.5" customHeight="1" x14ac:dyDescent="0.25">
      <c r="A28" s="30" t="s">
        <v>21</v>
      </c>
      <c r="B28" s="112"/>
      <c r="C28" s="72" t="s">
        <v>83</v>
      </c>
      <c r="D28" s="36" t="s">
        <v>209</v>
      </c>
      <c r="E28" s="35">
        <v>1</v>
      </c>
      <c r="F28" s="30">
        <v>4</v>
      </c>
      <c r="G28" s="37"/>
      <c r="H28" s="38">
        <f t="shared" si="0"/>
        <v>0</v>
      </c>
      <c r="I28" s="38">
        <f t="shared" si="1"/>
        <v>0</v>
      </c>
      <c r="J28" s="39">
        <v>0.23</v>
      </c>
      <c r="K28" s="38">
        <f t="shared" si="2"/>
        <v>0</v>
      </c>
    </row>
    <row r="29" spans="1:11" ht="22.5" customHeight="1" x14ac:dyDescent="0.25">
      <c r="A29" s="30" t="s">
        <v>24</v>
      </c>
      <c r="B29" s="112"/>
      <c r="C29" s="72" t="s">
        <v>84</v>
      </c>
      <c r="D29" s="36" t="s">
        <v>85</v>
      </c>
      <c r="E29" s="35">
        <v>1</v>
      </c>
      <c r="F29" s="30">
        <v>4</v>
      </c>
      <c r="G29" s="37"/>
      <c r="H29" s="38">
        <f t="shared" si="0"/>
        <v>0</v>
      </c>
      <c r="I29" s="38">
        <f t="shared" si="1"/>
        <v>0</v>
      </c>
      <c r="J29" s="39">
        <v>0.23</v>
      </c>
      <c r="K29" s="38">
        <f t="shared" si="2"/>
        <v>0</v>
      </c>
    </row>
    <row r="30" spans="1:11" ht="22.5" customHeight="1" x14ac:dyDescent="0.25">
      <c r="A30" s="30" t="s">
        <v>25</v>
      </c>
      <c r="B30" s="112"/>
      <c r="C30" s="72" t="s">
        <v>87</v>
      </c>
      <c r="D30" s="36" t="s">
        <v>198</v>
      </c>
      <c r="E30" s="35">
        <v>1</v>
      </c>
      <c r="F30" s="30">
        <v>4</v>
      </c>
      <c r="G30" s="37"/>
      <c r="H30" s="38">
        <f t="shared" ref="H30" si="9">ROUND(G30+(G30*J30),2)</f>
        <v>0</v>
      </c>
      <c r="I30" s="38">
        <f t="shared" ref="I30" si="10">F30*G30</f>
        <v>0</v>
      </c>
      <c r="J30" s="39">
        <v>0.23</v>
      </c>
      <c r="K30" s="38">
        <f t="shared" ref="K30" si="11">ROUND(I30+(I30*J30),2)</f>
        <v>0</v>
      </c>
    </row>
    <row r="31" spans="1:11" ht="22.5" customHeight="1" x14ac:dyDescent="0.25">
      <c r="A31" s="30" t="s">
        <v>26</v>
      </c>
      <c r="B31" s="112"/>
      <c r="C31" s="71" t="s">
        <v>87</v>
      </c>
      <c r="D31" s="36" t="s">
        <v>203</v>
      </c>
      <c r="E31" s="35">
        <v>1</v>
      </c>
      <c r="F31" s="30">
        <v>4</v>
      </c>
      <c r="G31" s="37"/>
      <c r="H31" s="38">
        <f t="shared" si="0"/>
        <v>0</v>
      </c>
      <c r="I31" s="38">
        <f t="shared" si="1"/>
        <v>0</v>
      </c>
      <c r="J31" s="39">
        <v>0.23</v>
      </c>
      <c r="K31" s="38">
        <f t="shared" si="2"/>
        <v>0</v>
      </c>
    </row>
    <row r="32" spans="1:11" ht="22.5" customHeight="1" x14ac:dyDescent="0.25">
      <c r="A32" s="30" t="s">
        <v>27</v>
      </c>
      <c r="B32" s="113"/>
      <c r="C32" s="72" t="s">
        <v>84</v>
      </c>
      <c r="D32" s="36" t="s">
        <v>202</v>
      </c>
      <c r="E32" s="35">
        <v>1</v>
      </c>
      <c r="F32" s="30">
        <v>4</v>
      </c>
      <c r="G32" s="37"/>
      <c r="H32" s="38">
        <f t="shared" si="0"/>
        <v>0</v>
      </c>
      <c r="I32" s="38">
        <f t="shared" si="1"/>
        <v>0</v>
      </c>
      <c r="J32" s="39">
        <v>0.23</v>
      </c>
      <c r="K32" s="38">
        <f t="shared" si="2"/>
        <v>0</v>
      </c>
    </row>
    <row r="33" spans="1:11" ht="22.5" customHeight="1" x14ac:dyDescent="0.25">
      <c r="A33" s="30" t="s">
        <v>28</v>
      </c>
      <c r="B33" s="111" t="s">
        <v>90</v>
      </c>
      <c r="C33" s="72" t="s">
        <v>91</v>
      </c>
      <c r="D33" s="36" t="s">
        <v>210</v>
      </c>
      <c r="E33" s="35">
        <v>2</v>
      </c>
      <c r="F33" s="30">
        <v>8</v>
      </c>
      <c r="G33" s="37"/>
      <c r="H33" s="38">
        <f t="shared" si="0"/>
        <v>0</v>
      </c>
      <c r="I33" s="38">
        <f t="shared" si="1"/>
        <v>0</v>
      </c>
      <c r="J33" s="39">
        <v>0.23</v>
      </c>
      <c r="K33" s="38">
        <f t="shared" si="2"/>
        <v>0</v>
      </c>
    </row>
    <row r="34" spans="1:11" ht="22.5" customHeight="1" x14ac:dyDescent="0.25">
      <c r="A34" s="30" t="s">
        <v>29</v>
      </c>
      <c r="B34" s="112"/>
      <c r="C34" s="72" t="s">
        <v>93</v>
      </c>
      <c r="D34" s="36" t="s">
        <v>94</v>
      </c>
      <c r="E34" s="35">
        <v>1</v>
      </c>
      <c r="F34" s="30">
        <v>4</v>
      </c>
      <c r="G34" s="37"/>
      <c r="H34" s="38">
        <f t="shared" si="0"/>
        <v>0</v>
      </c>
      <c r="I34" s="38">
        <f t="shared" si="1"/>
        <v>0</v>
      </c>
      <c r="J34" s="39">
        <v>0.23</v>
      </c>
      <c r="K34" s="38">
        <f t="shared" si="2"/>
        <v>0</v>
      </c>
    </row>
    <row r="35" spans="1:11" ht="22.5" customHeight="1" x14ac:dyDescent="0.25">
      <c r="A35" s="30" t="s">
        <v>30</v>
      </c>
      <c r="B35" s="112"/>
      <c r="C35" s="72" t="s">
        <v>82</v>
      </c>
      <c r="D35" s="36" t="s">
        <v>96</v>
      </c>
      <c r="E35" s="35">
        <v>1</v>
      </c>
      <c r="F35" s="30">
        <v>4</v>
      </c>
      <c r="G35" s="37"/>
      <c r="H35" s="38">
        <f t="shared" si="0"/>
        <v>0</v>
      </c>
      <c r="I35" s="38">
        <f t="shared" si="1"/>
        <v>0</v>
      </c>
      <c r="J35" s="39">
        <v>0.23</v>
      </c>
      <c r="K35" s="38">
        <f t="shared" si="2"/>
        <v>0</v>
      </c>
    </row>
    <row r="36" spans="1:11" ht="22.5" customHeight="1" x14ac:dyDescent="0.25">
      <c r="A36" s="30" t="s">
        <v>86</v>
      </c>
      <c r="B36" s="112"/>
      <c r="C36" s="72" t="s">
        <v>99</v>
      </c>
      <c r="D36" s="36" t="s">
        <v>200</v>
      </c>
      <c r="E36" s="35">
        <v>2</v>
      </c>
      <c r="F36" s="30">
        <v>8</v>
      </c>
      <c r="G36" s="37"/>
      <c r="H36" s="38">
        <f t="shared" si="0"/>
        <v>0</v>
      </c>
      <c r="I36" s="38">
        <f t="shared" si="1"/>
        <v>0</v>
      </c>
      <c r="J36" s="39">
        <v>0.23</v>
      </c>
      <c r="K36" s="38">
        <f t="shared" si="2"/>
        <v>0</v>
      </c>
    </row>
    <row r="37" spans="1:11" ht="22.5" customHeight="1" x14ac:dyDescent="0.25">
      <c r="A37" s="30" t="s">
        <v>88</v>
      </c>
      <c r="B37" s="113"/>
      <c r="C37" s="72" t="s">
        <v>101</v>
      </c>
      <c r="D37" s="36" t="s">
        <v>211</v>
      </c>
      <c r="E37" s="13">
        <v>1</v>
      </c>
      <c r="F37" s="30">
        <v>4</v>
      </c>
      <c r="G37" s="37"/>
      <c r="H37" s="38">
        <f t="shared" si="0"/>
        <v>0</v>
      </c>
      <c r="I37" s="38">
        <f t="shared" si="1"/>
        <v>0</v>
      </c>
      <c r="J37" s="39">
        <v>0.23</v>
      </c>
      <c r="K37" s="38">
        <f t="shared" si="2"/>
        <v>0</v>
      </c>
    </row>
    <row r="38" spans="1:11" ht="22.5" customHeight="1" x14ac:dyDescent="0.25">
      <c r="A38" s="30" t="s">
        <v>89</v>
      </c>
      <c r="B38" s="111" t="s">
        <v>148</v>
      </c>
      <c r="C38" s="72" t="s">
        <v>110</v>
      </c>
      <c r="D38" s="36" t="s">
        <v>111</v>
      </c>
      <c r="E38" s="35">
        <v>1</v>
      </c>
      <c r="F38" s="30">
        <v>4</v>
      </c>
      <c r="G38" s="37"/>
      <c r="H38" s="38">
        <f t="shared" si="0"/>
        <v>0</v>
      </c>
      <c r="I38" s="38">
        <f t="shared" si="1"/>
        <v>0</v>
      </c>
      <c r="J38" s="39">
        <v>0.23</v>
      </c>
      <c r="K38" s="38">
        <f t="shared" si="2"/>
        <v>0</v>
      </c>
    </row>
    <row r="39" spans="1:11" ht="22.5" customHeight="1" x14ac:dyDescent="0.25">
      <c r="A39" s="30" t="s">
        <v>92</v>
      </c>
      <c r="B39" s="112"/>
      <c r="C39" s="72" t="s">
        <v>113</v>
      </c>
      <c r="D39" s="36" t="s">
        <v>111</v>
      </c>
      <c r="E39" s="35">
        <v>1</v>
      </c>
      <c r="F39" s="30">
        <v>4</v>
      </c>
      <c r="G39" s="37"/>
      <c r="H39" s="38">
        <f t="shared" si="0"/>
        <v>0</v>
      </c>
      <c r="I39" s="38">
        <f t="shared" si="1"/>
        <v>0</v>
      </c>
      <c r="J39" s="39">
        <v>0.23</v>
      </c>
      <c r="K39" s="38">
        <f t="shared" si="2"/>
        <v>0</v>
      </c>
    </row>
    <row r="40" spans="1:11" ht="22.5" customHeight="1" x14ac:dyDescent="0.25">
      <c r="A40" s="30" t="s">
        <v>95</v>
      </c>
      <c r="B40" s="112"/>
      <c r="C40" s="72" t="s">
        <v>189</v>
      </c>
      <c r="D40" s="36" t="s">
        <v>154</v>
      </c>
      <c r="E40" s="35">
        <v>1</v>
      </c>
      <c r="F40" s="30">
        <v>4</v>
      </c>
      <c r="G40" s="37"/>
      <c r="H40" s="38">
        <f t="shared" ref="H40" si="12">ROUND(G40+(G40*J40),2)</f>
        <v>0</v>
      </c>
      <c r="I40" s="38">
        <f t="shared" ref="I40" si="13">F40*G40</f>
        <v>0</v>
      </c>
      <c r="J40" s="39">
        <v>0.23</v>
      </c>
      <c r="K40" s="38">
        <f t="shared" ref="K40" si="14">ROUND(I40+(I40*J40),2)</f>
        <v>0</v>
      </c>
    </row>
    <row r="41" spans="1:11" ht="22.5" customHeight="1" x14ac:dyDescent="0.25">
      <c r="A41" s="30" t="s">
        <v>97</v>
      </c>
      <c r="B41" s="112"/>
      <c r="C41" s="72" t="s">
        <v>115</v>
      </c>
      <c r="D41" s="36" t="s">
        <v>111</v>
      </c>
      <c r="E41" s="35">
        <v>1</v>
      </c>
      <c r="F41" s="30">
        <v>4</v>
      </c>
      <c r="G41" s="37"/>
      <c r="H41" s="38">
        <f t="shared" si="0"/>
        <v>0</v>
      </c>
      <c r="I41" s="38">
        <f t="shared" si="1"/>
        <v>0</v>
      </c>
      <c r="J41" s="39">
        <v>0.23</v>
      </c>
      <c r="K41" s="38">
        <f t="shared" si="2"/>
        <v>0</v>
      </c>
    </row>
    <row r="42" spans="1:11" ht="22.5" customHeight="1" x14ac:dyDescent="0.25">
      <c r="A42" s="30" t="s">
        <v>98</v>
      </c>
      <c r="B42" s="112"/>
      <c r="C42" s="72" t="s">
        <v>117</v>
      </c>
      <c r="D42" s="36" t="s">
        <v>118</v>
      </c>
      <c r="E42" s="35">
        <v>1</v>
      </c>
      <c r="F42" s="30">
        <v>4</v>
      </c>
      <c r="G42" s="37"/>
      <c r="H42" s="38">
        <f t="shared" si="0"/>
        <v>0</v>
      </c>
      <c r="I42" s="38">
        <f t="shared" si="1"/>
        <v>0</v>
      </c>
      <c r="J42" s="39">
        <v>0.23</v>
      </c>
      <c r="K42" s="38">
        <f t="shared" si="2"/>
        <v>0</v>
      </c>
    </row>
    <row r="43" spans="1:11" ht="22.5" customHeight="1" x14ac:dyDescent="0.25">
      <c r="A43" s="30" t="s">
        <v>100</v>
      </c>
      <c r="B43" s="112"/>
      <c r="C43" s="72" t="s">
        <v>199</v>
      </c>
      <c r="D43" s="36" t="s">
        <v>17</v>
      </c>
      <c r="E43" s="35">
        <v>1</v>
      </c>
      <c r="F43" s="30">
        <v>4</v>
      </c>
      <c r="G43" s="37"/>
      <c r="H43" s="38">
        <f t="shared" si="0"/>
        <v>0</v>
      </c>
      <c r="I43" s="38">
        <f t="shared" si="1"/>
        <v>0</v>
      </c>
      <c r="J43" s="39">
        <v>0.23</v>
      </c>
      <c r="K43" s="38">
        <f t="shared" si="2"/>
        <v>0</v>
      </c>
    </row>
    <row r="44" spans="1:11" ht="22.5" customHeight="1" x14ac:dyDescent="0.25">
      <c r="A44" s="30" t="s">
        <v>102</v>
      </c>
      <c r="B44" s="112"/>
      <c r="C44" s="72" t="s">
        <v>189</v>
      </c>
      <c r="D44" s="36" t="s">
        <v>121</v>
      </c>
      <c r="E44" s="35">
        <v>1</v>
      </c>
      <c r="F44" s="30">
        <v>4</v>
      </c>
      <c r="G44" s="37"/>
      <c r="H44" s="38">
        <f t="shared" ref="H44" si="15">ROUND(G44+(G44*J44),2)</f>
        <v>0</v>
      </c>
      <c r="I44" s="38">
        <f t="shared" ref="I44" si="16">F44*G44</f>
        <v>0</v>
      </c>
      <c r="J44" s="39">
        <v>0.23</v>
      </c>
      <c r="K44" s="38">
        <f t="shared" ref="K44" si="17">ROUND(I44+(I44*J44),2)</f>
        <v>0</v>
      </c>
    </row>
    <row r="45" spans="1:11" ht="22.5" customHeight="1" x14ac:dyDescent="0.25">
      <c r="A45" s="30" t="s">
        <v>103</v>
      </c>
      <c r="B45" s="112"/>
      <c r="C45" s="72" t="s">
        <v>87</v>
      </c>
      <c r="D45" s="36" t="s">
        <v>121</v>
      </c>
      <c r="E45" s="35">
        <v>2</v>
      </c>
      <c r="F45" s="30">
        <v>8</v>
      </c>
      <c r="G45" s="37"/>
      <c r="H45" s="38">
        <f t="shared" si="0"/>
        <v>0</v>
      </c>
      <c r="I45" s="38">
        <f t="shared" si="1"/>
        <v>0</v>
      </c>
      <c r="J45" s="39">
        <v>0.23</v>
      </c>
      <c r="K45" s="38">
        <f t="shared" si="2"/>
        <v>0</v>
      </c>
    </row>
    <row r="46" spans="1:11" ht="22.5" customHeight="1" x14ac:dyDescent="0.25">
      <c r="A46" s="30" t="s">
        <v>104</v>
      </c>
      <c r="B46" s="113"/>
      <c r="C46" s="72" t="s">
        <v>123</v>
      </c>
      <c r="D46" s="36" t="s">
        <v>124</v>
      </c>
      <c r="E46" s="35">
        <v>2</v>
      </c>
      <c r="F46" s="30">
        <v>8</v>
      </c>
      <c r="G46" s="37"/>
      <c r="H46" s="38">
        <f t="shared" si="0"/>
        <v>0</v>
      </c>
      <c r="I46" s="38">
        <f t="shared" si="1"/>
        <v>0</v>
      </c>
      <c r="J46" s="39">
        <v>0.23</v>
      </c>
      <c r="K46" s="38">
        <f t="shared" si="2"/>
        <v>0</v>
      </c>
    </row>
    <row r="47" spans="1:11" ht="22.5" customHeight="1" x14ac:dyDescent="0.25">
      <c r="A47" s="30" t="s">
        <v>105</v>
      </c>
      <c r="B47" s="111" t="s">
        <v>126</v>
      </c>
      <c r="C47" s="72" t="s">
        <v>54</v>
      </c>
      <c r="D47" s="36" t="s">
        <v>127</v>
      </c>
      <c r="E47" s="35">
        <v>1</v>
      </c>
      <c r="F47" s="30">
        <v>4</v>
      </c>
      <c r="G47" s="37"/>
      <c r="H47" s="38">
        <f t="shared" si="0"/>
        <v>0</v>
      </c>
      <c r="I47" s="38">
        <f t="shared" si="1"/>
        <v>0</v>
      </c>
      <c r="J47" s="39">
        <v>0.23</v>
      </c>
      <c r="K47" s="38">
        <f t="shared" si="2"/>
        <v>0</v>
      </c>
    </row>
    <row r="48" spans="1:11" ht="22.5" customHeight="1" x14ac:dyDescent="0.25">
      <c r="A48" s="30" t="s">
        <v>106</v>
      </c>
      <c r="B48" s="112"/>
      <c r="C48" s="72" t="s">
        <v>189</v>
      </c>
      <c r="D48" s="36" t="s">
        <v>154</v>
      </c>
      <c r="E48" s="35">
        <v>1</v>
      </c>
      <c r="F48" s="30">
        <v>4</v>
      </c>
      <c r="G48" s="37"/>
      <c r="H48" s="38">
        <f t="shared" si="0"/>
        <v>0</v>
      </c>
      <c r="I48" s="38">
        <f t="shared" si="1"/>
        <v>0</v>
      </c>
      <c r="J48" s="39">
        <v>0.23</v>
      </c>
      <c r="K48" s="38">
        <f t="shared" si="2"/>
        <v>0</v>
      </c>
    </row>
    <row r="49" spans="1:11" ht="22.5" customHeight="1" x14ac:dyDescent="0.25">
      <c r="A49" s="30" t="s">
        <v>107</v>
      </c>
      <c r="B49" s="112"/>
      <c r="C49" s="72" t="s">
        <v>64</v>
      </c>
      <c r="D49" s="36" t="s">
        <v>19</v>
      </c>
      <c r="E49" s="35">
        <v>2</v>
      </c>
      <c r="F49" s="30">
        <v>8</v>
      </c>
      <c r="G49" s="37"/>
      <c r="H49" s="38">
        <f t="shared" si="0"/>
        <v>0</v>
      </c>
      <c r="I49" s="38">
        <f t="shared" si="1"/>
        <v>0</v>
      </c>
      <c r="J49" s="39">
        <v>0.23</v>
      </c>
      <c r="K49" s="38">
        <f t="shared" si="2"/>
        <v>0</v>
      </c>
    </row>
    <row r="50" spans="1:11" ht="22.5" customHeight="1" x14ac:dyDescent="0.25">
      <c r="A50" s="30" t="s">
        <v>108</v>
      </c>
      <c r="B50" s="112"/>
      <c r="C50" s="72" t="s">
        <v>64</v>
      </c>
      <c r="D50" s="36" t="s">
        <v>131</v>
      </c>
      <c r="E50" s="35">
        <v>1</v>
      </c>
      <c r="F50" s="30">
        <v>4</v>
      </c>
      <c r="G50" s="37"/>
      <c r="H50" s="38">
        <f t="shared" si="0"/>
        <v>0</v>
      </c>
      <c r="I50" s="38">
        <f t="shared" si="1"/>
        <v>0</v>
      </c>
      <c r="J50" s="39">
        <v>0.23</v>
      </c>
      <c r="K50" s="38">
        <f t="shared" si="2"/>
        <v>0</v>
      </c>
    </row>
    <row r="51" spans="1:11" ht="22.5" customHeight="1" x14ac:dyDescent="0.25">
      <c r="A51" s="30" t="s">
        <v>109</v>
      </c>
      <c r="B51" s="113"/>
      <c r="C51" s="72" t="s">
        <v>189</v>
      </c>
      <c r="D51" s="36" t="s">
        <v>15</v>
      </c>
      <c r="E51" s="35">
        <v>3</v>
      </c>
      <c r="F51" s="30">
        <v>12</v>
      </c>
      <c r="G51" s="37"/>
      <c r="H51" s="38">
        <f t="shared" si="0"/>
        <v>0</v>
      </c>
      <c r="I51" s="38">
        <f t="shared" si="1"/>
        <v>0</v>
      </c>
      <c r="J51" s="39">
        <v>0.23</v>
      </c>
      <c r="K51" s="38">
        <f t="shared" si="2"/>
        <v>0</v>
      </c>
    </row>
    <row r="52" spans="1:11" ht="22.5" customHeight="1" x14ac:dyDescent="0.25">
      <c r="A52" s="30" t="s">
        <v>112</v>
      </c>
      <c r="B52" s="111" t="s">
        <v>134</v>
      </c>
      <c r="C52" s="72" t="s">
        <v>135</v>
      </c>
      <c r="D52" s="36" t="s">
        <v>136</v>
      </c>
      <c r="E52" s="35">
        <v>2</v>
      </c>
      <c r="F52" s="30">
        <v>8</v>
      </c>
      <c r="G52" s="37"/>
      <c r="H52" s="38">
        <f t="shared" si="0"/>
        <v>0</v>
      </c>
      <c r="I52" s="38">
        <f t="shared" si="1"/>
        <v>0</v>
      </c>
      <c r="J52" s="39">
        <v>0.23</v>
      </c>
      <c r="K52" s="38">
        <f t="shared" si="2"/>
        <v>0</v>
      </c>
    </row>
    <row r="53" spans="1:11" ht="22.5" customHeight="1" x14ac:dyDescent="0.25">
      <c r="A53" s="30" t="s">
        <v>114</v>
      </c>
      <c r="B53" s="113"/>
      <c r="C53" s="72" t="s">
        <v>68</v>
      </c>
      <c r="D53" s="31" t="s">
        <v>138</v>
      </c>
      <c r="E53" s="35">
        <v>2</v>
      </c>
      <c r="F53" s="30">
        <v>8</v>
      </c>
      <c r="G53" s="37"/>
      <c r="H53" s="38">
        <f t="shared" si="0"/>
        <v>0</v>
      </c>
      <c r="I53" s="38">
        <f t="shared" si="1"/>
        <v>0</v>
      </c>
      <c r="J53" s="39">
        <v>0.23</v>
      </c>
      <c r="K53" s="38">
        <f t="shared" si="2"/>
        <v>0</v>
      </c>
    </row>
    <row r="54" spans="1:11" ht="22.5" customHeight="1" x14ac:dyDescent="0.25">
      <c r="A54" s="30" t="s">
        <v>116</v>
      </c>
      <c r="B54" s="111" t="s">
        <v>147</v>
      </c>
      <c r="C54" s="72" t="s">
        <v>140</v>
      </c>
      <c r="D54" s="36" t="s">
        <v>213</v>
      </c>
      <c r="E54" s="35">
        <v>1</v>
      </c>
      <c r="F54" s="30">
        <v>4</v>
      </c>
      <c r="G54" s="37"/>
      <c r="H54" s="38">
        <f t="shared" si="0"/>
        <v>0</v>
      </c>
      <c r="I54" s="38">
        <f t="shared" si="1"/>
        <v>0</v>
      </c>
      <c r="J54" s="39">
        <v>0.23</v>
      </c>
      <c r="K54" s="38">
        <f t="shared" si="2"/>
        <v>0</v>
      </c>
    </row>
    <row r="55" spans="1:11" ht="22.5" customHeight="1" x14ac:dyDescent="0.25">
      <c r="A55" s="30" t="s">
        <v>119</v>
      </c>
      <c r="B55" s="112"/>
      <c r="C55" s="72" t="s">
        <v>59</v>
      </c>
      <c r="D55" s="36" t="s">
        <v>212</v>
      </c>
      <c r="E55" s="35">
        <v>2</v>
      </c>
      <c r="F55" s="30">
        <v>8</v>
      </c>
      <c r="G55" s="37"/>
      <c r="H55" s="38">
        <f t="shared" si="0"/>
        <v>0</v>
      </c>
      <c r="I55" s="38">
        <f t="shared" si="1"/>
        <v>0</v>
      </c>
      <c r="J55" s="39">
        <v>0.23</v>
      </c>
      <c r="K55" s="38">
        <f t="shared" si="2"/>
        <v>0</v>
      </c>
    </row>
    <row r="56" spans="1:11" ht="22.5" customHeight="1" x14ac:dyDescent="0.25">
      <c r="A56" s="30" t="s">
        <v>120</v>
      </c>
      <c r="B56" s="112"/>
      <c r="C56" s="72" t="s">
        <v>55</v>
      </c>
      <c r="D56" s="36" t="s">
        <v>196</v>
      </c>
      <c r="E56" s="35">
        <v>1</v>
      </c>
      <c r="F56" s="30">
        <v>4</v>
      </c>
      <c r="G56" s="37"/>
      <c r="H56" s="38">
        <f t="shared" si="0"/>
        <v>0</v>
      </c>
      <c r="I56" s="38">
        <f t="shared" si="1"/>
        <v>0</v>
      </c>
      <c r="J56" s="39">
        <v>0.23</v>
      </c>
      <c r="K56" s="38">
        <f t="shared" si="2"/>
        <v>0</v>
      </c>
    </row>
    <row r="57" spans="1:11" ht="22.5" customHeight="1" x14ac:dyDescent="0.25">
      <c r="A57" s="30" t="s">
        <v>122</v>
      </c>
      <c r="B57" s="112"/>
      <c r="C57" s="72" t="s">
        <v>54</v>
      </c>
      <c r="D57" s="36" t="s">
        <v>190</v>
      </c>
      <c r="E57" s="35">
        <v>1</v>
      </c>
      <c r="F57" s="30">
        <v>4</v>
      </c>
      <c r="G57" s="37"/>
      <c r="H57" s="38">
        <f t="shared" ref="H57" si="18">ROUND(G57+(G57*J57),2)</f>
        <v>0</v>
      </c>
      <c r="I57" s="38">
        <f t="shared" ref="I57" si="19">F57*G57</f>
        <v>0</v>
      </c>
      <c r="J57" s="39">
        <v>0.23</v>
      </c>
      <c r="K57" s="38">
        <f t="shared" ref="K57" si="20">ROUND(I57+(I57*J57),2)</f>
        <v>0</v>
      </c>
    </row>
    <row r="58" spans="1:11" ht="22.5" customHeight="1" x14ac:dyDescent="0.25">
      <c r="A58" s="30" t="s">
        <v>125</v>
      </c>
      <c r="B58" s="112"/>
      <c r="C58" s="72" t="s">
        <v>59</v>
      </c>
      <c r="D58" s="36" t="s">
        <v>214</v>
      </c>
      <c r="E58" s="35">
        <v>2</v>
      </c>
      <c r="F58" s="30">
        <v>8</v>
      </c>
      <c r="G58" s="37"/>
      <c r="H58" s="38">
        <f t="shared" si="0"/>
        <v>0</v>
      </c>
      <c r="I58" s="38">
        <f t="shared" si="1"/>
        <v>0</v>
      </c>
      <c r="J58" s="39">
        <v>0.23</v>
      </c>
      <c r="K58" s="38">
        <f t="shared" si="2"/>
        <v>0</v>
      </c>
    </row>
    <row r="59" spans="1:11" ht="22.5" customHeight="1" x14ac:dyDescent="0.25">
      <c r="A59" s="30" t="s">
        <v>128</v>
      </c>
      <c r="B59" s="112"/>
      <c r="C59" s="72" t="s">
        <v>194</v>
      </c>
      <c r="D59" s="36" t="s">
        <v>195</v>
      </c>
      <c r="E59" s="35">
        <v>1</v>
      </c>
      <c r="F59" s="30">
        <v>4</v>
      </c>
      <c r="G59" s="37"/>
      <c r="H59" s="38">
        <f t="shared" si="0"/>
        <v>0</v>
      </c>
      <c r="I59" s="38">
        <f t="shared" si="1"/>
        <v>0</v>
      </c>
      <c r="J59" s="39">
        <v>0.23</v>
      </c>
      <c r="K59" s="38">
        <f t="shared" si="2"/>
        <v>0</v>
      </c>
    </row>
    <row r="60" spans="1:11" ht="22.5" customHeight="1" x14ac:dyDescent="0.25">
      <c r="A60" s="30" t="s">
        <v>129</v>
      </c>
      <c r="B60" s="112"/>
      <c r="C60" s="72" t="s">
        <v>157</v>
      </c>
      <c r="D60" s="36" t="s">
        <v>197</v>
      </c>
      <c r="E60" s="35">
        <v>2</v>
      </c>
      <c r="F60" s="30">
        <v>8</v>
      </c>
      <c r="G60" s="37"/>
      <c r="H60" s="38">
        <f t="shared" si="0"/>
        <v>0</v>
      </c>
      <c r="I60" s="38">
        <f t="shared" si="1"/>
        <v>0</v>
      </c>
      <c r="J60" s="39">
        <v>0.23</v>
      </c>
      <c r="K60" s="38">
        <f t="shared" si="2"/>
        <v>0</v>
      </c>
    </row>
    <row r="61" spans="1:11" ht="22.5" customHeight="1" x14ac:dyDescent="0.25">
      <c r="A61" s="30" t="s">
        <v>130</v>
      </c>
      <c r="B61" s="112"/>
      <c r="C61" s="72" t="s">
        <v>157</v>
      </c>
      <c r="D61" s="36" t="s">
        <v>193</v>
      </c>
      <c r="E61" s="35">
        <v>1</v>
      </c>
      <c r="F61" s="30">
        <v>4</v>
      </c>
      <c r="G61" s="37"/>
      <c r="H61" s="38">
        <f t="shared" ref="H61" si="21">ROUND(G61+(G61*J61),2)</f>
        <v>0</v>
      </c>
      <c r="I61" s="38">
        <f t="shared" ref="I61" si="22">F61*G61</f>
        <v>0</v>
      </c>
      <c r="J61" s="39">
        <v>0.23</v>
      </c>
      <c r="K61" s="38">
        <f t="shared" ref="K61" si="23">ROUND(I61+(I61*J61),2)</f>
        <v>0</v>
      </c>
    </row>
    <row r="62" spans="1:11" ht="22.5" customHeight="1" x14ac:dyDescent="0.25">
      <c r="A62" s="30" t="s">
        <v>132</v>
      </c>
      <c r="B62" s="112"/>
      <c r="C62" s="72" t="s">
        <v>142</v>
      </c>
      <c r="D62" s="36" t="s">
        <v>143</v>
      </c>
      <c r="E62" s="35">
        <v>1</v>
      </c>
      <c r="F62" s="30">
        <v>4</v>
      </c>
      <c r="G62" s="37"/>
      <c r="H62" s="38">
        <f t="shared" si="0"/>
        <v>0</v>
      </c>
      <c r="I62" s="38">
        <f t="shared" si="1"/>
        <v>0</v>
      </c>
      <c r="J62" s="39">
        <v>0.23</v>
      </c>
      <c r="K62" s="38">
        <f t="shared" si="2"/>
        <v>0</v>
      </c>
    </row>
    <row r="63" spans="1:11" ht="22.5" customHeight="1" x14ac:dyDescent="0.25">
      <c r="A63" s="30" t="s">
        <v>133</v>
      </c>
      <c r="B63" s="112"/>
      <c r="C63" s="72" t="s">
        <v>54</v>
      </c>
      <c r="D63" s="36" t="s">
        <v>144</v>
      </c>
      <c r="E63" s="35">
        <v>1</v>
      </c>
      <c r="F63" s="30">
        <v>4</v>
      </c>
      <c r="G63" s="37"/>
      <c r="H63" s="38">
        <f t="shared" si="0"/>
        <v>0</v>
      </c>
      <c r="I63" s="38">
        <f t="shared" si="1"/>
        <v>0</v>
      </c>
      <c r="J63" s="39">
        <v>0.23</v>
      </c>
      <c r="K63" s="38">
        <f t="shared" si="2"/>
        <v>0</v>
      </c>
    </row>
    <row r="64" spans="1:11" ht="22.5" customHeight="1" x14ac:dyDescent="0.25">
      <c r="A64" s="30" t="s">
        <v>137</v>
      </c>
      <c r="B64" s="112"/>
      <c r="C64" s="72" t="s">
        <v>54</v>
      </c>
      <c r="D64" s="36" t="s">
        <v>215</v>
      </c>
      <c r="E64" s="35">
        <v>1</v>
      </c>
      <c r="F64" s="30">
        <v>4</v>
      </c>
      <c r="G64" s="37"/>
      <c r="H64" s="38">
        <f t="shared" si="0"/>
        <v>0</v>
      </c>
      <c r="I64" s="38">
        <f t="shared" si="1"/>
        <v>0</v>
      </c>
      <c r="J64" s="39">
        <v>0.23</v>
      </c>
      <c r="K64" s="38">
        <f t="shared" si="2"/>
        <v>0</v>
      </c>
    </row>
    <row r="65" spans="1:11" ht="22.5" customHeight="1" x14ac:dyDescent="0.25">
      <c r="A65" s="30" t="s">
        <v>139</v>
      </c>
      <c r="B65" s="113"/>
      <c r="C65" s="72" t="s">
        <v>59</v>
      </c>
      <c r="D65" s="36" t="s">
        <v>145</v>
      </c>
      <c r="E65" s="35">
        <v>1</v>
      </c>
      <c r="F65" s="30">
        <v>4</v>
      </c>
      <c r="G65" s="37"/>
      <c r="H65" s="38">
        <f t="shared" si="0"/>
        <v>0</v>
      </c>
      <c r="I65" s="38">
        <f t="shared" si="1"/>
        <v>0</v>
      </c>
      <c r="J65" s="39">
        <v>0.23</v>
      </c>
      <c r="K65" s="38">
        <f t="shared" si="2"/>
        <v>0</v>
      </c>
    </row>
    <row r="66" spans="1:11" ht="22.5" customHeight="1" thickBot="1" x14ac:dyDescent="0.3">
      <c r="A66" s="30" t="s">
        <v>141</v>
      </c>
      <c r="B66" s="31" t="s">
        <v>146</v>
      </c>
      <c r="C66" s="72" t="s">
        <v>68</v>
      </c>
      <c r="D66" s="31" t="s">
        <v>216</v>
      </c>
      <c r="E66" s="35">
        <v>1</v>
      </c>
      <c r="F66" s="30">
        <v>4</v>
      </c>
      <c r="G66" s="37"/>
      <c r="H66" s="38">
        <f t="shared" si="0"/>
        <v>0</v>
      </c>
      <c r="I66" s="38">
        <f t="shared" si="1"/>
        <v>0</v>
      </c>
      <c r="J66" s="39">
        <v>0.23</v>
      </c>
      <c r="K66" s="38">
        <f t="shared" si="2"/>
        <v>0</v>
      </c>
    </row>
    <row r="67" spans="1:11" ht="25.5" customHeight="1" thickBot="1" x14ac:dyDescent="0.3">
      <c r="A67" s="26"/>
      <c r="B67" s="27"/>
      <c r="C67" s="67"/>
      <c r="D67" s="27"/>
      <c r="E67" s="27"/>
      <c r="F67" s="27"/>
      <c r="G67" s="27"/>
      <c r="H67" s="50" t="s">
        <v>175</v>
      </c>
      <c r="I67" s="40">
        <f>SUM(I11:I66)</f>
        <v>0</v>
      </c>
      <c r="J67" s="41" t="s">
        <v>34</v>
      </c>
      <c r="K67" s="40">
        <f>SUM(K11:K66)</f>
        <v>0</v>
      </c>
    </row>
    <row r="68" spans="1:11" x14ac:dyDescent="0.25">
      <c r="A68" s="26"/>
      <c r="B68" s="27"/>
      <c r="C68" s="67"/>
      <c r="D68" s="27"/>
      <c r="E68" s="27"/>
      <c r="F68" s="27"/>
      <c r="G68" s="27"/>
      <c r="H68" s="27"/>
    </row>
    <row r="69" spans="1:11" x14ac:dyDescent="0.25">
      <c r="A69" s="17" t="s">
        <v>38</v>
      </c>
      <c r="E69" s="21"/>
      <c r="F69" s="21"/>
      <c r="G69" s="21"/>
      <c r="H69" s="21"/>
    </row>
    <row r="70" spans="1:11" ht="63.75" customHeight="1" x14ac:dyDescent="0.25">
      <c r="A70" s="19" t="s">
        <v>35</v>
      </c>
      <c r="B70" s="19" t="s">
        <v>39</v>
      </c>
      <c r="C70" s="91" t="s">
        <v>36</v>
      </c>
      <c r="D70" s="19" t="s">
        <v>40</v>
      </c>
      <c r="E70" s="56" t="s">
        <v>52</v>
      </c>
      <c r="F70" s="103" t="s">
        <v>176</v>
      </c>
      <c r="G70" s="103"/>
      <c r="H70" s="20"/>
    </row>
    <row r="71" spans="1:11" x14ac:dyDescent="0.25">
      <c r="A71" s="29">
        <v>1</v>
      </c>
      <c r="B71" s="28">
        <v>2</v>
      </c>
      <c r="C71" s="69">
        <v>3</v>
      </c>
      <c r="D71" s="29" t="s">
        <v>41</v>
      </c>
      <c r="E71" s="89">
        <v>5</v>
      </c>
      <c r="F71" s="104" t="s">
        <v>177</v>
      </c>
      <c r="G71" s="104"/>
      <c r="H71" s="20"/>
    </row>
    <row r="72" spans="1:11" x14ac:dyDescent="0.25">
      <c r="A72" s="81">
        <v>1</v>
      </c>
      <c r="B72" s="93">
        <v>150</v>
      </c>
      <c r="C72" s="92"/>
      <c r="D72" s="79">
        <f>B72*C72</f>
        <v>0</v>
      </c>
      <c r="E72" s="90">
        <v>0.23</v>
      </c>
      <c r="F72" s="105">
        <f t="shared" ref="F72" si="24">ROUND(D72+(D72*E72),2)</f>
        <v>0</v>
      </c>
      <c r="G72" s="105"/>
      <c r="H72" s="20"/>
    </row>
    <row r="73" spans="1:11" x14ac:dyDescent="0.25">
      <c r="A73" s="7"/>
      <c r="B73" s="8"/>
      <c r="C73" s="75"/>
      <c r="D73" s="9"/>
      <c r="E73" s="9"/>
      <c r="F73" s="9"/>
      <c r="G73" s="10"/>
      <c r="H73" s="10"/>
    </row>
    <row r="74" spans="1:11" x14ac:dyDescent="0.25">
      <c r="A74" s="26" t="s">
        <v>178</v>
      </c>
      <c r="B74" s="8"/>
      <c r="C74" s="75"/>
      <c r="D74" s="9"/>
      <c r="E74" s="9"/>
      <c r="F74" s="9"/>
      <c r="G74" s="10"/>
      <c r="H74" s="10"/>
    </row>
    <row r="75" spans="1:11" x14ac:dyDescent="0.25">
      <c r="A75" s="13" t="s">
        <v>0</v>
      </c>
      <c r="B75" s="118" t="s">
        <v>42</v>
      </c>
      <c r="C75" s="119"/>
      <c r="D75" s="32" t="s">
        <v>22</v>
      </c>
      <c r="E75" s="106" t="s">
        <v>23</v>
      </c>
      <c r="F75" s="106"/>
      <c r="G75" s="10"/>
      <c r="H75" s="10"/>
    </row>
    <row r="76" spans="1:11" x14ac:dyDescent="0.25">
      <c r="A76" s="22">
        <v>1</v>
      </c>
      <c r="B76" s="120">
        <v>2</v>
      </c>
      <c r="C76" s="121"/>
      <c r="D76" s="23">
        <v>3</v>
      </c>
      <c r="E76" s="104" t="s">
        <v>44</v>
      </c>
      <c r="F76" s="104"/>
      <c r="G76" s="10"/>
      <c r="H76" s="10"/>
    </row>
    <row r="77" spans="1:11" ht="38.25" customHeight="1" x14ac:dyDescent="0.25">
      <c r="A77" s="42" t="s">
        <v>1</v>
      </c>
      <c r="B77" s="115" t="s">
        <v>150</v>
      </c>
      <c r="C77" s="115"/>
      <c r="D77" s="49">
        <f>I67</f>
        <v>0</v>
      </c>
      <c r="E77" s="107">
        <f>K67</f>
        <v>0</v>
      </c>
      <c r="F77" s="107"/>
      <c r="G77" s="10"/>
      <c r="H77" s="10"/>
    </row>
    <row r="78" spans="1:11" ht="39.75" customHeight="1" x14ac:dyDescent="0.25">
      <c r="A78" s="42" t="s">
        <v>2</v>
      </c>
      <c r="B78" s="116" t="s">
        <v>43</v>
      </c>
      <c r="C78" s="116"/>
      <c r="D78" s="52">
        <f>D72</f>
        <v>0</v>
      </c>
      <c r="E78" s="107">
        <f>F72</f>
        <v>0</v>
      </c>
      <c r="F78" s="108"/>
      <c r="G78" s="10"/>
      <c r="H78" s="10"/>
    </row>
    <row r="79" spans="1:11" ht="41.25" customHeight="1" x14ac:dyDescent="0.25">
      <c r="A79" s="42" t="s">
        <v>3</v>
      </c>
      <c r="B79" s="117" t="s">
        <v>37</v>
      </c>
      <c r="C79" s="117"/>
      <c r="D79" s="78">
        <v>120000</v>
      </c>
      <c r="E79" s="100">
        <f>D79+D79*23%</f>
        <v>147600</v>
      </c>
      <c r="F79" s="100"/>
      <c r="G79" s="10"/>
      <c r="H79" s="10"/>
    </row>
    <row r="80" spans="1:11" ht="26.25" customHeight="1" x14ac:dyDescent="0.25">
      <c r="A80" s="114" t="s">
        <v>230</v>
      </c>
      <c r="B80" s="114"/>
      <c r="C80" s="114"/>
      <c r="D80" s="82">
        <f>SUM(D77:D79)</f>
        <v>120000</v>
      </c>
      <c r="E80" s="101">
        <f>SUM(E77:F79)</f>
        <v>147600</v>
      </c>
      <c r="F80" s="102"/>
      <c r="G80" s="10"/>
      <c r="H80" s="10"/>
    </row>
    <row r="81" spans="1:8" x14ac:dyDescent="0.25">
      <c r="A81" s="14"/>
      <c r="B81" s="15"/>
      <c r="C81" s="76"/>
      <c r="D81" s="14"/>
      <c r="E81" s="16"/>
      <c r="F81" s="16"/>
      <c r="G81" s="10"/>
      <c r="H81" s="10"/>
    </row>
    <row r="83" spans="1:8" ht="15.75" x14ac:dyDescent="0.25">
      <c r="C83" s="77"/>
    </row>
  </sheetData>
  <autoFilter ref="C1:C83"/>
  <mergeCells count="27">
    <mergeCell ref="A80:C80"/>
    <mergeCell ref="B77:C77"/>
    <mergeCell ref="B78:C78"/>
    <mergeCell ref="B79:C79"/>
    <mergeCell ref="B75:C75"/>
    <mergeCell ref="B76:C76"/>
    <mergeCell ref="B52:B53"/>
    <mergeCell ref="B54:B65"/>
    <mergeCell ref="B11:B13"/>
    <mergeCell ref="B14:B17"/>
    <mergeCell ref="B27:B32"/>
    <mergeCell ref="B33:B37"/>
    <mergeCell ref="B20:B26"/>
    <mergeCell ref="B3:K3"/>
    <mergeCell ref="B4:K4"/>
    <mergeCell ref="B5:K5"/>
    <mergeCell ref="B38:B46"/>
    <mergeCell ref="B47:B51"/>
    <mergeCell ref="E79:F79"/>
    <mergeCell ref="E80:F80"/>
    <mergeCell ref="F70:G70"/>
    <mergeCell ref="F71:G71"/>
    <mergeCell ref="F72:G72"/>
    <mergeCell ref="E75:F75"/>
    <mergeCell ref="E76:F76"/>
    <mergeCell ref="E77:F77"/>
    <mergeCell ref="E78:F78"/>
  </mergeCells>
  <pageMargins left="0.19685039370078741" right="0.19685039370078741" top="0.47244094488188981" bottom="0.55118110236220474" header="0.19685039370078741" footer="0.19685039370078741"/>
  <pageSetup paperSize="9" scale="80" orientation="landscape" r:id="rId1"/>
  <headerFooter>
    <oddHeader>&amp;L&amp;"-,Pogrubiony"164/TP/ZP/U/2024&amp;C&amp;"-,Pogrubiony"FORMULARZ ASORTYMENTOWO-CENOWY&amp;R&amp;"-,Pogrubiony"Załącznik nr 2</oddHeader>
    <oddFooter>&amp;R&amp;9Strona &amp;P z &amp;N</oddFooter>
  </headerFooter>
  <rowBreaks count="3" manualBreakCount="3">
    <brk id="26" max="16383" man="1"/>
    <brk id="51" max="16383" man="1"/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topLeftCell="B10" zoomScale="60" zoomScaleNormal="100" workbookViewId="0">
      <selection activeCell="E40" sqref="E40:F40"/>
    </sheetView>
  </sheetViews>
  <sheetFormatPr defaultRowHeight="15" x14ac:dyDescent="0.25"/>
  <cols>
    <col min="1" max="1" width="3.5703125" customWidth="1"/>
    <col min="2" max="2" width="21.7109375" customWidth="1"/>
    <col min="3" max="3" width="25" style="74" customWidth="1"/>
    <col min="4" max="4" width="23.7109375" customWidth="1"/>
    <col min="5" max="5" width="9.28515625" customWidth="1"/>
    <col min="6" max="6" width="11.5703125" customWidth="1"/>
    <col min="7" max="7" width="16.140625" customWidth="1"/>
    <col min="8" max="8" width="16.5703125" customWidth="1"/>
    <col min="9" max="9" width="17.140625" customWidth="1"/>
    <col min="10" max="10" width="8.28515625" customWidth="1"/>
    <col min="11" max="11" width="17.140625" customWidth="1"/>
    <col min="12" max="12" width="11.7109375" customWidth="1"/>
  </cols>
  <sheetData>
    <row r="1" spans="1:11" x14ac:dyDescent="0.25">
      <c r="A1" s="1"/>
      <c r="B1" s="2" t="s">
        <v>31</v>
      </c>
      <c r="C1" s="64"/>
      <c r="D1" s="3"/>
      <c r="E1" s="3"/>
      <c r="F1" s="3"/>
      <c r="G1" s="3"/>
      <c r="H1" s="3"/>
      <c r="I1" s="3"/>
      <c r="J1" s="3"/>
    </row>
    <row r="2" spans="1:11" x14ac:dyDescent="0.25">
      <c r="A2" s="4" t="s">
        <v>32</v>
      </c>
      <c r="B2" s="5" t="s">
        <v>33</v>
      </c>
      <c r="C2" s="65"/>
      <c r="D2" s="5"/>
      <c r="E2" s="5"/>
      <c r="F2" s="5"/>
      <c r="G2" s="5"/>
      <c r="H2" s="5"/>
      <c r="I2" s="3"/>
      <c r="J2" s="3"/>
    </row>
    <row r="3" spans="1:11" x14ac:dyDescent="0.25">
      <c r="A3" s="4" t="s">
        <v>32</v>
      </c>
      <c r="B3" s="109" t="s">
        <v>149</v>
      </c>
      <c r="C3" s="109"/>
      <c r="D3" s="109"/>
      <c r="E3" s="109"/>
      <c r="F3" s="109"/>
      <c r="G3" s="109"/>
      <c r="H3" s="109"/>
      <c r="I3" s="109"/>
      <c r="J3" s="109"/>
      <c r="K3" s="109"/>
    </row>
    <row r="4" spans="1:11" ht="24.75" customHeight="1" x14ac:dyDescent="0.25">
      <c r="A4" s="4" t="s">
        <v>32</v>
      </c>
      <c r="B4" s="110" t="s">
        <v>184</v>
      </c>
      <c r="C4" s="110"/>
      <c r="D4" s="110"/>
      <c r="E4" s="110"/>
      <c r="F4" s="110"/>
      <c r="G4" s="110"/>
      <c r="H4" s="110"/>
      <c r="I4" s="110"/>
      <c r="J4" s="110"/>
      <c r="K4" s="110"/>
    </row>
    <row r="5" spans="1:11" ht="24.75" customHeight="1" x14ac:dyDescent="0.25">
      <c r="A5" s="4" t="s">
        <v>32</v>
      </c>
      <c r="B5" s="110" t="s">
        <v>45</v>
      </c>
      <c r="C5" s="110"/>
      <c r="D5" s="110"/>
      <c r="E5" s="110"/>
      <c r="F5" s="110"/>
      <c r="G5" s="110"/>
      <c r="H5" s="110"/>
      <c r="I5" s="110"/>
      <c r="J5" s="110"/>
      <c r="K5" s="110"/>
    </row>
    <row r="6" spans="1:11" ht="18" customHeight="1" x14ac:dyDescent="0.25">
      <c r="A6" s="6"/>
      <c r="B6" s="80" t="s">
        <v>221</v>
      </c>
      <c r="C6" s="66"/>
      <c r="D6" s="11"/>
      <c r="E6" s="11"/>
      <c r="F6" s="11"/>
      <c r="G6" s="11"/>
      <c r="H6" s="11"/>
      <c r="I6" s="3"/>
      <c r="J6" s="3"/>
    </row>
    <row r="7" spans="1:11" ht="22.5" customHeight="1" x14ac:dyDescent="0.25">
      <c r="A7" s="26" t="s">
        <v>47</v>
      </c>
      <c r="B7" s="27"/>
      <c r="C7" s="67"/>
      <c r="D7" s="27"/>
      <c r="E7" s="27"/>
      <c r="F7" s="27"/>
      <c r="G7" s="27"/>
      <c r="H7" s="27"/>
    </row>
    <row r="8" spans="1:11" ht="108.75" customHeight="1" x14ac:dyDescent="0.25">
      <c r="A8" s="34" t="s">
        <v>0</v>
      </c>
      <c r="B8" s="34" t="s">
        <v>48</v>
      </c>
      <c r="C8" s="68" t="s">
        <v>49</v>
      </c>
      <c r="D8" s="33" t="s">
        <v>50</v>
      </c>
      <c r="E8" s="33" t="s">
        <v>51</v>
      </c>
      <c r="F8" s="53" t="s">
        <v>179</v>
      </c>
      <c r="G8" s="54" t="s">
        <v>180</v>
      </c>
      <c r="H8" s="33" t="s">
        <v>181</v>
      </c>
      <c r="I8" s="33" t="s">
        <v>182</v>
      </c>
      <c r="J8" s="54" t="s">
        <v>52</v>
      </c>
      <c r="K8" s="33" t="s">
        <v>183</v>
      </c>
    </row>
    <row r="9" spans="1:11" x14ac:dyDescent="0.25">
      <c r="A9" s="61">
        <v>1</v>
      </c>
      <c r="B9" s="61">
        <v>2</v>
      </c>
      <c r="C9" s="69">
        <v>3</v>
      </c>
      <c r="D9" s="28">
        <v>4</v>
      </c>
      <c r="E9" s="28">
        <v>5</v>
      </c>
      <c r="F9" s="28">
        <v>6</v>
      </c>
      <c r="G9" s="28">
        <v>7</v>
      </c>
      <c r="H9" s="28" t="s">
        <v>151</v>
      </c>
      <c r="I9" s="28" t="s">
        <v>152</v>
      </c>
      <c r="J9" s="28">
        <v>10</v>
      </c>
      <c r="K9" s="28" t="s">
        <v>153</v>
      </c>
    </row>
    <row r="10" spans="1:11" ht="22.5" customHeight="1" x14ac:dyDescent="0.25">
      <c r="A10" s="55" t="s">
        <v>218</v>
      </c>
      <c r="B10" s="46"/>
      <c r="C10" s="70"/>
      <c r="D10" s="47"/>
      <c r="E10" s="47"/>
      <c r="F10" s="47"/>
      <c r="G10" s="47"/>
      <c r="H10" s="47"/>
      <c r="I10" s="47"/>
      <c r="J10" s="47"/>
      <c r="K10" s="63"/>
    </row>
    <row r="11" spans="1:11" ht="22.5" customHeight="1" x14ac:dyDescent="0.25">
      <c r="A11" s="58" t="s">
        <v>1</v>
      </c>
      <c r="B11" s="122" t="s">
        <v>46</v>
      </c>
      <c r="C11" s="72" t="s">
        <v>55</v>
      </c>
      <c r="D11" s="36" t="s">
        <v>154</v>
      </c>
      <c r="E11" s="35">
        <v>1</v>
      </c>
      <c r="F11" s="62">
        <v>4</v>
      </c>
      <c r="G11" s="43"/>
      <c r="H11" s="44">
        <f>ROUND(G11+(G11*J11),2)</f>
        <v>0</v>
      </c>
      <c r="I11" s="44">
        <f>F11*G11</f>
        <v>0</v>
      </c>
      <c r="J11" s="45">
        <v>0.23</v>
      </c>
      <c r="K11" s="44">
        <f>ROUND(I11+(I11*J11),2)</f>
        <v>0</v>
      </c>
    </row>
    <row r="12" spans="1:11" ht="22.5" customHeight="1" x14ac:dyDescent="0.25">
      <c r="A12" s="58" t="s">
        <v>2</v>
      </c>
      <c r="B12" s="122"/>
      <c r="C12" s="72" t="s">
        <v>59</v>
      </c>
      <c r="D12" s="36" t="s">
        <v>155</v>
      </c>
      <c r="E12" s="35">
        <v>1</v>
      </c>
      <c r="F12" s="62">
        <v>4</v>
      </c>
      <c r="G12" s="43"/>
      <c r="H12" s="38">
        <f t="shared" ref="H12:H29" si="0">ROUND(G12+(G12*J12),2)</f>
        <v>0</v>
      </c>
      <c r="I12" s="38">
        <f t="shared" ref="I12:I29" si="1">F12*G12</f>
        <v>0</v>
      </c>
      <c r="J12" s="39">
        <v>0.23</v>
      </c>
      <c r="K12" s="38">
        <f t="shared" ref="K12:K29" si="2">ROUND(I12+(I12*J12),2)</f>
        <v>0</v>
      </c>
    </row>
    <row r="13" spans="1:11" ht="22.5" customHeight="1" x14ac:dyDescent="0.25">
      <c r="A13" s="58" t="s">
        <v>3</v>
      </c>
      <c r="B13" s="122"/>
      <c r="C13" s="72" t="s">
        <v>64</v>
      </c>
      <c r="D13" s="36" t="s">
        <v>15</v>
      </c>
      <c r="E13" s="35">
        <v>1</v>
      </c>
      <c r="F13" s="62">
        <v>4</v>
      </c>
      <c r="G13" s="43"/>
      <c r="H13" s="38">
        <f t="shared" si="0"/>
        <v>0</v>
      </c>
      <c r="I13" s="38">
        <f t="shared" si="1"/>
        <v>0</v>
      </c>
      <c r="J13" s="39">
        <v>0.23</v>
      </c>
      <c r="K13" s="38">
        <f t="shared" si="2"/>
        <v>0</v>
      </c>
    </row>
    <row r="14" spans="1:11" ht="22.5" customHeight="1" x14ac:dyDescent="0.25">
      <c r="A14" s="58" t="s">
        <v>4</v>
      </c>
      <c r="B14" s="122"/>
      <c r="C14" s="72" t="s">
        <v>156</v>
      </c>
      <c r="D14" s="36" t="s">
        <v>15</v>
      </c>
      <c r="E14" s="35">
        <v>1</v>
      </c>
      <c r="F14" s="62">
        <v>4</v>
      </c>
      <c r="G14" s="43"/>
      <c r="H14" s="38">
        <f t="shared" si="0"/>
        <v>0</v>
      </c>
      <c r="I14" s="38">
        <f t="shared" si="1"/>
        <v>0</v>
      </c>
      <c r="J14" s="39">
        <v>0.23</v>
      </c>
      <c r="K14" s="38">
        <f t="shared" si="2"/>
        <v>0</v>
      </c>
    </row>
    <row r="15" spans="1:11" ht="22.5" customHeight="1" x14ac:dyDescent="0.25">
      <c r="A15" s="58" t="s">
        <v>5</v>
      </c>
      <c r="B15" s="122"/>
      <c r="C15" s="72" t="s">
        <v>54</v>
      </c>
      <c r="D15" s="36" t="s">
        <v>188</v>
      </c>
      <c r="E15" s="35">
        <v>1</v>
      </c>
      <c r="F15" s="62">
        <v>4</v>
      </c>
      <c r="G15" s="43"/>
      <c r="H15" s="38">
        <f t="shared" si="0"/>
        <v>0</v>
      </c>
      <c r="I15" s="38">
        <f t="shared" si="1"/>
        <v>0</v>
      </c>
      <c r="J15" s="39">
        <v>0.23</v>
      </c>
      <c r="K15" s="38">
        <f t="shared" si="2"/>
        <v>0</v>
      </c>
    </row>
    <row r="16" spans="1:11" ht="22.5" customHeight="1" x14ac:dyDescent="0.25">
      <c r="A16" s="58" t="s">
        <v>6</v>
      </c>
      <c r="B16" s="122"/>
      <c r="C16" s="72" t="s">
        <v>54</v>
      </c>
      <c r="D16" s="36" t="s">
        <v>188</v>
      </c>
      <c r="E16" s="35">
        <v>1</v>
      </c>
      <c r="F16" s="62">
        <v>4</v>
      </c>
      <c r="G16" s="43"/>
      <c r="H16" s="38">
        <f t="shared" si="0"/>
        <v>0</v>
      </c>
      <c r="I16" s="38">
        <f t="shared" si="1"/>
        <v>0</v>
      </c>
      <c r="J16" s="39">
        <v>0.23</v>
      </c>
      <c r="K16" s="38">
        <f t="shared" si="2"/>
        <v>0</v>
      </c>
    </row>
    <row r="17" spans="1:11" ht="22.5" customHeight="1" x14ac:dyDescent="0.25">
      <c r="A17" s="58" t="s">
        <v>7</v>
      </c>
      <c r="B17" s="122"/>
      <c r="C17" s="72" t="s">
        <v>157</v>
      </c>
      <c r="D17" s="36" t="s">
        <v>158</v>
      </c>
      <c r="E17" s="35">
        <v>1</v>
      </c>
      <c r="F17" s="62">
        <v>4</v>
      </c>
      <c r="G17" s="43"/>
      <c r="H17" s="38">
        <f t="shared" si="0"/>
        <v>0</v>
      </c>
      <c r="I17" s="38">
        <f t="shared" si="1"/>
        <v>0</v>
      </c>
      <c r="J17" s="39">
        <v>0.23</v>
      </c>
      <c r="K17" s="38">
        <f t="shared" si="2"/>
        <v>0</v>
      </c>
    </row>
    <row r="18" spans="1:11" ht="22.5" customHeight="1" x14ac:dyDescent="0.25">
      <c r="A18" s="58" t="s">
        <v>8</v>
      </c>
      <c r="B18" s="122"/>
      <c r="C18" s="71" t="s">
        <v>59</v>
      </c>
      <c r="D18" s="25" t="s">
        <v>159</v>
      </c>
      <c r="E18" s="48">
        <v>1</v>
      </c>
      <c r="F18" s="62">
        <v>4</v>
      </c>
      <c r="G18" s="43"/>
      <c r="H18" s="38">
        <f t="shared" si="0"/>
        <v>0</v>
      </c>
      <c r="I18" s="38">
        <f t="shared" si="1"/>
        <v>0</v>
      </c>
      <c r="J18" s="39">
        <v>0.23</v>
      </c>
      <c r="K18" s="38">
        <f t="shared" si="2"/>
        <v>0</v>
      </c>
    </row>
    <row r="19" spans="1:11" ht="22.5" customHeight="1" x14ac:dyDescent="0.25">
      <c r="A19" s="58" t="s">
        <v>9</v>
      </c>
      <c r="B19" s="122"/>
      <c r="C19" s="71" t="s">
        <v>54</v>
      </c>
      <c r="D19" s="25" t="s">
        <v>187</v>
      </c>
      <c r="E19" s="48">
        <v>1</v>
      </c>
      <c r="F19" s="62">
        <v>4</v>
      </c>
      <c r="G19" s="43"/>
      <c r="H19" s="38">
        <f t="shared" si="0"/>
        <v>0</v>
      </c>
      <c r="I19" s="38">
        <f t="shared" si="1"/>
        <v>0</v>
      </c>
      <c r="J19" s="39">
        <v>0.23</v>
      </c>
      <c r="K19" s="38">
        <f t="shared" si="2"/>
        <v>0</v>
      </c>
    </row>
    <row r="20" spans="1:11" ht="22.5" customHeight="1" x14ac:dyDescent="0.25">
      <c r="A20" s="58" t="s">
        <v>10</v>
      </c>
      <c r="B20" s="122"/>
      <c r="C20" s="71" t="s">
        <v>54</v>
      </c>
      <c r="D20" s="25" t="s">
        <v>186</v>
      </c>
      <c r="E20" s="48">
        <v>1</v>
      </c>
      <c r="F20" s="62">
        <v>4</v>
      </c>
      <c r="G20" s="43"/>
      <c r="H20" s="38">
        <f t="shared" si="0"/>
        <v>0</v>
      </c>
      <c r="I20" s="38">
        <f t="shared" si="1"/>
        <v>0</v>
      </c>
      <c r="J20" s="39">
        <v>0.23</v>
      </c>
      <c r="K20" s="38">
        <f t="shared" si="2"/>
        <v>0</v>
      </c>
    </row>
    <row r="21" spans="1:11" ht="22.5" customHeight="1" x14ac:dyDescent="0.25">
      <c r="A21" s="58" t="s">
        <v>11</v>
      </c>
      <c r="B21" s="122"/>
      <c r="C21" s="71" t="s">
        <v>54</v>
      </c>
      <c r="D21" s="25" t="s">
        <v>185</v>
      </c>
      <c r="E21" s="48">
        <v>1</v>
      </c>
      <c r="F21" s="62">
        <v>4</v>
      </c>
      <c r="G21" s="43"/>
      <c r="H21" s="38">
        <f t="shared" si="0"/>
        <v>0</v>
      </c>
      <c r="I21" s="38">
        <f t="shared" si="1"/>
        <v>0</v>
      </c>
      <c r="J21" s="39">
        <v>0.23</v>
      </c>
      <c r="K21" s="38">
        <f t="shared" si="2"/>
        <v>0</v>
      </c>
    </row>
    <row r="22" spans="1:11" ht="22.5" customHeight="1" x14ac:dyDescent="0.25">
      <c r="A22" s="58" t="s">
        <v>12</v>
      </c>
      <c r="B22" s="122"/>
      <c r="C22" s="73" t="s">
        <v>55</v>
      </c>
      <c r="D22" s="25" t="s">
        <v>160</v>
      </c>
      <c r="E22" s="48">
        <v>1</v>
      </c>
      <c r="F22" s="62">
        <v>4</v>
      </c>
      <c r="G22" s="43"/>
      <c r="H22" s="38">
        <f t="shared" si="0"/>
        <v>0</v>
      </c>
      <c r="I22" s="38">
        <f t="shared" si="1"/>
        <v>0</v>
      </c>
      <c r="J22" s="39">
        <v>0.23</v>
      </c>
      <c r="K22" s="38">
        <f t="shared" si="2"/>
        <v>0</v>
      </c>
    </row>
    <row r="23" spans="1:11" ht="22.5" customHeight="1" x14ac:dyDescent="0.25">
      <c r="A23" s="58" t="s">
        <v>13</v>
      </c>
      <c r="B23" s="122"/>
      <c r="C23" s="71" t="s">
        <v>59</v>
      </c>
      <c r="D23" s="25" t="s">
        <v>161</v>
      </c>
      <c r="E23" s="48">
        <v>1</v>
      </c>
      <c r="F23" s="62">
        <v>4</v>
      </c>
      <c r="G23" s="43"/>
      <c r="H23" s="38">
        <f t="shared" si="0"/>
        <v>0</v>
      </c>
      <c r="I23" s="38">
        <f t="shared" si="1"/>
        <v>0</v>
      </c>
      <c r="J23" s="39">
        <v>0.23</v>
      </c>
      <c r="K23" s="38">
        <f t="shared" si="2"/>
        <v>0</v>
      </c>
    </row>
    <row r="24" spans="1:11" ht="22.5" customHeight="1" x14ac:dyDescent="0.25">
      <c r="A24" s="58" t="s">
        <v>14</v>
      </c>
      <c r="B24" s="122"/>
      <c r="C24" s="71" t="s">
        <v>162</v>
      </c>
      <c r="D24" s="25" t="s">
        <v>57</v>
      </c>
      <c r="E24" s="48">
        <v>1</v>
      </c>
      <c r="F24" s="62">
        <v>4</v>
      </c>
      <c r="G24" s="43"/>
      <c r="H24" s="38">
        <f t="shared" si="0"/>
        <v>0</v>
      </c>
      <c r="I24" s="38">
        <f t="shared" si="1"/>
        <v>0</v>
      </c>
      <c r="J24" s="39">
        <v>0.23</v>
      </c>
      <c r="K24" s="38">
        <f t="shared" si="2"/>
        <v>0</v>
      </c>
    </row>
    <row r="25" spans="1:11" ht="22.5" customHeight="1" x14ac:dyDescent="0.25">
      <c r="A25" s="58" t="s">
        <v>16</v>
      </c>
      <c r="B25" s="123"/>
      <c r="C25" s="72" t="s">
        <v>163</v>
      </c>
      <c r="D25" s="36" t="s">
        <v>62</v>
      </c>
      <c r="E25" s="48">
        <v>1</v>
      </c>
      <c r="F25" s="62">
        <v>4</v>
      </c>
      <c r="G25" s="43"/>
      <c r="H25" s="38">
        <f t="shared" si="0"/>
        <v>0</v>
      </c>
      <c r="I25" s="38">
        <f t="shared" si="1"/>
        <v>0</v>
      </c>
      <c r="J25" s="39">
        <v>0.23</v>
      </c>
      <c r="K25" s="38">
        <f t="shared" si="2"/>
        <v>0</v>
      </c>
    </row>
    <row r="26" spans="1:11" ht="22.5" customHeight="1" x14ac:dyDescent="0.25">
      <c r="A26" s="58" t="s">
        <v>18</v>
      </c>
      <c r="B26" s="122" t="s">
        <v>164</v>
      </c>
      <c r="C26" s="72" t="s">
        <v>68</v>
      </c>
      <c r="D26" s="31" t="s">
        <v>165</v>
      </c>
      <c r="E26" s="48">
        <v>1</v>
      </c>
      <c r="F26" s="62">
        <v>4</v>
      </c>
      <c r="G26" s="43"/>
      <c r="H26" s="38">
        <f t="shared" si="0"/>
        <v>0</v>
      </c>
      <c r="I26" s="38">
        <f t="shared" si="1"/>
        <v>0</v>
      </c>
      <c r="J26" s="39">
        <v>0.23</v>
      </c>
      <c r="K26" s="38">
        <f t="shared" si="2"/>
        <v>0</v>
      </c>
    </row>
    <row r="27" spans="1:11" ht="22.5" customHeight="1" x14ac:dyDescent="0.25">
      <c r="A27" s="58" t="s">
        <v>20</v>
      </c>
      <c r="B27" s="122"/>
      <c r="C27" s="72" t="s">
        <v>163</v>
      </c>
      <c r="D27" s="31" t="s">
        <v>166</v>
      </c>
      <c r="E27" s="48">
        <v>1</v>
      </c>
      <c r="F27" s="62">
        <v>4</v>
      </c>
      <c r="G27" s="43"/>
      <c r="H27" s="38">
        <f t="shared" si="0"/>
        <v>0</v>
      </c>
      <c r="I27" s="38">
        <f t="shared" si="1"/>
        <v>0</v>
      </c>
      <c r="J27" s="39">
        <v>0.23</v>
      </c>
      <c r="K27" s="38">
        <f t="shared" si="2"/>
        <v>0</v>
      </c>
    </row>
    <row r="28" spans="1:11" ht="22.5" customHeight="1" x14ac:dyDescent="0.25">
      <c r="A28" s="58" t="s">
        <v>21</v>
      </c>
      <c r="B28" s="122"/>
      <c r="C28" s="72" t="s">
        <v>167</v>
      </c>
      <c r="D28" s="31" t="s">
        <v>168</v>
      </c>
      <c r="E28" s="48">
        <v>1</v>
      </c>
      <c r="F28" s="62">
        <v>4</v>
      </c>
      <c r="G28" s="43"/>
      <c r="H28" s="38">
        <f t="shared" si="0"/>
        <v>0</v>
      </c>
      <c r="I28" s="38">
        <f t="shared" si="1"/>
        <v>0</v>
      </c>
      <c r="J28" s="39">
        <v>0.23</v>
      </c>
      <c r="K28" s="38">
        <f t="shared" si="2"/>
        <v>0</v>
      </c>
    </row>
    <row r="29" spans="1:11" ht="22.5" customHeight="1" thickBot="1" x14ac:dyDescent="0.3">
      <c r="A29" s="58" t="s">
        <v>24</v>
      </c>
      <c r="B29" s="122"/>
      <c r="C29" s="72" t="s">
        <v>68</v>
      </c>
      <c r="D29" s="31" t="s">
        <v>169</v>
      </c>
      <c r="E29" s="48">
        <v>1</v>
      </c>
      <c r="F29" s="62">
        <v>4</v>
      </c>
      <c r="G29" s="43"/>
      <c r="H29" s="38">
        <f t="shared" si="0"/>
        <v>0</v>
      </c>
      <c r="I29" s="38">
        <f t="shared" si="1"/>
        <v>0</v>
      </c>
      <c r="J29" s="39">
        <v>0.23</v>
      </c>
      <c r="K29" s="38">
        <f t="shared" si="2"/>
        <v>0</v>
      </c>
    </row>
    <row r="30" spans="1:11" ht="25.5" customHeight="1" thickBot="1" x14ac:dyDescent="0.3">
      <c r="A30" s="26"/>
      <c r="B30" s="27"/>
      <c r="C30" s="67"/>
      <c r="D30" s="27"/>
      <c r="E30" s="27"/>
      <c r="F30" s="27"/>
      <c r="G30" s="27"/>
      <c r="H30" s="50" t="s">
        <v>175</v>
      </c>
      <c r="I30" s="40">
        <f>SUM(I11:I29)</f>
        <v>0</v>
      </c>
      <c r="J30" s="41" t="s">
        <v>34</v>
      </c>
      <c r="K30" s="40">
        <f>SUM(K11:K29)</f>
        <v>0</v>
      </c>
    </row>
    <row r="31" spans="1:11" x14ac:dyDescent="0.25">
      <c r="A31" s="26"/>
      <c r="B31" s="27"/>
      <c r="C31" s="67"/>
      <c r="D31" s="27"/>
      <c r="E31" s="27"/>
      <c r="F31" s="27"/>
      <c r="G31" s="27"/>
      <c r="H31" s="27"/>
    </row>
    <row r="32" spans="1:11" x14ac:dyDescent="0.25">
      <c r="A32" s="17" t="s">
        <v>38</v>
      </c>
      <c r="E32" s="21"/>
      <c r="F32" s="21"/>
      <c r="G32" s="21"/>
      <c r="H32" s="21"/>
    </row>
    <row r="33" spans="1:8" ht="63.75" customHeight="1" x14ac:dyDescent="0.25">
      <c r="A33" s="60" t="s">
        <v>35</v>
      </c>
      <c r="B33" s="60" t="s">
        <v>39</v>
      </c>
      <c r="C33" s="91" t="s">
        <v>36</v>
      </c>
      <c r="D33" s="60" t="s">
        <v>40</v>
      </c>
      <c r="E33" s="56" t="s">
        <v>52</v>
      </c>
      <c r="F33" s="103" t="s">
        <v>176</v>
      </c>
      <c r="G33" s="103"/>
      <c r="H33" s="20"/>
    </row>
    <row r="34" spans="1:8" x14ac:dyDescent="0.25">
      <c r="A34" s="61">
        <v>1</v>
      </c>
      <c r="B34" s="28">
        <v>2</v>
      </c>
      <c r="C34" s="69">
        <v>3</v>
      </c>
      <c r="D34" s="61" t="s">
        <v>41</v>
      </c>
      <c r="E34" s="89">
        <v>5</v>
      </c>
      <c r="F34" s="104" t="s">
        <v>177</v>
      </c>
      <c r="G34" s="104"/>
      <c r="H34" s="20"/>
    </row>
    <row r="35" spans="1:8" x14ac:dyDescent="0.25">
      <c r="A35" s="18">
        <v>1</v>
      </c>
      <c r="B35" s="94">
        <v>50</v>
      </c>
      <c r="C35" s="92"/>
      <c r="D35" s="79">
        <f>B35*C35</f>
        <v>0</v>
      </c>
      <c r="E35" s="90">
        <v>0.23</v>
      </c>
      <c r="F35" s="105">
        <f t="shared" ref="F35" si="3">ROUND(D35+(D35*E35),2)</f>
        <v>0</v>
      </c>
      <c r="G35" s="105"/>
      <c r="H35" s="20"/>
    </row>
    <row r="36" spans="1:8" x14ac:dyDescent="0.25">
      <c r="A36" s="7"/>
      <c r="B36" s="8"/>
      <c r="C36" s="75"/>
      <c r="D36" s="9"/>
      <c r="E36" s="9"/>
      <c r="F36" s="9"/>
      <c r="G36" s="10"/>
      <c r="H36" s="10"/>
    </row>
    <row r="37" spans="1:8" x14ac:dyDescent="0.25">
      <c r="A37" s="26" t="s">
        <v>178</v>
      </c>
      <c r="B37" s="8"/>
      <c r="C37" s="75"/>
      <c r="D37" s="9"/>
      <c r="E37" s="9"/>
      <c r="F37" s="9"/>
      <c r="G37" s="10"/>
      <c r="H37" s="10"/>
    </row>
    <row r="38" spans="1:8" x14ac:dyDescent="0.25">
      <c r="A38" s="58" t="s">
        <v>0</v>
      </c>
      <c r="B38" s="118" t="s">
        <v>42</v>
      </c>
      <c r="C38" s="119"/>
      <c r="D38" s="32" t="s">
        <v>22</v>
      </c>
      <c r="E38" s="106" t="s">
        <v>23</v>
      </c>
      <c r="F38" s="106"/>
      <c r="G38" s="10"/>
      <c r="H38" s="10"/>
    </row>
    <row r="39" spans="1:8" x14ac:dyDescent="0.25">
      <c r="A39" s="22">
        <v>1</v>
      </c>
      <c r="B39" s="120">
        <v>2</v>
      </c>
      <c r="C39" s="121"/>
      <c r="D39" s="23">
        <v>3</v>
      </c>
      <c r="E39" s="104">
        <v>4</v>
      </c>
      <c r="F39" s="104"/>
      <c r="G39" s="10"/>
      <c r="H39" s="10"/>
    </row>
    <row r="40" spans="1:8" ht="38.25" customHeight="1" x14ac:dyDescent="0.25">
      <c r="A40" s="42" t="s">
        <v>1</v>
      </c>
      <c r="B40" s="115" t="s">
        <v>150</v>
      </c>
      <c r="C40" s="115"/>
      <c r="D40" s="59">
        <f>I30</f>
        <v>0</v>
      </c>
      <c r="E40" s="107">
        <f>K30</f>
        <v>0</v>
      </c>
      <c r="F40" s="107"/>
      <c r="G40" s="10"/>
      <c r="H40" s="10"/>
    </row>
    <row r="41" spans="1:8" ht="52.5" customHeight="1" x14ac:dyDescent="0.25">
      <c r="A41" s="42" t="s">
        <v>2</v>
      </c>
      <c r="B41" s="116" t="s">
        <v>43</v>
      </c>
      <c r="C41" s="116"/>
      <c r="D41" s="59">
        <f>D35</f>
        <v>0</v>
      </c>
      <c r="E41" s="107">
        <f>F35</f>
        <v>0</v>
      </c>
      <c r="F41" s="108"/>
      <c r="G41" s="10"/>
      <c r="H41" s="10"/>
    </row>
    <row r="42" spans="1:8" ht="41.25" customHeight="1" x14ac:dyDescent="0.25">
      <c r="A42" s="42" t="s">
        <v>3</v>
      </c>
      <c r="B42" s="117" t="s">
        <v>37</v>
      </c>
      <c r="C42" s="117"/>
      <c r="D42" s="78">
        <v>60000</v>
      </c>
      <c r="E42" s="100">
        <f>D42+D42*23%</f>
        <v>73800</v>
      </c>
      <c r="F42" s="100"/>
      <c r="G42" s="10"/>
      <c r="H42" s="10"/>
    </row>
    <row r="43" spans="1:8" ht="26.25" customHeight="1" x14ac:dyDescent="0.25">
      <c r="A43" s="114" t="s">
        <v>231</v>
      </c>
      <c r="B43" s="114"/>
      <c r="C43" s="114"/>
      <c r="D43" s="82">
        <f>SUM(D40:D42)</f>
        <v>60000</v>
      </c>
      <c r="E43" s="101">
        <f>SUM(E40:F42)</f>
        <v>73800</v>
      </c>
      <c r="F43" s="102"/>
      <c r="G43" s="10"/>
      <c r="H43" s="10"/>
    </row>
    <row r="44" spans="1:8" x14ac:dyDescent="0.25">
      <c r="A44" s="14"/>
      <c r="B44" s="15"/>
      <c r="C44" s="76"/>
      <c r="D44" s="14"/>
      <c r="E44" s="16"/>
      <c r="F44" s="16"/>
      <c r="G44" s="10"/>
      <c r="H44" s="10"/>
    </row>
    <row r="46" spans="1:8" ht="15.75" x14ac:dyDescent="0.25">
      <c r="C46" s="77"/>
    </row>
  </sheetData>
  <mergeCells count="20">
    <mergeCell ref="B3:K3"/>
    <mergeCell ref="B4:K4"/>
    <mergeCell ref="B5:K5"/>
    <mergeCell ref="B40:C40"/>
    <mergeCell ref="E40:F40"/>
    <mergeCell ref="B11:B25"/>
    <mergeCell ref="B26:B29"/>
    <mergeCell ref="F33:G33"/>
    <mergeCell ref="F34:G34"/>
    <mergeCell ref="F35:G35"/>
    <mergeCell ref="B38:C38"/>
    <mergeCell ref="E38:F38"/>
    <mergeCell ref="B39:C39"/>
    <mergeCell ref="E39:F39"/>
    <mergeCell ref="B41:C41"/>
    <mergeCell ref="E41:F41"/>
    <mergeCell ref="B42:C42"/>
    <mergeCell ref="E42:F42"/>
    <mergeCell ref="A43:C43"/>
    <mergeCell ref="E43:F43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headerFooter>
    <oddHeader>&amp;L164/TP/ZP/U/2024&amp;CFORMULARZ ASORTYMENTOWO-CENOWY&amp;RZałącznik nr2 do SWZ</oddHeader>
  </headerFooter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opLeftCell="A19" zoomScaleNormal="100" workbookViewId="0">
      <selection activeCell="I26" sqref="I26"/>
    </sheetView>
  </sheetViews>
  <sheetFormatPr defaultRowHeight="15" x14ac:dyDescent="0.25"/>
  <cols>
    <col min="1" max="1" width="3.5703125" customWidth="1"/>
    <col min="2" max="2" width="21.7109375" customWidth="1"/>
    <col min="3" max="3" width="25" style="74" customWidth="1"/>
    <col min="4" max="4" width="23.7109375" customWidth="1"/>
    <col min="5" max="5" width="13.28515625" customWidth="1"/>
    <col min="6" max="6" width="11.5703125" customWidth="1"/>
    <col min="7" max="7" width="16.140625" customWidth="1"/>
    <col min="8" max="8" width="16.5703125" customWidth="1"/>
    <col min="9" max="9" width="17.140625" customWidth="1"/>
    <col min="10" max="10" width="8.28515625" customWidth="1"/>
    <col min="11" max="11" width="17.140625" customWidth="1"/>
    <col min="12" max="12" width="11.7109375" customWidth="1"/>
  </cols>
  <sheetData>
    <row r="1" spans="1:11" x14ac:dyDescent="0.25">
      <c r="A1" s="1"/>
      <c r="B1" s="85" t="s">
        <v>31</v>
      </c>
      <c r="C1" s="64"/>
      <c r="D1" s="3"/>
      <c r="E1" s="3"/>
      <c r="F1" s="3"/>
      <c r="G1" s="3"/>
      <c r="H1" s="3"/>
      <c r="I1" s="3"/>
      <c r="J1" s="3"/>
      <c r="K1" s="21"/>
    </row>
    <row r="2" spans="1:11" x14ac:dyDescent="0.25">
      <c r="A2" s="4" t="s">
        <v>32</v>
      </c>
      <c r="B2" s="88" t="s">
        <v>33</v>
      </c>
      <c r="C2" s="87"/>
      <c r="D2" s="86"/>
      <c r="E2" s="86"/>
      <c r="F2" s="86"/>
      <c r="G2" s="86"/>
      <c r="H2" s="86"/>
      <c r="I2" s="3"/>
      <c r="J2" s="3"/>
      <c r="K2" s="21"/>
    </row>
    <row r="3" spans="1:11" x14ac:dyDescent="0.25">
      <c r="A3" s="4" t="s">
        <v>32</v>
      </c>
      <c r="B3" s="127" t="s">
        <v>149</v>
      </c>
      <c r="C3" s="127"/>
      <c r="D3" s="127"/>
      <c r="E3" s="127"/>
      <c r="F3" s="127"/>
      <c r="G3" s="127"/>
      <c r="H3" s="127"/>
      <c r="I3" s="127"/>
      <c r="J3" s="127"/>
      <c r="K3" s="127"/>
    </row>
    <row r="4" spans="1:11" ht="24.75" customHeight="1" x14ac:dyDescent="0.25">
      <c r="A4" s="4" t="s">
        <v>32</v>
      </c>
      <c r="B4" s="126" t="s">
        <v>184</v>
      </c>
      <c r="C4" s="126"/>
      <c r="D4" s="126"/>
      <c r="E4" s="126"/>
      <c r="F4" s="126"/>
      <c r="G4" s="126"/>
      <c r="H4" s="126"/>
      <c r="I4" s="126"/>
      <c r="J4" s="126"/>
      <c r="K4" s="126"/>
    </row>
    <row r="5" spans="1:11" ht="24.75" customHeight="1" x14ac:dyDescent="0.25">
      <c r="A5" s="4" t="s">
        <v>32</v>
      </c>
      <c r="B5" s="126" t="s">
        <v>45</v>
      </c>
      <c r="C5" s="126"/>
      <c r="D5" s="126"/>
      <c r="E5" s="126"/>
      <c r="F5" s="126"/>
      <c r="G5" s="126"/>
      <c r="H5" s="126"/>
      <c r="I5" s="126"/>
      <c r="J5" s="126"/>
      <c r="K5" s="126"/>
    </row>
    <row r="6" spans="1:11" ht="24.75" customHeight="1" x14ac:dyDescent="0.25">
      <c r="A6" s="4" t="s">
        <v>32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1" ht="19.5" customHeight="1" x14ac:dyDescent="0.25">
      <c r="A7" s="6"/>
      <c r="B7" s="80" t="s">
        <v>222</v>
      </c>
      <c r="C7" s="66"/>
      <c r="D7" s="11"/>
      <c r="E7" s="11"/>
      <c r="F7" s="11"/>
      <c r="G7" s="11"/>
      <c r="H7" s="11"/>
      <c r="I7" s="3"/>
      <c r="J7" s="3"/>
      <c r="K7" s="21"/>
    </row>
    <row r="8" spans="1:11" ht="22.5" customHeight="1" x14ac:dyDescent="0.25">
      <c r="A8" s="26" t="s">
        <v>47</v>
      </c>
      <c r="B8" s="27"/>
      <c r="C8" s="67"/>
      <c r="D8" s="27"/>
      <c r="E8" s="27"/>
      <c r="F8" s="27"/>
      <c r="G8" s="27"/>
      <c r="H8" s="27"/>
    </row>
    <row r="9" spans="1:11" ht="108.75" customHeight="1" x14ac:dyDescent="0.25">
      <c r="A9" s="34" t="s">
        <v>0</v>
      </c>
      <c r="B9" s="34" t="s">
        <v>48</v>
      </c>
      <c r="C9" s="68" t="s">
        <v>49</v>
      </c>
      <c r="D9" s="33" t="s">
        <v>50</v>
      </c>
      <c r="E9" s="33" t="s">
        <v>51</v>
      </c>
      <c r="F9" s="53" t="s">
        <v>179</v>
      </c>
      <c r="G9" s="54" t="s">
        <v>180</v>
      </c>
      <c r="H9" s="33" t="s">
        <v>181</v>
      </c>
      <c r="I9" s="33" t="s">
        <v>182</v>
      </c>
      <c r="J9" s="54" t="s">
        <v>52</v>
      </c>
      <c r="K9" s="33" t="s">
        <v>183</v>
      </c>
    </row>
    <row r="10" spans="1:11" x14ac:dyDescent="0.25">
      <c r="A10" s="61">
        <v>1</v>
      </c>
      <c r="B10" s="61">
        <v>2</v>
      </c>
      <c r="C10" s="69">
        <v>3</v>
      </c>
      <c r="D10" s="28">
        <v>4</v>
      </c>
      <c r="E10" s="28">
        <v>5</v>
      </c>
      <c r="F10" s="28">
        <v>6</v>
      </c>
      <c r="G10" s="28">
        <v>7</v>
      </c>
      <c r="H10" s="28" t="s">
        <v>151</v>
      </c>
      <c r="I10" s="28" t="s">
        <v>152</v>
      </c>
      <c r="J10" s="28">
        <v>10</v>
      </c>
      <c r="K10" s="28" t="s">
        <v>153</v>
      </c>
    </row>
    <row r="11" spans="1:11" ht="22.5" customHeight="1" x14ac:dyDescent="0.25">
      <c r="A11" s="55" t="s">
        <v>219</v>
      </c>
      <c r="B11" s="46"/>
      <c r="C11" s="70"/>
      <c r="D11" s="47"/>
      <c r="E11" s="47"/>
      <c r="F11" s="47"/>
      <c r="G11" s="47"/>
      <c r="H11" s="47"/>
      <c r="I11" s="47"/>
      <c r="J11" s="47"/>
      <c r="K11" s="63"/>
    </row>
    <row r="12" spans="1:11" ht="22.5" customHeight="1" x14ac:dyDescent="0.25">
      <c r="A12" s="58" t="s">
        <v>1</v>
      </c>
      <c r="B12" s="129" t="s">
        <v>170</v>
      </c>
      <c r="C12" s="71" t="s">
        <v>53</v>
      </c>
      <c r="D12" s="58" t="s">
        <v>154</v>
      </c>
      <c r="E12" s="30">
        <v>1</v>
      </c>
      <c r="F12" s="30">
        <v>4</v>
      </c>
      <c r="G12" s="37"/>
      <c r="H12" s="38">
        <f>ROUND(G12+(G12*J12),2)</f>
        <v>0</v>
      </c>
      <c r="I12" s="38">
        <f>F12*G12</f>
        <v>0</v>
      </c>
      <c r="J12" s="39">
        <v>0.23</v>
      </c>
      <c r="K12" s="38">
        <f t="shared" ref="K12:K15" si="0">ROUND(I12+(I12*J12),2)</f>
        <v>0</v>
      </c>
    </row>
    <row r="13" spans="1:11" ht="22.5" customHeight="1" x14ac:dyDescent="0.25">
      <c r="A13" s="58" t="s">
        <v>2</v>
      </c>
      <c r="B13" s="130"/>
      <c r="C13" s="71" t="s">
        <v>171</v>
      </c>
      <c r="D13" s="58" t="s">
        <v>172</v>
      </c>
      <c r="E13" s="30">
        <v>1</v>
      </c>
      <c r="F13" s="30">
        <v>4</v>
      </c>
      <c r="G13" s="37"/>
      <c r="H13" s="38">
        <f t="shared" ref="H13:H14" si="1">ROUND(G13+(G13*J13),2)</f>
        <v>0</v>
      </c>
      <c r="I13" s="38">
        <f t="shared" ref="I13:I14" si="2">F13*G13</f>
        <v>0</v>
      </c>
      <c r="J13" s="39">
        <v>0.23</v>
      </c>
      <c r="K13" s="38">
        <f t="shared" si="0"/>
        <v>0</v>
      </c>
    </row>
    <row r="14" spans="1:11" ht="22.5" customHeight="1" x14ac:dyDescent="0.25">
      <c r="A14" s="58" t="s">
        <v>3</v>
      </c>
      <c r="B14" s="131"/>
      <c r="C14" s="71" t="s">
        <v>171</v>
      </c>
      <c r="D14" s="58" t="s">
        <v>173</v>
      </c>
      <c r="E14" s="30">
        <v>1</v>
      </c>
      <c r="F14" s="30">
        <v>4</v>
      </c>
      <c r="G14" s="37"/>
      <c r="H14" s="38">
        <f t="shared" si="1"/>
        <v>0</v>
      </c>
      <c r="I14" s="38">
        <f t="shared" si="2"/>
        <v>0</v>
      </c>
      <c r="J14" s="39">
        <v>0.23</v>
      </c>
      <c r="K14" s="38">
        <f t="shared" si="0"/>
        <v>0</v>
      </c>
    </row>
    <row r="15" spans="1:11" ht="22.5" customHeight="1" thickBot="1" x14ac:dyDescent="0.3">
      <c r="A15" s="58" t="s">
        <v>4</v>
      </c>
      <c r="B15" s="31" t="s">
        <v>174</v>
      </c>
      <c r="C15" s="71" t="s">
        <v>54</v>
      </c>
      <c r="D15" s="31" t="s">
        <v>57</v>
      </c>
      <c r="E15" s="30">
        <v>1</v>
      </c>
      <c r="F15" s="30">
        <v>4</v>
      </c>
      <c r="G15" s="37"/>
      <c r="H15" s="38">
        <f>ROUND(G15+(G15*J15),2)</f>
        <v>0</v>
      </c>
      <c r="I15" s="38">
        <f>F15*G15</f>
        <v>0</v>
      </c>
      <c r="J15" s="39">
        <v>0.23</v>
      </c>
      <c r="K15" s="38">
        <f t="shared" si="0"/>
        <v>0</v>
      </c>
    </row>
    <row r="16" spans="1:11" ht="25.5" customHeight="1" thickBot="1" x14ac:dyDescent="0.3">
      <c r="A16" s="26"/>
      <c r="B16" s="27"/>
      <c r="C16" s="67"/>
      <c r="D16" s="27"/>
      <c r="E16" s="27"/>
      <c r="F16" s="27"/>
      <c r="G16" s="27"/>
      <c r="H16" s="50" t="s">
        <v>175</v>
      </c>
      <c r="I16" s="40">
        <f>SUM(I12:I15)</f>
        <v>0</v>
      </c>
      <c r="J16" s="41" t="s">
        <v>34</v>
      </c>
      <c r="K16" s="40">
        <f>SUM(K12:K15)</f>
        <v>0</v>
      </c>
    </row>
    <row r="17" spans="1:8" x14ac:dyDescent="0.25">
      <c r="A17" s="26"/>
      <c r="B17" s="27"/>
      <c r="C17" s="67"/>
      <c r="D17" s="27"/>
      <c r="E17" s="27"/>
      <c r="F17" s="27"/>
      <c r="G17" s="27"/>
      <c r="H17" s="27"/>
    </row>
    <row r="18" spans="1:8" x14ac:dyDescent="0.25">
      <c r="A18" s="17" t="s">
        <v>38</v>
      </c>
      <c r="E18" s="21"/>
      <c r="F18" s="21"/>
      <c r="G18" s="21"/>
      <c r="H18" s="21"/>
    </row>
    <row r="19" spans="1:8" ht="63.75" customHeight="1" x14ac:dyDescent="0.25">
      <c r="A19" s="60" t="s">
        <v>35</v>
      </c>
      <c r="B19" s="60" t="s">
        <v>39</v>
      </c>
      <c r="C19" s="91" t="s">
        <v>36</v>
      </c>
      <c r="D19" s="60" t="s">
        <v>40</v>
      </c>
      <c r="E19" s="56" t="s">
        <v>52</v>
      </c>
      <c r="F19" s="103" t="s">
        <v>176</v>
      </c>
      <c r="G19" s="103"/>
      <c r="H19" s="20"/>
    </row>
    <row r="20" spans="1:8" x14ac:dyDescent="0.25">
      <c r="A20" s="61">
        <v>1</v>
      </c>
      <c r="B20" s="28">
        <v>2</v>
      </c>
      <c r="C20" s="69">
        <v>3</v>
      </c>
      <c r="D20" s="61" t="s">
        <v>41</v>
      </c>
      <c r="E20" s="89">
        <v>5</v>
      </c>
      <c r="F20" s="104" t="s">
        <v>177</v>
      </c>
      <c r="G20" s="104"/>
      <c r="H20" s="20"/>
    </row>
    <row r="21" spans="1:8" x14ac:dyDescent="0.25">
      <c r="A21" s="18">
        <v>1</v>
      </c>
      <c r="B21" s="94">
        <v>50</v>
      </c>
      <c r="C21" s="92"/>
      <c r="D21" s="79">
        <f>B21*C21</f>
        <v>0</v>
      </c>
      <c r="E21" s="90">
        <v>0.23</v>
      </c>
      <c r="F21" s="105">
        <f t="shared" ref="F21" si="3">ROUND(D21+(D21*E21),2)</f>
        <v>0</v>
      </c>
      <c r="G21" s="105"/>
      <c r="H21" s="20"/>
    </row>
    <row r="22" spans="1:8" x14ac:dyDescent="0.25">
      <c r="A22" s="7"/>
      <c r="B22" s="8"/>
      <c r="C22" s="75"/>
      <c r="D22" s="9"/>
      <c r="E22" s="9"/>
      <c r="F22" s="9"/>
      <c r="G22" s="10"/>
      <c r="H22" s="10"/>
    </row>
    <row r="23" spans="1:8" x14ac:dyDescent="0.25">
      <c r="A23" s="26" t="s">
        <v>178</v>
      </c>
      <c r="B23" s="8"/>
      <c r="C23" s="75"/>
      <c r="D23" s="9"/>
      <c r="E23" s="9"/>
      <c r="F23" s="9"/>
      <c r="G23" s="10"/>
      <c r="H23" s="10"/>
    </row>
    <row r="24" spans="1:8" x14ac:dyDescent="0.25">
      <c r="A24" s="58" t="s">
        <v>0</v>
      </c>
      <c r="B24" s="118" t="s">
        <v>42</v>
      </c>
      <c r="C24" s="119"/>
      <c r="D24" s="32" t="s">
        <v>22</v>
      </c>
      <c r="E24" s="106" t="s">
        <v>23</v>
      </c>
      <c r="F24" s="106"/>
      <c r="G24" s="10"/>
      <c r="H24" s="10"/>
    </row>
    <row r="25" spans="1:8" x14ac:dyDescent="0.25">
      <c r="A25" s="22">
        <v>1</v>
      </c>
      <c r="B25" s="120">
        <v>2</v>
      </c>
      <c r="C25" s="121"/>
      <c r="D25" s="23">
        <v>3</v>
      </c>
      <c r="E25" s="104" t="s">
        <v>44</v>
      </c>
      <c r="F25" s="104"/>
      <c r="G25" s="10"/>
      <c r="H25" s="10"/>
    </row>
    <row r="26" spans="1:8" ht="38.25" customHeight="1" x14ac:dyDescent="0.25">
      <c r="A26" s="42" t="s">
        <v>1</v>
      </c>
      <c r="B26" s="115" t="s">
        <v>150</v>
      </c>
      <c r="C26" s="115"/>
      <c r="D26" s="59">
        <f>I16</f>
        <v>0</v>
      </c>
      <c r="E26" s="107">
        <f>K16</f>
        <v>0</v>
      </c>
      <c r="F26" s="107"/>
      <c r="G26" s="10"/>
      <c r="H26" s="10"/>
    </row>
    <row r="27" spans="1:8" ht="54" customHeight="1" x14ac:dyDescent="0.25">
      <c r="A27" s="42" t="s">
        <v>2</v>
      </c>
      <c r="B27" s="116" t="s">
        <v>43</v>
      </c>
      <c r="C27" s="116"/>
      <c r="D27" s="59">
        <f>D21</f>
        <v>0</v>
      </c>
      <c r="E27" s="107">
        <f>F21</f>
        <v>0</v>
      </c>
      <c r="F27" s="108"/>
      <c r="G27" s="10"/>
      <c r="H27" s="10"/>
    </row>
    <row r="28" spans="1:8" ht="41.25" customHeight="1" x14ac:dyDescent="0.25">
      <c r="A28" s="42" t="s">
        <v>3</v>
      </c>
      <c r="B28" s="117" t="s">
        <v>37</v>
      </c>
      <c r="C28" s="117"/>
      <c r="D28" s="78">
        <v>20000</v>
      </c>
      <c r="E28" s="100">
        <f>D28+D28*23%</f>
        <v>24600</v>
      </c>
      <c r="F28" s="100"/>
      <c r="G28" s="10"/>
      <c r="H28" s="10"/>
    </row>
    <row r="29" spans="1:8" ht="26.25" customHeight="1" x14ac:dyDescent="0.25">
      <c r="A29" s="114" t="s">
        <v>223</v>
      </c>
      <c r="B29" s="114"/>
      <c r="C29" s="114"/>
      <c r="D29" s="24">
        <f>SUM(D26:D28)</f>
        <v>20000</v>
      </c>
      <c r="E29" s="101">
        <f>SUM(E26:F28)</f>
        <v>24600</v>
      </c>
      <c r="F29" s="102"/>
      <c r="G29" s="10"/>
      <c r="H29" s="10"/>
    </row>
    <row r="30" spans="1:8" x14ac:dyDescent="0.25">
      <c r="A30" s="14"/>
      <c r="B30" s="15"/>
      <c r="C30" s="76"/>
      <c r="D30" s="14"/>
      <c r="E30" s="16"/>
      <c r="F30" s="16"/>
      <c r="G30" s="10"/>
      <c r="H30" s="10"/>
    </row>
    <row r="31" spans="1:8" ht="15.75" x14ac:dyDescent="0.25">
      <c r="B31" s="133" t="s">
        <v>229</v>
      </c>
      <c r="C31" s="133"/>
      <c r="D31" s="95"/>
      <c r="E31" s="124"/>
      <c r="F31" s="125"/>
    </row>
    <row r="32" spans="1:8" ht="15.75" x14ac:dyDescent="0.25">
      <c r="B32" s="133"/>
      <c r="C32" s="133"/>
      <c r="D32" s="96" t="s">
        <v>227</v>
      </c>
      <c r="E32" s="133" t="s">
        <v>228</v>
      </c>
      <c r="F32" s="133"/>
    </row>
    <row r="33" spans="2:6" ht="15.75" x14ac:dyDescent="0.25">
      <c r="B33" s="124"/>
      <c r="C33" s="125"/>
      <c r="D33" s="95"/>
      <c r="E33" s="124"/>
      <c r="F33" s="125"/>
    </row>
    <row r="34" spans="2:6" ht="15.75" x14ac:dyDescent="0.25">
      <c r="B34" s="124"/>
      <c r="C34" s="125"/>
      <c r="D34" s="95"/>
      <c r="E34" s="124"/>
      <c r="F34" s="125"/>
    </row>
    <row r="35" spans="2:6" ht="21.95" customHeight="1" x14ac:dyDescent="0.25">
      <c r="B35" s="133" t="s">
        <v>224</v>
      </c>
      <c r="C35" s="133"/>
      <c r="D35" s="97">
        <f>'Lokalizacja 1 - FAC'!D80</f>
        <v>120000</v>
      </c>
      <c r="E35" s="134">
        <f>'Lokalizacja 1 - FAC'!E80:F80</f>
        <v>147600</v>
      </c>
      <c r="F35" s="134"/>
    </row>
    <row r="36" spans="2:6" ht="21.95" customHeight="1" x14ac:dyDescent="0.25">
      <c r="B36" s="133" t="s">
        <v>226</v>
      </c>
      <c r="C36" s="133"/>
      <c r="D36" s="97">
        <f>'Lokalizacja 2 - FAC'!D43</f>
        <v>60000</v>
      </c>
      <c r="E36" s="134">
        <f>'Lokalizacja 2 - FAC'!E43:F43</f>
        <v>73800</v>
      </c>
      <c r="F36" s="134"/>
    </row>
    <row r="37" spans="2:6" ht="21.95" customHeight="1" x14ac:dyDescent="0.25">
      <c r="B37" s="133" t="s">
        <v>225</v>
      </c>
      <c r="C37" s="133"/>
      <c r="D37" s="97">
        <f>D29</f>
        <v>20000</v>
      </c>
      <c r="E37" s="134">
        <f>E29</f>
        <v>24600</v>
      </c>
      <c r="F37" s="134"/>
    </row>
    <row r="38" spans="2:6" ht="21.95" customHeight="1" x14ac:dyDescent="0.25">
      <c r="B38" s="124"/>
      <c r="C38" s="125"/>
      <c r="D38" s="98"/>
      <c r="E38" s="124"/>
      <c r="F38" s="125"/>
    </row>
    <row r="39" spans="2:6" ht="24" customHeight="1" x14ac:dyDescent="0.25">
      <c r="B39" s="133" t="s">
        <v>232</v>
      </c>
      <c r="C39" s="133"/>
      <c r="D39" s="99">
        <f>SUM(D35:D37)</f>
        <v>200000</v>
      </c>
      <c r="E39" s="132">
        <f>SUM(E35:F38)</f>
        <v>246000</v>
      </c>
      <c r="F39" s="132"/>
    </row>
    <row r="40" spans="2:6" ht="15.75" x14ac:dyDescent="0.25">
      <c r="B40" s="83"/>
      <c r="C40" s="84"/>
      <c r="D40" s="83"/>
      <c r="E40" s="83"/>
      <c r="F40" s="83"/>
    </row>
  </sheetData>
  <mergeCells count="37">
    <mergeCell ref="E39:F39"/>
    <mergeCell ref="B39:C39"/>
    <mergeCell ref="B31:C32"/>
    <mergeCell ref="B35:C35"/>
    <mergeCell ref="B36:C36"/>
    <mergeCell ref="B37:C37"/>
    <mergeCell ref="E32:F32"/>
    <mergeCell ref="E35:F35"/>
    <mergeCell ref="E36:F36"/>
    <mergeCell ref="E37:F37"/>
    <mergeCell ref="E31:F31"/>
    <mergeCell ref="E33:F33"/>
    <mergeCell ref="E34:F34"/>
    <mergeCell ref="E38:F38"/>
    <mergeCell ref="B33:C33"/>
    <mergeCell ref="B3:K3"/>
    <mergeCell ref="B4:K4"/>
    <mergeCell ref="B6:K6"/>
    <mergeCell ref="B26:C26"/>
    <mergeCell ref="E26:F26"/>
    <mergeCell ref="B12:B14"/>
    <mergeCell ref="F19:G19"/>
    <mergeCell ref="F20:G20"/>
    <mergeCell ref="F21:G21"/>
    <mergeCell ref="B24:C24"/>
    <mergeCell ref="E24:F24"/>
    <mergeCell ref="B25:C25"/>
    <mergeCell ref="E25:F25"/>
    <mergeCell ref="B34:C34"/>
    <mergeCell ref="B38:C38"/>
    <mergeCell ref="B5:K5"/>
    <mergeCell ref="B27:C27"/>
    <mergeCell ref="E27:F27"/>
    <mergeCell ref="B28:C28"/>
    <mergeCell ref="E28:F28"/>
    <mergeCell ref="A29:C29"/>
    <mergeCell ref="E29:F29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Header>&amp;L164/TP/ZP/U/2024&amp;CFORMULARZ ASORTYMENTOWO-CENOWY&amp;RZałącznik nr 2 do SWZ</oddHeader>
  </headerFooter>
  <rowBreaks count="2" manualBreakCount="2">
    <brk id="17" max="16383" man="1"/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Lokalizacja 1 - FAC</vt:lpstr>
      <vt:lpstr>Lokalizacja 2 - FAC</vt:lpstr>
      <vt:lpstr>Lokalizacja 3 - FAC</vt:lpstr>
      <vt:lpstr>'Lokalizacja 1 - FAC'!Obszar_wydruku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Anna Majewska</cp:lastModifiedBy>
  <cp:lastPrinted>2024-12-13T08:50:10Z</cp:lastPrinted>
  <dcterms:created xsi:type="dcterms:W3CDTF">2018-09-10T13:00:58Z</dcterms:created>
  <dcterms:modified xsi:type="dcterms:W3CDTF">2024-12-13T08:50:38Z</dcterms:modified>
</cp:coreProperties>
</file>