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zysztof Smyczak\Documents\! praca\Energia elektryczna na 2020\SIWZ\"/>
    </mc:Choice>
  </mc:AlternateContent>
  <xr:revisionPtr revIDLastSave="0" documentId="13_ncr:1_{63BB7F3F-FFD4-4122-87B7-A9CFB99D4C54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Formularz nr 1" sheetId="1" r:id="rId1"/>
    <sheet name="slownie" sheetId="3" state="hidden" r:id="rId2"/>
  </sheets>
  <definedNames>
    <definedName name="_Hlk195319353" localSheetId="0">'Formularz nr 1'!#REF!</definedName>
    <definedName name="excelblog_Dziesiatki">{"dziesięć";"dwadzieścia";"trzydzieści";"czterdzieści";"pięćdziesiąt";"sześćdziesiąt";"siedemdziesiąt";"osiemdziesiąt";"dziewięćdziesiąt"}</definedName>
    <definedName name="excelblog_Jednosci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>{"sto";"dwieście";"trzysta";"czterysta";"pięćset";"sześćset";"siedemset";"osiemset";"dziewięcset"}</definedName>
    <definedName name="_xlnm.Print_Area" localSheetId="0">'Formularz nr 1'!$A$1:$G$109</definedName>
    <definedName name="OLE_LINK1" localSheetId="0">'Formularz nr 1'!#REF!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1" i="1" l="1"/>
  <c r="G57" i="1" l="1"/>
  <c r="G56" i="1"/>
  <c r="G54" i="1"/>
  <c r="G52" i="1"/>
  <c r="G51" i="1"/>
  <c r="G43" i="1"/>
  <c r="G42" i="1"/>
  <c r="G41" i="1"/>
  <c r="G40" i="1"/>
  <c r="G39" i="1"/>
  <c r="G38" i="1"/>
  <c r="G37" i="1"/>
  <c r="G36" i="1"/>
  <c r="G35" i="1"/>
  <c r="G34" i="1"/>
  <c r="G33" i="1"/>
  <c r="G32" i="1"/>
  <c r="E57" i="1"/>
  <c r="E56" i="1"/>
  <c r="E54" i="1"/>
  <c r="E52" i="1"/>
  <c r="E51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50" i="1"/>
  <c r="G49" i="1"/>
  <c r="G53" i="1"/>
  <c r="E48" i="1"/>
  <c r="E47" i="1"/>
  <c r="E46" i="1"/>
  <c r="G45" i="1"/>
  <c r="G50" i="1" l="1"/>
  <c r="G46" i="1"/>
  <c r="G47" i="1"/>
  <c r="G48" i="1"/>
  <c r="E45" i="1"/>
  <c r="E53" i="1"/>
  <c r="E49" i="1"/>
  <c r="D29" i="3"/>
  <c r="C29" i="3"/>
  <c r="H28" i="3"/>
  <c r="H29" i="3" s="1"/>
  <c r="B32" i="3" s="1"/>
  <c r="G28" i="3"/>
  <c r="G29" i="3" s="1"/>
  <c r="B33" i="3" s="1"/>
  <c r="F28" i="3"/>
  <c r="F29" i="3" s="1"/>
  <c r="E28" i="3"/>
  <c r="E29" i="3" s="1"/>
  <c r="D28" i="3"/>
  <c r="C63" i="1" l="1"/>
  <c r="B31" i="3"/>
  <c r="B2" i="3" l="1"/>
  <c r="C5" i="3" s="1"/>
  <c r="C65" i="1"/>
  <c r="B14" i="3" s="1"/>
  <c r="F16" i="3" l="1"/>
  <c r="F17" i="3" s="1"/>
  <c r="E16" i="3"/>
  <c r="E17" i="3" s="1"/>
  <c r="D16" i="3"/>
  <c r="D17" i="3" s="1"/>
  <c r="C17" i="3"/>
  <c r="H16" i="3"/>
  <c r="H17" i="3" s="1"/>
  <c r="G16" i="3"/>
  <c r="G17" i="3" s="1"/>
  <c r="H4" i="3"/>
  <c r="H5" i="3" s="1"/>
  <c r="D4" i="3"/>
  <c r="D5" i="3" s="1"/>
  <c r="E4" i="3"/>
  <c r="E5" i="3" s="1"/>
  <c r="G4" i="3"/>
  <c r="G5" i="3" s="1"/>
  <c r="F4" i="3"/>
  <c r="F5" i="3" s="1"/>
  <c r="B20" i="3" l="1"/>
  <c r="B21" i="3"/>
  <c r="C66" i="1" s="1"/>
  <c r="B19" i="3"/>
  <c r="B9" i="3"/>
  <c r="C64" i="1" s="1"/>
  <c r="B7" i="3"/>
  <c r="B8" i="3"/>
</calcChain>
</file>

<file path=xl/sharedStrings.xml><?xml version="1.0" encoding="utf-8"?>
<sst xmlns="http://schemas.openxmlformats.org/spreadsheetml/2006/main" count="171" uniqueCount="134">
  <si>
    <t>będąc uprawnionym(-i) do składania oświadczeń woli, w tym do zaciągania zobowiązań w imieniu Wykonawcy, którym jest:</t>
  </si>
  <si>
    <t>składamy niniejszą ofertę:</t>
  </si>
  <si>
    <t>Grosze 2</t>
  </si>
  <si>
    <t>Grosze</t>
  </si>
  <si>
    <t>Setki</t>
  </si>
  <si>
    <t>Tysiące</t>
  </si>
  <si>
    <t>Miliony</t>
  </si>
  <si>
    <t>Miliardy</t>
  </si>
  <si>
    <t>W odpowiedzi na ogłoszenie o wszczęciu postępowania o udzielenie zamówienia sektorowego,
pod nazwą:</t>
  </si>
  <si>
    <t>Cena 1</t>
  </si>
  <si>
    <t>Cena 2</t>
  </si>
  <si>
    <t>Cena 3</t>
  </si>
  <si>
    <t>nie kasować</t>
  </si>
  <si>
    <t>słownie 1</t>
  </si>
  <si>
    <t>słownie 2</t>
  </si>
  <si>
    <t>słownie 3</t>
  </si>
  <si>
    <t>słownie:</t>
  </si>
  <si>
    <t>B23, szczyt przedpołudniowy</t>
  </si>
  <si>
    <t>B23, szczyt popołudniowy</t>
  </si>
  <si>
    <t>B23, pozostałe godziny doby</t>
  </si>
  <si>
    <t>B21, cała doba</t>
  </si>
  <si>
    <t>B12, dzienna</t>
  </si>
  <si>
    <t>B12, nocna</t>
  </si>
  <si>
    <t>B11, cała doba</t>
  </si>
  <si>
    <t>C22A, szczytowa</t>
  </si>
  <si>
    <t>C22A, pozaszczytowa</t>
  </si>
  <si>
    <t>C21, cała doba</t>
  </si>
  <si>
    <t>C12A, szczytowa</t>
  </si>
  <si>
    <t>C12A, pozaszczytowa</t>
  </si>
  <si>
    <t>C11, cała doba</t>
  </si>
  <si>
    <t>Z1.1</t>
  </si>
  <si>
    <t>Z1.2</t>
  </si>
  <si>
    <t>Z1.3</t>
  </si>
  <si>
    <t>Z2.1</t>
  </si>
  <si>
    <t>Z3.1</t>
  </si>
  <si>
    <t>Z3.2</t>
  </si>
  <si>
    <t>Z4.1</t>
  </si>
  <si>
    <t>Z5.1</t>
  </si>
  <si>
    <t>Z5.2</t>
  </si>
  <si>
    <t>Z7.1</t>
  </si>
  <si>
    <t>Z8.1</t>
  </si>
  <si>
    <t>Z8.2</t>
  </si>
  <si>
    <t>Z9.1</t>
  </si>
  <si>
    <t>grupa taryfowa, strefa czasowa</t>
  </si>
  <si>
    <t>l.p.</t>
  </si>
  <si>
    <t>T1.1</t>
  </si>
  <si>
    <t>T1.2</t>
  </si>
  <si>
    <t>T1.3</t>
  </si>
  <si>
    <t>R, cała doba</t>
  </si>
  <si>
    <t>C12B, dzienna</t>
  </si>
  <si>
    <t>C12B, nocna</t>
  </si>
  <si>
    <t>T2.1</t>
  </si>
  <si>
    <t>T3.1</t>
  </si>
  <si>
    <t>T3.2</t>
  </si>
  <si>
    <t>T4.1</t>
  </si>
  <si>
    <t>T4.2</t>
  </si>
  <si>
    <t>T5.1</t>
  </si>
  <si>
    <t>T6.1</t>
  </si>
  <si>
    <t>PW</t>
  </si>
  <si>
    <t>PO</t>
  </si>
  <si>
    <t>na potrzeby własne</t>
  </si>
  <si>
    <t>do dalszej odsprzedaży</t>
  </si>
  <si>
    <t xml:space="preserve">wolumen </t>
  </si>
  <si>
    <t>cena brutto za MWh</t>
  </si>
  <si>
    <t>Jednocześnie oświadczamy, że naliczona przez nas stawka VAT wynosi:</t>
  </si>
  <si>
    <t>i jest zgodna z obowiązującymi przepisami.</t>
  </si>
  <si>
    <t>cena netto:</t>
  </si>
  <si>
    <t>cena brutto:</t>
  </si>
  <si>
    <t>1. Oferujemy wykonanie przedmiotu zamówienia na poniższych warunkach:</t>
  </si>
  <si>
    <t>2. Oferujemy wykonanie całości przedmiotu zamówienia za cenę:</t>
  </si>
  <si>
    <t>zł</t>
  </si>
  <si>
    <t>cena netto za MWh</t>
  </si>
  <si>
    <t xml:space="preserve"> dla obiektów TS i Pomorskiej SE na potrzeby własne, z akcyzą</t>
  </si>
  <si>
    <t>dla obiektów Portów i PSSE na potrzeby własne i do odsprzedaży, bez akcyzy</t>
  </si>
  <si>
    <t>wartość netto</t>
  </si>
  <si>
    <t>dla obiektów ZWiK i PWiK na potrzeby własne, bez akcyzy</t>
  </si>
  <si>
    <t>OFERTA WARUNKÓW WYKONANIA ZAMÓWIENIA</t>
  </si>
  <si>
    <t>Formularz nr 1</t>
  </si>
  <si>
    <t>(pieczęć nagłówkowa Wykonawcy)</t>
  </si>
  <si>
    <t>-</t>
  </si>
  <si>
    <t>(pełna nazwa Wykonawcy)</t>
  </si>
  <si>
    <t>(adres siedziby Wykonawcy)</t>
  </si>
  <si>
    <t>Oświadczamy, że:</t>
  </si>
  <si>
    <t>Termin płatności naszych faktur określamy na co najmniej 30 dni od daty wystawienia faktury, jednak nie krótszym niż 14 dni od daty doręczenia Zamawiającemu prawidłowo wystawionej faktury.</t>
  </si>
  <si>
    <t xml:space="preserve">„Dostawy energii elektrycznej na potrzeby obiektów ZWiK, PWiK, TS, PSSE, Pomorskiej SE
i trzech portów na rok 2020”                                                                                                                                                                   </t>
  </si>
  <si>
    <t>3.</t>
  </si>
  <si>
    <t>4.</t>
  </si>
  <si>
    <t>5.</t>
  </si>
  <si>
    <t>Ponadto oświadczamy, że:</t>
  </si>
  <si>
    <t>a)</t>
  </si>
  <si>
    <t xml:space="preserve">zapoznaliśmy się ze Specyfikacją Istotnych Warunków Zamówienia wraz z załącznikami, uwzględniając wszelkie jej zmiany oraz odpowiedzi na zapytania Wykonawców i nie wnosimy do niej zastrzeżeń;
</t>
  </si>
  <si>
    <t>b)</t>
  </si>
  <si>
    <t>c)</t>
  </si>
  <si>
    <t>d)</t>
  </si>
  <si>
    <t>e)</t>
  </si>
  <si>
    <t>f)</t>
  </si>
  <si>
    <t>g)</t>
  </si>
  <si>
    <t>h)</t>
  </si>
  <si>
    <t>i)</t>
  </si>
  <si>
    <t xml:space="preserve">wzory umów o wykonanie zamówienia zostały przez nas zaakceptowane i zobowiązujemy się w przypadku wyboru naszej oferty jako najkorzystniejszej, do podpisania umów w takim brzmieniu, z uwzględnieniem warunków naszej oferty, w miejscu i terminie wyznaczonym przez Zamawiającego;
</t>
  </si>
  <si>
    <t>uzyskaliśmy od Zamawiającego wszelkie informacje konieczne do prawidłowego sporządzenia oferty i do wykonania zamówienia;</t>
  </si>
  <si>
    <t>posiadamy generalną umowę/promesę umowy o świadczenie usług dystrybucji (GUD) energii elektrycznej z operatorami systemów dystrybucyjnych: ENEA Operator Sp. z o.o., ENERGA-OPERATOR S.A., Polenergia Dystrybucja Sp. z o.o. oraz PKP Energetyka S.A.;</t>
  </si>
  <si>
    <t xml:space="preserve">REGON …………………………………… NIP ………………………………………………… </t>
  </si>
  <si>
    <t xml:space="preserve">nr telefonu ……………………  nr faksu  …………………… e-mail …………………………… </t>
  </si>
  <si>
    <t>powierzymy niżej wymienionym podwykonawcom wykonanie niżej wskazanych części zamówienia:</t>
  </si>
  <si>
    <t>firma (nazwa) podwykonawcy</t>
  </si>
  <si>
    <t>część (zakres) zamówienia</t>
  </si>
  <si>
    <t>1.</t>
  </si>
  <si>
    <t>2.</t>
  </si>
  <si>
    <t>(należy wypełnić, jeżeli wykonawca przewiduje udział podwykonawców)</t>
  </si>
  <si>
    <t>j)</t>
  </si>
  <si>
    <r>
      <t xml:space="preserve">w celu potwierdzenia spełniania warunków udziału w postępowaniu, będziemy polegać na zdolnościach </t>
    </r>
    <r>
      <rPr>
        <u/>
        <sz val="12"/>
        <rFont val="Times New Roman"/>
        <family val="1"/>
        <charset val="238"/>
      </rPr>
      <t>technicznych</t>
    </r>
    <r>
      <rPr>
        <sz val="12"/>
        <rFont val="Times New Roman"/>
        <family val="1"/>
        <charset val="238"/>
      </rPr>
      <t xml:space="preserve"> lub </t>
    </r>
    <r>
      <rPr>
        <u/>
        <sz val="12"/>
        <rFont val="Times New Roman"/>
        <family val="1"/>
        <charset val="238"/>
      </rPr>
      <t>zawodowych</t>
    </r>
    <r>
      <rPr>
        <sz val="12"/>
        <rFont val="Times New Roman"/>
        <family val="1"/>
        <charset val="238"/>
      </rPr>
      <t xml:space="preserve"> lub </t>
    </r>
    <r>
      <rPr>
        <u/>
        <sz val="12"/>
        <rFont val="Times New Roman"/>
        <family val="1"/>
        <charset val="238"/>
      </rPr>
      <t>sytuacji finansowej</t>
    </r>
    <r>
      <rPr>
        <sz val="12"/>
        <rFont val="Times New Roman"/>
        <family val="1"/>
        <charset val="238"/>
      </rPr>
      <t xml:space="preserve"> lub </t>
    </r>
    <r>
      <rPr>
        <u/>
        <sz val="12"/>
        <rFont val="Times New Roman"/>
        <family val="1"/>
        <charset val="238"/>
      </rPr>
      <t>ekonomicznej</t>
    </r>
    <r>
      <rPr>
        <sz val="12"/>
        <rFont val="Times New Roman"/>
        <family val="1"/>
        <charset val="238"/>
      </rPr>
      <t xml:space="preserve"> innych, niżej wymienionych podmiotów (podmioty trzecie):</t>
    </r>
  </si>
  <si>
    <t>firma (nazwa) podmiotu trzeciego</t>
  </si>
  <si>
    <t>udostępniany potencjał</t>
  </si>
  <si>
    <t>(należy wypełnić, jeżeli wykonawca przewiduje udział podmiotów trzecich)</t>
  </si>
  <si>
    <t>k)</t>
  </si>
  <si>
    <t xml:space="preserve">poniżej wskazujemy nazwę, numer, zakres informacji do wykorzystania oraz datę wszczęcia odrębnego postępowania prowadzonego przez zamawiającego (ZWiK Sp. z o.o. w Szczecinie), w którym złożyliśmy JEDZ zawierający nadal aktualne informacje do wykorzystania w niniejszym postępowaniu:
</t>
  </si>
  <si>
    <t>data wszczęcia postępowania</t>
  </si>
  <si>
    <t>informacje do wykorzystania</t>
  </si>
  <si>
    <t xml:space="preserve">nazwa 
postępowania </t>
  </si>
  <si>
    <t>numer postępowania (BZP/…/…)</t>
  </si>
  <si>
    <t xml:space="preserve">(należy wypełnić, jeżeli wykonawca przewiduje wykorzystanie przez zamawiającego 
informacji zawartych w JEDZ w odrębnym postępowaniu)
</t>
  </si>
  <si>
    <t>l)</t>
  </si>
  <si>
    <t>m)</t>
  </si>
  <si>
    <t xml:space="preserve">oświadczenia lub dokumenty dotyczące wykonawcy, o których mowa w art. 26 ust. 6 ustawy Prawo zamówień publicznych są dostępne w formie elektronicznej w bezpłatnej bazie danych pod następującym adresem internetowym:
……………………………………………………………………………………………… 
</t>
  </si>
  <si>
    <t>¹ niepotrzebne skreślić
²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
³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</t>
  </si>
  <si>
    <t>oferta nie zawiera / zawiera¹ informacji stanowiących tajemnicę przedsiębiorstwa 
w rozumieniu przepisów o zwalczaniu nieuczciwej konkurencji. Informacje takie zawarte są w następujących dokumentach:
………………………………………………………………………………………………
………………………………………………………………………………………………
………………………………………………………………………………………………</t>
  </si>
  <si>
    <t>wypełniliśmy obowiązki informacyjne przewidziane w art. 13 lub art. 14 RODO² wobec osób fizycznych, od których dane osobowe bezpośrednio lub pośrednio pozyskaliśmy w celu ubiegania się o udzielenie zamówienia publicznego w niniejszym postępowaniu³;</t>
  </si>
  <si>
    <t>jesteśmy / nie jesteśmy¹ podatnikiem podatku od towarów i usług (VAT)
Nasz NIP: ……………………………. REGON: ……………………………. ;</t>
  </si>
  <si>
    <t>wadium należy zwrócić nam na następujący rachunek bankowy:
………………………………………………………………………………………. ;</t>
  </si>
  <si>
    <t>Termin realizacji zamówienia określamy na nie wcześniej niż od dnia 01.01.2020 r. do dnia 31.12.2020 r.</t>
  </si>
  <si>
    <t>(miejsce i data)</t>
  </si>
  <si>
    <t>kwalifikowany podpis(y) elektroniczny:
osób uprawnionych do reprezentacji wykonawcy
 a w przypadku oferty wspólnej - pełnomocnika wykonawców</t>
  </si>
  <si>
    <t>uważamy się za związanych niniejszą ofertą przez okres 60 dni począwszy od upływu terminu składania ofert;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</si>
</sst>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&quot; &quot;??/16"/>
    <numFmt numFmtId="165" formatCode="#,##0.0"/>
  </numFmts>
  <fonts count="23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sz val="10"/>
      <name val="Arial"/>
      <charset val="238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name val="Tahoma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2"/>
      <name val="Arial"/>
      <family val="2"/>
      <charset val="238"/>
    </font>
    <font>
      <b/>
      <sz val="8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u/>
      <sz val="12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79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0" xfId="0" applyFill="1" applyBorder="1" applyProtection="1"/>
    <xf numFmtId="4" fontId="0" fillId="0" borderId="0" xfId="0" applyNumberFormat="1" applyFill="1" applyProtection="1"/>
    <xf numFmtId="4" fontId="1" fillId="0" borderId="0" xfId="0" applyNumberFormat="1" applyFont="1" applyFill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164" fontId="0" fillId="0" borderId="0" xfId="0" applyNumberFormat="1" applyFill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6" fillId="0" borderId="0" xfId="0" applyFont="1" applyFill="1" applyProtection="1"/>
    <xf numFmtId="0" fontId="6" fillId="0" borderId="0" xfId="0" applyFont="1" applyFill="1" applyBorder="1" applyProtection="1"/>
    <xf numFmtId="0" fontId="0" fillId="5" borderId="0" xfId="0" applyFill="1" applyProtection="1"/>
    <xf numFmtId="0" fontId="1" fillId="5" borderId="0" xfId="0" applyFont="1" applyFill="1" applyProtection="1"/>
    <xf numFmtId="0" fontId="0" fillId="5" borderId="0" xfId="0" applyFill="1" applyBorder="1" applyProtection="1"/>
    <xf numFmtId="0" fontId="9" fillId="5" borderId="0" xfId="0" applyFont="1" applyFill="1" applyProtection="1"/>
    <xf numFmtId="0" fontId="10" fillId="4" borderId="0" xfId="2" applyFont="1" applyProtection="1"/>
    <xf numFmtId="0" fontId="9" fillId="0" borderId="0" xfId="0" applyFont="1" applyFill="1" applyProtection="1"/>
    <xf numFmtId="0" fontId="10" fillId="3" borderId="0" xfId="1" applyFont="1" applyProtection="1"/>
    <xf numFmtId="0" fontId="13" fillId="0" borderId="0" xfId="0" applyFont="1" applyBorder="1" applyProtection="1"/>
    <xf numFmtId="0" fontId="13" fillId="0" borderId="0" xfId="0" applyFont="1" applyProtection="1"/>
    <xf numFmtId="0" fontId="13" fillId="0" borderId="0" xfId="0" applyFont="1" applyAlignment="1" applyProtection="1">
      <alignment vertical="center"/>
    </xf>
    <xf numFmtId="0" fontId="13" fillId="0" borderId="1" xfId="0" applyFont="1" applyFill="1" applyBorder="1" applyAlignment="1" applyProtection="1">
      <alignment horizontal="center" vertical="center" wrapText="1"/>
    </xf>
    <xf numFmtId="2" fontId="13" fillId="0" borderId="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4" fontId="13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4" fontId="13" fillId="0" borderId="0" xfId="0" applyNumberFormat="1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 applyProtection="1">
      <alignment horizontal="left" vertical="center" wrapText="1" readingOrder="1"/>
    </xf>
    <xf numFmtId="0" fontId="13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 applyProtection="1">
      <alignment horizontal="left" vertical="top"/>
    </xf>
    <xf numFmtId="0" fontId="13" fillId="0" borderId="0" xfId="0" applyFont="1" applyFill="1" applyBorder="1" applyAlignment="1" applyProtection="1">
      <alignment horizontal="right" vertical="center" wrapText="1"/>
    </xf>
    <xf numFmtId="0" fontId="16" fillId="0" borderId="0" xfId="0" applyFont="1" applyBorder="1" applyAlignment="1">
      <alignment horizontal="center" vertical="center"/>
    </xf>
    <xf numFmtId="49" fontId="13" fillId="0" borderId="0" xfId="0" applyNumberFormat="1" applyFont="1" applyFill="1" applyBorder="1" applyAlignment="1" applyProtection="1">
      <alignment horizontal="center" vertical="top" wrapText="1"/>
    </xf>
    <xf numFmtId="49" fontId="13" fillId="0" borderId="0" xfId="0" applyNumberFormat="1" applyFont="1" applyAlignment="1">
      <alignment horizontal="left" vertical="top" wrapText="1"/>
    </xf>
    <xf numFmtId="49" fontId="13" fillId="0" borderId="11" xfId="0" applyNumberFormat="1" applyFont="1" applyFill="1" applyBorder="1" applyAlignment="1" applyProtection="1">
      <alignment horizontal="center" vertical="top" wrapText="1"/>
    </xf>
    <xf numFmtId="49" fontId="13" fillId="0" borderId="14" xfId="0" applyNumberFormat="1" applyFont="1" applyFill="1" applyBorder="1" applyAlignment="1" applyProtection="1">
      <alignment horizontal="center" vertical="top" wrapText="1"/>
    </xf>
    <xf numFmtId="49" fontId="13" fillId="0" borderId="17" xfId="0" applyNumberFormat="1" applyFont="1" applyFill="1" applyBorder="1" applyAlignment="1" applyProtection="1">
      <alignment horizontal="center" vertical="top" wrapText="1"/>
    </xf>
    <xf numFmtId="0" fontId="13" fillId="0" borderId="0" xfId="0" applyFont="1" applyAlignment="1" applyProtection="1">
      <alignment horizontal="center"/>
    </xf>
    <xf numFmtId="0" fontId="13" fillId="0" borderId="10" xfId="0" applyFont="1" applyBorder="1" applyAlignment="1">
      <alignment horizontal="left" vertical="top" wrapText="1"/>
    </xf>
    <xf numFmtId="49" fontId="0" fillId="0" borderId="18" xfId="0" applyNumberFormat="1" applyBorder="1" applyAlignment="1">
      <alignment vertical="top" wrapText="1"/>
    </xf>
    <xf numFmtId="0" fontId="19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49" fontId="13" fillId="0" borderId="0" xfId="0" applyNumberFormat="1" applyFont="1" applyFill="1" applyBorder="1" applyAlignment="1" applyProtection="1">
      <alignment horizontal="right" vertical="top" wrapText="1"/>
    </xf>
    <xf numFmtId="0" fontId="6" fillId="0" borderId="0" xfId="0" applyFont="1" applyAlignment="1">
      <alignment wrapText="1"/>
    </xf>
    <xf numFmtId="0" fontId="21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3" fillId="0" borderId="5" xfId="0" applyFont="1" applyFill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left" vertical="top"/>
    </xf>
    <xf numFmtId="0" fontId="13" fillId="0" borderId="5" xfId="0" applyFont="1" applyBorder="1" applyAlignment="1" applyProtection="1">
      <alignment vertical="top" wrapText="1"/>
    </xf>
    <xf numFmtId="0" fontId="13" fillId="0" borderId="9" xfId="0" applyFont="1" applyFill="1" applyBorder="1" applyAlignment="1" applyProtection="1">
      <alignment horizontal="center" vertical="center" wrapText="1"/>
    </xf>
    <xf numFmtId="2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</xf>
    <xf numFmtId="2" fontId="13" fillId="0" borderId="10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center" vertical="center" wrapText="1"/>
    </xf>
    <xf numFmtId="0" fontId="12" fillId="0" borderId="25" xfId="0" applyFont="1" applyBorder="1" applyAlignment="1" applyProtection="1">
      <alignment horizontal="center" vertical="center" wrapText="1"/>
    </xf>
    <xf numFmtId="0" fontId="12" fillId="0" borderId="26" xfId="0" applyFont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right" vertical="center"/>
    </xf>
    <xf numFmtId="0" fontId="13" fillId="0" borderId="0" xfId="0" applyFont="1" applyBorder="1" applyAlignment="1" applyProtection="1">
      <alignment horizontal="left"/>
    </xf>
    <xf numFmtId="165" fontId="14" fillId="0" borderId="10" xfId="0" applyNumberFormat="1" applyFont="1" applyFill="1" applyBorder="1" applyAlignment="1" applyProtection="1">
      <alignment horizontal="right" vertical="center" wrapText="1"/>
    </xf>
    <xf numFmtId="165" fontId="14" fillId="0" borderId="1" xfId="0" applyNumberFormat="1" applyFont="1" applyFill="1" applyBorder="1" applyAlignment="1" applyProtection="1">
      <alignment horizontal="right" vertical="center" wrapText="1"/>
    </xf>
    <xf numFmtId="165" fontId="14" fillId="0" borderId="9" xfId="0" applyNumberFormat="1" applyFont="1" applyFill="1" applyBorder="1" applyAlignment="1" applyProtection="1">
      <alignment horizontal="right" vertical="center" wrapText="1"/>
    </xf>
    <xf numFmtId="4" fontId="0" fillId="0" borderId="1" xfId="0" applyNumberFormat="1" applyFill="1" applyBorder="1" applyProtection="1"/>
    <xf numFmtId="0" fontId="0" fillId="0" borderId="2" xfId="0" applyFill="1" applyBorder="1" applyProtection="1"/>
    <xf numFmtId="0" fontId="0" fillId="0" borderId="3" xfId="0" applyFill="1" applyBorder="1" applyProtection="1"/>
    <xf numFmtId="0" fontId="0" fillId="0" borderId="4" xfId="0" applyFill="1" applyBorder="1" applyProtection="1"/>
    <xf numFmtId="0" fontId="9" fillId="6" borderId="0" xfId="0" applyFont="1" applyFill="1" applyProtection="1"/>
    <xf numFmtId="0" fontId="1" fillId="6" borderId="0" xfId="0" applyFont="1" applyFill="1" applyProtection="1"/>
    <xf numFmtId="0" fontId="0" fillId="6" borderId="0" xfId="0" applyFill="1" applyProtection="1"/>
    <xf numFmtId="0" fontId="0" fillId="6" borderId="0" xfId="0" applyFill="1" applyBorder="1" applyProtection="1"/>
    <xf numFmtId="0" fontId="11" fillId="0" borderId="0" xfId="0" applyFont="1" applyFill="1" applyProtection="1"/>
    <xf numFmtId="0" fontId="9" fillId="7" borderId="0" xfId="0" applyFont="1" applyFill="1" applyProtection="1"/>
    <xf numFmtId="0" fontId="1" fillId="7" borderId="0" xfId="0" applyFont="1" applyFill="1" applyProtection="1"/>
    <xf numFmtId="0" fontId="9" fillId="7" borderId="0" xfId="0" applyFont="1" applyFill="1" applyBorder="1" applyProtection="1"/>
    <xf numFmtId="0" fontId="9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8" fillId="0" borderId="0" xfId="3" applyFont="1" applyFill="1" applyAlignment="1" applyProtection="1">
      <alignment horizontal="right" vertical="center"/>
    </xf>
    <xf numFmtId="0" fontId="13" fillId="0" borderId="0" xfId="0" applyFont="1" applyFill="1" applyProtection="1"/>
    <xf numFmtId="2" fontId="13" fillId="6" borderId="10" xfId="0" applyNumberFormat="1" applyFont="1" applyFill="1" applyBorder="1" applyAlignment="1" applyProtection="1">
      <alignment horizontal="center" vertical="center" wrapText="1"/>
      <protection locked="0"/>
    </xf>
    <xf numFmtId="2" fontId="13" fillId="6" borderId="1" xfId="0" applyNumberFormat="1" applyFont="1" applyFill="1" applyBorder="1" applyAlignment="1" applyProtection="1">
      <alignment horizontal="center" vertical="center" wrapText="1"/>
      <protection locked="0"/>
    </xf>
    <xf numFmtId="2" fontId="13" fillId="6" borderId="9" xfId="0" applyNumberFormat="1" applyFont="1" applyFill="1" applyBorder="1" applyAlignment="1" applyProtection="1">
      <alignment horizontal="center" vertical="center" wrapText="1"/>
      <protection locked="0"/>
    </xf>
    <xf numFmtId="9" fontId="13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3" xfId="0" applyNumberFormat="1" applyFont="1" applyFill="1" applyBorder="1" applyAlignment="1" applyProtection="1">
      <alignment horizontal="right" vertical="center" wrapText="1"/>
    </xf>
    <xf numFmtId="4" fontId="14" fillId="0" borderId="4" xfId="0" applyNumberFormat="1" applyFont="1" applyFill="1" applyBorder="1" applyAlignment="1" applyProtection="1">
      <alignment horizontal="right" vertical="center" wrapText="1"/>
    </xf>
    <xf numFmtId="4" fontId="14" fillId="0" borderId="9" xfId="0" applyNumberFormat="1" applyFont="1" applyFill="1" applyBorder="1" applyAlignment="1" applyProtection="1">
      <alignment horizontal="right" vertical="center" wrapText="1"/>
    </xf>
    <xf numFmtId="4" fontId="14" fillId="0" borderId="10" xfId="0" applyNumberFormat="1" applyFont="1" applyFill="1" applyBorder="1" applyAlignment="1" applyProtection="1">
      <alignment horizontal="right" vertical="center" wrapText="1"/>
    </xf>
    <xf numFmtId="49" fontId="13" fillId="0" borderId="0" xfId="0" applyNumberFormat="1" applyFont="1" applyAlignment="1">
      <alignment horizontal="left" vertical="top" wrapText="1"/>
    </xf>
    <xf numFmtId="49" fontId="13" fillId="0" borderId="0" xfId="0" applyNumberFormat="1" applyFont="1" applyAlignment="1">
      <alignment horizontal="left" vertical="top" wrapText="1"/>
    </xf>
    <xf numFmtId="0" fontId="12" fillId="0" borderId="0" xfId="0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18" fillId="0" borderId="7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1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0" xfId="0" applyFont="1" applyAlignment="1"/>
    <xf numFmtId="0" fontId="0" fillId="0" borderId="0" xfId="0" applyAlignment="1"/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wrapText="1"/>
    </xf>
    <xf numFmtId="0" fontId="12" fillId="0" borderId="27" xfId="0" applyFont="1" applyBorder="1" applyAlignment="1" applyProtection="1">
      <alignment horizontal="center" vertical="center" wrapText="1"/>
    </xf>
    <xf numFmtId="0" fontId="0" fillId="0" borderId="28" xfId="0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center" wrapText="1" readingOrder="1"/>
    </xf>
    <xf numFmtId="0" fontId="13" fillId="0" borderId="0" xfId="0" applyFont="1" applyBorder="1" applyAlignment="1" applyProtection="1">
      <alignment horizontal="left" vertical="center" wrapText="1" readingOrder="1"/>
    </xf>
    <xf numFmtId="0" fontId="12" fillId="0" borderId="24" xfId="0" applyFont="1" applyBorder="1" applyAlignment="1" applyProtection="1">
      <alignment horizontal="center" vertical="center" wrapText="1"/>
    </xf>
    <xf numFmtId="0" fontId="12" fillId="0" borderId="25" xfId="0" applyFont="1" applyBorder="1" applyAlignment="1" applyProtection="1">
      <alignment horizontal="center" vertical="center" wrapText="1"/>
    </xf>
    <xf numFmtId="0" fontId="12" fillId="0" borderId="26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left"/>
    </xf>
    <xf numFmtId="0" fontId="13" fillId="0" borderId="10" xfId="0" applyFont="1" applyFill="1" applyBorder="1" applyAlignment="1" applyProtection="1">
      <alignment horizontal="left" vertical="center" wrapText="1"/>
    </xf>
    <xf numFmtId="0" fontId="0" fillId="0" borderId="10" xfId="0" applyBorder="1" applyAlignment="1">
      <alignment wrapText="1"/>
    </xf>
    <xf numFmtId="0" fontId="13" fillId="0" borderId="0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horizontal="center" vertical="center" wrapText="1" readingOrder="1"/>
    </xf>
    <xf numFmtId="0" fontId="13" fillId="0" borderId="0" xfId="0" applyFont="1" applyBorder="1" applyAlignment="1" applyProtection="1">
      <alignment vertical="top" wrapText="1"/>
    </xf>
    <xf numFmtId="0" fontId="0" fillId="0" borderId="0" xfId="0" applyAlignment="1">
      <alignment wrapText="1"/>
    </xf>
    <xf numFmtId="0" fontId="13" fillId="0" borderId="0" xfId="0" applyFont="1" applyFill="1" applyBorder="1" applyAlignment="1" applyProtection="1">
      <alignment horizontal="left" vertical="center"/>
    </xf>
    <xf numFmtId="0" fontId="9" fillId="0" borderId="0" xfId="0" applyFont="1" applyAlignment="1">
      <alignment vertical="center"/>
    </xf>
    <xf numFmtId="0" fontId="0" fillId="0" borderId="8" xfId="0" applyBorder="1" applyAlignment="1"/>
    <xf numFmtId="0" fontId="13" fillId="0" borderId="6" xfId="0" applyFont="1" applyBorder="1" applyAlignment="1" applyProtection="1">
      <alignment horizontal="center" wrapText="1"/>
    </xf>
    <xf numFmtId="0" fontId="14" fillId="0" borderId="1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 applyProtection="1">
      <alignment horizontal="left" vertical="center" wrapText="1"/>
    </xf>
    <xf numFmtId="0" fontId="0" fillId="0" borderId="9" xfId="0" applyBorder="1" applyAlignment="1">
      <alignment wrapText="1"/>
    </xf>
    <xf numFmtId="0" fontId="21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left" wrapText="1"/>
    </xf>
    <xf numFmtId="0" fontId="13" fillId="0" borderId="0" xfId="0" applyFont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21" fillId="0" borderId="7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left" wrapText="1" readingOrder="1"/>
    </xf>
    <xf numFmtId="0" fontId="1" fillId="0" borderId="0" xfId="0" applyFont="1" applyAlignment="1">
      <alignment horizontal="left" vertical="center" wrapText="1"/>
    </xf>
    <xf numFmtId="0" fontId="12" fillId="0" borderId="24" xfId="0" applyFont="1" applyFill="1" applyBorder="1" applyAlignment="1" applyProtection="1">
      <alignment horizontal="center" vertical="center" wrapText="1"/>
    </xf>
    <xf numFmtId="0" fontId="12" fillId="0" borderId="25" xfId="0" applyFont="1" applyFill="1" applyBorder="1" applyAlignment="1" applyProtection="1">
      <alignment horizontal="center" vertical="center" wrapText="1"/>
    </xf>
    <xf numFmtId="0" fontId="12" fillId="0" borderId="26" xfId="0" applyFont="1" applyFill="1" applyBorder="1" applyAlignment="1" applyProtection="1">
      <alignment horizontal="center" vertical="center" wrapText="1"/>
    </xf>
    <xf numFmtId="0" fontId="12" fillId="2" borderId="11" xfId="0" applyFont="1" applyFill="1" applyBorder="1" applyAlignment="1" applyProtection="1">
      <alignment horizontal="center" vertical="center" wrapText="1"/>
    </xf>
    <xf numFmtId="0" fontId="12" fillId="2" borderId="12" xfId="0" applyFont="1" applyFill="1" applyBorder="1" applyAlignment="1" applyProtection="1">
      <alignment horizontal="center" vertical="center" wrapText="1"/>
    </xf>
    <xf numFmtId="0" fontId="12" fillId="2" borderId="13" xfId="0" applyFont="1" applyFill="1" applyBorder="1" applyAlignment="1" applyProtection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3" fillId="0" borderId="12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49" fontId="13" fillId="0" borderId="12" xfId="0" applyNumberFormat="1" applyFont="1" applyBorder="1" applyAlignment="1">
      <alignment horizontal="center" vertical="top" wrapText="1"/>
    </xf>
    <xf numFmtId="49" fontId="13" fillId="0" borderId="15" xfId="0" applyNumberFormat="1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49" fontId="13" fillId="0" borderId="0" xfId="0" applyNumberFormat="1" applyFont="1" applyAlignment="1">
      <alignment horizontal="left" vertical="top" wrapText="1"/>
    </xf>
    <xf numFmtId="49" fontId="13" fillId="0" borderId="0" xfId="0" applyNumberFormat="1" applyFont="1" applyBorder="1" applyAlignment="1">
      <alignment horizontal="left" vertical="top" wrapText="1"/>
    </xf>
    <xf numFmtId="49" fontId="13" fillId="0" borderId="18" xfId="0" applyNumberFormat="1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49" fontId="13" fillId="0" borderId="20" xfId="0" applyNumberFormat="1" applyFont="1" applyFill="1" applyBorder="1" applyAlignment="1" applyProtection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49" fontId="13" fillId="0" borderId="17" xfId="0" applyNumberFormat="1" applyFont="1" applyFill="1" applyBorder="1" applyAlignment="1" applyProtection="1">
      <alignment horizontal="center" vertical="top" wrapText="1"/>
    </xf>
    <xf numFmtId="49" fontId="13" fillId="0" borderId="18" xfId="0" applyNumberFormat="1" applyFont="1" applyFill="1" applyBorder="1" applyAlignment="1" applyProtection="1">
      <alignment horizontal="center" vertical="top" wrapText="1"/>
    </xf>
    <xf numFmtId="49" fontId="0" fillId="0" borderId="18" xfId="0" applyNumberFormat="1" applyBorder="1" applyAlignment="1">
      <alignment horizontal="center" vertical="top" wrapText="1"/>
    </xf>
    <xf numFmtId="49" fontId="0" fillId="0" borderId="19" xfId="0" applyNumberFormat="1" applyBorder="1" applyAlignment="1">
      <alignment horizontal="center" vertical="top" wrapText="1"/>
    </xf>
    <xf numFmtId="49" fontId="13" fillId="0" borderId="11" xfId="0" applyNumberFormat="1" applyFont="1" applyFill="1" applyBorder="1" applyAlignment="1" applyProtection="1">
      <alignment horizontal="center" vertical="center" wrapText="1"/>
    </xf>
    <xf numFmtId="49" fontId="13" fillId="0" borderId="12" xfId="0" applyNumberFormat="1" applyFont="1" applyFill="1" applyBorder="1" applyAlignment="1" applyProtection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49" fontId="13" fillId="0" borderId="21" xfId="0" applyNumberFormat="1" applyFont="1" applyFill="1" applyBorder="1" applyAlignment="1" applyProtection="1">
      <alignment horizontal="center" vertical="top" wrapText="1"/>
    </xf>
    <xf numFmtId="49" fontId="13" fillId="0" borderId="10" xfId="0" applyNumberFormat="1" applyFont="1" applyFill="1" applyBorder="1" applyAlignment="1" applyProtection="1">
      <alignment horizontal="center" vertical="top" wrapText="1"/>
    </xf>
    <xf numFmtId="0" fontId="20" fillId="0" borderId="0" xfId="0" applyFont="1" applyFill="1" applyBorder="1" applyAlignment="1" applyProtection="1">
      <alignment horizontal="left" vertical="top" wrapText="1"/>
    </xf>
    <xf numFmtId="0" fontId="17" fillId="0" borderId="2" xfId="0" applyFont="1" applyFill="1" applyBorder="1" applyAlignment="1" applyProtection="1">
      <alignment horizontal="center" vertical="center" wrapText="1"/>
    </xf>
    <xf numFmtId="0" fontId="17" fillId="0" borderId="3" xfId="0" applyFont="1" applyFill="1" applyBorder="1" applyAlignment="1" applyProtection="1">
      <alignment horizontal="center" vertical="center" wrapText="1"/>
    </xf>
    <xf numFmtId="0" fontId="17" fillId="0" borderId="4" xfId="0" applyFont="1" applyFill="1" applyBorder="1" applyAlignment="1" applyProtection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49" fontId="13" fillId="0" borderId="6" xfId="0" applyNumberFormat="1" applyFont="1" applyFill="1" applyBorder="1" applyAlignment="1" applyProtection="1">
      <alignment horizontal="center" vertical="top" wrapText="1"/>
    </xf>
  </cellXfs>
  <cellStyles count="4">
    <cellStyle name="Dobry" xfId="1" builtinId="26"/>
    <cellStyle name="Hiperłącze" xfId="3" builtinId="8"/>
    <cellStyle name="Normalny" xfId="0" builtinId="0"/>
    <cellStyle name="Zły" xfId="2" builtinId="27"/>
  </cellStyles>
  <dxfs count="0"/>
  <tableStyles count="0" defaultTableStyle="TableStyleMedium9" defaultPivotStyle="PivotStyleLight16"/>
  <colors>
    <mruColors>
      <color rgb="FFD1FFD9"/>
      <color rgb="FFEA1493"/>
      <color rgb="FFD1FFD1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9"/>
  <sheetViews>
    <sheetView showZeros="0" tabSelected="1" topLeftCell="A31" zoomScale="110" zoomScaleNormal="110" zoomScaleSheetLayoutView="130" workbookViewId="0">
      <selection activeCell="D31" sqref="D31"/>
    </sheetView>
  </sheetViews>
  <sheetFormatPr defaultRowHeight="15.75" x14ac:dyDescent="0.25"/>
  <cols>
    <col min="1" max="1" width="6.28515625" style="19" customWidth="1"/>
    <col min="2" max="2" width="13.85546875" style="19" customWidth="1"/>
    <col min="3" max="3" width="18.140625" style="19" customWidth="1"/>
    <col min="4" max="5" width="12.28515625" style="19" customWidth="1"/>
    <col min="6" max="6" width="12" style="19" customWidth="1"/>
    <col min="7" max="7" width="16.7109375" style="19" customWidth="1"/>
    <col min="8" max="16384" width="9.140625" style="19"/>
  </cols>
  <sheetData>
    <row r="1" spans="1:7" ht="15.75" customHeight="1" x14ac:dyDescent="0.25">
      <c r="A1" s="31"/>
      <c r="B1" s="31"/>
      <c r="C1" s="32"/>
      <c r="D1" s="32"/>
      <c r="E1" s="32"/>
      <c r="F1" s="32"/>
      <c r="G1" s="33" t="s">
        <v>77</v>
      </c>
    </row>
    <row r="2" spans="1:7" ht="15.75" customHeight="1" x14ac:dyDescent="0.25">
      <c r="A2" s="31"/>
      <c r="B2" s="31"/>
      <c r="C2" s="32"/>
      <c r="D2" s="32"/>
      <c r="E2" s="32"/>
      <c r="F2" s="32"/>
      <c r="G2" s="33"/>
    </row>
    <row r="3" spans="1:7" ht="15.75" customHeight="1" x14ac:dyDescent="0.25">
      <c r="A3" s="31"/>
      <c r="B3" s="31"/>
      <c r="C3" s="32"/>
      <c r="D3" s="32"/>
      <c r="E3" s="32"/>
      <c r="F3" s="32"/>
      <c r="G3" s="33"/>
    </row>
    <row r="4" spans="1:7" ht="15.75" customHeight="1" x14ac:dyDescent="0.25">
      <c r="A4" s="31"/>
      <c r="B4" s="31"/>
      <c r="C4" s="36"/>
      <c r="D4" s="32"/>
      <c r="E4" s="32"/>
      <c r="F4" s="32"/>
      <c r="G4" s="33"/>
    </row>
    <row r="5" spans="1:7" ht="15.75" customHeight="1" x14ac:dyDescent="0.25">
      <c r="A5" s="98" t="s">
        <v>78</v>
      </c>
      <c r="B5" s="99"/>
      <c r="C5" s="99"/>
      <c r="D5" s="63"/>
      <c r="E5" s="63"/>
      <c r="F5" s="63"/>
      <c r="G5" s="64"/>
    </row>
    <row r="6" spans="1:7" ht="15.75" customHeight="1" x14ac:dyDescent="0.25">
      <c r="A6" s="31"/>
      <c r="B6" s="31"/>
      <c r="C6" s="63"/>
      <c r="D6" s="63"/>
      <c r="E6" s="63"/>
      <c r="F6" s="63"/>
      <c r="G6" s="63"/>
    </row>
    <row r="7" spans="1:7" ht="15.75" customHeight="1" x14ac:dyDescent="0.25">
      <c r="A7" s="96" t="s">
        <v>76</v>
      </c>
      <c r="B7" s="97"/>
      <c r="C7" s="97"/>
      <c r="D7" s="97"/>
      <c r="E7" s="97"/>
      <c r="F7" s="97"/>
      <c r="G7" s="97"/>
    </row>
    <row r="8" spans="1:7" ht="15.75" customHeight="1" x14ac:dyDescent="0.25">
      <c r="A8" s="18"/>
      <c r="B8" s="18"/>
      <c r="C8" s="18"/>
      <c r="D8" s="18"/>
      <c r="E8" s="18"/>
      <c r="F8" s="18"/>
      <c r="G8" s="18"/>
    </row>
    <row r="9" spans="1:7" ht="12.75" customHeight="1" x14ac:dyDescent="0.25">
      <c r="A9" s="119" t="s">
        <v>8</v>
      </c>
      <c r="B9" s="119"/>
      <c r="C9" s="119"/>
      <c r="D9" s="119"/>
      <c r="E9" s="119"/>
      <c r="F9" s="119"/>
      <c r="G9" s="119"/>
    </row>
    <row r="10" spans="1:7" ht="19.5" customHeight="1" x14ac:dyDescent="0.25">
      <c r="A10" s="119"/>
      <c r="B10" s="119"/>
      <c r="C10" s="119"/>
      <c r="D10" s="119"/>
      <c r="E10" s="119"/>
      <c r="F10" s="119"/>
      <c r="G10" s="119"/>
    </row>
    <row r="11" spans="1:7" ht="5.25" customHeight="1" x14ac:dyDescent="0.25">
      <c r="A11" s="18"/>
      <c r="B11" s="18"/>
      <c r="C11" s="18"/>
      <c r="D11" s="18"/>
      <c r="E11" s="18"/>
      <c r="F11" s="18"/>
      <c r="G11" s="18"/>
    </row>
    <row r="12" spans="1:7" ht="12.75" customHeight="1" x14ac:dyDescent="0.25">
      <c r="A12" s="120" t="s">
        <v>84</v>
      </c>
      <c r="B12" s="120"/>
      <c r="C12" s="120"/>
      <c r="D12" s="120"/>
      <c r="E12" s="120"/>
      <c r="F12" s="120"/>
      <c r="G12" s="120"/>
    </row>
    <row r="13" spans="1:7" ht="12.75" customHeight="1" x14ac:dyDescent="0.25">
      <c r="A13" s="120"/>
      <c r="B13" s="120"/>
      <c r="C13" s="120"/>
      <c r="D13" s="120"/>
      <c r="E13" s="120"/>
      <c r="F13" s="120"/>
      <c r="G13" s="120"/>
    </row>
    <row r="14" spans="1:7" ht="12.75" customHeight="1" x14ac:dyDescent="0.25">
      <c r="A14" s="120"/>
      <c r="B14" s="120"/>
      <c r="C14" s="120"/>
      <c r="D14" s="120"/>
      <c r="E14" s="120"/>
      <c r="F14" s="120"/>
      <c r="G14" s="120"/>
    </row>
    <row r="15" spans="1:7" ht="12.75" customHeight="1" x14ac:dyDescent="0.25">
      <c r="A15" s="112" t="s">
        <v>0</v>
      </c>
      <c r="B15" s="112"/>
      <c r="C15" s="112"/>
      <c r="D15" s="112"/>
      <c r="E15" s="112"/>
      <c r="F15" s="112"/>
      <c r="G15" s="112"/>
    </row>
    <row r="16" spans="1:7" ht="23.25" customHeight="1" x14ac:dyDescent="0.25">
      <c r="A16" s="112"/>
      <c r="B16" s="112"/>
      <c r="C16" s="112"/>
      <c r="D16" s="112"/>
      <c r="E16" s="112"/>
      <c r="F16" s="112"/>
      <c r="G16" s="112"/>
    </row>
    <row r="17" spans="1:7" ht="20.100000000000001" customHeight="1" x14ac:dyDescent="0.25">
      <c r="A17" s="126"/>
      <c r="B17" s="126"/>
      <c r="C17" s="126"/>
      <c r="D17" s="126"/>
      <c r="E17" s="126"/>
      <c r="F17" s="126"/>
      <c r="G17" s="126"/>
    </row>
    <row r="18" spans="1:7" s="20" customFormat="1" ht="9.9499999999999993" customHeight="1" x14ac:dyDescent="0.2">
      <c r="A18" s="130" t="s">
        <v>80</v>
      </c>
      <c r="B18" s="131"/>
      <c r="C18" s="131"/>
      <c r="D18" s="131"/>
      <c r="E18" s="131"/>
      <c r="F18" s="131"/>
      <c r="G18" s="131"/>
    </row>
    <row r="19" spans="1:7" ht="20.100000000000001" customHeight="1" x14ac:dyDescent="0.25">
      <c r="A19" s="134"/>
      <c r="B19" s="135"/>
      <c r="C19" s="135"/>
      <c r="D19" s="135"/>
      <c r="E19" s="135"/>
      <c r="F19" s="135"/>
      <c r="G19" s="135"/>
    </row>
    <row r="20" spans="1:7" ht="9.9499999999999993" customHeight="1" x14ac:dyDescent="0.25">
      <c r="A20" s="136" t="s">
        <v>81</v>
      </c>
      <c r="B20" s="137"/>
      <c r="C20" s="137"/>
      <c r="D20" s="137"/>
      <c r="E20" s="137"/>
      <c r="F20" s="137"/>
      <c r="G20" s="137"/>
    </row>
    <row r="21" spans="1:7" ht="20.25" customHeight="1" x14ac:dyDescent="0.25">
      <c r="A21" s="116" t="s">
        <v>102</v>
      </c>
      <c r="B21" s="116"/>
      <c r="C21" s="116"/>
      <c r="D21" s="116"/>
      <c r="E21" s="116"/>
      <c r="F21" s="116"/>
      <c r="G21" s="116"/>
    </row>
    <row r="22" spans="1:7" ht="20.25" customHeight="1" x14ac:dyDescent="0.25">
      <c r="A22" s="116" t="s">
        <v>103</v>
      </c>
      <c r="B22" s="116"/>
      <c r="C22" s="116"/>
      <c r="D22" s="116"/>
      <c r="E22" s="116"/>
      <c r="F22" s="116"/>
      <c r="G22" s="116"/>
    </row>
    <row r="23" spans="1:7" ht="20.25" customHeight="1" x14ac:dyDescent="0.25">
      <c r="A23" s="65"/>
      <c r="B23" s="65"/>
      <c r="C23" s="65"/>
      <c r="D23" s="65"/>
      <c r="E23" s="65"/>
      <c r="F23" s="65"/>
      <c r="G23" s="65"/>
    </row>
    <row r="24" spans="1:7" ht="20.25" customHeight="1" x14ac:dyDescent="0.25">
      <c r="A24" s="65"/>
      <c r="B24" s="65"/>
      <c r="C24" s="65"/>
      <c r="D24" s="65"/>
      <c r="E24" s="65"/>
      <c r="F24" s="65"/>
      <c r="G24" s="65"/>
    </row>
    <row r="25" spans="1:7" ht="22.5" customHeight="1" x14ac:dyDescent="0.25">
      <c r="A25" s="138" t="s">
        <v>1</v>
      </c>
      <c r="B25" s="138"/>
      <c r="C25" s="138"/>
      <c r="D25" s="138"/>
      <c r="E25" s="138"/>
      <c r="F25" s="138"/>
      <c r="G25" s="138"/>
    </row>
    <row r="26" spans="1:7" ht="15.75" customHeight="1" x14ac:dyDescent="0.25">
      <c r="A26" s="29"/>
      <c r="B26" s="29"/>
      <c r="C26" s="29"/>
      <c r="D26" s="29"/>
      <c r="E26" s="29"/>
      <c r="F26" s="29"/>
      <c r="G26" s="29"/>
    </row>
    <row r="27" spans="1:7" ht="15.75" customHeight="1" x14ac:dyDescent="0.25">
      <c r="A27" s="111" t="s">
        <v>68</v>
      </c>
      <c r="B27" s="111"/>
      <c r="C27" s="111"/>
      <c r="D27" s="111"/>
      <c r="E27" s="111"/>
      <c r="F27" s="111"/>
      <c r="G27" s="111"/>
    </row>
    <row r="28" spans="1:7" ht="15.75" customHeight="1" thickBot="1" x14ac:dyDescent="0.3">
      <c r="A28" s="112"/>
      <c r="B28" s="112"/>
      <c r="C28" s="112"/>
      <c r="D28" s="112"/>
      <c r="E28" s="112"/>
      <c r="F28" s="112"/>
      <c r="G28" s="112"/>
    </row>
    <row r="29" spans="1:7" ht="48.75" customHeight="1" thickBot="1" x14ac:dyDescent="0.3">
      <c r="A29" s="59" t="s">
        <v>44</v>
      </c>
      <c r="B29" s="109" t="s">
        <v>43</v>
      </c>
      <c r="C29" s="110"/>
      <c r="D29" s="60" t="s">
        <v>71</v>
      </c>
      <c r="E29" s="61" t="s">
        <v>63</v>
      </c>
      <c r="F29" s="60" t="s">
        <v>62</v>
      </c>
      <c r="G29" s="62" t="s">
        <v>74</v>
      </c>
    </row>
    <row r="30" spans="1:7" ht="36" customHeight="1" thickBot="1" x14ac:dyDescent="0.3">
      <c r="A30" s="113" t="s">
        <v>75</v>
      </c>
      <c r="B30" s="114"/>
      <c r="C30" s="114"/>
      <c r="D30" s="114"/>
      <c r="E30" s="114"/>
      <c r="F30" s="114"/>
      <c r="G30" s="115"/>
    </row>
    <row r="31" spans="1:7" ht="15.75" customHeight="1" x14ac:dyDescent="0.25">
      <c r="A31" s="57" t="s">
        <v>30</v>
      </c>
      <c r="B31" s="117" t="s">
        <v>17</v>
      </c>
      <c r="C31" s="118"/>
      <c r="D31" s="86"/>
      <c r="E31" s="58">
        <f>D31*(1+G59)</f>
        <v>0</v>
      </c>
      <c r="F31" s="66">
        <v>5521.4</v>
      </c>
      <c r="G31" s="90">
        <f t="shared" ref="G31:G43" si="0">D31*F31</f>
        <v>0</v>
      </c>
    </row>
    <row r="32" spans="1:7" ht="15.75" customHeight="1" x14ac:dyDescent="0.25">
      <c r="A32" s="21" t="s">
        <v>31</v>
      </c>
      <c r="B32" s="107" t="s">
        <v>18</v>
      </c>
      <c r="C32" s="108"/>
      <c r="D32" s="87"/>
      <c r="E32" s="22">
        <f>D32*(1+G59)</f>
        <v>0</v>
      </c>
      <c r="F32" s="67">
        <v>4416.8999999999996</v>
      </c>
      <c r="G32" s="91">
        <f t="shared" si="0"/>
        <v>0</v>
      </c>
    </row>
    <row r="33" spans="1:7" ht="15.75" customHeight="1" x14ac:dyDescent="0.25">
      <c r="A33" s="21" t="s">
        <v>32</v>
      </c>
      <c r="B33" s="107" t="s">
        <v>19</v>
      </c>
      <c r="C33" s="108"/>
      <c r="D33" s="87"/>
      <c r="E33" s="22">
        <f>D33*(1+G59)</f>
        <v>0</v>
      </c>
      <c r="F33" s="67">
        <v>24342.400000000001</v>
      </c>
      <c r="G33" s="91">
        <f t="shared" si="0"/>
        <v>0</v>
      </c>
    </row>
    <row r="34" spans="1:7" ht="15.75" customHeight="1" x14ac:dyDescent="0.25">
      <c r="A34" s="21" t="s">
        <v>33</v>
      </c>
      <c r="B34" s="107" t="s">
        <v>20</v>
      </c>
      <c r="C34" s="108"/>
      <c r="D34" s="87"/>
      <c r="E34" s="22">
        <f>D34*(1+G59)</f>
        <v>0</v>
      </c>
      <c r="F34" s="67">
        <v>344.5</v>
      </c>
      <c r="G34" s="91">
        <f t="shared" si="0"/>
        <v>0</v>
      </c>
    </row>
    <row r="35" spans="1:7" ht="15.75" customHeight="1" x14ac:dyDescent="0.25">
      <c r="A35" s="21" t="s">
        <v>34</v>
      </c>
      <c r="B35" s="107" t="s">
        <v>21</v>
      </c>
      <c r="C35" s="108"/>
      <c r="D35" s="87"/>
      <c r="E35" s="22">
        <f>D35*(1+G59)</f>
        <v>0</v>
      </c>
      <c r="F35" s="67">
        <v>9.1999999999999993</v>
      </c>
      <c r="G35" s="91">
        <f t="shared" si="0"/>
        <v>0</v>
      </c>
    </row>
    <row r="36" spans="1:7" ht="15.75" customHeight="1" x14ac:dyDescent="0.25">
      <c r="A36" s="21" t="s">
        <v>35</v>
      </c>
      <c r="B36" s="107" t="s">
        <v>22</v>
      </c>
      <c r="C36" s="108"/>
      <c r="D36" s="87"/>
      <c r="E36" s="22">
        <f>D36*(1+G59)</f>
        <v>0</v>
      </c>
      <c r="F36" s="67">
        <v>2.9</v>
      </c>
      <c r="G36" s="91">
        <f t="shared" si="0"/>
        <v>0</v>
      </c>
    </row>
    <row r="37" spans="1:7" ht="15.75" customHeight="1" x14ac:dyDescent="0.25">
      <c r="A37" s="21" t="s">
        <v>36</v>
      </c>
      <c r="B37" s="107" t="s">
        <v>23</v>
      </c>
      <c r="C37" s="108"/>
      <c r="D37" s="87"/>
      <c r="E37" s="22">
        <f>D37*(1+G59)</f>
        <v>0</v>
      </c>
      <c r="F37" s="67">
        <v>416.4</v>
      </c>
      <c r="G37" s="91">
        <f t="shared" si="0"/>
        <v>0</v>
      </c>
    </row>
    <row r="38" spans="1:7" ht="15.75" customHeight="1" x14ac:dyDescent="0.25">
      <c r="A38" s="21" t="s">
        <v>37</v>
      </c>
      <c r="B38" s="107" t="s">
        <v>24</v>
      </c>
      <c r="C38" s="108"/>
      <c r="D38" s="87"/>
      <c r="E38" s="22">
        <f>D38*(1+G59)</f>
        <v>0</v>
      </c>
      <c r="F38" s="67">
        <v>111.1</v>
      </c>
      <c r="G38" s="91">
        <f t="shared" si="0"/>
        <v>0</v>
      </c>
    </row>
    <row r="39" spans="1:7" ht="15.75" customHeight="1" x14ac:dyDescent="0.25">
      <c r="A39" s="21" t="s">
        <v>38</v>
      </c>
      <c r="B39" s="107" t="s">
        <v>25</v>
      </c>
      <c r="C39" s="108"/>
      <c r="D39" s="87"/>
      <c r="E39" s="22">
        <f>D39*(1+G59)</f>
        <v>0</v>
      </c>
      <c r="F39" s="67">
        <v>617.1</v>
      </c>
      <c r="G39" s="91">
        <f t="shared" si="0"/>
        <v>0</v>
      </c>
    </row>
    <row r="40" spans="1:7" ht="15.75" customHeight="1" x14ac:dyDescent="0.25">
      <c r="A40" s="21" t="s">
        <v>39</v>
      </c>
      <c r="B40" s="107" t="s">
        <v>26</v>
      </c>
      <c r="C40" s="108"/>
      <c r="D40" s="87"/>
      <c r="E40" s="22">
        <f>D40*(1+G59)</f>
        <v>0</v>
      </c>
      <c r="F40" s="67">
        <v>1073.5</v>
      </c>
      <c r="G40" s="91">
        <f t="shared" si="0"/>
        <v>0</v>
      </c>
    </row>
    <row r="41" spans="1:7" ht="15.75" customHeight="1" x14ac:dyDescent="0.25">
      <c r="A41" s="21" t="s">
        <v>40</v>
      </c>
      <c r="B41" s="107" t="s">
        <v>27</v>
      </c>
      <c r="C41" s="108"/>
      <c r="D41" s="87"/>
      <c r="E41" s="22">
        <f>D41*(1+G59)</f>
        <v>0</v>
      </c>
      <c r="F41" s="67">
        <v>170</v>
      </c>
      <c r="G41" s="91">
        <f t="shared" si="0"/>
        <v>0</v>
      </c>
    </row>
    <row r="42" spans="1:7" ht="15.75" customHeight="1" x14ac:dyDescent="0.25">
      <c r="A42" s="21" t="s">
        <v>41</v>
      </c>
      <c r="B42" s="107" t="s">
        <v>28</v>
      </c>
      <c r="C42" s="108"/>
      <c r="D42" s="87"/>
      <c r="E42" s="22">
        <f>D42*(1+G59)</f>
        <v>0</v>
      </c>
      <c r="F42" s="67">
        <v>490</v>
      </c>
      <c r="G42" s="91">
        <f t="shared" si="0"/>
        <v>0</v>
      </c>
    </row>
    <row r="43" spans="1:7" ht="15.75" customHeight="1" thickBot="1" x14ac:dyDescent="0.3">
      <c r="A43" s="55" t="s">
        <v>42</v>
      </c>
      <c r="B43" s="128" t="s">
        <v>29</v>
      </c>
      <c r="C43" s="129"/>
      <c r="D43" s="88"/>
      <c r="E43" s="56">
        <f>D43*(1+G59)</f>
        <v>0</v>
      </c>
      <c r="F43" s="68">
        <v>851.8</v>
      </c>
      <c r="G43" s="92">
        <f t="shared" si="0"/>
        <v>0</v>
      </c>
    </row>
    <row r="44" spans="1:7" ht="36" customHeight="1" thickBot="1" x14ac:dyDescent="0.3">
      <c r="A44" s="143" t="s">
        <v>72</v>
      </c>
      <c r="B44" s="144"/>
      <c r="C44" s="144"/>
      <c r="D44" s="144"/>
      <c r="E44" s="144"/>
      <c r="F44" s="144"/>
      <c r="G44" s="145"/>
    </row>
    <row r="45" spans="1:7" ht="15.75" customHeight="1" x14ac:dyDescent="0.25">
      <c r="A45" s="57" t="s">
        <v>45</v>
      </c>
      <c r="B45" s="117" t="s">
        <v>17</v>
      </c>
      <c r="C45" s="118"/>
      <c r="D45" s="86"/>
      <c r="E45" s="58">
        <f>D45*(1+G59)</f>
        <v>0</v>
      </c>
      <c r="F45" s="66">
        <v>9718.2000000000007</v>
      </c>
      <c r="G45" s="93">
        <f t="shared" ref="G45:G54" si="1">D45*F45</f>
        <v>0</v>
      </c>
    </row>
    <row r="46" spans="1:7" ht="15.75" customHeight="1" x14ac:dyDescent="0.25">
      <c r="A46" s="21" t="s">
        <v>46</v>
      </c>
      <c r="B46" s="107" t="s">
        <v>18</v>
      </c>
      <c r="C46" s="108"/>
      <c r="D46" s="87"/>
      <c r="E46" s="22">
        <f>D46*(1+G59)</f>
        <v>0</v>
      </c>
      <c r="F46" s="67">
        <v>5617.2</v>
      </c>
      <c r="G46" s="91">
        <f t="shared" si="1"/>
        <v>0</v>
      </c>
    </row>
    <row r="47" spans="1:7" ht="15.75" customHeight="1" x14ac:dyDescent="0.25">
      <c r="A47" s="21" t="s">
        <v>47</v>
      </c>
      <c r="B47" s="107" t="s">
        <v>19</v>
      </c>
      <c r="C47" s="108"/>
      <c r="D47" s="87"/>
      <c r="E47" s="22">
        <f>D47*(1+G59)</f>
        <v>0</v>
      </c>
      <c r="F47" s="67">
        <v>25581.8</v>
      </c>
      <c r="G47" s="91">
        <f t="shared" si="1"/>
        <v>0</v>
      </c>
    </row>
    <row r="48" spans="1:7" ht="15.75" customHeight="1" x14ac:dyDescent="0.25">
      <c r="A48" s="21" t="s">
        <v>51</v>
      </c>
      <c r="B48" s="107" t="s">
        <v>26</v>
      </c>
      <c r="C48" s="108"/>
      <c r="D48" s="87"/>
      <c r="E48" s="22">
        <f>D48*(1+G59)</f>
        <v>0</v>
      </c>
      <c r="F48" s="67">
        <v>482</v>
      </c>
      <c r="G48" s="91">
        <f t="shared" si="1"/>
        <v>0</v>
      </c>
    </row>
    <row r="49" spans="1:7" ht="15.75" customHeight="1" x14ac:dyDescent="0.25">
      <c r="A49" s="21" t="s">
        <v>52</v>
      </c>
      <c r="B49" s="127" t="s">
        <v>27</v>
      </c>
      <c r="C49" s="108"/>
      <c r="D49" s="87"/>
      <c r="E49" s="22">
        <f>D49*(1+G59)</f>
        <v>0</v>
      </c>
      <c r="F49" s="67">
        <v>11</v>
      </c>
      <c r="G49" s="91">
        <f t="shared" si="1"/>
        <v>0</v>
      </c>
    </row>
    <row r="50" spans="1:7" ht="15.75" customHeight="1" x14ac:dyDescent="0.25">
      <c r="A50" s="21" t="s">
        <v>53</v>
      </c>
      <c r="B50" s="107" t="s">
        <v>28</v>
      </c>
      <c r="C50" s="108"/>
      <c r="D50" s="87"/>
      <c r="E50" s="22">
        <f>D50*(1+G59)</f>
        <v>0</v>
      </c>
      <c r="F50" s="67">
        <v>38</v>
      </c>
      <c r="G50" s="91">
        <f t="shared" si="1"/>
        <v>0</v>
      </c>
    </row>
    <row r="51" spans="1:7" ht="15.75" customHeight="1" x14ac:dyDescent="0.25">
      <c r="A51" s="21" t="s">
        <v>54</v>
      </c>
      <c r="B51" s="107" t="s">
        <v>49</v>
      </c>
      <c r="C51" s="108"/>
      <c r="D51" s="87"/>
      <c r="E51" s="22">
        <f>D51*(1+G59)</f>
        <v>0</v>
      </c>
      <c r="F51" s="67">
        <v>36.200000000000003</v>
      </c>
      <c r="G51" s="91">
        <f t="shared" si="1"/>
        <v>0</v>
      </c>
    </row>
    <row r="52" spans="1:7" ht="15.75" customHeight="1" x14ac:dyDescent="0.25">
      <c r="A52" s="21" t="s">
        <v>55</v>
      </c>
      <c r="B52" s="107" t="s">
        <v>50</v>
      </c>
      <c r="C52" s="108"/>
      <c r="D52" s="87"/>
      <c r="E52" s="22">
        <f>D52*(1+G59)</f>
        <v>0</v>
      </c>
      <c r="F52" s="67">
        <v>53.3</v>
      </c>
      <c r="G52" s="91">
        <f t="shared" si="1"/>
        <v>0</v>
      </c>
    </row>
    <row r="53" spans="1:7" ht="15.75" customHeight="1" x14ac:dyDescent="0.25">
      <c r="A53" s="21" t="s">
        <v>56</v>
      </c>
      <c r="B53" s="127" t="s">
        <v>29</v>
      </c>
      <c r="C53" s="108"/>
      <c r="D53" s="87"/>
      <c r="E53" s="22">
        <f>D53*(1+G59)</f>
        <v>0</v>
      </c>
      <c r="F53" s="67">
        <v>250</v>
      </c>
      <c r="G53" s="91">
        <f t="shared" si="1"/>
        <v>0</v>
      </c>
    </row>
    <row r="54" spans="1:7" ht="15.75" customHeight="1" thickBot="1" x14ac:dyDescent="0.3">
      <c r="A54" s="55" t="s">
        <v>57</v>
      </c>
      <c r="B54" s="128" t="s">
        <v>48</v>
      </c>
      <c r="C54" s="129"/>
      <c r="D54" s="88"/>
      <c r="E54" s="56">
        <f>D54*(1+G59)</f>
        <v>0</v>
      </c>
      <c r="F54" s="68">
        <v>18</v>
      </c>
      <c r="G54" s="92">
        <f t="shared" si="1"/>
        <v>0</v>
      </c>
    </row>
    <row r="55" spans="1:7" s="85" customFormat="1" ht="36" customHeight="1" thickBot="1" x14ac:dyDescent="0.3">
      <c r="A55" s="140" t="s">
        <v>73</v>
      </c>
      <c r="B55" s="141"/>
      <c r="C55" s="141"/>
      <c r="D55" s="141"/>
      <c r="E55" s="141"/>
      <c r="F55" s="141"/>
      <c r="G55" s="142"/>
    </row>
    <row r="56" spans="1:7" s="85" customFormat="1" ht="15.75" customHeight="1" x14ac:dyDescent="0.25">
      <c r="A56" s="57" t="s">
        <v>58</v>
      </c>
      <c r="B56" s="146" t="s">
        <v>60</v>
      </c>
      <c r="C56" s="147"/>
      <c r="D56" s="86"/>
      <c r="E56" s="58">
        <f>D56*(1+G59)</f>
        <v>0</v>
      </c>
      <c r="F56" s="66">
        <v>20640.8</v>
      </c>
      <c r="G56" s="90">
        <f>D56*F56</f>
        <v>0</v>
      </c>
    </row>
    <row r="57" spans="1:7" s="85" customFormat="1" ht="15.75" customHeight="1" x14ac:dyDescent="0.25">
      <c r="A57" s="21" t="s">
        <v>59</v>
      </c>
      <c r="B57" s="127" t="s">
        <v>61</v>
      </c>
      <c r="C57" s="148"/>
      <c r="D57" s="87"/>
      <c r="E57" s="22">
        <f>D57*(1+G59)</f>
        <v>0</v>
      </c>
      <c r="F57" s="67">
        <v>66302</v>
      </c>
      <c r="G57" s="91">
        <f>D57*F57</f>
        <v>0</v>
      </c>
    </row>
    <row r="58" spans="1:7" x14ac:dyDescent="0.25">
      <c r="A58" s="104"/>
      <c r="B58" s="104"/>
      <c r="C58" s="104"/>
      <c r="D58" s="104"/>
      <c r="E58" s="104"/>
      <c r="F58" s="104"/>
      <c r="G58" s="104"/>
    </row>
    <row r="59" spans="1:7" x14ac:dyDescent="0.25">
      <c r="A59" s="123" t="s">
        <v>64</v>
      </c>
      <c r="B59" s="123"/>
      <c r="C59" s="124"/>
      <c r="D59" s="124"/>
      <c r="E59" s="103"/>
      <c r="F59" s="125"/>
      <c r="G59" s="89">
        <v>0</v>
      </c>
    </row>
    <row r="60" spans="1:7" x14ac:dyDescent="0.25">
      <c r="A60" s="105" t="s">
        <v>65</v>
      </c>
      <c r="B60" s="105"/>
      <c r="C60" s="106"/>
      <c r="D60" s="106"/>
      <c r="E60" s="106"/>
      <c r="F60" s="106"/>
      <c r="G60" s="106"/>
    </row>
    <row r="61" spans="1:7" x14ac:dyDescent="0.25">
      <c r="A61" s="102"/>
      <c r="B61" s="102"/>
      <c r="C61" s="103"/>
      <c r="D61" s="103"/>
      <c r="E61" s="103"/>
      <c r="F61" s="103"/>
      <c r="G61" s="103"/>
    </row>
    <row r="62" spans="1:7" ht="15.75" customHeight="1" x14ac:dyDescent="0.25">
      <c r="A62" s="132" t="s">
        <v>69</v>
      </c>
      <c r="B62" s="132"/>
      <c r="C62" s="139"/>
      <c r="D62" s="139"/>
      <c r="E62" s="139"/>
      <c r="F62" s="139"/>
      <c r="G62" s="139"/>
    </row>
    <row r="63" spans="1:7" s="20" customFormat="1" ht="22.5" customHeight="1" x14ac:dyDescent="0.2">
      <c r="A63" s="35" t="s">
        <v>79</v>
      </c>
      <c r="B63" s="25" t="s">
        <v>66</v>
      </c>
      <c r="C63" s="24">
        <f>G31+G32+G33+G34+G35+G36+G37+G38+G39+G40+G41+G42+G43+G45+G46+G47+G48+G49+G50+G51+G52+G53+G54+G56+G57</f>
        <v>0</v>
      </c>
      <c r="D63" s="23" t="s">
        <v>70</v>
      </c>
      <c r="E63" s="23"/>
      <c r="F63" s="23"/>
      <c r="G63" s="23"/>
    </row>
    <row r="64" spans="1:7" s="20" customFormat="1" ht="33" customHeight="1" x14ac:dyDescent="0.2">
      <c r="A64" s="27"/>
      <c r="B64" s="34" t="s">
        <v>16</v>
      </c>
      <c r="C64" s="100" t="str">
        <f>slownie!B9</f>
        <v/>
      </c>
      <c r="D64" s="101"/>
      <c r="E64" s="101"/>
      <c r="F64" s="101"/>
      <c r="G64" s="101"/>
    </row>
    <row r="65" spans="1:7" ht="22.5" customHeight="1" x14ac:dyDescent="0.25">
      <c r="A65" s="35" t="s">
        <v>79</v>
      </c>
      <c r="B65" s="28" t="s">
        <v>67</v>
      </c>
      <c r="C65" s="26">
        <f>C63*(1+G59)</f>
        <v>0</v>
      </c>
      <c r="D65" s="27" t="s">
        <v>70</v>
      </c>
      <c r="E65" s="30"/>
      <c r="F65" s="30"/>
      <c r="G65" s="30"/>
    </row>
    <row r="66" spans="1:7" ht="33" customHeight="1" x14ac:dyDescent="0.25">
      <c r="A66" s="30"/>
      <c r="B66" s="34" t="s">
        <v>16</v>
      </c>
      <c r="C66" s="121" t="str">
        <f>slownie!B21</f>
        <v/>
      </c>
      <c r="D66" s="122"/>
      <c r="E66" s="122"/>
      <c r="F66" s="122"/>
      <c r="G66" s="122"/>
    </row>
    <row r="67" spans="1:7" ht="33" customHeight="1" x14ac:dyDescent="0.25">
      <c r="A67" s="132" t="s">
        <v>82</v>
      </c>
      <c r="B67" s="133"/>
      <c r="C67" s="133"/>
      <c r="D67" s="133"/>
      <c r="E67" s="133"/>
      <c r="F67" s="133"/>
      <c r="G67" s="133"/>
    </row>
    <row r="68" spans="1:7" ht="32.1" customHeight="1" x14ac:dyDescent="0.25">
      <c r="A68" s="37" t="s">
        <v>85</v>
      </c>
      <c r="B68" s="155" t="s">
        <v>130</v>
      </c>
      <c r="C68" s="100"/>
      <c r="D68" s="100"/>
      <c r="E68" s="100"/>
      <c r="F68" s="100"/>
      <c r="G68" s="100"/>
    </row>
    <row r="69" spans="1:7" ht="48" customHeight="1" x14ac:dyDescent="0.25">
      <c r="A69" s="37" t="s">
        <v>86</v>
      </c>
      <c r="B69" s="155" t="s">
        <v>83</v>
      </c>
      <c r="C69" s="100"/>
      <c r="D69" s="100"/>
      <c r="E69" s="100"/>
      <c r="F69" s="100"/>
      <c r="G69" s="100"/>
    </row>
    <row r="70" spans="1:7" ht="15.95" customHeight="1" x14ac:dyDescent="0.25">
      <c r="A70" s="37" t="s">
        <v>87</v>
      </c>
      <c r="B70" s="155" t="s">
        <v>88</v>
      </c>
      <c r="C70" s="100"/>
      <c r="D70" s="100"/>
      <c r="E70" s="100"/>
      <c r="F70" s="100"/>
      <c r="G70" s="100"/>
    </row>
    <row r="71" spans="1:7" ht="48" customHeight="1" x14ac:dyDescent="0.25">
      <c r="A71" s="47" t="s">
        <v>89</v>
      </c>
      <c r="B71" s="155" t="s">
        <v>90</v>
      </c>
      <c r="C71" s="100"/>
      <c r="D71" s="100"/>
      <c r="E71" s="100"/>
      <c r="F71" s="100"/>
      <c r="G71" s="100"/>
    </row>
    <row r="72" spans="1:7" ht="33" customHeight="1" x14ac:dyDescent="0.25">
      <c r="A72" s="47" t="s">
        <v>91</v>
      </c>
      <c r="B72" s="155" t="s">
        <v>100</v>
      </c>
      <c r="C72" s="155"/>
      <c r="D72" s="155"/>
      <c r="E72" s="155"/>
      <c r="F72" s="155"/>
      <c r="G72" s="155"/>
    </row>
    <row r="73" spans="1:7" ht="48" customHeight="1" x14ac:dyDescent="0.25">
      <c r="A73" s="47" t="s">
        <v>92</v>
      </c>
      <c r="B73" s="155" t="s">
        <v>101</v>
      </c>
      <c r="C73" s="155"/>
      <c r="D73" s="155"/>
      <c r="E73" s="155"/>
      <c r="F73" s="155"/>
      <c r="G73" s="155"/>
    </row>
    <row r="74" spans="1:7" ht="63.95" customHeight="1" x14ac:dyDescent="0.25">
      <c r="A74" s="47" t="s">
        <v>93</v>
      </c>
      <c r="B74" s="155" t="s">
        <v>99</v>
      </c>
      <c r="C74" s="155"/>
      <c r="D74" s="155"/>
      <c r="E74" s="155"/>
      <c r="F74" s="155"/>
      <c r="G74" s="155"/>
    </row>
    <row r="75" spans="1:7" ht="33" customHeight="1" x14ac:dyDescent="0.25">
      <c r="A75" s="47" t="s">
        <v>94</v>
      </c>
      <c r="B75" s="155" t="s">
        <v>133</v>
      </c>
      <c r="C75" s="155"/>
      <c r="D75" s="155"/>
      <c r="E75" s="155"/>
      <c r="F75" s="155"/>
      <c r="G75" s="155"/>
    </row>
    <row r="76" spans="1:7" ht="33" customHeight="1" x14ac:dyDescent="0.25">
      <c r="A76" s="47" t="s">
        <v>95</v>
      </c>
      <c r="B76" s="155" t="s">
        <v>128</v>
      </c>
      <c r="C76" s="155"/>
      <c r="D76" s="155"/>
      <c r="E76" s="155"/>
      <c r="F76" s="155"/>
      <c r="G76" s="155"/>
    </row>
    <row r="77" spans="1:7" ht="33" customHeight="1" x14ac:dyDescent="0.25">
      <c r="A77" s="47" t="s">
        <v>96</v>
      </c>
      <c r="B77" s="156" t="s">
        <v>129</v>
      </c>
      <c r="C77" s="156"/>
      <c r="D77" s="156"/>
      <c r="E77" s="156"/>
      <c r="F77" s="156"/>
      <c r="G77" s="156"/>
    </row>
    <row r="78" spans="1:7" ht="33" customHeight="1" thickBot="1" x14ac:dyDescent="0.3">
      <c r="A78" s="47" t="s">
        <v>97</v>
      </c>
      <c r="B78" s="155" t="s">
        <v>104</v>
      </c>
      <c r="C78" s="155"/>
      <c r="D78" s="155"/>
      <c r="E78" s="155"/>
      <c r="F78" s="155"/>
      <c r="G78" s="155"/>
    </row>
    <row r="79" spans="1:7" ht="15.95" customHeight="1" thickBot="1" x14ac:dyDescent="0.3">
      <c r="A79" s="39" t="s">
        <v>44</v>
      </c>
      <c r="B79" s="151" t="s">
        <v>105</v>
      </c>
      <c r="C79" s="151"/>
      <c r="D79" s="151"/>
      <c r="E79" s="149" t="s">
        <v>106</v>
      </c>
      <c r="F79" s="149"/>
      <c r="G79" s="150"/>
    </row>
    <row r="80" spans="1:7" ht="33" customHeight="1" x14ac:dyDescent="0.25">
      <c r="A80" s="40" t="s">
        <v>107</v>
      </c>
      <c r="B80" s="152"/>
      <c r="C80" s="152"/>
      <c r="D80" s="152"/>
      <c r="E80" s="153"/>
      <c r="F80" s="153"/>
      <c r="G80" s="154"/>
    </row>
    <row r="81" spans="1:7" ht="33" customHeight="1" thickBot="1" x14ac:dyDescent="0.3">
      <c r="A81" s="41" t="s">
        <v>108</v>
      </c>
      <c r="B81" s="157"/>
      <c r="C81" s="157"/>
      <c r="D81" s="157"/>
      <c r="E81" s="158"/>
      <c r="F81" s="158"/>
      <c r="G81" s="159"/>
    </row>
    <row r="82" spans="1:7" ht="33" customHeight="1" x14ac:dyDescent="0.25">
      <c r="A82" s="160" t="s">
        <v>109</v>
      </c>
      <c r="B82" s="160"/>
      <c r="C82" s="160"/>
      <c r="D82" s="160"/>
      <c r="E82" s="160"/>
      <c r="F82" s="160"/>
      <c r="G82" s="160"/>
    </row>
    <row r="83" spans="1:7" ht="48" customHeight="1" thickBot="1" x14ac:dyDescent="0.3">
      <c r="A83" s="47" t="s">
        <v>98</v>
      </c>
      <c r="B83" s="155" t="s">
        <v>111</v>
      </c>
      <c r="C83" s="155"/>
      <c r="D83" s="155"/>
      <c r="E83" s="155"/>
      <c r="F83" s="155"/>
      <c r="G83" s="155"/>
    </row>
    <row r="84" spans="1:7" ht="15.95" customHeight="1" thickBot="1" x14ac:dyDescent="0.3">
      <c r="A84" s="39" t="s">
        <v>44</v>
      </c>
      <c r="B84" s="151" t="s">
        <v>112</v>
      </c>
      <c r="C84" s="151"/>
      <c r="D84" s="151"/>
      <c r="E84" s="149" t="s">
        <v>113</v>
      </c>
      <c r="F84" s="149"/>
      <c r="G84" s="150"/>
    </row>
    <row r="85" spans="1:7" ht="33" customHeight="1" x14ac:dyDescent="0.25">
      <c r="A85" s="40" t="s">
        <v>107</v>
      </c>
      <c r="B85" s="152"/>
      <c r="C85" s="152"/>
      <c r="D85" s="152"/>
      <c r="E85" s="153"/>
      <c r="F85" s="153"/>
      <c r="G85" s="154"/>
    </row>
    <row r="86" spans="1:7" ht="33" customHeight="1" thickBot="1" x14ac:dyDescent="0.3">
      <c r="A86" s="41" t="s">
        <v>108</v>
      </c>
      <c r="B86" s="157"/>
      <c r="C86" s="157"/>
      <c r="D86" s="157"/>
      <c r="E86" s="158"/>
      <c r="F86" s="158"/>
      <c r="G86" s="159"/>
    </row>
    <row r="87" spans="1:7" ht="33" customHeight="1" x14ac:dyDescent="0.25">
      <c r="A87" s="160" t="s">
        <v>114</v>
      </c>
      <c r="B87" s="160"/>
      <c r="C87" s="160"/>
      <c r="D87" s="160"/>
      <c r="E87" s="160"/>
      <c r="F87" s="160"/>
      <c r="G87" s="160"/>
    </row>
    <row r="88" spans="1:7" ht="63.95" customHeight="1" thickBot="1" x14ac:dyDescent="0.3">
      <c r="A88" s="47" t="s">
        <v>110</v>
      </c>
      <c r="B88" s="155" t="s">
        <v>116</v>
      </c>
      <c r="C88" s="155"/>
      <c r="D88" s="155"/>
      <c r="E88" s="155"/>
      <c r="F88" s="155"/>
      <c r="G88" s="155"/>
    </row>
    <row r="89" spans="1:7" s="42" customFormat="1" ht="48" customHeight="1" thickBot="1" x14ac:dyDescent="0.3">
      <c r="A89" s="167" t="s">
        <v>119</v>
      </c>
      <c r="B89" s="168"/>
      <c r="C89" s="46" t="s">
        <v>120</v>
      </c>
      <c r="D89" s="45" t="s">
        <v>117</v>
      </c>
      <c r="E89" s="169" t="s">
        <v>118</v>
      </c>
      <c r="F89" s="169"/>
      <c r="G89" s="170"/>
    </row>
    <row r="90" spans="1:7" ht="33" customHeight="1" x14ac:dyDescent="0.25">
      <c r="A90" s="171"/>
      <c r="B90" s="172"/>
      <c r="C90" s="43"/>
      <c r="D90" s="43"/>
      <c r="E90" s="161"/>
      <c r="F90" s="161"/>
      <c r="G90" s="162"/>
    </row>
    <row r="91" spans="1:7" ht="33" customHeight="1" thickBot="1" x14ac:dyDescent="0.3">
      <c r="A91" s="163"/>
      <c r="B91" s="164"/>
      <c r="C91" s="44"/>
      <c r="D91" s="44"/>
      <c r="E91" s="165"/>
      <c r="F91" s="165"/>
      <c r="G91" s="166"/>
    </row>
    <row r="92" spans="1:7" ht="48" customHeight="1" x14ac:dyDescent="0.25">
      <c r="A92" s="160" t="s">
        <v>121</v>
      </c>
      <c r="B92" s="160"/>
      <c r="C92" s="160"/>
      <c r="D92" s="160"/>
      <c r="E92" s="160"/>
      <c r="F92" s="160"/>
      <c r="G92" s="160"/>
    </row>
    <row r="93" spans="1:7" ht="63.95" customHeight="1" x14ac:dyDescent="0.25">
      <c r="A93" s="47" t="s">
        <v>115</v>
      </c>
      <c r="B93" s="155" t="s">
        <v>124</v>
      </c>
      <c r="C93" s="155"/>
      <c r="D93" s="155"/>
      <c r="E93" s="155"/>
      <c r="F93" s="155"/>
      <c r="G93" s="155"/>
    </row>
    <row r="94" spans="1:7" ht="96" customHeight="1" x14ac:dyDescent="0.25">
      <c r="A94" s="47" t="s">
        <v>122</v>
      </c>
      <c r="B94" s="155" t="s">
        <v>126</v>
      </c>
      <c r="C94" s="155"/>
      <c r="D94" s="155"/>
      <c r="E94" s="155"/>
      <c r="F94" s="155"/>
      <c r="G94" s="155"/>
    </row>
    <row r="95" spans="1:7" ht="48" customHeight="1" x14ac:dyDescent="0.25">
      <c r="A95" s="47" t="s">
        <v>123</v>
      </c>
      <c r="B95" s="155" t="s">
        <v>127</v>
      </c>
      <c r="C95" s="155"/>
      <c r="D95" s="155"/>
      <c r="E95" s="155"/>
      <c r="F95" s="155"/>
      <c r="G95" s="155"/>
    </row>
    <row r="96" spans="1:7" ht="33" customHeight="1" x14ac:dyDescent="0.25">
      <c r="A96" s="47"/>
      <c r="B96" s="95"/>
      <c r="C96" s="95"/>
      <c r="D96" s="95"/>
      <c r="E96" s="95"/>
      <c r="F96" s="95"/>
      <c r="G96" s="95"/>
    </row>
    <row r="97" spans="1:13" ht="33" customHeight="1" x14ac:dyDescent="0.25">
      <c r="A97" s="47"/>
      <c r="B97" s="94"/>
      <c r="C97" s="94"/>
      <c r="D97" s="94"/>
      <c r="E97" s="94"/>
      <c r="F97" s="94"/>
      <c r="G97" s="94"/>
    </row>
    <row r="98" spans="1:13" ht="33" customHeight="1" x14ac:dyDescent="0.25">
      <c r="A98" s="47"/>
      <c r="B98" s="94"/>
      <c r="C98" s="94"/>
      <c r="D98" s="94"/>
      <c r="E98" s="94"/>
      <c r="F98" s="94"/>
      <c r="G98" s="94"/>
    </row>
    <row r="99" spans="1:13" ht="33" customHeight="1" x14ac:dyDescent="0.25">
      <c r="A99" s="178"/>
      <c r="B99" s="178"/>
      <c r="C99" s="178"/>
      <c r="D99" s="94"/>
      <c r="E99" s="94"/>
      <c r="F99" s="94"/>
      <c r="G99" s="94"/>
    </row>
    <row r="100" spans="1:13" ht="9.9499999999999993" customHeight="1" x14ac:dyDescent="0.25">
      <c r="A100" s="177" t="s">
        <v>131</v>
      </c>
      <c r="B100" s="177"/>
      <c r="C100" s="177"/>
      <c r="D100" s="94"/>
      <c r="E100" s="94"/>
      <c r="F100" s="94"/>
      <c r="G100" s="94"/>
    </row>
    <row r="101" spans="1:13" ht="33" customHeight="1" x14ac:dyDescent="0.25">
      <c r="A101" s="47"/>
      <c r="B101" s="94"/>
      <c r="C101" s="94"/>
      <c r="D101" s="94"/>
      <c r="E101" s="94"/>
      <c r="F101" s="94"/>
      <c r="G101" s="94"/>
    </row>
    <row r="102" spans="1:13" ht="33" customHeight="1" x14ac:dyDescent="0.25">
      <c r="A102" s="47"/>
      <c r="B102" s="38"/>
      <c r="C102" s="38"/>
      <c r="D102" s="38"/>
      <c r="E102" s="38"/>
      <c r="F102" s="38"/>
      <c r="G102" s="38"/>
    </row>
    <row r="103" spans="1:13" ht="63.95" customHeight="1" x14ac:dyDescent="0.25">
      <c r="A103" s="174" t="s">
        <v>132</v>
      </c>
      <c r="B103" s="175"/>
      <c r="C103" s="175"/>
      <c r="D103" s="175"/>
      <c r="E103" s="175"/>
      <c r="F103" s="175"/>
      <c r="G103" s="176"/>
    </row>
    <row r="104" spans="1:13" ht="32.1" customHeight="1" x14ac:dyDescent="0.25">
      <c r="A104" s="49"/>
      <c r="B104" s="49"/>
      <c r="C104" s="49"/>
      <c r="D104" s="48"/>
      <c r="E104" s="50"/>
      <c r="F104" s="50"/>
      <c r="G104" s="50"/>
    </row>
    <row r="105" spans="1:13" ht="32.1" customHeight="1" x14ac:dyDescent="0.25">
      <c r="A105" s="49"/>
      <c r="B105" s="49"/>
      <c r="C105" s="49"/>
      <c r="D105" s="48"/>
      <c r="E105" s="50"/>
      <c r="F105" s="50"/>
      <c r="G105" s="50"/>
    </row>
    <row r="106" spans="1:13" ht="32.1" customHeight="1" x14ac:dyDescent="0.25">
      <c r="A106" s="49"/>
      <c r="B106" s="49"/>
      <c r="C106" s="49"/>
      <c r="D106" s="48"/>
      <c r="E106" s="50"/>
      <c r="F106" s="50"/>
      <c r="G106" s="50"/>
    </row>
    <row r="107" spans="1:13" ht="32.1" customHeight="1" x14ac:dyDescent="0.25">
      <c r="A107" s="49"/>
      <c r="B107" s="49"/>
      <c r="C107" s="49"/>
      <c r="D107" s="48"/>
      <c r="E107" s="50"/>
      <c r="F107" s="50"/>
      <c r="G107" s="50"/>
    </row>
    <row r="108" spans="1:13" ht="32.1" customHeight="1" x14ac:dyDescent="0.25">
      <c r="A108" s="52"/>
      <c r="B108" s="53"/>
      <c r="C108" s="54"/>
      <c r="D108" s="51"/>
      <c r="E108" s="51"/>
      <c r="F108" s="51"/>
      <c r="G108" s="51"/>
      <c r="H108" s="18"/>
      <c r="I108" s="18"/>
      <c r="J108" s="18"/>
      <c r="K108" s="18"/>
      <c r="L108" s="18"/>
      <c r="M108" s="18"/>
    </row>
    <row r="109" spans="1:13" ht="90.75" customHeight="1" x14ac:dyDescent="0.25">
      <c r="A109" s="173" t="s">
        <v>125</v>
      </c>
      <c r="B109" s="173"/>
      <c r="C109" s="173"/>
      <c r="D109" s="173"/>
      <c r="E109" s="173"/>
      <c r="F109" s="173"/>
      <c r="G109" s="173"/>
    </row>
  </sheetData>
  <sheetProtection algorithmName="SHA-512" hashValue="7GESUeTUsLMuQO/KRIWoNslQjt1ILhpBgh5qgHbFu1EHaXgDG16UvZEVf02+csaIsyjzUeqvc7T+7WhE7lGPBg==" saltValue="CChRzD58VaKkga+svRgelQ==" spinCount="100000" sheet="1" objects="1" scenarios="1" selectLockedCells="1"/>
  <mergeCells count="92">
    <mergeCell ref="A109:G109"/>
    <mergeCell ref="A103:G103"/>
    <mergeCell ref="A92:G92"/>
    <mergeCell ref="B95:G95"/>
    <mergeCell ref="B94:G94"/>
    <mergeCell ref="B93:G93"/>
    <mergeCell ref="A100:C100"/>
    <mergeCell ref="A99:C99"/>
    <mergeCell ref="E90:G90"/>
    <mergeCell ref="A91:B91"/>
    <mergeCell ref="E91:G91"/>
    <mergeCell ref="A89:B89"/>
    <mergeCell ref="E89:G89"/>
    <mergeCell ref="A90:B90"/>
    <mergeCell ref="A87:G87"/>
    <mergeCell ref="B88:G88"/>
    <mergeCell ref="B85:D85"/>
    <mergeCell ref="E85:G85"/>
    <mergeCell ref="B86:D86"/>
    <mergeCell ref="E86:G86"/>
    <mergeCell ref="B81:D81"/>
    <mergeCell ref="E81:G81"/>
    <mergeCell ref="A82:G82"/>
    <mergeCell ref="B83:G83"/>
    <mergeCell ref="B84:D84"/>
    <mergeCell ref="E84:G84"/>
    <mergeCell ref="B80:D80"/>
    <mergeCell ref="E80:G80"/>
    <mergeCell ref="B68:G68"/>
    <mergeCell ref="B69:G69"/>
    <mergeCell ref="B70:G70"/>
    <mergeCell ref="B71:G71"/>
    <mergeCell ref="B72:G72"/>
    <mergeCell ref="B73:G73"/>
    <mergeCell ref="B74:G74"/>
    <mergeCell ref="B75:G75"/>
    <mergeCell ref="B77:G77"/>
    <mergeCell ref="B76:G76"/>
    <mergeCell ref="B78:G78"/>
    <mergeCell ref="B52:C52"/>
    <mergeCell ref="B51:C51"/>
    <mergeCell ref="B50:C50"/>
    <mergeCell ref="E79:G79"/>
    <mergeCell ref="B79:D79"/>
    <mergeCell ref="B43:C43"/>
    <mergeCell ref="A18:G18"/>
    <mergeCell ref="B33:C33"/>
    <mergeCell ref="A67:G67"/>
    <mergeCell ref="A19:G19"/>
    <mergeCell ref="A20:G20"/>
    <mergeCell ref="A21:G21"/>
    <mergeCell ref="A25:G25"/>
    <mergeCell ref="B34:C34"/>
    <mergeCell ref="A62:G62"/>
    <mergeCell ref="A55:G55"/>
    <mergeCell ref="A44:G44"/>
    <mergeCell ref="B56:C56"/>
    <mergeCell ref="B57:C57"/>
    <mergeCell ref="B54:C54"/>
    <mergeCell ref="B53:C53"/>
    <mergeCell ref="A15:G16"/>
    <mergeCell ref="C66:G66"/>
    <mergeCell ref="A59:F59"/>
    <mergeCell ref="A17:G17"/>
    <mergeCell ref="B49:C49"/>
    <mergeCell ref="B48:C48"/>
    <mergeCell ref="B47:C47"/>
    <mergeCell ref="B46:C46"/>
    <mergeCell ref="B45:C45"/>
    <mergeCell ref="B36:C36"/>
    <mergeCell ref="B37:C37"/>
    <mergeCell ref="B38:C38"/>
    <mergeCell ref="B39:C39"/>
    <mergeCell ref="B40:C40"/>
    <mergeCell ref="B41:C41"/>
    <mergeCell ref="B42:C42"/>
    <mergeCell ref="A7:G7"/>
    <mergeCell ref="A5:C5"/>
    <mergeCell ref="C64:G64"/>
    <mergeCell ref="A61:G61"/>
    <mergeCell ref="A58:G58"/>
    <mergeCell ref="A60:G60"/>
    <mergeCell ref="B35:C35"/>
    <mergeCell ref="B29:C29"/>
    <mergeCell ref="A27:G27"/>
    <mergeCell ref="A28:G28"/>
    <mergeCell ref="A30:G30"/>
    <mergeCell ref="A22:G22"/>
    <mergeCell ref="B31:C31"/>
    <mergeCell ref="B32:C32"/>
    <mergeCell ref="A9:G10"/>
    <mergeCell ref="A12:G14"/>
  </mergeCells>
  <phoneticPr fontId="2" type="noConversion"/>
  <dataValidations xWindow="694" yWindow="519" count="4">
    <dataValidation allowBlank="1" showInputMessage="1" showErrorMessage="1" promptTitle="Prosimy wypełnić tylko te pola" prompt="Prosimy o wypełnienie tylko tych pól" sqref="F56:F57 F45:F54 F31:F43" xr:uid="{00000000-0002-0000-0000-000000000000}"/>
    <dataValidation allowBlank="1" showInputMessage="1" showErrorMessage="1" promptTitle="Prosimy wypełnić te pole" prompt="Prosimy wpisać nazwę Wykonawcy" sqref="A17:A24 B17:G17" xr:uid="{00000000-0002-0000-0000-000001000000}"/>
    <dataValidation type="decimal" allowBlank="1" showInputMessage="1" showErrorMessage="1" promptTitle="cena netto" prompt="prosimy wypełnić to pole" sqref="D31:D43 D45 D47 D48 D46 D49 D50 D51 D52 D53 D54 D56 D57" xr:uid="{00000000-0002-0000-0000-000002000000}">
      <formula1>1</formula1>
      <formula2>1000</formula2>
    </dataValidation>
    <dataValidation type="decimal" allowBlank="1" showInputMessage="1" showErrorMessage="1" promptTitle="stawka VAT" prompt="prosimy wypełnić to pole" sqref="G59" xr:uid="{00000000-0002-0000-0000-000003000000}">
      <formula1>0</formula1>
      <formula2>1</formula2>
    </dataValidation>
  </dataValidations>
  <printOptions horizontalCentered="1"/>
  <pageMargins left="0.59055118110236227" right="0.59055118110236227" top="0.78740157480314965" bottom="0.78740157480314965" header="0.39370078740157483" footer="0"/>
  <pageSetup paperSize="9" orientation="portrait" r:id="rId1"/>
  <headerFooter alignWithMargins="0">
    <oddHeader>&amp;C&amp;"Arial Narrow,Pogrubiony"&amp;UDostawy energii elektrycznej na potrzeby obiektów ZWiK, PWiK, TS, PSSE, Pomorskiej SE i trzech portów na rok 2020</oddHeader>
    <oddFooter>&amp;C&amp;8Strona &amp;P</oddFooter>
  </headerFooter>
  <ignoredErrors>
    <ignoredError sqref="G31:G39 G45:G54 G56:G57 G40:G4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workbookViewId="0">
      <selection sqref="A1:XFD1048576"/>
    </sheetView>
  </sheetViews>
  <sheetFormatPr defaultColWidth="0" defaultRowHeight="12.75" x14ac:dyDescent="0.2"/>
  <cols>
    <col min="1" max="1" width="14.42578125" style="16" customWidth="1"/>
    <col min="2" max="2" width="17.85546875" style="1" customWidth="1"/>
    <col min="3" max="3" width="12.5703125" style="1" customWidth="1"/>
    <col min="4" max="4" width="25.7109375" style="1" customWidth="1"/>
    <col min="5" max="5" width="35" style="1" customWidth="1"/>
    <col min="6" max="6" width="35.28515625" style="1" customWidth="1"/>
    <col min="7" max="7" width="29.5703125" style="1" customWidth="1"/>
    <col min="8" max="8" width="12.140625" style="1" customWidth="1"/>
    <col min="9" max="9" width="9.140625" style="1" customWidth="1"/>
    <col min="10" max="10" width="0" style="1" hidden="1" customWidth="1"/>
    <col min="11" max="11" width="18.28515625" style="1" hidden="1" customWidth="1"/>
    <col min="12" max="12" width="15.28515625" style="1" hidden="1" customWidth="1"/>
    <col min="13" max="13" width="11.42578125" style="1" hidden="1" customWidth="1"/>
    <col min="14" max="256" width="0" style="1" hidden="1"/>
    <col min="257" max="257" width="14.42578125" style="1" customWidth="1"/>
    <col min="258" max="259" width="17.85546875" style="1" customWidth="1"/>
    <col min="260" max="260" width="16.7109375" style="1" customWidth="1"/>
    <col min="261" max="264" width="12.140625" style="1" customWidth="1"/>
    <col min="265" max="265" width="9.140625" style="1" customWidth="1"/>
    <col min="266" max="269" width="0" style="1" hidden="1" customWidth="1"/>
    <col min="270" max="512" width="0" style="1" hidden="1"/>
    <col min="513" max="513" width="14.42578125" style="1" customWidth="1"/>
    <col min="514" max="515" width="17.85546875" style="1" customWidth="1"/>
    <col min="516" max="516" width="16.7109375" style="1" customWidth="1"/>
    <col min="517" max="520" width="12.140625" style="1" customWidth="1"/>
    <col min="521" max="521" width="9.140625" style="1" customWidth="1"/>
    <col min="522" max="525" width="0" style="1" hidden="1" customWidth="1"/>
    <col min="526" max="768" width="0" style="1" hidden="1"/>
    <col min="769" max="769" width="14.42578125" style="1" customWidth="1"/>
    <col min="770" max="771" width="17.85546875" style="1" customWidth="1"/>
    <col min="772" max="772" width="16.7109375" style="1" customWidth="1"/>
    <col min="773" max="776" width="12.140625" style="1" customWidth="1"/>
    <col min="777" max="777" width="9.140625" style="1" customWidth="1"/>
    <col min="778" max="781" width="0" style="1" hidden="1" customWidth="1"/>
    <col min="782" max="1024" width="0" style="1" hidden="1"/>
    <col min="1025" max="1025" width="14.42578125" style="1" customWidth="1"/>
    <col min="1026" max="1027" width="17.85546875" style="1" customWidth="1"/>
    <col min="1028" max="1028" width="16.7109375" style="1" customWidth="1"/>
    <col min="1029" max="1032" width="12.140625" style="1" customWidth="1"/>
    <col min="1033" max="1033" width="9.140625" style="1" customWidth="1"/>
    <col min="1034" max="1037" width="0" style="1" hidden="1" customWidth="1"/>
    <col min="1038" max="1280" width="0" style="1" hidden="1"/>
    <col min="1281" max="1281" width="14.42578125" style="1" customWidth="1"/>
    <col min="1282" max="1283" width="17.85546875" style="1" customWidth="1"/>
    <col min="1284" max="1284" width="16.7109375" style="1" customWidth="1"/>
    <col min="1285" max="1288" width="12.140625" style="1" customWidth="1"/>
    <col min="1289" max="1289" width="9.140625" style="1" customWidth="1"/>
    <col min="1290" max="1293" width="0" style="1" hidden="1" customWidth="1"/>
    <col min="1294" max="1536" width="0" style="1" hidden="1"/>
    <col min="1537" max="1537" width="14.42578125" style="1" customWidth="1"/>
    <col min="1538" max="1539" width="17.85546875" style="1" customWidth="1"/>
    <col min="1540" max="1540" width="16.7109375" style="1" customWidth="1"/>
    <col min="1541" max="1544" width="12.140625" style="1" customWidth="1"/>
    <col min="1545" max="1545" width="9.140625" style="1" customWidth="1"/>
    <col min="1546" max="1549" width="0" style="1" hidden="1" customWidth="1"/>
    <col min="1550" max="1792" width="0" style="1" hidden="1"/>
    <col min="1793" max="1793" width="14.42578125" style="1" customWidth="1"/>
    <col min="1794" max="1795" width="17.85546875" style="1" customWidth="1"/>
    <col min="1796" max="1796" width="16.7109375" style="1" customWidth="1"/>
    <col min="1797" max="1800" width="12.140625" style="1" customWidth="1"/>
    <col min="1801" max="1801" width="9.140625" style="1" customWidth="1"/>
    <col min="1802" max="1805" width="0" style="1" hidden="1" customWidth="1"/>
    <col min="1806" max="2048" width="0" style="1" hidden="1"/>
    <col min="2049" max="2049" width="14.42578125" style="1" customWidth="1"/>
    <col min="2050" max="2051" width="17.85546875" style="1" customWidth="1"/>
    <col min="2052" max="2052" width="16.7109375" style="1" customWidth="1"/>
    <col min="2053" max="2056" width="12.140625" style="1" customWidth="1"/>
    <col min="2057" max="2057" width="9.140625" style="1" customWidth="1"/>
    <col min="2058" max="2061" width="0" style="1" hidden="1" customWidth="1"/>
    <col min="2062" max="2304" width="0" style="1" hidden="1"/>
    <col min="2305" max="2305" width="14.42578125" style="1" customWidth="1"/>
    <col min="2306" max="2307" width="17.85546875" style="1" customWidth="1"/>
    <col min="2308" max="2308" width="16.7109375" style="1" customWidth="1"/>
    <col min="2309" max="2312" width="12.140625" style="1" customWidth="1"/>
    <col min="2313" max="2313" width="9.140625" style="1" customWidth="1"/>
    <col min="2314" max="2317" width="0" style="1" hidden="1" customWidth="1"/>
    <col min="2318" max="2560" width="0" style="1" hidden="1"/>
    <col min="2561" max="2561" width="14.42578125" style="1" customWidth="1"/>
    <col min="2562" max="2563" width="17.85546875" style="1" customWidth="1"/>
    <col min="2564" max="2564" width="16.7109375" style="1" customWidth="1"/>
    <col min="2565" max="2568" width="12.140625" style="1" customWidth="1"/>
    <col min="2569" max="2569" width="9.140625" style="1" customWidth="1"/>
    <col min="2570" max="2573" width="0" style="1" hidden="1" customWidth="1"/>
    <col min="2574" max="2816" width="0" style="1" hidden="1"/>
    <col min="2817" max="2817" width="14.42578125" style="1" customWidth="1"/>
    <col min="2818" max="2819" width="17.85546875" style="1" customWidth="1"/>
    <col min="2820" max="2820" width="16.7109375" style="1" customWidth="1"/>
    <col min="2821" max="2824" width="12.140625" style="1" customWidth="1"/>
    <col min="2825" max="2825" width="9.140625" style="1" customWidth="1"/>
    <col min="2826" max="2829" width="0" style="1" hidden="1" customWidth="1"/>
    <col min="2830" max="3072" width="0" style="1" hidden="1"/>
    <col min="3073" max="3073" width="14.42578125" style="1" customWidth="1"/>
    <col min="3074" max="3075" width="17.85546875" style="1" customWidth="1"/>
    <col min="3076" max="3076" width="16.7109375" style="1" customWidth="1"/>
    <col min="3077" max="3080" width="12.140625" style="1" customWidth="1"/>
    <col min="3081" max="3081" width="9.140625" style="1" customWidth="1"/>
    <col min="3082" max="3085" width="0" style="1" hidden="1" customWidth="1"/>
    <col min="3086" max="3328" width="0" style="1" hidden="1"/>
    <col min="3329" max="3329" width="14.42578125" style="1" customWidth="1"/>
    <col min="3330" max="3331" width="17.85546875" style="1" customWidth="1"/>
    <col min="3332" max="3332" width="16.7109375" style="1" customWidth="1"/>
    <col min="3333" max="3336" width="12.140625" style="1" customWidth="1"/>
    <col min="3337" max="3337" width="9.140625" style="1" customWidth="1"/>
    <col min="3338" max="3341" width="0" style="1" hidden="1" customWidth="1"/>
    <col min="3342" max="3584" width="0" style="1" hidden="1"/>
    <col min="3585" max="3585" width="14.42578125" style="1" customWidth="1"/>
    <col min="3586" max="3587" width="17.85546875" style="1" customWidth="1"/>
    <col min="3588" max="3588" width="16.7109375" style="1" customWidth="1"/>
    <col min="3589" max="3592" width="12.140625" style="1" customWidth="1"/>
    <col min="3593" max="3593" width="9.140625" style="1" customWidth="1"/>
    <col min="3594" max="3597" width="0" style="1" hidden="1" customWidth="1"/>
    <col min="3598" max="3840" width="0" style="1" hidden="1"/>
    <col min="3841" max="3841" width="14.42578125" style="1" customWidth="1"/>
    <col min="3842" max="3843" width="17.85546875" style="1" customWidth="1"/>
    <col min="3844" max="3844" width="16.7109375" style="1" customWidth="1"/>
    <col min="3845" max="3848" width="12.140625" style="1" customWidth="1"/>
    <col min="3849" max="3849" width="9.140625" style="1" customWidth="1"/>
    <col min="3850" max="3853" width="0" style="1" hidden="1" customWidth="1"/>
    <col min="3854" max="4096" width="0" style="1" hidden="1"/>
    <col min="4097" max="4097" width="14.42578125" style="1" customWidth="1"/>
    <col min="4098" max="4099" width="17.85546875" style="1" customWidth="1"/>
    <col min="4100" max="4100" width="16.7109375" style="1" customWidth="1"/>
    <col min="4101" max="4104" width="12.140625" style="1" customWidth="1"/>
    <col min="4105" max="4105" width="9.140625" style="1" customWidth="1"/>
    <col min="4106" max="4109" width="0" style="1" hidden="1" customWidth="1"/>
    <col min="4110" max="4352" width="0" style="1" hidden="1"/>
    <col min="4353" max="4353" width="14.42578125" style="1" customWidth="1"/>
    <col min="4354" max="4355" width="17.85546875" style="1" customWidth="1"/>
    <col min="4356" max="4356" width="16.7109375" style="1" customWidth="1"/>
    <col min="4357" max="4360" width="12.140625" style="1" customWidth="1"/>
    <col min="4361" max="4361" width="9.140625" style="1" customWidth="1"/>
    <col min="4362" max="4365" width="0" style="1" hidden="1" customWidth="1"/>
    <col min="4366" max="4608" width="0" style="1" hidden="1"/>
    <col min="4609" max="4609" width="14.42578125" style="1" customWidth="1"/>
    <col min="4610" max="4611" width="17.85546875" style="1" customWidth="1"/>
    <col min="4612" max="4612" width="16.7109375" style="1" customWidth="1"/>
    <col min="4613" max="4616" width="12.140625" style="1" customWidth="1"/>
    <col min="4617" max="4617" width="9.140625" style="1" customWidth="1"/>
    <col min="4618" max="4621" width="0" style="1" hidden="1" customWidth="1"/>
    <col min="4622" max="4864" width="0" style="1" hidden="1"/>
    <col min="4865" max="4865" width="14.42578125" style="1" customWidth="1"/>
    <col min="4866" max="4867" width="17.85546875" style="1" customWidth="1"/>
    <col min="4868" max="4868" width="16.7109375" style="1" customWidth="1"/>
    <col min="4869" max="4872" width="12.140625" style="1" customWidth="1"/>
    <col min="4873" max="4873" width="9.140625" style="1" customWidth="1"/>
    <col min="4874" max="4877" width="0" style="1" hidden="1" customWidth="1"/>
    <col min="4878" max="5120" width="0" style="1" hidden="1"/>
    <col min="5121" max="5121" width="14.42578125" style="1" customWidth="1"/>
    <col min="5122" max="5123" width="17.85546875" style="1" customWidth="1"/>
    <col min="5124" max="5124" width="16.7109375" style="1" customWidth="1"/>
    <col min="5125" max="5128" width="12.140625" style="1" customWidth="1"/>
    <col min="5129" max="5129" width="9.140625" style="1" customWidth="1"/>
    <col min="5130" max="5133" width="0" style="1" hidden="1" customWidth="1"/>
    <col min="5134" max="5376" width="0" style="1" hidden="1"/>
    <col min="5377" max="5377" width="14.42578125" style="1" customWidth="1"/>
    <col min="5378" max="5379" width="17.85546875" style="1" customWidth="1"/>
    <col min="5380" max="5380" width="16.7109375" style="1" customWidth="1"/>
    <col min="5381" max="5384" width="12.140625" style="1" customWidth="1"/>
    <col min="5385" max="5385" width="9.140625" style="1" customWidth="1"/>
    <col min="5386" max="5389" width="0" style="1" hidden="1" customWidth="1"/>
    <col min="5390" max="5632" width="0" style="1" hidden="1"/>
    <col min="5633" max="5633" width="14.42578125" style="1" customWidth="1"/>
    <col min="5634" max="5635" width="17.85546875" style="1" customWidth="1"/>
    <col min="5636" max="5636" width="16.7109375" style="1" customWidth="1"/>
    <col min="5637" max="5640" width="12.140625" style="1" customWidth="1"/>
    <col min="5641" max="5641" width="9.140625" style="1" customWidth="1"/>
    <col min="5642" max="5645" width="0" style="1" hidden="1" customWidth="1"/>
    <col min="5646" max="5888" width="0" style="1" hidden="1"/>
    <col min="5889" max="5889" width="14.42578125" style="1" customWidth="1"/>
    <col min="5890" max="5891" width="17.85546875" style="1" customWidth="1"/>
    <col min="5892" max="5892" width="16.7109375" style="1" customWidth="1"/>
    <col min="5893" max="5896" width="12.140625" style="1" customWidth="1"/>
    <col min="5897" max="5897" width="9.140625" style="1" customWidth="1"/>
    <col min="5898" max="5901" width="0" style="1" hidden="1" customWidth="1"/>
    <col min="5902" max="6144" width="0" style="1" hidden="1"/>
    <col min="6145" max="6145" width="14.42578125" style="1" customWidth="1"/>
    <col min="6146" max="6147" width="17.85546875" style="1" customWidth="1"/>
    <col min="6148" max="6148" width="16.7109375" style="1" customWidth="1"/>
    <col min="6149" max="6152" width="12.140625" style="1" customWidth="1"/>
    <col min="6153" max="6153" width="9.140625" style="1" customWidth="1"/>
    <col min="6154" max="6157" width="0" style="1" hidden="1" customWidth="1"/>
    <col min="6158" max="6400" width="0" style="1" hidden="1"/>
    <col min="6401" max="6401" width="14.42578125" style="1" customWidth="1"/>
    <col min="6402" max="6403" width="17.85546875" style="1" customWidth="1"/>
    <col min="6404" max="6404" width="16.7109375" style="1" customWidth="1"/>
    <col min="6405" max="6408" width="12.140625" style="1" customWidth="1"/>
    <col min="6409" max="6409" width="9.140625" style="1" customWidth="1"/>
    <col min="6410" max="6413" width="0" style="1" hidden="1" customWidth="1"/>
    <col min="6414" max="6656" width="0" style="1" hidden="1"/>
    <col min="6657" max="6657" width="14.42578125" style="1" customWidth="1"/>
    <col min="6658" max="6659" width="17.85546875" style="1" customWidth="1"/>
    <col min="6660" max="6660" width="16.7109375" style="1" customWidth="1"/>
    <col min="6661" max="6664" width="12.140625" style="1" customWidth="1"/>
    <col min="6665" max="6665" width="9.140625" style="1" customWidth="1"/>
    <col min="6666" max="6669" width="0" style="1" hidden="1" customWidth="1"/>
    <col min="6670" max="6912" width="0" style="1" hidden="1"/>
    <col min="6913" max="6913" width="14.42578125" style="1" customWidth="1"/>
    <col min="6914" max="6915" width="17.85546875" style="1" customWidth="1"/>
    <col min="6916" max="6916" width="16.7109375" style="1" customWidth="1"/>
    <col min="6917" max="6920" width="12.140625" style="1" customWidth="1"/>
    <col min="6921" max="6921" width="9.140625" style="1" customWidth="1"/>
    <col min="6922" max="6925" width="0" style="1" hidden="1" customWidth="1"/>
    <col min="6926" max="7168" width="0" style="1" hidden="1"/>
    <col min="7169" max="7169" width="14.42578125" style="1" customWidth="1"/>
    <col min="7170" max="7171" width="17.85546875" style="1" customWidth="1"/>
    <col min="7172" max="7172" width="16.7109375" style="1" customWidth="1"/>
    <col min="7173" max="7176" width="12.140625" style="1" customWidth="1"/>
    <col min="7177" max="7177" width="9.140625" style="1" customWidth="1"/>
    <col min="7178" max="7181" width="0" style="1" hidden="1" customWidth="1"/>
    <col min="7182" max="7424" width="0" style="1" hidden="1"/>
    <col min="7425" max="7425" width="14.42578125" style="1" customWidth="1"/>
    <col min="7426" max="7427" width="17.85546875" style="1" customWidth="1"/>
    <col min="7428" max="7428" width="16.7109375" style="1" customWidth="1"/>
    <col min="7429" max="7432" width="12.140625" style="1" customWidth="1"/>
    <col min="7433" max="7433" width="9.140625" style="1" customWidth="1"/>
    <col min="7434" max="7437" width="0" style="1" hidden="1" customWidth="1"/>
    <col min="7438" max="7680" width="0" style="1" hidden="1"/>
    <col min="7681" max="7681" width="14.42578125" style="1" customWidth="1"/>
    <col min="7682" max="7683" width="17.85546875" style="1" customWidth="1"/>
    <col min="7684" max="7684" width="16.7109375" style="1" customWidth="1"/>
    <col min="7685" max="7688" width="12.140625" style="1" customWidth="1"/>
    <col min="7689" max="7689" width="9.140625" style="1" customWidth="1"/>
    <col min="7690" max="7693" width="0" style="1" hidden="1" customWidth="1"/>
    <col min="7694" max="7936" width="0" style="1" hidden="1"/>
    <col min="7937" max="7937" width="14.42578125" style="1" customWidth="1"/>
    <col min="7938" max="7939" width="17.85546875" style="1" customWidth="1"/>
    <col min="7940" max="7940" width="16.7109375" style="1" customWidth="1"/>
    <col min="7941" max="7944" width="12.140625" style="1" customWidth="1"/>
    <col min="7945" max="7945" width="9.140625" style="1" customWidth="1"/>
    <col min="7946" max="7949" width="0" style="1" hidden="1" customWidth="1"/>
    <col min="7950" max="8192" width="0" style="1" hidden="1"/>
    <col min="8193" max="8193" width="14.42578125" style="1" customWidth="1"/>
    <col min="8194" max="8195" width="17.85546875" style="1" customWidth="1"/>
    <col min="8196" max="8196" width="16.7109375" style="1" customWidth="1"/>
    <col min="8197" max="8200" width="12.140625" style="1" customWidth="1"/>
    <col min="8201" max="8201" width="9.140625" style="1" customWidth="1"/>
    <col min="8202" max="8205" width="0" style="1" hidden="1" customWidth="1"/>
    <col min="8206" max="8448" width="0" style="1" hidden="1"/>
    <col min="8449" max="8449" width="14.42578125" style="1" customWidth="1"/>
    <col min="8450" max="8451" width="17.85546875" style="1" customWidth="1"/>
    <col min="8452" max="8452" width="16.7109375" style="1" customWidth="1"/>
    <col min="8453" max="8456" width="12.140625" style="1" customWidth="1"/>
    <col min="8457" max="8457" width="9.140625" style="1" customWidth="1"/>
    <col min="8458" max="8461" width="0" style="1" hidden="1" customWidth="1"/>
    <col min="8462" max="8704" width="0" style="1" hidden="1"/>
    <col min="8705" max="8705" width="14.42578125" style="1" customWidth="1"/>
    <col min="8706" max="8707" width="17.85546875" style="1" customWidth="1"/>
    <col min="8708" max="8708" width="16.7109375" style="1" customWidth="1"/>
    <col min="8709" max="8712" width="12.140625" style="1" customWidth="1"/>
    <col min="8713" max="8713" width="9.140625" style="1" customWidth="1"/>
    <col min="8714" max="8717" width="0" style="1" hidden="1" customWidth="1"/>
    <col min="8718" max="8960" width="0" style="1" hidden="1"/>
    <col min="8961" max="8961" width="14.42578125" style="1" customWidth="1"/>
    <col min="8962" max="8963" width="17.85546875" style="1" customWidth="1"/>
    <col min="8964" max="8964" width="16.7109375" style="1" customWidth="1"/>
    <col min="8965" max="8968" width="12.140625" style="1" customWidth="1"/>
    <col min="8969" max="8969" width="9.140625" style="1" customWidth="1"/>
    <col min="8970" max="8973" width="0" style="1" hidden="1" customWidth="1"/>
    <col min="8974" max="9216" width="0" style="1" hidden="1"/>
    <col min="9217" max="9217" width="14.42578125" style="1" customWidth="1"/>
    <col min="9218" max="9219" width="17.85546875" style="1" customWidth="1"/>
    <col min="9220" max="9220" width="16.7109375" style="1" customWidth="1"/>
    <col min="9221" max="9224" width="12.140625" style="1" customWidth="1"/>
    <col min="9225" max="9225" width="9.140625" style="1" customWidth="1"/>
    <col min="9226" max="9229" width="0" style="1" hidden="1" customWidth="1"/>
    <col min="9230" max="9472" width="0" style="1" hidden="1"/>
    <col min="9473" max="9473" width="14.42578125" style="1" customWidth="1"/>
    <col min="9474" max="9475" width="17.85546875" style="1" customWidth="1"/>
    <col min="9476" max="9476" width="16.7109375" style="1" customWidth="1"/>
    <col min="9477" max="9480" width="12.140625" style="1" customWidth="1"/>
    <col min="9481" max="9481" width="9.140625" style="1" customWidth="1"/>
    <col min="9482" max="9485" width="0" style="1" hidden="1" customWidth="1"/>
    <col min="9486" max="9728" width="0" style="1" hidden="1"/>
    <col min="9729" max="9729" width="14.42578125" style="1" customWidth="1"/>
    <col min="9730" max="9731" width="17.85546875" style="1" customWidth="1"/>
    <col min="9732" max="9732" width="16.7109375" style="1" customWidth="1"/>
    <col min="9733" max="9736" width="12.140625" style="1" customWidth="1"/>
    <col min="9737" max="9737" width="9.140625" style="1" customWidth="1"/>
    <col min="9738" max="9741" width="0" style="1" hidden="1" customWidth="1"/>
    <col min="9742" max="9984" width="0" style="1" hidden="1"/>
    <col min="9985" max="9985" width="14.42578125" style="1" customWidth="1"/>
    <col min="9986" max="9987" width="17.85546875" style="1" customWidth="1"/>
    <col min="9988" max="9988" width="16.7109375" style="1" customWidth="1"/>
    <col min="9989" max="9992" width="12.140625" style="1" customWidth="1"/>
    <col min="9993" max="9993" width="9.140625" style="1" customWidth="1"/>
    <col min="9994" max="9997" width="0" style="1" hidden="1" customWidth="1"/>
    <col min="9998" max="10240" width="0" style="1" hidden="1"/>
    <col min="10241" max="10241" width="14.42578125" style="1" customWidth="1"/>
    <col min="10242" max="10243" width="17.85546875" style="1" customWidth="1"/>
    <col min="10244" max="10244" width="16.7109375" style="1" customWidth="1"/>
    <col min="10245" max="10248" width="12.140625" style="1" customWidth="1"/>
    <col min="10249" max="10249" width="9.140625" style="1" customWidth="1"/>
    <col min="10250" max="10253" width="0" style="1" hidden="1" customWidth="1"/>
    <col min="10254" max="10496" width="0" style="1" hidden="1"/>
    <col min="10497" max="10497" width="14.42578125" style="1" customWidth="1"/>
    <col min="10498" max="10499" width="17.85546875" style="1" customWidth="1"/>
    <col min="10500" max="10500" width="16.7109375" style="1" customWidth="1"/>
    <col min="10501" max="10504" width="12.140625" style="1" customWidth="1"/>
    <col min="10505" max="10505" width="9.140625" style="1" customWidth="1"/>
    <col min="10506" max="10509" width="0" style="1" hidden="1" customWidth="1"/>
    <col min="10510" max="10752" width="0" style="1" hidden="1"/>
    <col min="10753" max="10753" width="14.42578125" style="1" customWidth="1"/>
    <col min="10754" max="10755" width="17.85546875" style="1" customWidth="1"/>
    <col min="10756" max="10756" width="16.7109375" style="1" customWidth="1"/>
    <col min="10757" max="10760" width="12.140625" style="1" customWidth="1"/>
    <col min="10761" max="10761" width="9.140625" style="1" customWidth="1"/>
    <col min="10762" max="10765" width="0" style="1" hidden="1" customWidth="1"/>
    <col min="10766" max="11008" width="0" style="1" hidden="1"/>
    <col min="11009" max="11009" width="14.42578125" style="1" customWidth="1"/>
    <col min="11010" max="11011" width="17.85546875" style="1" customWidth="1"/>
    <col min="11012" max="11012" width="16.7109375" style="1" customWidth="1"/>
    <col min="11013" max="11016" width="12.140625" style="1" customWidth="1"/>
    <col min="11017" max="11017" width="9.140625" style="1" customWidth="1"/>
    <col min="11018" max="11021" width="0" style="1" hidden="1" customWidth="1"/>
    <col min="11022" max="11264" width="0" style="1" hidden="1"/>
    <col min="11265" max="11265" width="14.42578125" style="1" customWidth="1"/>
    <col min="11266" max="11267" width="17.85546875" style="1" customWidth="1"/>
    <col min="11268" max="11268" width="16.7109375" style="1" customWidth="1"/>
    <col min="11269" max="11272" width="12.140625" style="1" customWidth="1"/>
    <col min="11273" max="11273" width="9.140625" style="1" customWidth="1"/>
    <col min="11274" max="11277" width="0" style="1" hidden="1" customWidth="1"/>
    <col min="11278" max="11520" width="0" style="1" hidden="1"/>
    <col min="11521" max="11521" width="14.42578125" style="1" customWidth="1"/>
    <col min="11522" max="11523" width="17.85546875" style="1" customWidth="1"/>
    <col min="11524" max="11524" width="16.7109375" style="1" customWidth="1"/>
    <col min="11525" max="11528" width="12.140625" style="1" customWidth="1"/>
    <col min="11529" max="11529" width="9.140625" style="1" customWidth="1"/>
    <col min="11530" max="11533" width="0" style="1" hidden="1" customWidth="1"/>
    <col min="11534" max="11776" width="0" style="1" hidden="1"/>
    <col min="11777" max="11777" width="14.42578125" style="1" customWidth="1"/>
    <col min="11778" max="11779" width="17.85546875" style="1" customWidth="1"/>
    <col min="11780" max="11780" width="16.7109375" style="1" customWidth="1"/>
    <col min="11781" max="11784" width="12.140625" style="1" customWidth="1"/>
    <col min="11785" max="11785" width="9.140625" style="1" customWidth="1"/>
    <col min="11786" max="11789" width="0" style="1" hidden="1" customWidth="1"/>
    <col min="11790" max="12032" width="0" style="1" hidden="1"/>
    <col min="12033" max="12033" width="14.42578125" style="1" customWidth="1"/>
    <col min="12034" max="12035" width="17.85546875" style="1" customWidth="1"/>
    <col min="12036" max="12036" width="16.7109375" style="1" customWidth="1"/>
    <col min="12037" max="12040" width="12.140625" style="1" customWidth="1"/>
    <col min="12041" max="12041" width="9.140625" style="1" customWidth="1"/>
    <col min="12042" max="12045" width="0" style="1" hidden="1" customWidth="1"/>
    <col min="12046" max="12288" width="0" style="1" hidden="1"/>
    <col min="12289" max="12289" width="14.42578125" style="1" customWidth="1"/>
    <col min="12290" max="12291" width="17.85546875" style="1" customWidth="1"/>
    <col min="12292" max="12292" width="16.7109375" style="1" customWidth="1"/>
    <col min="12293" max="12296" width="12.140625" style="1" customWidth="1"/>
    <col min="12297" max="12297" width="9.140625" style="1" customWidth="1"/>
    <col min="12298" max="12301" width="0" style="1" hidden="1" customWidth="1"/>
    <col min="12302" max="12544" width="0" style="1" hidden="1"/>
    <col min="12545" max="12545" width="14.42578125" style="1" customWidth="1"/>
    <col min="12546" max="12547" width="17.85546875" style="1" customWidth="1"/>
    <col min="12548" max="12548" width="16.7109375" style="1" customWidth="1"/>
    <col min="12549" max="12552" width="12.140625" style="1" customWidth="1"/>
    <col min="12553" max="12553" width="9.140625" style="1" customWidth="1"/>
    <col min="12554" max="12557" width="0" style="1" hidden="1" customWidth="1"/>
    <col min="12558" max="12800" width="0" style="1" hidden="1"/>
    <col min="12801" max="12801" width="14.42578125" style="1" customWidth="1"/>
    <col min="12802" max="12803" width="17.85546875" style="1" customWidth="1"/>
    <col min="12804" max="12804" width="16.7109375" style="1" customWidth="1"/>
    <col min="12805" max="12808" width="12.140625" style="1" customWidth="1"/>
    <col min="12809" max="12809" width="9.140625" style="1" customWidth="1"/>
    <col min="12810" max="12813" width="0" style="1" hidden="1" customWidth="1"/>
    <col min="12814" max="13056" width="0" style="1" hidden="1"/>
    <col min="13057" max="13057" width="14.42578125" style="1" customWidth="1"/>
    <col min="13058" max="13059" width="17.85546875" style="1" customWidth="1"/>
    <col min="13060" max="13060" width="16.7109375" style="1" customWidth="1"/>
    <col min="13061" max="13064" width="12.140625" style="1" customWidth="1"/>
    <col min="13065" max="13065" width="9.140625" style="1" customWidth="1"/>
    <col min="13066" max="13069" width="0" style="1" hidden="1" customWidth="1"/>
    <col min="13070" max="13312" width="0" style="1" hidden="1"/>
    <col min="13313" max="13313" width="14.42578125" style="1" customWidth="1"/>
    <col min="13314" max="13315" width="17.85546875" style="1" customWidth="1"/>
    <col min="13316" max="13316" width="16.7109375" style="1" customWidth="1"/>
    <col min="13317" max="13320" width="12.140625" style="1" customWidth="1"/>
    <col min="13321" max="13321" width="9.140625" style="1" customWidth="1"/>
    <col min="13322" max="13325" width="0" style="1" hidden="1" customWidth="1"/>
    <col min="13326" max="13568" width="0" style="1" hidden="1"/>
    <col min="13569" max="13569" width="14.42578125" style="1" customWidth="1"/>
    <col min="13570" max="13571" width="17.85546875" style="1" customWidth="1"/>
    <col min="13572" max="13572" width="16.7109375" style="1" customWidth="1"/>
    <col min="13573" max="13576" width="12.140625" style="1" customWidth="1"/>
    <col min="13577" max="13577" width="9.140625" style="1" customWidth="1"/>
    <col min="13578" max="13581" width="0" style="1" hidden="1" customWidth="1"/>
    <col min="13582" max="13824" width="0" style="1" hidden="1"/>
    <col min="13825" max="13825" width="14.42578125" style="1" customWidth="1"/>
    <col min="13826" max="13827" width="17.85546875" style="1" customWidth="1"/>
    <col min="13828" max="13828" width="16.7109375" style="1" customWidth="1"/>
    <col min="13829" max="13832" width="12.140625" style="1" customWidth="1"/>
    <col min="13833" max="13833" width="9.140625" style="1" customWidth="1"/>
    <col min="13834" max="13837" width="0" style="1" hidden="1" customWidth="1"/>
    <col min="13838" max="14080" width="0" style="1" hidden="1"/>
    <col min="14081" max="14081" width="14.42578125" style="1" customWidth="1"/>
    <col min="14082" max="14083" width="17.85546875" style="1" customWidth="1"/>
    <col min="14084" max="14084" width="16.7109375" style="1" customWidth="1"/>
    <col min="14085" max="14088" width="12.140625" style="1" customWidth="1"/>
    <col min="14089" max="14089" width="9.140625" style="1" customWidth="1"/>
    <col min="14090" max="14093" width="0" style="1" hidden="1" customWidth="1"/>
    <col min="14094" max="14336" width="0" style="1" hidden="1"/>
    <col min="14337" max="14337" width="14.42578125" style="1" customWidth="1"/>
    <col min="14338" max="14339" width="17.85546875" style="1" customWidth="1"/>
    <col min="14340" max="14340" width="16.7109375" style="1" customWidth="1"/>
    <col min="14341" max="14344" width="12.140625" style="1" customWidth="1"/>
    <col min="14345" max="14345" width="9.140625" style="1" customWidth="1"/>
    <col min="14346" max="14349" width="0" style="1" hidden="1" customWidth="1"/>
    <col min="14350" max="14592" width="0" style="1" hidden="1"/>
    <col min="14593" max="14593" width="14.42578125" style="1" customWidth="1"/>
    <col min="14594" max="14595" width="17.85546875" style="1" customWidth="1"/>
    <col min="14596" max="14596" width="16.7109375" style="1" customWidth="1"/>
    <col min="14597" max="14600" width="12.140625" style="1" customWidth="1"/>
    <col min="14601" max="14601" width="9.140625" style="1" customWidth="1"/>
    <col min="14602" max="14605" width="0" style="1" hidden="1" customWidth="1"/>
    <col min="14606" max="14848" width="0" style="1" hidden="1"/>
    <col min="14849" max="14849" width="14.42578125" style="1" customWidth="1"/>
    <col min="14850" max="14851" width="17.85546875" style="1" customWidth="1"/>
    <col min="14852" max="14852" width="16.7109375" style="1" customWidth="1"/>
    <col min="14853" max="14856" width="12.140625" style="1" customWidth="1"/>
    <col min="14857" max="14857" width="9.140625" style="1" customWidth="1"/>
    <col min="14858" max="14861" width="0" style="1" hidden="1" customWidth="1"/>
    <col min="14862" max="15104" width="0" style="1" hidden="1"/>
    <col min="15105" max="15105" width="14.42578125" style="1" customWidth="1"/>
    <col min="15106" max="15107" width="17.85546875" style="1" customWidth="1"/>
    <col min="15108" max="15108" width="16.7109375" style="1" customWidth="1"/>
    <col min="15109" max="15112" width="12.140625" style="1" customWidth="1"/>
    <col min="15113" max="15113" width="9.140625" style="1" customWidth="1"/>
    <col min="15114" max="15117" width="0" style="1" hidden="1" customWidth="1"/>
    <col min="15118" max="15360" width="0" style="1" hidden="1"/>
    <col min="15361" max="15361" width="14.42578125" style="1" customWidth="1"/>
    <col min="15362" max="15363" width="17.85546875" style="1" customWidth="1"/>
    <col min="15364" max="15364" width="16.7109375" style="1" customWidth="1"/>
    <col min="15365" max="15368" width="12.140625" style="1" customWidth="1"/>
    <col min="15369" max="15369" width="9.140625" style="1" customWidth="1"/>
    <col min="15370" max="15373" width="0" style="1" hidden="1" customWidth="1"/>
    <col min="15374" max="15616" width="0" style="1" hidden="1"/>
    <col min="15617" max="15617" width="14.42578125" style="1" customWidth="1"/>
    <col min="15618" max="15619" width="17.85546875" style="1" customWidth="1"/>
    <col min="15620" max="15620" width="16.7109375" style="1" customWidth="1"/>
    <col min="15621" max="15624" width="12.140625" style="1" customWidth="1"/>
    <col min="15625" max="15625" width="9.140625" style="1" customWidth="1"/>
    <col min="15626" max="15629" width="0" style="1" hidden="1" customWidth="1"/>
    <col min="15630" max="15872" width="0" style="1" hidden="1"/>
    <col min="15873" max="15873" width="14.42578125" style="1" customWidth="1"/>
    <col min="15874" max="15875" width="17.85546875" style="1" customWidth="1"/>
    <col min="15876" max="15876" width="16.7109375" style="1" customWidth="1"/>
    <col min="15877" max="15880" width="12.140625" style="1" customWidth="1"/>
    <col min="15881" max="15881" width="9.140625" style="1" customWidth="1"/>
    <col min="15882" max="15885" width="0" style="1" hidden="1" customWidth="1"/>
    <col min="15886" max="16128" width="0" style="1" hidden="1"/>
    <col min="16129" max="16129" width="14.42578125" style="1" customWidth="1"/>
    <col min="16130" max="16131" width="17.85546875" style="1" customWidth="1"/>
    <col min="16132" max="16132" width="16.7109375" style="1" customWidth="1"/>
    <col min="16133" max="16136" width="12.140625" style="1" customWidth="1"/>
    <col min="16137" max="16137" width="9.140625" style="1" customWidth="1"/>
    <col min="16138" max="16141" width="0" style="1" hidden="1" customWidth="1"/>
    <col min="16142" max="16384" width="0" style="1" hidden="1"/>
  </cols>
  <sheetData>
    <row r="1" spans="1:13" x14ac:dyDescent="0.2">
      <c r="A1" s="14"/>
      <c r="B1" s="12" t="s">
        <v>9</v>
      </c>
      <c r="C1" s="11"/>
      <c r="D1" s="13"/>
      <c r="E1" s="13"/>
      <c r="F1" s="13"/>
      <c r="G1" s="13"/>
      <c r="H1" s="13"/>
      <c r="I1" s="11"/>
      <c r="K1" s="2"/>
      <c r="L1" s="2"/>
      <c r="M1" s="2"/>
    </row>
    <row r="2" spans="1:13" x14ac:dyDescent="0.2">
      <c r="A2" s="2"/>
      <c r="B2" s="69">
        <f>'Formularz nr 1'!C63</f>
        <v>0</v>
      </c>
      <c r="C2" s="4"/>
      <c r="D2" s="3"/>
      <c r="E2" s="3"/>
      <c r="F2" s="3"/>
      <c r="G2" s="3"/>
      <c r="H2" s="3"/>
    </row>
    <row r="3" spans="1:13" x14ac:dyDescent="0.2">
      <c r="A3" s="2"/>
      <c r="B3" s="4"/>
      <c r="C3" s="5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</row>
    <row r="4" spans="1:13" ht="15" x14ac:dyDescent="0.25">
      <c r="A4" s="15" t="s">
        <v>12</v>
      </c>
      <c r="C4" s="7"/>
      <c r="D4" s="8">
        <f>ROUND((B2-INT(B2))*100,0)</f>
        <v>0</v>
      </c>
      <c r="E4" s="8">
        <f>IF(B2&gt;=1,VALUE(RIGHT(LEFT(INT(B2),LEN(INT(B2))),3)),0)</f>
        <v>0</v>
      </c>
      <c r="F4" s="8">
        <f>IF(B2&gt;=1000,VALUE(TEXT(RIGHT(LEFT(INT(B2),LEN(INT(B2))-3),3),"000")),0)</f>
        <v>0</v>
      </c>
      <c r="G4" s="8">
        <f>IF(B2&gt;=1000000,VALUE(TEXT(RIGHT(LEFT(INT(B2),LEN(INT(B2))-6),3),"000")),0)</f>
        <v>0</v>
      </c>
      <c r="H4" s="8">
        <f>IF(B2&gt;=1000000000,VALUE(TEXT(RIGHT(LEFT(INT(B2),LEN(INT(B2))-9),3),"000")),0)</f>
        <v>0</v>
      </c>
    </row>
    <row r="5" spans="1:13" ht="15" x14ac:dyDescent="0.25">
      <c r="A5" s="15" t="s">
        <v>12</v>
      </c>
      <c r="B5" s="9"/>
      <c r="C5" s="9" t="str">
        <f>ROUND((B2-INT(B2))*100,0)&amp;"/"&amp;100 &amp; " groszy"</f>
        <v>0/100 groszy</v>
      </c>
      <c r="D5" s="9" t="str">
        <f>IF(B2=0,"",IF(D4&lt;=20,IF(D4=0,"zero",INDEX(excelblog_Jednosci,D4)),INDEX(excelblog_Dziesiatki,INT(D4/10))&amp;IF(MOD(D4,10)," " &amp;INDEX(excelblog_Jednosci,MOD(D4,10)),"")))&amp; " " &amp;IF(B2=0,"",INDEX(IF(D4&lt;20,{"groszy";"grosz";"grosze";"groszy"},{"groszy";"grosze";"groszy"}),MATCH(IF(D4&lt;20,D4,MOD(D4,10)),IF(D4&lt;20,{0;1;2;5},{0;2;5}),1)))</f>
        <v xml:space="preserve"> </v>
      </c>
      <c r="E5" s="10" t="str">
        <f>IF(OR(B2&lt;1,INT(E4/100)=0),"",INDEX(excelblog_Setki,INT(E4/100)))&amp; IF(E4-(INT(E4/100)*100)&lt;=20,IF(E4-(INT(E4/100)*100)=0,IF(OR(E4&gt;0,B2&lt;1),"","złotych")," " &amp;INDEX(excelblog_Jednosci,E4-(INT(E4/100)*100)))," " &amp;INDEX(excelblog_Dziesiatki,INT((E4-(INT(E4/100)*100))/10))&amp;IF(MOD((E4-(INT(E4/100)*100)),10)," "&amp;INDEX(excelblog_Jednosci,MOD((E4-(INT(E4/100)*100)),10)),""))&amp;IF(E4=0,""," " &amp;INDEX(IF(E4&lt;20,{"złotych";"złoty";"złote";"złotych"},{"złotych";"złote";"złotych"}),MATCH(IF(E4-(INT(E4/100)*100)&lt;20,E4-(INT(E4/100)*100),MOD((E4-(INT(E4/100)*100)),10)),IF(E4&lt;20,{0;1;2;5},{0;2;5}),1)))</f>
        <v/>
      </c>
      <c r="F5" s="10" t="str">
        <f>IF(OR(B2&lt;1,INT(F4/100)=0),"",INDEX(excelblog_Setki,INT(F4/100)))&amp; IF(F4-(INT(F4/100)*100)&lt;=20,IF(F4-(INT(F4/100)*100)=0,""," " &amp;INDEX(excelblog_Jednosci,F4-(INT(F4/100)*100)))," " &amp;INDEX(excelblog_Dziesiatki,INT((F4-(INT(F4/100)*100))/10))&amp;IF(MOD((F4-(INT(F4/100)*100)),10)," "&amp;INDEX(excelblog_Jednosci,MOD((F4-(INT(F4/100)*100)),10)),""))&amp;IF(F4=0,""," " &amp;INDEX(IF(F4&lt;20,{"";"tysiąc";"tysiące";"tysięcy"},{"tysięcy";"tysiące";"tysięcy"}),MATCH(IF(F4-(INT(F4/100)*100)&lt;20,F4-(INT(F4/100)*100),MOD((F4-(INT(F4/100)*100)),10)),IF(F4&lt;20,{0;1;2;5},{0;2;5}),1)))</f>
        <v/>
      </c>
      <c r="G5" s="10" t="str">
        <f>IF(OR(B2&lt;1,INT(G4/100)=0),"",INDEX(excelblog_Setki,INT(G4/100)))&amp; IF(G4-(INT(G4/100)*100)&lt;=20,IF(G4-(INT(G4/100)*100)=0,""," " &amp;INDEX(excelblog_Jednosci,G4-(INT(G4/100)*100)))," " &amp;INDEX(excelblog_Dziesiatki,INT((G4-(INT(G4/100)*100))/10))&amp;IF(MOD((G4-(INT(G4/100)*100)),10)," "&amp;INDEX(excelblog_Jednosci,MOD((G4-(INT(G4/100)*100)),10)),""))&amp;IF(G4=0,""," " &amp;INDEX(IF(G4&lt;20,{"";"milion";"miliony";"milionów"},{"milionów";"miliony";"milionów"}),MATCH(IF(G4-(INT(G4/100)*100)&lt;20,G4-(INT(G4/100)*100),MOD((G4-(INT(G4/100)*100)),10)),IF(G4&lt;20,{0;1;2;5},{0;2;5}),1)))</f>
        <v/>
      </c>
      <c r="H5" s="9" t="str">
        <f>IF(OR(B2&lt;1,INT(H4/100)=0),"",INDEX(excelblog_Setki,INT(H4/100)))&amp; IF(H4-(INT(H4/100)*100)&lt;=20,IF(H4-(INT(H4/100)*100)=0,""," " &amp;INDEX(excelblog_Jednosci,H4-(INT(H4/100)*100)))," " &amp;INDEX(excelblog_Dziesiatki,INT((H4-(INT(H4/100)*100))/10))&amp;IF(MOD((H4-(INT(H4/100)*100)),10)," "&amp;INDEX(excelblog_Jednosci,MOD((H4-(INT(H4/100)*100)),10)),""))&amp;IF(H4=0,""," " &amp;INDEX(IF(H4&lt;20,{"";"miliard";"miliardy";"miliardów"},{"miliardów";"miliardy";"miliardów"}),MATCH(IF(H4-(INT(H4/100)*100)&lt;20,H4-(INT(H4/100)*100),MOD((H4-(INT(H4/100)*100)),10)),IF(H4&lt;20,{0;1;2;5},{0;2;5}),1)))</f>
        <v/>
      </c>
      <c r="I5" s="9"/>
    </row>
    <row r="6" spans="1:13" x14ac:dyDescent="0.2">
      <c r="D6" s="3"/>
      <c r="E6" s="3"/>
      <c r="F6" s="3"/>
      <c r="G6" s="3"/>
      <c r="H6" s="3"/>
    </row>
    <row r="7" spans="1:13" ht="15" x14ac:dyDescent="0.25">
      <c r="A7" s="17" t="s">
        <v>13</v>
      </c>
      <c r="B7" s="70" t="str">
        <f>IF(NOT(ISNUMBER(B2)),excelblog_Komunikat1,IF(OR((B2*10^-12)&gt;=1,B2&lt;0),excelblog_Komunikat2,IF(TRIM(H5)&lt;&gt;"",TRIM(H5)&amp;" ","")&amp;IF(TRIM(G5)&lt;&gt;"",TRIM(G5)&amp;" ","")&amp;IF(TRIM(F5)&lt;&gt;"",TRIM(F5)&amp;" ","")&amp;IF(TRIM(E5)&lt;&gt;"",TRIM(E5)&amp;" ","")&amp;IF(TRIM(D5)&lt;&gt;"",D5&amp;" ","")))</f>
        <v/>
      </c>
      <c r="C7" s="71"/>
      <c r="D7" s="71"/>
      <c r="E7" s="71"/>
      <c r="F7" s="71"/>
      <c r="G7" s="71"/>
      <c r="H7" s="71"/>
      <c r="I7" s="72"/>
    </row>
    <row r="8" spans="1:13" ht="15" x14ac:dyDescent="0.25">
      <c r="A8" s="17" t="s">
        <v>14</v>
      </c>
      <c r="B8" s="70" t="str">
        <f>IF(NOT(ISNUMBER(B2)),excelblog_Komunikat1,IF(OR((B2*10^-12)&gt;=1,B2&lt;0),excelblog_Komunikat2,IF(TRIM(H5)&lt;&gt;"",TRIM(H5)&amp;" ","")&amp;IF(TRIM(G5)&lt;&gt;"",TRIM(G5)&amp;" ","")&amp;IF(TRIM(F5)&lt;&gt;"",TRIM(F5)&amp;" ","")&amp;IF(TRIM(E5)&lt;&gt;"",TRIM(E5)&amp;", ","")&amp;IF(TRIM(D5)&lt;&gt;"",D5&amp;" ","")))</f>
        <v/>
      </c>
      <c r="C8" s="71"/>
      <c r="D8" s="71"/>
      <c r="E8" s="71"/>
      <c r="F8" s="71"/>
      <c r="G8" s="71"/>
      <c r="H8" s="71"/>
      <c r="I8" s="72"/>
    </row>
    <row r="9" spans="1:13" ht="15" x14ac:dyDescent="0.25">
      <c r="A9" s="17" t="s">
        <v>15</v>
      </c>
      <c r="B9" s="70" t="str">
        <f>IF(NOT(ISNUMBER(B2)),excelblog_Komunikat1,IF(OR((B2*10^-12)&gt;=1,B2&lt;0),excelblog_Komunikat2,IF(TRIM(H5)&lt;&gt;"",TRIM(H5)&amp;" ","")&amp;IF(TRIM(G5)&lt;&gt;"",TRIM(G5)&amp;" ","")&amp;IF(TRIM(F5)&lt;&gt;"",TRIM(F5)&amp;" ","")&amp;IF(TRIM(E5)&lt;&gt;"",TRIM(E5)&amp;" ","")&amp;IF(TRIM(D5)&lt;&gt;"",C5&amp;" ","")))</f>
        <v/>
      </c>
      <c r="C9" s="71"/>
      <c r="D9" s="71"/>
      <c r="E9" s="71"/>
      <c r="F9" s="71"/>
      <c r="G9" s="71"/>
      <c r="H9" s="71"/>
      <c r="I9" s="72"/>
    </row>
    <row r="10" spans="1:13" x14ac:dyDescent="0.2">
      <c r="A10" s="2"/>
      <c r="B10" s="3"/>
      <c r="C10" s="3"/>
      <c r="D10" s="3"/>
      <c r="E10" s="3"/>
      <c r="F10" s="3"/>
      <c r="G10" s="3"/>
      <c r="H10" s="3"/>
      <c r="I10" s="3"/>
    </row>
    <row r="11" spans="1:13" x14ac:dyDescent="0.2">
      <c r="A11" s="2"/>
      <c r="B11" s="3"/>
      <c r="C11" s="3"/>
      <c r="D11" s="3"/>
      <c r="E11" s="3"/>
      <c r="F11" s="3"/>
      <c r="G11" s="3"/>
      <c r="H11" s="3"/>
      <c r="I11" s="3"/>
    </row>
    <row r="12" spans="1:13" x14ac:dyDescent="0.2">
      <c r="A12" s="2"/>
      <c r="D12" s="3"/>
      <c r="E12" s="3"/>
      <c r="F12" s="3"/>
      <c r="G12" s="3"/>
      <c r="H12" s="3"/>
    </row>
    <row r="13" spans="1:13" x14ac:dyDescent="0.2">
      <c r="A13" s="73"/>
      <c r="B13" s="74" t="s">
        <v>10</v>
      </c>
      <c r="C13" s="75"/>
      <c r="D13" s="76"/>
      <c r="E13" s="76"/>
      <c r="F13" s="76"/>
      <c r="G13" s="76"/>
      <c r="H13" s="76"/>
      <c r="I13" s="75"/>
      <c r="K13" s="2"/>
      <c r="L13" s="2"/>
      <c r="M13" s="2"/>
    </row>
    <row r="14" spans="1:13" x14ac:dyDescent="0.2">
      <c r="A14" s="2"/>
      <c r="B14" s="69">
        <f>'Formularz nr 1'!C65</f>
        <v>0</v>
      </c>
      <c r="C14" s="4"/>
      <c r="D14" s="3"/>
      <c r="E14" s="3"/>
      <c r="F14" s="3"/>
      <c r="G14" s="3"/>
      <c r="H14" s="3"/>
    </row>
    <row r="15" spans="1:13" x14ac:dyDescent="0.2">
      <c r="A15" s="2"/>
      <c r="B15" s="4"/>
      <c r="C15" s="5" t="s">
        <v>2</v>
      </c>
      <c r="D15" s="6" t="s">
        <v>3</v>
      </c>
      <c r="E15" s="6" t="s">
        <v>4</v>
      </c>
      <c r="F15" s="6" t="s">
        <v>5</v>
      </c>
      <c r="G15" s="6" t="s">
        <v>6</v>
      </c>
      <c r="H15" s="6" t="s">
        <v>7</v>
      </c>
    </row>
    <row r="16" spans="1:13" ht="15" x14ac:dyDescent="0.25">
      <c r="A16" s="15" t="s">
        <v>12</v>
      </c>
      <c r="C16" s="7"/>
      <c r="D16" s="8">
        <f>ROUND((B14-INT(B14))*100,0)</f>
        <v>0</v>
      </c>
      <c r="E16" s="8">
        <f>IF(B14&gt;=1,VALUE(RIGHT(LEFT(INT(B14),LEN(INT(B14))),3)),0)</f>
        <v>0</v>
      </c>
      <c r="F16" s="8">
        <f>IF(B14&gt;=1000,VALUE(TEXT(RIGHT(LEFT(INT(B14),LEN(INT(B14))-3),3),"000")),0)</f>
        <v>0</v>
      </c>
      <c r="G16" s="8">
        <f>IF(B14&gt;=1000000,VALUE(TEXT(RIGHT(LEFT(INT(B14),LEN(INT(B14))-6),3),"000")),0)</f>
        <v>0</v>
      </c>
      <c r="H16" s="8">
        <f>IF(B14&gt;=1000000000,VALUE(TEXT(RIGHT(LEFT(INT(B14),LEN(INT(B14))-9),3),"000")),0)</f>
        <v>0</v>
      </c>
    </row>
    <row r="17" spans="1:13" ht="15" x14ac:dyDescent="0.25">
      <c r="A17" s="15" t="s">
        <v>12</v>
      </c>
      <c r="B17" s="9"/>
      <c r="C17" s="9" t="str">
        <f>ROUND((B14-INT(B14))*100,0)&amp;"/"&amp;100 &amp; " groszy"</f>
        <v>0/100 groszy</v>
      </c>
      <c r="D17" s="9" t="str">
        <f>IF(B14=0,"",IF(D16&lt;=20,IF(D16=0,"zero",INDEX(excelblog_Jednosci,D16)),INDEX(excelblog_Dziesiatki,INT(D16/10))&amp;IF(MOD(D16,10)," " &amp;INDEX(excelblog_Jednosci,MOD(D16,10)),"")))&amp; " " &amp;IF(B14=0,"",INDEX(IF(D16&lt;20,{"groszy";"grosz";"grosze";"groszy"},{"groszy";"grosze";"groszy"}),MATCH(IF(D16&lt;20,D16,MOD(D16,10)),IF(D16&lt;20,{0;1;2;5},{0;2;5}),1)))</f>
        <v xml:space="preserve"> </v>
      </c>
      <c r="E17" s="10" t="str">
        <f>IF(OR(B14&lt;1,INT(E16/100)=0),"",INDEX(excelblog_Setki,INT(E16/100)))&amp; IF(E16-(INT(E16/100)*100)&lt;=20,IF(E16-(INT(E16/100)*100)=0,IF(OR(E16&gt;0,B14&lt;1),"","złotych")," " &amp;INDEX(excelblog_Jednosci,E16-(INT(E16/100)*100)))," " &amp;INDEX(excelblog_Dziesiatki,INT((E16-(INT(E16/100)*100))/10))&amp;IF(MOD((E16-(INT(E16/100)*100)),10)," "&amp;INDEX(excelblog_Jednosci,MOD((E16-(INT(E16/100)*100)),10)),""))&amp;IF(E16=0,""," " &amp;INDEX(IF(E16&lt;20,{"złotych";"złoty";"złote";"złotych"},{"złotych";"złote";"złotych"}),MATCH(IF(E16-(INT(E16/100)*100)&lt;20,E16-(INT(E16/100)*100),MOD((E16-(INT(E16/100)*100)),10)),IF(E16&lt;20,{0;1;2;5},{0;2;5}),1)))</f>
        <v/>
      </c>
      <c r="F17" s="10" t="str">
        <f>IF(OR(B14&lt;1,INT(F16/100)=0),"",INDEX(excelblog_Setki,INT(F16/100)))&amp; IF(F16-(INT(F16/100)*100)&lt;=20,IF(F16-(INT(F16/100)*100)=0,""," " &amp;INDEX(excelblog_Jednosci,F16-(INT(F16/100)*100)))," " &amp;INDEX(excelblog_Dziesiatki,INT((F16-(INT(F16/100)*100))/10))&amp;IF(MOD((F16-(INT(F16/100)*100)),10)," "&amp;INDEX(excelblog_Jednosci,MOD((F16-(INT(F16/100)*100)),10)),""))&amp;IF(F16=0,""," " &amp;INDEX(IF(F16&lt;20,{"";"tysiąc";"tysiące";"tysięcy"},{"tysięcy";"tysiące";"tysięcy"}),MATCH(IF(F16-(INT(F16/100)*100)&lt;20,F16-(INT(F16/100)*100),MOD((F16-(INT(F16/100)*100)),10)),IF(F16&lt;20,{0;1;2;5},{0;2;5}),1)))</f>
        <v/>
      </c>
      <c r="G17" s="10" t="str">
        <f>IF(OR(B14&lt;1,INT(G16/100)=0),"",INDEX(excelblog_Setki,INT(G16/100)))&amp; IF(G16-(INT(G16/100)*100)&lt;=20,IF(G16-(INT(G16/100)*100)=0,""," " &amp;INDEX(excelblog_Jednosci,G16-(INT(G16/100)*100)))," " &amp;INDEX(excelblog_Dziesiatki,INT((G16-(INT(G16/100)*100))/10))&amp;IF(MOD((G16-(INT(G16/100)*100)),10)," "&amp;INDEX(excelblog_Jednosci,MOD((G16-(INT(G16/100)*100)),10)),""))&amp;IF(G16=0,""," " &amp;INDEX(IF(G16&lt;20,{"";"milion";"miliony";"milionów"},{"milionów";"miliony";"milionów"}),MATCH(IF(G16-(INT(G16/100)*100)&lt;20,G16-(INT(G16/100)*100),MOD((G16-(INT(G16/100)*100)),10)),IF(G16&lt;20,{0;1;2;5},{0;2;5}),1)))</f>
        <v/>
      </c>
      <c r="H17" s="9" t="str">
        <f>IF(OR(B14&lt;1,INT(H16/100)=0),"",INDEX(excelblog_Setki,INT(H16/100)))&amp; IF(H16-(INT(H16/100)*100)&lt;=20,IF(H16-(INT(H16/100)*100)=0,""," " &amp;INDEX(excelblog_Jednosci,H16-(INT(H16/100)*100)))," " &amp;INDEX(excelblog_Dziesiatki,INT((H16-(INT(H16/100)*100))/10))&amp;IF(MOD((H16-(INT(H16/100)*100)),10)," "&amp;INDEX(excelblog_Jednosci,MOD((H16-(INT(H16/100)*100)),10)),""))&amp;IF(H16=0,""," " &amp;INDEX(IF(H16&lt;20,{"";"miliard";"miliardy";"miliardów"},{"miliardów";"miliardy";"miliardów"}),MATCH(IF(H16-(INT(H16/100)*100)&lt;20,H16-(INT(H16/100)*100),MOD((H16-(INT(H16/100)*100)),10)),IF(H16&lt;20,{0;1;2;5},{0;2;5}),1)))</f>
        <v/>
      </c>
      <c r="I17" s="9"/>
    </row>
    <row r="18" spans="1:13" x14ac:dyDescent="0.2">
      <c r="D18" s="3"/>
      <c r="E18" s="3"/>
      <c r="F18" s="3"/>
      <c r="G18" s="3"/>
      <c r="H18" s="3"/>
    </row>
    <row r="19" spans="1:13" ht="15" x14ac:dyDescent="0.25">
      <c r="A19" s="17" t="s">
        <v>13</v>
      </c>
      <c r="B19" s="70" t="str">
        <f>IF(NOT(ISNUMBER(B14)),excelblog_Komunikat1,IF(OR((B14*10^-12)&gt;=1,B14&lt;0),excelblog_Komunikat2,IF(TRIM(H17)&lt;&gt;"",TRIM(H17)&amp;" ","")&amp;IF(TRIM(G17)&lt;&gt;"",TRIM(G17)&amp;" ","")&amp;IF(TRIM(F17)&lt;&gt;"",TRIM(F17)&amp;" ","")&amp;IF(TRIM(E17)&lt;&gt;"",TRIM(E17)&amp;" ","")&amp;IF(TRIM(D17)&lt;&gt;"",D17&amp;" ","")))</f>
        <v/>
      </c>
      <c r="C19" s="71"/>
      <c r="D19" s="71"/>
      <c r="E19" s="71"/>
      <c r="F19" s="71"/>
      <c r="G19" s="71"/>
      <c r="H19" s="71"/>
      <c r="I19" s="72"/>
    </row>
    <row r="20" spans="1:13" ht="15" x14ac:dyDescent="0.25">
      <c r="A20" s="17" t="s">
        <v>14</v>
      </c>
      <c r="B20" s="70" t="str">
        <f>IF(NOT(ISNUMBER(B14)),excelblog_Komunikat1,IF(OR((B14*10^-12)&gt;=1,B14&lt;0),excelblog_Komunikat2,IF(TRIM(H17)&lt;&gt;"",TRIM(H17)&amp;" ","")&amp;IF(TRIM(G17)&lt;&gt;"",TRIM(G17)&amp;" ","")&amp;IF(TRIM(F17)&lt;&gt;"",TRIM(F17)&amp;" ","")&amp;IF(TRIM(E17)&lt;&gt;"",TRIM(E17)&amp;", ","")&amp;IF(TRIM(D17)&lt;&gt;"",D17&amp;" ","")))</f>
        <v/>
      </c>
      <c r="C20" s="71"/>
      <c r="D20" s="71"/>
      <c r="E20" s="71"/>
      <c r="F20" s="71"/>
      <c r="G20" s="71"/>
      <c r="H20" s="71"/>
      <c r="I20" s="72"/>
    </row>
    <row r="21" spans="1:13" ht="15" x14ac:dyDescent="0.25">
      <c r="A21" s="17" t="s">
        <v>15</v>
      </c>
      <c r="B21" s="70" t="str">
        <f>IF(NOT(ISNUMBER(B14)),excelblog_Komunikat1,IF(OR((B14*10^-12)&gt;=1,B14&lt;0),excelblog_Komunikat2,IF(TRIM(H17)&lt;&gt;"",TRIM(H17)&amp;" ","")&amp;IF(TRIM(G17)&lt;&gt;"",TRIM(G17)&amp;" ","")&amp;IF(TRIM(F17)&lt;&gt;"",TRIM(F17)&amp;" ","")&amp;IF(TRIM(E17)&lt;&gt;"",TRIM(E17)&amp;" ","")&amp;IF(TRIM(D17)&lt;&gt;"",C17&amp;" ","")))</f>
        <v/>
      </c>
      <c r="C21" s="71"/>
      <c r="D21" s="71"/>
      <c r="E21" s="71"/>
      <c r="F21" s="71"/>
      <c r="G21" s="71"/>
      <c r="H21" s="71"/>
      <c r="I21" s="72"/>
    </row>
    <row r="22" spans="1:13" x14ac:dyDescent="0.2">
      <c r="A22" s="2"/>
      <c r="D22" s="3"/>
      <c r="E22" s="3"/>
      <c r="F22" s="3"/>
      <c r="G22" s="3"/>
      <c r="H22" s="3"/>
    </row>
    <row r="23" spans="1:13" x14ac:dyDescent="0.2">
      <c r="A23" s="2"/>
      <c r="D23" s="3"/>
      <c r="E23" s="3"/>
      <c r="F23" s="3"/>
      <c r="G23" s="3"/>
      <c r="H23" s="3"/>
    </row>
    <row r="24" spans="1:13" x14ac:dyDescent="0.2">
      <c r="A24" s="77"/>
    </row>
    <row r="25" spans="1:13" x14ac:dyDescent="0.2">
      <c r="A25" s="78"/>
      <c r="B25" s="79" t="s">
        <v>11</v>
      </c>
      <c r="C25" s="78"/>
      <c r="D25" s="80"/>
      <c r="E25" s="80"/>
      <c r="F25" s="80"/>
      <c r="G25" s="80"/>
      <c r="H25" s="80"/>
      <c r="I25" s="78"/>
      <c r="K25" s="2"/>
      <c r="L25" s="2"/>
      <c r="M25" s="2"/>
    </row>
    <row r="26" spans="1:13" x14ac:dyDescent="0.2">
      <c r="A26" s="2"/>
      <c r="B26" s="69"/>
      <c r="C26" s="4"/>
      <c r="D26" s="3"/>
      <c r="E26" s="3"/>
      <c r="F26" s="3"/>
      <c r="G26" s="3"/>
      <c r="H26" s="3"/>
    </row>
    <row r="27" spans="1:13" x14ac:dyDescent="0.2">
      <c r="A27" s="2"/>
      <c r="B27" s="4"/>
      <c r="C27" s="5" t="s">
        <v>2</v>
      </c>
      <c r="D27" s="6" t="s">
        <v>3</v>
      </c>
      <c r="E27" s="6" t="s">
        <v>4</v>
      </c>
      <c r="F27" s="6" t="s">
        <v>5</v>
      </c>
      <c r="G27" s="6" t="s">
        <v>6</v>
      </c>
      <c r="H27" s="6" t="s">
        <v>7</v>
      </c>
    </row>
    <row r="28" spans="1:13" ht="15" x14ac:dyDescent="0.25">
      <c r="A28" s="15" t="s">
        <v>12</v>
      </c>
      <c r="C28" s="7"/>
      <c r="D28" s="8">
        <f>ROUND((B26-INT(B26))*100,0)</f>
        <v>0</v>
      </c>
      <c r="E28" s="8">
        <f>IF(B26&gt;=1,VALUE(RIGHT(LEFT(INT(B26),LEN(INT(B26))),3)),0)</f>
        <v>0</v>
      </c>
      <c r="F28" s="8">
        <f>IF(B26&gt;=1000,VALUE(TEXT(RIGHT(LEFT(INT(B26),LEN(INT(B26))-3),3),"000")),0)</f>
        <v>0</v>
      </c>
      <c r="G28" s="8">
        <f>IF(B26&gt;=1000000,VALUE(TEXT(RIGHT(LEFT(INT(B26),LEN(INT(B26))-6),3),"000")),0)</f>
        <v>0</v>
      </c>
      <c r="H28" s="8">
        <f>IF(B26&gt;=1000000000,VALUE(TEXT(RIGHT(LEFT(INT(B26),LEN(INT(B26))-9),3),"000")),0)</f>
        <v>0</v>
      </c>
    </row>
    <row r="29" spans="1:13" ht="15" x14ac:dyDescent="0.25">
      <c r="A29" s="15" t="s">
        <v>12</v>
      </c>
      <c r="B29" s="9"/>
      <c r="C29" s="9" t="str">
        <f>ROUND((B26-INT(B26))*100,0)&amp;"/"&amp;100 &amp; " groszy"</f>
        <v>0/100 groszy</v>
      </c>
      <c r="D29" s="9" t="str">
        <f>IF(B26=0,"",IF(D28&lt;=20,IF(D28=0,"zero",INDEX(excelblog_Jednosci,D28)),INDEX(excelblog_Dziesiatki,INT(D28/10))&amp;IF(MOD(D28,10)," " &amp;INDEX(excelblog_Jednosci,MOD(D28,10)),"")))&amp; " " &amp;IF(B26=0,"",INDEX(IF(D28&lt;20,{"groszy";"grosz";"grosze";"groszy"},{"groszy";"grosze";"groszy"}),MATCH(IF(D28&lt;20,D28,MOD(D28,10)),IF(D28&lt;20,{0;1;2;5},{0;2;5}),1)))</f>
        <v xml:space="preserve"> </v>
      </c>
      <c r="E29" s="10" t="str">
        <f>IF(OR(B26&lt;1,INT(E28/100)=0),"",INDEX(excelblog_Setki,INT(E28/100)))&amp; IF(E28-(INT(E28/100)*100)&lt;=20,IF(E28-(INT(E28/100)*100)=0,IF(OR(E28&gt;0,B26&lt;1),"","złotych")," " &amp;INDEX(excelblog_Jednosci,E28-(INT(E28/100)*100)))," " &amp;INDEX(excelblog_Dziesiatki,INT((E28-(INT(E28/100)*100))/10))&amp;IF(MOD((E28-(INT(E28/100)*100)),10)," "&amp;INDEX(excelblog_Jednosci,MOD((E28-(INT(E28/100)*100)),10)),""))&amp;IF(E28=0,""," " &amp;INDEX(IF(E28&lt;20,{"złotych";"złoty";"złote";"złotych"},{"złotych";"złote";"złotych"}),MATCH(IF(E28-(INT(E28/100)*100)&lt;20,E28-(INT(E28/100)*100),MOD((E28-(INT(E28/100)*100)),10)),IF(E28&lt;20,{0;1;2;5},{0;2;5}),1)))</f>
        <v/>
      </c>
      <c r="F29" s="10" t="str">
        <f>IF(OR(B26&lt;1,INT(F28/100)=0),"",INDEX(excelblog_Setki,INT(F28/100)))&amp; IF(F28-(INT(F28/100)*100)&lt;=20,IF(F28-(INT(F28/100)*100)=0,""," " &amp;INDEX(excelblog_Jednosci,F28-(INT(F28/100)*100)))," " &amp;INDEX(excelblog_Dziesiatki,INT((F28-(INT(F28/100)*100))/10))&amp;IF(MOD((F28-(INT(F28/100)*100)),10)," "&amp;INDEX(excelblog_Jednosci,MOD((F28-(INT(F28/100)*100)),10)),""))&amp;IF(F28=0,""," " &amp;INDEX(IF(F28&lt;20,{"";"tysiąc";"tysiące";"tysięcy"},{"tysięcy";"tysiące";"tysięcy"}),MATCH(IF(F28-(INT(F28/100)*100)&lt;20,F28-(INT(F28/100)*100),MOD((F28-(INT(F28/100)*100)),10)),IF(F28&lt;20,{0;1;2;5},{0;2;5}),1)))</f>
        <v/>
      </c>
      <c r="G29" s="10" t="str">
        <f>IF(OR(B26&lt;1,INT(G28/100)=0),"",INDEX(excelblog_Setki,INT(G28/100)))&amp; IF(G28-(INT(G28/100)*100)&lt;=20,IF(G28-(INT(G28/100)*100)=0,""," " &amp;INDEX(excelblog_Jednosci,G28-(INT(G28/100)*100)))," " &amp;INDEX(excelblog_Dziesiatki,INT((G28-(INT(G28/100)*100))/10))&amp;IF(MOD((G28-(INT(G28/100)*100)),10)," "&amp;INDEX(excelblog_Jednosci,MOD((G28-(INT(G28/100)*100)),10)),""))&amp;IF(G28=0,""," " &amp;INDEX(IF(G28&lt;20,{"";"milion";"miliony";"milionów"},{"milionów";"miliony";"milionów"}),MATCH(IF(G28-(INT(G28/100)*100)&lt;20,G28-(INT(G28/100)*100),MOD((G28-(INT(G28/100)*100)),10)),IF(G28&lt;20,{0;1;2;5},{0;2;5}),1)))</f>
        <v/>
      </c>
      <c r="H29" s="9" t="str">
        <f>IF(OR(B26&lt;1,INT(H28/100)=0),"",INDEX(excelblog_Setki,INT(H28/100)))&amp; IF(H28-(INT(H28/100)*100)&lt;=20,IF(H28-(INT(H28/100)*100)=0,""," " &amp;INDEX(excelblog_Jednosci,H28-(INT(H28/100)*100)))," " &amp;INDEX(excelblog_Dziesiatki,INT((H28-(INT(H28/100)*100))/10))&amp;IF(MOD((H28-(INT(H28/100)*100)),10)," "&amp;INDEX(excelblog_Jednosci,MOD((H28-(INT(H28/100)*100)),10)),""))&amp;IF(H28=0,""," " &amp;INDEX(IF(H28&lt;20,{"";"miliard";"miliardy";"miliardów"},{"miliardów";"miliardy";"miliardów"}),MATCH(IF(H28-(INT(H28/100)*100)&lt;20,H28-(INT(H28/100)*100),MOD((H28-(INT(H28/100)*100)),10)),IF(H28&lt;20,{0;1;2;5},{0;2;5}),1)))</f>
        <v/>
      </c>
      <c r="I29" s="9"/>
    </row>
    <row r="30" spans="1:13" x14ac:dyDescent="0.2">
      <c r="D30" s="3"/>
      <c r="E30" s="3"/>
      <c r="F30" s="3"/>
      <c r="G30" s="3"/>
      <c r="H30" s="3"/>
    </row>
    <row r="31" spans="1:13" ht="15" x14ac:dyDescent="0.25">
      <c r="A31" s="17" t="s">
        <v>13</v>
      </c>
      <c r="B31" s="70" t="str">
        <f>IF(NOT(ISNUMBER(B26)),excelblog_Komunikat1,IF(OR((B26*10^-12)&gt;=1,B26&lt;0),excelblog_Komunikat2,IF(TRIM(H29)&lt;&gt;"",TRIM(H29)&amp;" ","")&amp;IF(TRIM(G29)&lt;&gt;"",TRIM(G29)&amp;" ","")&amp;IF(TRIM(F29)&lt;&gt;"",TRIM(F29)&amp;" ","")&amp;IF(TRIM(E29)&lt;&gt;"",TRIM(E29)&amp;" ","")&amp;IF(TRIM(D29)&lt;&gt;"",D29&amp;" ","")))</f>
        <v>W polu z kwotą nie znajduje się liczba</v>
      </c>
      <c r="C31" s="71"/>
      <c r="D31" s="71"/>
      <c r="E31" s="71"/>
      <c r="F31" s="71"/>
      <c r="G31" s="71"/>
      <c r="H31" s="71"/>
      <c r="I31" s="72"/>
    </row>
    <row r="32" spans="1:13" ht="15" x14ac:dyDescent="0.25">
      <c r="A32" s="17" t="s">
        <v>14</v>
      </c>
      <c r="B32" s="70" t="str">
        <f>IF(NOT(ISNUMBER(B26)),excelblog_Komunikat1,IF(OR((B26*10^-12)&gt;=1,B26&lt;0),excelblog_Komunikat2,IF(TRIM(H29)&lt;&gt;"",TRIM(H29)&amp;" ","")&amp;IF(TRIM(G29)&lt;&gt;"",TRIM(G29)&amp;" ","")&amp;IF(TRIM(F29)&lt;&gt;"",TRIM(F29)&amp;" ","")&amp;IF(TRIM(E29)&lt;&gt;"",TRIM(E29)&amp;", ","")&amp;IF(TRIM(D29)&lt;&gt;"",D29&amp;" ","")))</f>
        <v>W polu z kwotą nie znajduje się liczba</v>
      </c>
      <c r="C32" s="71"/>
      <c r="D32" s="71"/>
      <c r="E32" s="71"/>
      <c r="F32" s="71"/>
      <c r="G32" s="71"/>
      <c r="H32" s="71"/>
      <c r="I32" s="72"/>
    </row>
    <row r="33" spans="1:9" ht="15" x14ac:dyDescent="0.25">
      <c r="A33" s="17" t="s">
        <v>15</v>
      </c>
      <c r="B33" s="70" t="str">
        <f>IF(NOT(ISNUMBER(B26)),excelblog_Komunikat1,IF(OR((B26*10^-12)&gt;=1,B26&lt;0),excelblog_Komunikat2,IF(TRIM(H29)&lt;&gt;"",TRIM(H29)&amp;" ","")&amp;IF(TRIM(G29)&lt;&gt;"",TRIM(G29)&amp;" ","")&amp;IF(TRIM(F29)&lt;&gt;"",TRIM(F29)&amp;" ","")&amp;IF(TRIM(E29)&lt;&gt;"",TRIM(E29)&amp;" ","")&amp;IF(TRIM(D29)&lt;&gt;"",C29&amp;" ","")))</f>
        <v>W polu z kwotą nie znajduje się liczba</v>
      </c>
      <c r="C33" s="71"/>
      <c r="D33" s="71"/>
      <c r="E33" s="71"/>
      <c r="F33" s="71"/>
      <c r="G33" s="71"/>
      <c r="H33" s="71"/>
      <c r="I33" s="72"/>
    </row>
    <row r="34" spans="1:9" x14ac:dyDescent="0.2">
      <c r="A34" s="2"/>
      <c r="D34" s="3"/>
      <c r="E34" s="3"/>
      <c r="F34" s="3"/>
      <c r="G34" s="3"/>
      <c r="H34" s="3"/>
    </row>
    <row r="35" spans="1:9" s="81" customFormat="1" ht="12.75" customHeight="1" x14ac:dyDescent="0.2">
      <c r="B35" s="82"/>
      <c r="C35" s="82"/>
      <c r="D35" s="83"/>
      <c r="E35" s="83"/>
      <c r="F35" s="83"/>
      <c r="G35" s="83"/>
      <c r="H35" s="83"/>
      <c r="I35" s="84"/>
    </row>
  </sheetData>
  <sheetProtection algorithmName="SHA-512" hashValue="GHWddxzq695GLCs4koXa/4TTMH6S8y9O1JhlT88LMJoVX1HM1NiL0RsVKRdpvXnHSnkHi42TnX8+avEMU7iSfg==" saltValue="kDY9qmXob3D1pxqCRkAc0Q==" spinCount="100000" sheet="1" objects="1" scenarios="1" selectLockedCells="1" selectUnlockedCells="1"/>
  <pageMargins left="0.7" right="0.7" top="0.75" bottom="0.75" header="0.3" footer="0.3"/>
  <pageSetup paperSize="9" orientation="portrait" r:id="rId1"/>
  <ignoredErrors>
    <ignoredError sqref="D16:D17 C17 E16:H17 D28:H29 C29 B7:B9 B19:B21 B31:B33 B2 B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Formularz nr 1</vt:lpstr>
      <vt:lpstr>slownie</vt:lpstr>
      <vt:lpstr>'Formularz nr 1'!Obszar_wydruku</vt:lpstr>
    </vt:vector>
  </TitlesOfParts>
  <Company>ZWiK Sp. z o.o. w Szczecinie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pioluksz</dc:creator>
  <cp:lastModifiedBy>Krzysztof Smyczak</cp:lastModifiedBy>
  <cp:lastPrinted>2019-08-13T10:30:50Z</cp:lastPrinted>
  <dcterms:created xsi:type="dcterms:W3CDTF">2009-12-18T08:56:25Z</dcterms:created>
  <dcterms:modified xsi:type="dcterms:W3CDTF">2019-08-15T20:25:06Z</dcterms:modified>
</cp:coreProperties>
</file>