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kurbanek\Desktop\"/>
    </mc:Choice>
  </mc:AlternateContent>
  <xr:revisionPtr revIDLastSave="0" documentId="8_{740C302C-2579-40A2-BF64-A3C441600A15}" xr6:coauthVersionLast="36" xr6:coauthVersionMax="36" xr10:uidLastSave="{00000000-0000-0000-0000-000000000000}"/>
  <bookViews>
    <workbookView xWindow="0" yWindow="0" windowWidth="28800" windowHeight="11505" tabRatio="903" firstSheet="12" activeTab="3" xr2:uid="{00000000-000D-0000-FFFF-FFFF00000000}"/>
  </bookViews>
  <sheets>
    <sheet name="0.1. Tytuł" sheetId="2" r:id="rId1"/>
    <sheet name="0.2. Spis treści" sheetId="4" r:id="rId2"/>
    <sheet name="0.3. Ustalenia ogólne" sheetId="18" r:id="rId3"/>
    <sheet name="0.4. Karta audytu" sheetId="3" r:id="rId4"/>
    <sheet name="0.5. Energia i koszty" sheetId="12" r:id="rId5"/>
    <sheet name="0.6. Efekt eko" sheetId="16" r:id="rId6"/>
    <sheet name="0.7. Wskaźniki" sheetId="17" r:id="rId7"/>
    <sheet name="1.1. Obiekt" sheetId="1" r:id="rId8"/>
    <sheet name="1.2. System grzewczy" sheetId="7" r:id="rId9"/>
    <sheet name="1.3. Źródło c.o." sheetId="5" r:id="rId10"/>
    <sheet name="1.4. Źródło c.w.u." sheetId="6" r:id="rId11"/>
    <sheet name="1.5. Obrys" sheetId="8" r:id="rId12"/>
    <sheet name="1.6. Stolarka" sheetId="10" r:id="rId13"/>
    <sheet name="1.7. Przeg. warst." sheetId="9" r:id="rId14"/>
    <sheet name="1.8. Oświet." sheetId="15" r:id="rId15"/>
    <sheet name="1.9. Sieć" sheetId="13" r:id="rId16"/>
    <sheet name="1.10. OZE" sheetId="14" r:id="rId17"/>
    <sheet name="1.11. Warianty" sheetId="11" r:id="rId18"/>
  </sheets>
  <definedNames>
    <definedName name="Paliwo">węgiel kamienny,węgiel brunatny,torf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Q12" i="1" l="1"/>
  <c r="Q13" i="1"/>
  <c r="Q14" i="1"/>
  <c r="Q15" i="1"/>
  <c r="Q24" i="1"/>
  <c r="F26" i="17"/>
  <c r="F25" i="3"/>
  <c r="F24" i="3"/>
  <c r="F27" i="3"/>
  <c r="I6" i="12"/>
  <c r="E24" i="3"/>
  <c r="E25" i="3"/>
  <c r="E26" i="17"/>
  <c r="F7" i="17" l="1"/>
  <c r="F6" i="17"/>
  <c r="CG28" i="9" l="1"/>
  <c r="CJ36" i="9"/>
  <c r="CI36" i="9"/>
  <c r="CH36" i="9"/>
  <c r="W30" i="10"/>
  <c r="X30" i="10"/>
  <c r="W31" i="10"/>
  <c r="X31" i="10"/>
  <c r="W32" i="10"/>
  <c r="X32" i="10"/>
  <c r="G17" i="10"/>
  <c r="AA113" i="5"/>
  <c r="AA114" i="5"/>
  <c r="Z115" i="5"/>
  <c r="W90" i="5"/>
  <c r="H115" i="5"/>
  <c r="BQ139" i="7" l="1"/>
  <c r="BR139" i="7" s="1"/>
  <c r="BQ140" i="7"/>
  <c r="BP145" i="7"/>
  <c r="BJ67" i="7"/>
  <c r="BQ67" i="7" s="1"/>
  <c r="BJ68" i="7"/>
  <c r="BQ68" i="7" s="1"/>
  <c r="BR105" i="7"/>
  <c r="BQ39" i="7"/>
  <c r="BH74" i="7"/>
  <c r="BH75" i="7"/>
  <c r="BH76" i="7"/>
  <c r="BH73" i="7"/>
  <c r="BJ56" i="7"/>
  <c r="BQ56" i="7" s="1"/>
  <c r="BA115" i="7"/>
  <c r="AO60" i="7"/>
  <c r="AT152" i="7"/>
  <c r="AT153" i="7"/>
  <c r="AU145" i="7"/>
  <c r="AV144" i="7"/>
  <c r="AM109" i="7"/>
  <c r="AM111" i="7" s="1"/>
  <c r="AM84" i="7"/>
  <c r="AT84" i="7" s="1"/>
  <c r="BA84" i="7" s="1"/>
  <c r="BH84" i="7" s="1"/>
  <c r="BO84" i="7" s="1"/>
  <c r="AM85" i="7"/>
  <c r="AT85" i="7" s="1"/>
  <c r="BA85" i="7" s="1"/>
  <c r="BH85" i="7" s="1"/>
  <c r="BO85" i="7" s="1"/>
  <c r="AM86" i="7"/>
  <c r="AT86" i="7" s="1"/>
  <c r="BA86" i="7" s="1"/>
  <c r="BH86" i="7" s="1"/>
  <c r="BO86" i="7" s="1"/>
  <c r="AM87" i="7"/>
  <c r="AT87" i="7" s="1"/>
  <c r="BA87" i="7" s="1"/>
  <c r="BH87" i="7" s="1"/>
  <c r="BO87" i="7" s="1"/>
  <c r="AM88" i="7"/>
  <c r="AT88" i="7" s="1"/>
  <c r="BA88" i="7" s="1"/>
  <c r="BH88" i="7" s="1"/>
  <c r="BO88" i="7" s="1"/>
  <c r="AM83" i="7"/>
  <c r="AT83" i="7" s="1"/>
  <c r="BA83" i="7" s="1"/>
  <c r="BH83" i="7" s="1"/>
  <c r="BO83" i="7" s="1"/>
  <c r="AH103" i="7"/>
  <c r="AH104" i="7" s="1"/>
  <c r="AH33" i="7"/>
  <c r="AH38" i="7"/>
  <c r="AA35" i="7"/>
  <c r="AH35" i="7" s="1"/>
  <c r="AA37" i="7"/>
  <c r="AH37" i="7" s="1"/>
  <c r="AA39" i="7"/>
  <c r="AH39" i="7" s="1"/>
  <c r="M139" i="7"/>
  <c r="T139" i="7" s="1"/>
  <c r="M146" i="7"/>
  <c r="M140" i="7"/>
  <c r="M141" i="7"/>
  <c r="M142" i="7"/>
  <c r="M143" i="7"/>
  <c r="M125" i="7"/>
  <c r="M126" i="7"/>
  <c r="M127" i="7"/>
  <c r="M128" i="7"/>
  <c r="M129" i="7"/>
  <c r="M98" i="7"/>
  <c r="M99" i="7"/>
  <c r="M100" i="7"/>
  <c r="M101" i="7"/>
  <c r="M102" i="7"/>
  <c r="F134" i="7"/>
  <c r="Q28" i="16" l="1"/>
  <c r="H28" i="16"/>
  <c r="G16" i="16"/>
  <c r="H16" i="16"/>
  <c r="F147" i="3"/>
  <c r="V146" i="14"/>
  <c r="V105" i="14"/>
  <c r="AF115" i="5"/>
  <c r="AE115" i="5"/>
  <c r="AE116" i="5"/>
  <c r="AE117" i="5"/>
  <c r="C107" i="5"/>
  <c r="C126" i="5" s="1"/>
  <c r="AF117" i="5"/>
  <c r="AF116" i="5"/>
  <c r="AJ106" i="5"/>
  <c r="AI107" i="5"/>
  <c r="AI108" i="5"/>
  <c r="AG107" i="5"/>
  <c r="AG108" i="5"/>
  <c r="AE108" i="5"/>
  <c r="AJ107" i="5"/>
  <c r="V106" i="5"/>
  <c r="Q16" i="16" l="1"/>
  <c r="AJ109" i="5"/>
  <c r="AJ108" i="5"/>
  <c r="Q197" i="5" l="1"/>
  <c r="N74" i="5"/>
  <c r="E154" i="5"/>
  <c r="E175" i="5" s="1"/>
  <c r="E48" i="5"/>
  <c r="E41" i="5"/>
  <c r="O106" i="5" l="1"/>
  <c r="W74" i="5"/>
  <c r="E100" i="5"/>
  <c r="CM137" i="12" l="1"/>
  <c r="CK137" i="12"/>
  <c r="CJ137" i="12"/>
  <c r="CM135" i="12"/>
  <c r="CK135" i="12"/>
  <c r="CJ135" i="12"/>
  <c r="Y23" i="15" l="1"/>
  <c r="Y24" i="15"/>
  <c r="Y25" i="15"/>
  <c r="Y26" i="15"/>
  <c r="Y22" i="15"/>
  <c r="K23" i="15"/>
  <c r="K24" i="15"/>
  <c r="K25" i="15"/>
  <c r="K26" i="15"/>
  <c r="K22" i="15"/>
  <c r="R22" i="13"/>
  <c r="Q22" i="13"/>
  <c r="T24" i="13"/>
  <c r="U24" i="13" s="1"/>
  <c r="W16" i="13"/>
  <c r="E15" i="11"/>
  <c r="F7" i="11"/>
  <c r="F6" i="11"/>
  <c r="Q16" i="1"/>
  <c r="Q17" i="1"/>
  <c r="Q18" i="1"/>
  <c r="Q19" i="1"/>
  <c r="Q20" i="1"/>
  <c r="Q21" i="1"/>
  <c r="Q22" i="1"/>
  <c r="Q23" i="1"/>
  <c r="Q25" i="1"/>
  <c r="Q26" i="1"/>
  <c r="Q27" i="1"/>
  <c r="M33" i="7"/>
  <c r="DM80" i="12" l="1"/>
  <c r="CO80" i="12"/>
  <c r="W24" i="13"/>
  <c r="X24" i="13" s="1"/>
  <c r="V24" i="13"/>
  <c r="BA77" i="7" l="1"/>
  <c r="BA78" i="7"/>
  <c r="BA79" i="7"/>
  <c r="BA80" i="7"/>
  <c r="M20" i="5"/>
  <c r="M23" i="5"/>
  <c r="M24" i="5"/>
  <c r="M25" i="5"/>
  <c r="M26" i="5"/>
  <c r="M27" i="5"/>
  <c r="M28" i="5"/>
  <c r="M29" i="5"/>
  <c r="M30" i="5"/>
  <c r="M31" i="5"/>
  <c r="W35" i="10"/>
  <c r="E35" i="10"/>
  <c r="F35" i="10"/>
  <c r="L145" i="7"/>
  <c r="N139" i="7"/>
  <c r="N146" i="7"/>
  <c r="G139" i="7"/>
  <c r="F144" i="7"/>
  <c r="F145" i="7" s="1"/>
  <c r="G145" i="7" s="1"/>
  <c r="E145" i="7"/>
  <c r="G146" i="7"/>
  <c r="BY28" i="9"/>
  <c r="BQ28" i="9"/>
  <c r="BI28" i="9"/>
  <c r="BA28" i="9"/>
  <c r="AS28" i="9"/>
  <c r="CI24" i="9"/>
  <c r="CJ24" i="9"/>
  <c r="CH24" i="9"/>
  <c r="CA24" i="9"/>
  <c r="CB24" i="9"/>
  <c r="BZ24" i="9"/>
  <c r="BT24" i="9"/>
  <c r="BS24" i="9"/>
  <c r="BR24" i="9"/>
  <c r="BK24" i="9"/>
  <c r="BL24" i="9"/>
  <c r="BJ24" i="9"/>
  <c r="BC24" i="9"/>
  <c r="BD24" i="9"/>
  <c r="BB24" i="9"/>
  <c r="AU24" i="9"/>
  <c r="AV24" i="9"/>
  <c r="AT24" i="9"/>
  <c r="AK28" i="9"/>
  <c r="AM24" i="9"/>
  <c r="AN24" i="9"/>
  <c r="AL24" i="9"/>
  <c r="AM10" i="9"/>
  <c r="AC28" i="9"/>
  <c r="AE24" i="9"/>
  <c r="AF24" i="9"/>
  <c r="AD24" i="9"/>
  <c r="O10" i="9"/>
  <c r="E16" i="11" s="1"/>
  <c r="U28" i="9"/>
  <c r="W24" i="9"/>
  <c r="W25" i="9" s="1"/>
  <c r="X24" i="9"/>
  <c r="X25" i="9" s="1"/>
  <c r="V24" i="9"/>
  <c r="V25" i="9" s="1"/>
  <c r="M28" i="9"/>
  <c r="O24" i="9"/>
  <c r="O25" i="9" s="1"/>
  <c r="P24" i="9"/>
  <c r="P25" i="9" s="1"/>
  <c r="P26" i="9" s="1"/>
  <c r="F16" i="11" s="1"/>
  <c r="N24" i="9"/>
  <c r="N25" i="9" s="1"/>
  <c r="N28" i="9" s="1"/>
  <c r="N33" i="6"/>
  <c r="L66" i="5"/>
  <c r="M66" i="5"/>
  <c r="N66" i="5"/>
  <c r="O66" i="5"/>
  <c r="P66" i="5"/>
  <c r="Q66" i="5"/>
  <c r="R66" i="5"/>
  <c r="L67" i="5"/>
  <c r="M67" i="5"/>
  <c r="N67" i="5"/>
  <c r="O67" i="5"/>
  <c r="P67" i="5"/>
  <c r="Q67" i="5"/>
  <c r="R67" i="5"/>
  <c r="M65" i="5"/>
  <c r="N65" i="5"/>
  <c r="O65" i="5"/>
  <c r="Q65" i="5"/>
  <c r="R65" i="5"/>
  <c r="L65" i="5"/>
  <c r="T54" i="14"/>
  <c r="T53" i="14"/>
  <c r="T47" i="14"/>
  <c r="D77" i="7"/>
  <c r="F63" i="7"/>
  <c r="P65" i="5"/>
  <c r="F60" i="7"/>
  <c r="F64" i="7" l="1"/>
  <c r="M144" i="7"/>
  <c r="M145" i="7" s="1"/>
  <c r="N145" i="7" s="1"/>
  <c r="O26" i="9"/>
  <c r="O28" i="9"/>
  <c r="V26" i="9"/>
  <c r="V28" i="9"/>
  <c r="X26" i="9"/>
  <c r="F17" i="11" s="1"/>
  <c r="X28" i="9"/>
  <c r="W26" i="9"/>
  <c r="W28" i="9"/>
  <c r="P28" i="9"/>
  <c r="N26" i="9"/>
  <c r="G30" i="10" l="1"/>
  <c r="H30" i="10"/>
  <c r="G31" i="10"/>
  <c r="H31" i="10"/>
  <c r="G32" i="10"/>
  <c r="H32" i="10"/>
  <c r="AA157" i="7"/>
  <c r="CA36" i="9"/>
  <c r="E77" i="5"/>
  <c r="E76" i="5" s="1"/>
  <c r="E96" i="5" s="1"/>
  <c r="G105" i="7"/>
  <c r="G35" i="10" l="1"/>
  <c r="F40" i="1"/>
  <c r="Q35" i="1"/>
  <c r="L35" i="1"/>
  <c r="J62" i="14" l="1"/>
  <c r="E122" i="6"/>
  <c r="GS32" i="12"/>
  <c r="GS14" i="12"/>
  <c r="U59" i="12"/>
  <c r="AG59" i="12" s="1"/>
  <c r="AS59" i="12" s="1"/>
  <c r="BE59" i="12" s="1"/>
  <c r="BQ59" i="12" s="1"/>
  <c r="CC59" i="12" s="1"/>
  <c r="CO59" i="12" s="1"/>
  <c r="DA59" i="12" s="1"/>
  <c r="DM59" i="12" s="1"/>
  <c r="DY59" i="12" s="1"/>
  <c r="EK59" i="12" s="1"/>
  <c r="EW59" i="12" s="1"/>
  <c r="FI59" i="12" s="1"/>
  <c r="FU59" i="12" s="1"/>
  <c r="GG59" i="12" s="1"/>
  <c r="GS59" i="12" s="1"/>
  <c r="DA41" i="12"/>
  <c r="DM41" i="12" s="1"/>
  <c r="DY41" i="12" s="1"/>
  <c r="EK41" i="12" s="1"/>
  <c r="EW41" i="12" s="1"/>
  <c r="FI41" i="12" s="1"/>
  <c r="FU41" i="12" s="1"/>
  <c r="GG41" i="12" s="1"/>
  <c r="GS41" i="12" s="1"/>
  <c r="CO45" i="12"/>
  <c r="CO41" i="12"/>
  <c r="BE27" i="12"/>
  <c r="GG23" i="12"/>
  <c r="GS23" i="12" s="1"/>
  <c r="DA23" i="12"/>
  <c r="DM23" i="12" s="1"/>
  <c r="DY23" i="12" s="1"/>
  <c r="EK23" i="12" s="1"/>
  <c r="EW23" i="12" s="1"/>
  <c r="FI23" i="12" s="1"/>
  <c r="FU23" i="12" s="1"/>
  <c r="CO27" i="12"/>
  <c r="CO23" i="12"/>
  <c r="K195" i="12"/>
  <c r="W195" i="12" s="1"/>
  <c r="AI195" i="12" s="1"/>
  <c r="AU195" i="12" s="1"/>
  <c r="BG195" i="12" s="1"/>
  <c r="BS195" i="12" s="1"/>
  <c r="CE195" i="12" s="1"/>
  <c r="I64" i="12"/>
  <c r="I72" i="12" s="1"/>
  <c r="U72" i="12" s="1"/>
  <c r="AG72" i="12" s="1"/>
  <c r="AS72" i="12" s="1"/>
  <c r="BE72" i="12" s="1"/>
  <c r="BQ72" i="12" s="1"/>
  <c r="CC72" i="12" s="1"/>
  <c r="CO72" i="12" s="1"/>
  <c r="DA72" i="12" s="1"/>
  <c r="DM72" i="12" s="1"/>
  <c r="DY72" i="12" s="1"/>
  <c r="EK72" i="12" s="1"/>
  <c r="EW72" i="12" s="1"/>
  <c r="FI72" i="12" s="1"/>
  <c r="FU72" i="12" s="1"/>
  <c r="GG72" i="12" s="1"/>
  <c r="GS72" i="12" s="1"/>
  <c r="I52" i="12"/>
  <c r="U52" i="12" s="1"/>
  <c r="AG52" i="12" s="1"/>
  <c r="AS52" i="12" s="1"/>
  <c r="U79" i="13"/>
  <c r="U78" i="13"/>
  <c r="U65" i="13"/>
  <c r="U64" i="13"/>
  <c r="I64" i="13"/>
  <c r="I65" i="13"/>
  <c r="K17" i="13"/>
  <c r="W17" i="13" s="1"/>
  <c r="BO80" i="7"/>
  <c r="BO79" i="7"/>
  <c r="BO78" i="7"/>
  <c r="BO77" i="7"/>
  <c r="BH80" i="7"/>
  <c r="BH79" i="7"/>
  <c r="BH78" i="7"/>
  <c r="BH77" i="7"/>
  <c r="K73" i="7"/>
  <c r="K77" i="7" s="1"/>
  <c r="K74" i="7"/>
  <c r="R74" i="7" s="1"/>
  <c r="Y74" i="7" s="1"/>
  <c r="K75" i="7"/>
  <c r="R75" i="7" s="1"/>
  <c r="K76" i="7"/>
  <c r="M76" i="7" s="1"/>
  <c r="D80" i="7"/>
  <c r="D79" i="7"/>
  <c r="F79" i="7" s="1"/>
  <c r="I22" i="12" s="1"/>
  <c r="E136" i="12" s="1"/>
  <c r="D78" i="7"/>
  <c r="F76" i="7"/>
  <c r="F75" i="7"/>
  <c r="I14" i="12"/>
  <c r="I23" i="12" s="1"/>
  <c r="U23" i="12" s="1"/>
  <c r="AG23" i="12" s="1"/>
  <c r="AS23" i="12" s="1"/>
  <c r="BE23" i="12" s="1"/>
  <c r="BQ23" i="12" s="1"/>
  <c r="CC23" i="12" s="1"/>
  <c r="I9" i="12"/>
  <c r="U9" i="12" s="1"/>
  <c r="AG9" i="12" s="1"/>
  <c r="AS9" i="12" s="1"/>
  <c r="BE9" i="12" s="1"/>
  <c r="BQ9" i="12" s="1"/>
  <c r="CC9" i="12" s="1"/>
  <c r="CO9" i="12" s="1"/>
  <c r="DA9" i="12" s="1"/>
  <c r="DM9" i="12" s="1"/>
  <c r="DY9" i="12" s="1"/>
  <c r="EK9" i="12" s="1"/>
  <c r="EW9" i="12" s="1"/>
  <c r="FI9" i="12" s="1"/>
  <c r="FU9" i="12" s="1"/>
  <c r="GG9" i="12" s="1"/>
  <c r="GS9" i="12" s="1"/>
  <c r="I7" i="12"/>
  <c r="U7" i="12" s="1"/>
  <c r="AG7" i="12" s="1"/>
  <c r="AS7" i="12" s="1"/>
  <c r="BO153" i="7"/>
  <c r="BO152" i="7"/>
  <c r="BH153" i="7"/>
  <c r="BH152" i="7"/>
  <c r="AM153" i="7"/>
  <c r="AM152" i="7"/>
  <c r="AF153" i="7"/>
  <c r="AF152" i="7"/>
  <c r="Y153" i="7"/>
  <c r="Y152" i="7"/>
  <c r="R153" i="7"/>
  <c r="R152" i="7"/>
  <c r="K153" i="7"/>
  <c r="K152" i="7"/>
  <c r="F151" i="7"/>
  <c r="D153" i="7"/>
  <c r="F153" i="7" s="1"/>
  <c r="I71" i="12" s="1"/>
  <c r="E142" i="12" s="1"/>
  <c r="D152" i="7"/>
  <c r="BJ98" i="7"/>
  <c r="BQ98" i="7" s="1"/>
  <c r="BR98" i="7" s="1"/>
  <c r="BJ99" i="7"/>
  <c r="BJ100" i="7"/>
  <c r="AO98" i="7"/>
  <c r="AO102" i="7"/>
  <c r="AO100" i="7"/>
  <c r="AV100" i="7" s="1"/>
  <c r="AO99" i="7"/>
  <c r="AV99" i="7" s="1"/>
  <c r="AO93" i="7"/>
  <c r="T99" i="7"/>
  <c r="AA99" i="7" s="1"/>
  <c r="T100" i="7"/>
  <c r="AA100" i="7" s="1"/>
  <c r="T101" i="7"/>
  <c r="AA101" i="7" s="1"/>
  <c r="AO101" i="7" s="1"/>
  <c r="T102" i="7"/>
  <c r="AA102" i="7" s="1"/>
  <c r="AH91" i="7"/>
  <c r="K110" i="7"/>
  <c r="K112" i="7" s="1"/>
  <c r="K109" i="7"/>
  <c r="K111" i="7" s="1"/>
  <c r="F110" i="7"/>
  <c r="D112" i="7"/>
  <c r="F112" i="7" s="1"/>
  <c r="D111" i="7"/>
  <c r="BR67" i="7"/>
  <c r="F81" i="3"/>
  <c r="AF30" i="7"/>
  <c r="AM30" i="7" s="1"/>
  <c r="AT30" i="7" s="1"/>
  <c r="BA30" i="7" s="1"/>
  <c r="BH30" i="7" s="1"/>
  <c r="BO30" i="7" s="1"/>
  <c r="AF27" i="7"/>
  <c r="AM27" i="7" s="1"/>
  <c r="AT27" i="7" s="1"/>
  <c r="BA27" i="7" s="1"/>
  <c r="BH27" i="7" s="1"/>
  <c r="BO27" i="7" s="1"/>
  <c r="AF28" i="7"/>
  <c r="AM28" i="7" s="1"/>
  <c r="AT28" i="7" s="1"/>
  <c r="BA28" i="7" s="1"/>
  <c r="BH28" i="7" s="1"/>
  <c r="BO28" i="7" s="1"/>
  <c r="AF29" i="7"/>
  <c r="AM29" i="7" s="1"/>
  <c r="AT29" i="7" s="1"/>
  <c r="BA29" i="7" s="1"/>
  <c r="BH29" i="7" s="1"/>
  <c r="BO29" i="7" s="1"/>
  <c r="AF26" i="7"/>
  <c r="AM26" i="7" s="1"/>
  <c r="AT26" i="7" s="1"/>
  <c r="BA26" i="7" s="1"/>
  <c r="BH26" i="7" s="1"/>
  <c r="BO26" i="7" s="1"/>
  <c r="BC69" i="7"/>
  <c r="W100" i="5" s="1"/>
  <c r="BJ62" i="7"/>
  <c r="BJ61" i="7"/>
  <c r="AI68" i="7"/>
  <c r="AT16" i="7"/>
  <c r="AT19" i="7"/>
  <c r="AT20" i="7"/>
  <c r="AT21" i="7"/>
  <c r="AT14" i="7"/>
  <c r="AV58" i="7"/>
  <c r="BC58" i="7" s="1"/>
  <c r="BJ58" i="7" s="1"/>
  <c r="AV59" i="7"/>
  <c r="BC59" i="7" s="1"/>
  <c r="BJ59" i="7" s="1"/>
  <c r="BQ59" i="7" s="1"/>
  <c r="AV57" i="7"/>
  <c r="BC57" i="7" s="1"/>
  <c r="AV63" i="7"/>
  <c r="CC16" i="12" s="1"/>
  <c r="BQ24" i="12"/>
  <c r="CC24" i="12" s="1"/>
  <c r="AP53" i="7"/>
  <c r="BE18" i="12"/>
  <c r="AI53" i="7"/>
  <c r="AI54" i="7"/>
  <c r="AO38" i="7"/>
  <c r="AO33" i="7"/>
  <c r="AV33" i="7" s="1"/>
  <c r="BC33" i="7" s="1"/>
  <c r="BJ33" i="7" s="1"/>
  <c r="M43" i="7"/>
  <c r="T43" i="7" s="1"/>
  <c r="M42" i="7"/>
  <c r="T42" i="7" s="1"/>
  <c r="AA42" i="7" s="1"/>
  <c r="M35" i="7"/>
  <c r="T35" i="7" s="1"/>
  <c r="M38" i="7"/>
  <c r="T33" i="7"/>
  <c r="F44" i="7"/>
  <c r="M44" i="7" s="1"/>
  <c r="L54" i="7" s="1"/>
  <c r="F37" i="7"/>
  <c r="F39" i="7" s="1"/>
  <c r="U68" i="7"/>
  <c r="U67" i="7"/>
  <c r="M62" i="7"/>
  <c r="T62" i="7" s="1"/>
  <c r="AA62" i="7" s="1"/>
  <c r="AH62" i="7" s="1"/>
  <c r="AO62" i="7" s="1"/>
  <c r="M61" i="7"/>
  <c r="T61" i="7" s="1"/>
  <c r="M58" i="7"/>
  <c r="T58" i="7" s="1"/>
  <c r="AA58" i="7" s="1"/>
  <c r="AH58" i="7" s="1"/>
  <c r="M59" i="7"/>
  <c r="T59" i="7" s="1"/>
  <c r="AA59" i="7" s="1"/>
  <c r="AH59" i="7" s="1"/>
  <c r="M57" i="7"/>
  <c r="M56" i="7"/>
  <c r="T56" i="7" s="1"/>
  <c r="AA56" i="7" s="1"/>
  <c r="AH56" i="7" s="1"/>
  <c r="AA69" i="7"/>
  <c r="AB68" i="7"/>
  <c r="AB67" i="7"/>
  <c r="M69" i="7"/>
  <c r="U18" i="12" s="1"/>
  <c r="N68" i="7"/>
  <c r="N67" i="7"/>
  <c r="N78" i="5"/>
  <c r="I57" i="12"/>
  <c r="U57" i="12" s="1"/>
  <c r="AG57" i="12" s="1"/>
  <c r="AS57" i="12" s="1"/>
  <c r="BE57" i="12" s="1"/>
  <c r="BQ57" i="12" s="1"/>
  <c r="CC57" i="12" s="1"/>
  <c r="CO57" i="12" s="1"/>
  <c r="DA57" i="12" s="1"/>
  <c r="DM57" i="12" s="1"/>
  <c r="DY57" i="12" s="1"/>
  <c r="EK57" i="12" s="1"/>
  <c r="EW57" i="12" s="1"/>
  <c r="FI57" i="12" s="1"/>
  <c r="FU57" i="12" s="1"/>
  <c r="GG57" i="12" s="1"/>
  <c r="GS57" i="12" s="1"/>
  <c r="I56" i="12"/>
  <c r="E140" i="12" s="1"/>
  <c r="N90" i="5"/>
  <c r="N93" i="5"/>
  <c r="T149" i="14"/>
  <c r="F185" i="3"/>
  <c r="F186" i="3" s="1"/>
  <c r="F181" i="3"/>
  <c r="F182" i="3" s="1"/>
  <c r="F173" i="3"/>
  <c r="E173" i="3"/>
  <c r="F169" i="3"/>
  <c r="F166" i="3"/>
  <c r="E169" i="3"/>
  <c r="E166" i="3"/>
  <c r="F160" i="3"/>
  <c r="F157" i="3"/>
  <c r="E160" i="3"/>
  <c r="E157" i="3"/>
  <c r="F139" i="3"/>
  <c r="F140" i="3" s="1"/>
  <c r="F134" i="3"/>
  <c r="E139" i="3"/>
  <c r="E140" i="3" s="1"/>
  <c r="E134" i="3"/>
  <c r="F124" i="3"/>
  <c r="F125" i="3" s="1"/>
  <c r="F56" i="3"/>
  <c r="F55" i="3"/>
  <c r="F53" i="3"/>
  <c r="G37" i="11"/>
  <c r="E101" i="3"/>
  <c r="E102" i="3"/>
  <c r="E103" i="3"/>
  <c r="E100" i="3"/>
  <c r="E108" i="3"/>
  <c r="E109" i="3" s="1"/>
  <c r="E98" i="3"/>
  <c r="E99" i="3" s="1"/>
  <c r="E91" i="3"/>
  <c r="E92" i="3" s="1"/>
  <c r="E86" i="3"/>
  <c r="E85" i="3"/>
  <c r="E82" i="3"/>
  <c r="E83" i="3"/>
  <c r="E84" i="3"/>
  <c r="E81" i="3"/>
  <c r="F86" i="3"/>
  <c r="F85" i="3"/>
  <c r="F83" i="3"/>
  <c r="E69" i="3"/>
  <c r="E63" i="3"/>
  <c r="E61" i="3"/>
  <c r="E62" i="3" s="1"/>
  <c r="E56" i="3"/>
  <c r="E55" i="3"/>
  <c r="E54" i="3"/>
  <c r="E53" i="3"/>
  <c r="E52" i="3"/>
  <c r="C41" i="3"/>
  <c r="E40" i="3"/>
  <c r="E39" i="3"/>
  <c r="E38" i="3"/>
  <c r="C43" i="3"/>
  <c r="C42" i="3"/>
  <c r="C40" i="3"/>
  <c r="C39" i="3"/>
  <c r="C38" i="3"/>
  <c r="E29" i="3"/>
  <c r="F29" i="3" s="1"/>
  <c r="E30" i="3"/>
  <c r="F30" i="3" s="1"/>
  <c r="E28" i="3"/>
  <c r="F28" i="3" s="1"/>
  <c r="E26" i="3"/>
  <c r="F26" i="3" s="1"/>
  <c r="CQ197" i="12"/>
  <c r="CQ196" i="12"/>
  <c r="CQ195" i="12"/>
  <c r="GS188" i="12"/>
  <c r="GS187" i="12"/>
  <c r="GS186" i="12"/>
  <c r="GS185" i="12"/>
  <c r="GS184" i="12"/>
  <c r="GS181" i="12"/>
  <c r="GS179" i="12"/>
  <c r="GS178" i="12"/>
  <c r="GS180" i="12" s="1"/>
  <c r="GT170" i="12"/>
  <c r="GT167" i="12"/>
  <c r="GT164" i="12"/>
  <c r="G46" i="11"/>
  <c r="GG188" i="12"/>
  <c r="GG187" i="12"/>
  <c r="GG186" i="12"/>
  <c r="GG185" i="12"/>
  <c r="GG184" i="12"/>
  <c r="GG181" i="12"/>
  <c r="GG179" i="12"/>
  <c r="GG178" i="12"/>
  <c r="GG192" i="12" s="1"/>
  <c r="GH170" i="12"/>
  <c r="GH167" i="12"/>
  <c r="GH164" i="12"/>
  <c r="FU129" i="12"/>
  <c r="GG129" i="12" s="1"/>
  <c r="GS129" i="12" s="1"/>
  <c r="GQ187" i="12" s="1"/>
  <c r="FU128" i="12"/>
  <c r="FU188" i="12"/>
  <c r="FU187" i="12"/>
  <c r="FU186" i="12"/>
  <c r="FU185" i="12"/>
  <c r="FU184" i="12"/>
  <c r="FU181" i="12"/>
  <c r="FU179" i="12"/>
  <c r="FU178" i="12"/>
  <c r="FU180" i="12" s="1"/>
  <c r="FV170" i="12"/>
  <c r="FV167" i="12"/>
  <c r="FV164" i="12"/>
  <c r="FI124" i="12"/>
  <c r="FU124" i="12" s="1"/>
  <c r="GG124" i="12" s="1"/>
  <c r="GS124" i="12" s="1"/>
  <c r="FI122" i="12"/>
  <c r="FU122" i="12" s="1"/>
  <c r="GG122" i="12" s="1"/>
  <c r="GS122" i="12" s="1"/>
  <c r="FI188" i="12"/>
  <c r="FI187" i="12"/>
  <c r="FI186" i="12"/>
  <c r="FI185" i="12"/>
  <c r="FI184" i="12"/>
  <c r="FI181" i="12"/>
  <c r="FI179" i="12"/>
  <c r="FI178" i="12"/>
  <c r="FI180" i="12" s="1"/>
  <c r="FJ170" i="12"/>
  <c r="FJ167" i="12"/>
  <c r="FJ164" i="12"/>
  <c r="EW112" i="12"/>
  <c r="FI112" i="12" s="1"/>
  <c r="FU112" i="12" s="1"/>
  <c r="GG112" i="12" s="1"/>
  <c r="GS112" i="12" s="1"/>
  <c r="EW105" i="12"/>
  <c r="FI105" i="12" s="1"/>
  <c r="T127" i="14"/>
  <c r="T119" i="14"/>
  <c r="T121" i="14" s="1"/>
  <c r="F167" i="3" s="1"/>
  <c r="J119" i="14"/>
  <c r="J121" i="14" s="1"/>
  <c r="E167" i="3" s="1"/>
  <c r="EW188" i="12"/>
  <c r="EW187" i="12"/>
  <c r="EW186" i="12"/>
  <c r="EW185" i="12"/>
  <c r="EW184" i="12"/>
  <c r="EW181" i="12"/>
  <c r="EW179" i="12"/>
  <c r="EW178" i="12"/>
  <c r="EW180" i="12" s="1"/>
  <c r="EX170" i="12"/>
  <c r="EX167" i="12"/>
  <c r="EX164" i="12"/>
  <c r="EK188" i="12"/>
  <c r="EK187" i="12"/>
  <c r="EK186" i="12"/>
  <c r="EK185" i="12"/>
  <c r="EK184" i="12"/>
  <c r="EK181" i="12"/>
  <c r="EK179" i="12"/>
  <c r="EK178" i="12"/>
  <c r="EK192" i="12" s="1"/>
  <c r="EL170" i="12"/>
  <c r="EL167" i="12"/>
  <c r="EL164" i="12"/>
  <c r="DY92" i="12"/>
  <c r="EK92" i="12" s="1"/>
  <c r="EW92" i="12" s="1"/>
  <c r="FI92" i="12" s="1"/>
  <c r="FU92" i="12" s="1"/>
  <c r="GG92" i="12" s="1"/>
  <c r="GS92" i="12" s="1"/>
  <c r="DY94" i="12"/>
  <c r="I94" i="12"/>
  <c r="I92" i="12"/>
  <c r="U92" i="12" s="1"/>
  <c r="AG92" i="12" s="1"/>
  <c r="AS92" i="12" s="1"/>
  <c r="BE92" i="12" s="1"/>
  <c r="BQ92" i="12" s="1"/>
  <c r="CC92" i="12" s="1"/>
  <c r="CO92" i="12" s="1"/>
  <c r="DA92" i="12" s="1"/>
  <c r="DM92" i="12" s="1"/>
  <c r="T150" i="14"/>
  <c r="T141" i="14"/>
  <c r="T155" i="14" s="1"/>
  <c r="FU209" i="12" s="1"/>
  <c r="T125" i="14"/>
  <c r="T108" i="14"/>
  <c r="T100" i="14"/>
  <c r="F164" i="3" s="1"/>
  <c r="T85" i="14"/>
  <c r="T83" i="14"/>
  <c r="T62" i="14"/>
  <c r="T56" i="14"/>
  <c r="T68" i="14"/>
  <c r="T19" i="14"/>
  <c r="T18" i="14"/>
  <c r="T32" i="14" s="1"/>
  <c r="J19" i="14"/>
  <c r="J18" i="14"/>
  <c r="J32" i="14" s="1"/>
  <c r="DY209" i="12" s="1"/>
  <c r="G41" i="11" s="1"/>
  <c r="DY188" i="12"/>
  <c r="DY187" i="12"/>
  <c r="DY186" i="12"/>
  <c r="DY185" i="12"/>
  <c r="DY184" i="12"/>
  <c r="DY181" i="12"/>
  <c r="DY179" i="12"/>
  <c r="DY178" i="12"/>
  <c r="DY192" i="12" s="1"/>
  <c r="DZ170" i="12"/>
  <c r="DZ167" i="12"/>
  <c r="DZ164" i="12"/>
  <c r="DM188" i="12"/>
  <c r="DM187" i="12"/>
  <c r="DM186" i="12"/>
  <c r="DM185" i="12"/>
  <c r="DM184" i="12"/>
  <c r="DM181" i="12"/>
  <c r="DM179" i="12"/>
  <c r="DM178" i="12"/>
  <c r="DM192" i="12" s="1"/>
  <c r="DN170" i="12"/>
  <c r="DN167" i="12"/>
  <c r="DN164" i="12"/>
  <c r="DA52" i="12"/>
  <c r="DM52" i="12" s="1"/>
  <c r="DY52" i="12" s="1"/>
  <c r="EK52" i="12" s="1"/>
  <c r="EW52" i="12" s="1"/>
  <c r="FI52" i="12" s="1"/>
  <c r="FU52" i="12" s="1"/>
  <c r="GG52" i="12" s="1"/>
  <c r="GS52" i="12" s="1"/>
  <c r="DA188" i="12"/>
  <c r="DA187" i="12"/>
  <c r="DA186" i="12"/>
  <c r="DA185" i="12"/>
  <c r="DA184" i="12"/>
  <c r="DA181" i="12"/>
  <c r="DA179" i="12"/>
  <c r="DA178" i="12"/>
  <c r="DA180" i="12" s="1"/>
  <c r="DB170" i="12"/>
  <c r="DB167" i="12"/>
  <c r="DB164" i="12"/>
  <c r="W198" i="12"/>
  <c r="AI198" i="12" s="1"/>
  <c r="AU198" i="12" s="1"/>
  <c r="BG198" i="12" s="1"/>
  <c r="BS198" i="12" s="1"/>
  <c r="CE198" i="12" s="1"/>
  <c r="CQ198" i="12" s="1"/>
  <c r="DC198" i="12" s="1"/>
  <c r="DO198" i="12" s="1"/>
  <c r="EA198" i="12" s="1"/>
  <c r="EM198" i="12" s="1"/>
  <c r="EY198" i="12" s="1"/>
  <c r="FK198" i="12" s="1"/>
  <c r="FW198" i="12" s="1"/>
  <c r="GI198" i="12" s="1"/>
  <c r="GU198" i="12" s="1"/>
  <c r="DA18" i="12"/>
  <c r="DM18" i="12" s="1"/>
  <c r="DY18" i="12" s="1"/>
  <c r="EK18" i="12" s="1"/>
  <c r="EW18" i="12" s="1"/>
  <c r="FI18" i="12" s="1"/>
  <c r="FU18" i="12" s="1"/>
  <c r="GG18" i="12" s="1"/>
  <c r="X194" i="5"/>
  <c r="CO49" i="12"/>
  <c r="CK139" i="12" s="1"/>
  <c r="CO188" i="12"/>
  <c r="CO187" i="12"/>
  <c r="CO186" i="12"/>
  <c r="CO185" i="12"/>
  <c r="CO184" i="12"/>
  <c r="CO181" i="12"/>
  <c r="CO179" i="12"/>
  <c r="CO178" i="12"/>
  <c r="CO180" i="12" s="1"/>
  <c r="CP170" i="12"/>
  <c r="CP164" i="12"/>
  <c r="CC188" i="12"/>
  <c r="CC187" i="12"/>
  <c r="CC186" i="12"/>
  <c r="CC185" i="12"/>
  <c r="CC184" i="12"/>
  <c r="CC181" i="12"/>
  <c r="CC179" i="12"/>
  <c r="CC178" i="12"/>
  <c r="CC192" i="12" s="1"/>
  <c r="BQ188" i="12"/>
  <c r="BQ187" i="12"/>
  <c r="BQ186" i="12"/>
  <c r="BQ185" i="12"/>
  <c r="BQ184" i="12"/>
  <c r="BQ181" i="12"/>
  <c r="BQ179" i="12"/>
  <c r="BQ178" i="12"/>
  <c r="BQ180" i="12" s="1"/>
  <c r="BE49" i="12"/>
  <c r="BE13" i="12"/>
  <c r="BA135" i="12" s="1"/>
  <c r="BE7" i="12"/>
  <c r="BQ7" i="12" s="1"/>
  <c r="CC7" i="12" s="1"/>
  <c r="CO7" i="12" s="1"/>
  <c r="DA7" i="12" s="1"/>
  <c r="DM7" i="12" s="1"/>
  <c r="DY7" i="12" s="1"/>
  <c r="EK7" i="12" s="1"/>
  <c r="EW7" i="12" s="1"/>
  <c r="FI7" i="12" s="1"/>
  <c r="FU7" i="12" s="1"/>
  <c r="GG7" i="12" s="1"/>
  <c r="GS7" i="12" s="1"/>
  <c r="BE188" i="12"/>
  <c r="BE187" i="12"/>
  <c r="BE186" i="12"/>
  <c r="BE185" i="12"/>
  <c r="BE184" i="12"/>
  <c r="BE181" i="12"/>
  <c r="BE179" i="12"/>
  <c r="BE178" i="12"/>
  <c r="BE180" i="12" s="1"/>
  <c r="AS36" i="12"/>
  <c r="BE36" i="12" s="1"/>
  <c r="AS31" i="12"/>
  <c r="AO137" i="12" s="1"/>
  <c r="AS18" i="12"/>
  <c r="AS13" i="12"/>
  <c r="AO135" i="12" s="1"/>
  <c r="AS8" i="12"/>
  <c r="BE8" i="12" s="1"/>
  <c r="BQ8" i="12" s="1"/>
  <c r="CC8" i="12" s="1"/>
  <c r="CO8" i="12" s="1"/>
  <c r="DA8" i="12" s="1"/>
  <c r="DM8" i="12" s="1"/>
  <c r="DY8" i="12" s="1"/>
  <c r="EK8" i="12" s="1"/>
  <c r="EW8" i="12" s="1"/>
  <c r="FI8" i="12" s="1"/>
  <c r="FU8" i="12" s="1"/>
  <c r="GG8" i="12" s="1"/>
  <c r="GS8" i="12" s="1"/>
  <c r="AS188" i="12"/>
  <c r="AS187" i="12"/>
  <c r="AS186" i="12"/>
  <c r="AS185" i="12"/>
  <c r="AS184" i="12"/>
  <c r="AS181" i="12"/>
  <c r="AS179" i="12"/>
  <c r="AS178" i="12"/>
  <c r="AS180" i="12" s="1"/>
  <c r="AG13" i="12"/>
  <c r="AC135" i="12" s="1"/>
  <c r="AG188" i="12"/>
  <c r="AG187" i="12"/>
  <c r="AG186" i="12"/>
  <c r="AG185" i="12"/>
  <c r="AG184" i="12"/>
  <c r="AG181" i="12"/>
  <c r="AG179" i="12"/>
  <c r="AG178" i="12"/>
  <c r="AG180" i="12" s="1"/>
  <c r="U13" i="12"/>
  <c r="Q135" i="12" s="1"/>
  <c r="U188" i="12"/>
  <c r="U187" i="12"/>
  <c r="U186" i="12"/>
  <c r="U185" i="12"/>
  <c r="U184" i="12"/>
  <c r="U181" i="12"/>
  <c r="U179" i="12"/>
  <c r="U178" i="12"/>
  <c r="U180" i="12" s="1"/>
  <c r="J162" i="12"/>
  <c r="V162" i="12" s="1"/>
  <c r="AH162" i="12" s="1"/>
  <c r="AT162" i="12" s="1"/>
  <c r="BF162" i="12" s="1"/>
  <c r="BR162" i="12" s="1"/>
  <c r="CD162" i="12" s="1"/>
  <c r="CP162" i="12" s="1"/>
  <c r="DB162" i="12" s="1"/>
  <c r="DN162" i="12" s="1"/>
  <c r="DZ162" i="12" s="1"/>
  <c r="K197" i="12"/>
  <c r="W197" i="12" s="1"/>
  <c r="AI197" i="12" s="1"/>
  <c r="AU197" i="12" s="1"/>
  <c r="BG197" i="12" s="1"/>
  <c r="BS197" i="12" s="1"/>
  <c r="CE197" i="12" s="1"/>
  <c r="K196" i="12"/>
  <c r="W196" i="12" s="1"/>
  <c r="AI196" i="12" s="1"/>
  <c r="AU196" i="12" s="1"/>
  <c r="BG196" i="12" s="1"/>
  <c r="BS196" i="12" s="1"/>
  <c r="CE196" i="12" s="1"/>
  <c r="I186" i="12"/>
  <c r="I188" i="12"/>
  <c r="I187" i="12"/>
  <c r="I185" i="12"/>
  <c r="I184" i="12"/>
  <c r="I181" i="12"/>
  <c r="I179" i="12"/>
  <c r="I178" i="12"/>
  <c r="I180" i="12" s="1"/>
  <c r="F91" i="7"/>
  <c r="M91" i="7" s="1"/>
  <c r="T91" i="7" s="1"/>
  <c r="AA91" i="7" s="1"/>
  <c r="K26" i="6"/>
  <c r="L11" i="6"/>
  <c r="L10" i="6"/>
  <c r="M36" i="6"/>
  <c r="L64" i="6" s="1"/>
  <c r="L9" i="6"/>
  <c r="O139" i="6"/>
  <c r="M139" i="6"/>
  <c r="F139" i="6"/>
  <c r="D139" i="6"/>
  <c r="N71" i="5"/>
  <c r="R71" i="5"/>
  <c r="AA71" i="5" s="1"/>
  <c r="Q114" i="5"/>
  <c r="M87" i="5"/>
  <c r="L107" i="5" s="1"/>
  <c r="M9" i="5"/>
  <c r="L12" i="5"/>
  <c r="U12" i="5" s="1"/>
  <c r="E89" i="5"/>
  <c r="BQ63" i="7"/>
  <c r="GG25" i="12" s="1"/>
  <c r="GS25" i="12" s="1"/>
  <c r="BD98" i="7"/>
  <c r="BD68" i="7"/>
  <c r="BD67" i="7"/>
  <c r="BC63" i="7"/>
  <c r="AH169" i="7"/>
  <c r="X160" i="7"/>
  <c r="Q160" i="7"/>
  <c r="AI98" i="7"/>
  <c r="AH55" i="7"/>
  <c r="AA158" i="7"/>
  <c r="AS209" i="12" s="1"/>
  <c r="G34" i="11" s="1"/>
  <c r="F47" i="1"/>
  <c r="F34" i="7" s="1"/>
  <c r="F36" i="7" s="1"/>
  <c r="F46" i="1"/>
  <c r="AA55" i="7"/>
  <c r="AB54" i="7"/>
  <c r="AB53" i="7"/>
  <c r="T55" i="7"/>
  <c r="U54" i="7"/>
  <c r="U53" i="7"/>
  <c r="T141" i="7"/>
  <c r="AA141" i="7" s="1"/>
  <c r="AH141" i="7" s="1"/>
  <c r="AO141" i="7" s="1"/>
  <c r="BC141" i="7" s="1"/>
  <c r="BJ141" i="7" s="1"/>
  <c r="M151" i="7"/>
  <c r="AO133" i="7"/>
  <c r="BC133" i="7" s="1"/>
  <c r="AO132" i="7"/>
  <c r="BC132" i="7" s="1"/>
  <c r="T126" i="7"/>
  <c r="AA126" i="7" s="1"/>
  <c r="AH126" i="7" s="1"/>
  <c r="AO126" i="7" s="1"/>
  <c r="T127" i="7"/>
  <c r="AA127" i="7" s="1"/>
  <c r="AH127" i="7" s="1"/>
  <c r="AO127" i="7" s="1"/>
  <c r="T128" i="7"/>
  <c r="AA128" i="7" s="1"/>
  <c r="AH128" i="7" s="1"/>
  <c r="AO128" i="7" s="1"/>
  <c r="AV128" i="7" s="1"/>
  <c r="T129" i="7"/>
  <c r="AA129" i="7" s="1"/>
  <c r="AH129" i="7" s="1"/>
  <c r="AO129" i="7" s="1"/>
  <c r="T125" i="7"/>
  <c r="AA125" i="7" s="1"/>
  <c r="AH125" i="7" s="1"/>
  <c r="AO125" i="7" s="1"/>
  <c r="K121" i="7"/>
  <c r="R121" i="7" s="1"/>
  <c r="Y121" i="7" s="1"/>
  <c r="AF121" i="7" s="1"/>
  <c r="AM121" i="7" s="1"/>
  <c r="BA121" i="7" s="1"/>
  <c r="BO121" i="7" s="1"/>
  <c r="K117" i="7"/>
  <c r="R117" i="7" s="1"/>
  <c r="Y117" i="7" s="1"/>
  <c r="AF117" i="7" s="1"/>
  <c r="AM117" i="7" s="1"/>
  <c r="BA117" i="7" s="1"/>
  <c r="BO117" i="7" s="1"/>
  <c r="K118" i="7"/>
  <c r="R118" i="7" s="1"/>
  <c r="Y118" i="7" s="1"/>
  <c r="AF118" i="7" s="1"/>
  <c r="AM118" i="7" s="1"/>
  <c r="BA118" i="7" s="1"/>
  <c r="BO118" i="7" s="1"/>
  <c r="K119" i="7"/>
  <c r="R119" i="7" s="1"/>
  <c r="Y119" i="7" s="1"/>
  <c r="AF119" i="7" s="1"/>
  <c r="AM119" i="7" s="1"/>
  <c r="BA119" i="7" s="1"/>
  <c r="BO119" i="7" s="1"/>
  <c r="K120" i="7"/>
  <c r="R120" i="7" s="1"/>
  <c r="Y120" i="7" s="1"/>
  <c r="AF120" i="7" s="1"/>
  <c r="AM120" i="7" s="1"/>
  <c r="BA120" i="7" s="1"/>
  <c r="BO120" i="7" s="1"/>
  <c r="K116" i="7"/>
  <c r="R116" i="7" s="1"/>
  <c r="Y116" i="7" s="1"/>
  <c r="AF116" i="7" s="1"/>
  <c r="AM116" i="7" s="1"/>
  <c r="BA116" i="7" s="1"/>
  <c r="BO116" i="7" s="1"/>
  <c r="K115" i="7"/>
  <c r="R115" i="7" s="1"/>
  <c r="Y115" i="7" s="1"/>
  <c r="AF115" i="7" s="1"/>
  <c r="AM115" i="7" s="1"/>
  <c r="BO115" i="7" s="1"/>
  <c r="M105" i="7"/>
  <c r="T105" i="7" s="1"/>
  <c r="U105" i="7" s="1"/>
  <c r="K85" i="7"/>
  <c r="R85" i="7" s="1"/>
  <c r="Y85" i="7" s="1"/>
  <c r="K86" i="7"/>
  <c r="R86" i="7" s="1"/>
  <c r="Y86" i="7" s="1"/>
  <c r="K87" i="7"/>
  <c r="R87" i="7" s="1"/>
  <c r="Y87" i="7" s="1"/>
  <c r="K88" i="7"/>
  <c r="R88" i="7" s="1"/>
  <c r="Y88" i="7" s="1"/>
  <c r="K84" i="7"/>
  <c r="R84" i="7" s="1"/>
  <c r="Y84" i="7" s="1"/>
  <c r="K83" i="7"/>
  <c r="R83" i="7" s="1"/>
  <c r="Y83" i="7" s="1"/>
  <c r="AA93" i="7"/>
  <c r="K27" i="7"/>
  <c r="R27" i="7" s="1"/>
  <c r="K28" i="7"/>
  <c r="R28" i="7" s="1"/>
  <c r="K29" i="7"/>
  <c r="R29" i="7" s="1"/>
  <c r="K30" i="7"/>
  <c r="R30" i="7" s="1"/>
  <c r="K26" i="7"/>
  <c r="R26" i="7" s="1"/>
  <c r="K25" i="7"/>
  <c r="R25" i="7" s="1"/>
  <c r="AF25" i="7" s="1"/>
  <c r="AM25" i="7" s="1"/>
  <c r="AT25" i="7" s="1"/>
  <c r="BA25" i="7" s="1"/>
  <c r="BH25" i="7" s="1"/>
  <c r="BO25" i="7" s="1"/>
  <c r="K15" i="7"/>
  <c r="R15" i="7" s="1"/>
  <c r="Y15" i="7" s="1"/>
  <c r="AF15" i="7" s="1"/>
  <c r="AT15" i="7" s="1"/>
  <c r="K16" i="7"/>
  <c r="R16" i="7" s="1"/>
  <c r="Y16" i="7" s="1"/>
  <c r="AF16" i="7" s="1"/>
  <c r="K17" i="7"/>
  <c r="R17" i="7" s="1"/>
  <c r="Y17" i="7" s="1"/>
  <c r="AF17" i="7" s="1"/>
  <c r="AT17" i="7" s="1"/>
  <c r="K18" i="7"/>
  <c r="R18" i="7" s="1"/>
  <c r="Y18" i="7" s="1"/>
  <c r="AF18" i="7" s="1"/>
  <c r="AT18" i="7" s="1"/>
  <c r="K19" i="7"/>
  <c r="R19" i="7" s="1"/>
  <c r="Y19" i="7" s="1"/>
  <c r="AF19" i="7" s="1"/>
  <c r="K20" i="7"/>
  <c r="R20" i="7" s="1"/>
  <c r="Y20" i="7" s="1"/>
  <c r="AF20" i="7" s="1"/>
  <c r="K21" i="7"/>
  <c r="R21" i="7" s="1"/>
  <c r="Y21" i="7" s="1"/>
  <c r="AF21" i="7" s="1"/>
  <c r="K22" i="7"/>
  <c r="R22" i="7" s="1"/>
  <c r="Y22" i="7" s="1"/>
  <c r="AF22" i="7" s="1"/>
  <c r="AT22" i="7" s="1"/>
  <c r="K14" i="7"/>
  <c r="R14" i="7" s="1"/>
  <c r="Y14" i="7" s="1"/>
  <c r="AF14" i="7" s="1"/>
  <c r="I129" i="12"/>
  <c r="G187" i="12" s="1"/>
  <c r="J145" i="14"/>
  <c r="J150" i="14" s="1"/>
  <c r="I128" i="12"/>
  <c r="E151" i="12" s="1"/>
  <c r="I122" i="12"/>
  <c r="U122" i="12" s="1"/>
  <c r="AG122" i="12" s="1"/>
  <c r="AS122" i="12" s="1"/>
  <c r="BE122" i="12" s="1"/>
  <c r="BQ122" i="12" s="1"/>
  <c r="CC122" i="12" s="1"/>
  <c r="CO122" i="12" s="1"/>
  <c r="DA122" i="12" s="1"/>
  <c r="DM122" i="12" s="1"/>
  <c r="DY122" i="12" s="1"/>
  <c r="EK122" i="12" s="1"/>
  <c r="EW122" i="12" s="1"/>
  <c r="I124" i="12"/>
  <c r="U124" i="12" s="1"/>
  <c r="AG124" i="12" s="1"/>
  <c r="AS124" i="12" s="1"/>
  <c r="BE124" i="12" s="1"/>
  <c r="BQ124" i="12" s="1"/>
  <c r="CC124" i="12" s="1"/>
  <c r="CO124" i="12" s="1"/>
  <c r="DA124" i="12" s="1"/>
  <c r="DM124" i="12" s="1"/>
  <c r="DY124" i="12" s="1"/>
  <c r="EK124" i="12" s="1"/>
  <c r="EW124" i="12" s="1"/>
  <c r="I117" i="12"/>
  <c r="G184" i="12" s="1"/>
  <c r="I112" i="12"/>
  <c r="U112" i="12" s="1"/>
  <c r="AG112" i="12" s="1"/>
  <c r="AS112" i="12" s="1"/>
  <c r="BE112" i="12" s="1"/>
  <c r="BQ112" i="12" s="1"/>
  <c r="CC112" i="12" s="1"/>
  <c r="CO112" i="12" s="1"/>
  <c r="DA112" i="12" s="1"/>
  <c r="DM112" i="12" s="1"/>
  <c r="DY112" i="12" s="1"/>
  <c r="EK112" i="12" s="1"/>
  <c r="I110" i="12"/>
  <c r="U110" i="12" s="1"/>
  <c r="AG110" i="12" s="1"/>
  <c r="AS110" i="12" s="1"/>
  <c r="BE110" i="12" s="1"/>
  <c r="BQ110" i="12" s="1"/>
  <c r="CC110" i="12" s="1"/>
  <c r="CO110" i="12" s="1"/>
  <c r="DA110" i="12" s="1"/>
  <c r="DM110" i="12" s="1"/>
  <c r="DY110" i="12" s="1"/>
  <c r="EK110" i="12" s="1"/>
  <c r="EW110" i="12" s="1"/>
  <c r="FI110" i="12" s="1"/>
  <c r="FU110" i="12" s="1"/>
  <c r="GG110" i="12" s="1"/>
  <c r="GS110" i="12" s="1"/>
  <c r="I105" i="12"/>
  <c r="G181" i="12" s="1"/>
  <c r="I80" i="12"/>
  <c r="L11" i="15"/>
  <c r="S27" i="15"/>
  <c r="Z44" i="15" s="1"/>
  <c r="AA26" i="15"/>
  <c r="AB26" i="15" s="1"/>
  <c r="U26" i="15"/>
  <c r="R26" i="15"/>
  <c r="AA25" i="15"/>
  <c r="AB25" i="15" s="1"/>
  <c r="U25" i="15"/>
  <c r="R25" i="15"/>
  <c r="AA24" i="15"/>
  <c r="AB24" i="15" s="1"/>
  <c r="U24" i="15"/>
  <c r="R24" i="15"/>
  <c r="V24" i="15" s="1"/>
  <c r="AA23" i="15"/>
  <c r="AB23" i="15" s="1"/>
  <c r="U23" i="15"/>
  <c r="R23" i="15"/>
  <c r="AA22" i="15"/>
  <c r="AB22" i="15" s="1"/>
  <c r="U22" i="15"/>
  <c r="R22" i="15"/>
  <c r="Z17" i="15"/>
  <c r="EK99" i="12" s="1"/>
  <c r="EW99" i="12" s="1"/>
  <c r="FI99" i="12" s="1"/>
  <c r="FU99" i="12" s="1"/>
  <c r="GG99" i="12" s="1"/>
  <c r="GS99" i="12" s="1"/>
  <c r="L17" i="15"/>
  <c r="I99" i="12" s="1"/>
  <c r="U99" i="12" s="1"/>
  <c r="AG99" i="12" s="1"/>
  <c r="AS99" i="12" s="1"/>
  <c r="BE99" i="12" s="1"/>
  <c r="BQ99" i="12" s="1"/>
  <c r="CC99" i="12" s="1"/>
  <c r="CO99" i="12" s="1"/>
  <c r="DA99" i="12" s="1"/>
  <c r="DM99" i="12" s="1"/>
  <c r="DY99" i="12" s="1"/>
  <c r="D26" i="15"/>
  <c r="D25" i="15"/>
  <c r="D24" i="15"/>
  <c r="D23" i="15"/>
  <c r="D22" i="15"/>
  <c r="G22" i="15"/>
  <c r="E27" i="15"/>
  <c r="M26" i="15"/>
  <c r="N26" i="15" s="1"/>
  <c r="G26" i="15"/>
  <c r="M25" i="15"/>
  <c r="N25" i="15" s="1"/>
  <c r="G25" i="15"/>
  <c r="M24" i="15"/>
  <c r="N24" i="15" s="1"/>
  <c r="G24" i="15"/>
  <c r="M23" i="15"/>
  <c r="N23" i="15" s="1"/>
  <c r="G23" i="15"/>
  <c r="M22" i="15"/>
  <c r="N22" i="15" s="1"/>
  <c r="P42" i="13"/>
  <c r="R42" i="13" s="1"/>
  <c r="P43" i="13"/>
  <c r="R43" i="13" s="1"/>
  <c r="P44" i="13"/>
  <c r="R44" i="13" s="1"/>
  <c r="P45" i="13"/>
  <c r="R45" i="13" s="1"/>
  <c r="P46" i="13"/>
  <c r="R46" i="13" s="1"/>
  <c r="P47" i="13"/>
  <c r="R47" i="13" s="1"/>
  <c r="P48" i="13"/>
  <c r="R48" i="13" s="1"/>
  <c r="P49" i="13"/>
  <c r="R49" i="13" s="1"/>
  <c r="P41" i="13"/>
  <c r="R41" i="13" s="1"/>
  <c r="P40" i="13"/>
  <c r="R40" i="13" s="1"/>
  <c r="J108" i="14"/>
  <c r="J100" i="14"/>
  <c r="E57" i="6"/>
  <c r="F66" i="6" s="1"/>
  <c r="J26" i="14" s="1"/>
  <c r="T26" i="14" s="1"/>
  <c r="T28" i="14" s="1"/>
  <c r="E46" i="6"/>
  <c r="J85" i="14"/>
  <c r="J53" i="14"/>
  <c r="J54" i="14"/>
  <c r="J47" i="14"/>
  <c r="J149" i="14"/>
  <c r="J141" i="14"/>
  <c r="J127" i="14"/>
  <c r="J125" i="14"/>
  <c r="J83" i="14"/>
  <c r="T33" i="13"/>
  <c r="V33" i="13" s="1"/>
  <c r="T31" i="13"/>
  <c r="T26" i="13"/>
  <c r="H24" i="13"/>
  <c r="J24" i="13" s="1"/>
  <c r="H25" i="13"/>
  <c r="J25" i="13" s="1"/>
  <c r="H26" i="13"/>
  <c r="J26" i="13" s="1"/>
  <c r="H27" i="13"/>
  <c r="J27" i="13" s="1"/>
  <c r="H28" i="13"/>
  <c r="J28" i="13" s="1"/>
  <c r="H29" i="13"/>
  <c r="J29" i="13" s="1"/>
  <c r="H30" i="13"/>
  <c r="J30" i="13" s="1"/>
  <c r="H31" i="13"/>
  <c r="J31" i="13" s="1"/>
  <c r="H32" i="13"/>
  <c r="J32" i="13" s="1"/>
  <c r="H33" i="13"/>
  <c r="I33" i="13" s="1"/>
  <c r="K33" i="13" s="1"/>
  <c r="L33" i="13" s="1"/>
  <c r="P34" i="13"/>
  <c r="P72" i="13" s="1"/>
  <c r="T32" i="13"/>
  <c r="U32" i="13" s="1"/>
  <c r="W32" i="13" s="1"/>
  <c r="T30" i="13"/>
  <c r="V30" i="13" s="1"/>
  <c r="T29" i="13"/>
  <c r="V29" i="13" s="1"/>
  <c r="T28" i="13"/>
  <c r="V28" i="13" s="1"/>
  <c r="T27" i="13"/>
  <c r="V27" i="13" s="1"/>
  <c r="T25" i="13"/>
  <c r="F22" i="13"/>
  <c r="E22" i="13"/>
  <c r="D34" i="13"/>
  <c r="W166" i="5"/>
  <c r="V166" i="5"/>
  <c r="Y106" i="5"/>
  <c r="AI106" i="5" s="1"/>
  <c r="W68" i="5"/>
  <c r="M34" i="5"/>
  <c r="V34" i="5" s="1"/>
  <c r="I67" i="12"/>
  <c r="U67" i="12" s="1"/>
  <c r="AG67" i="12" s="1"/>
  <c r="AS67" i="12" s="1"/>
  <c r="BE67" i="12" s="1"/>
  <c r="BQ67" i="12" s="1"/>
  <c r="CC67" i="12" s="1"/>
  <c r="CO67" i="12" s="1"/>
  <c r="DA67" i="12" s="1"/>
  <c r="DM67" i="12" s="1"/>
  <c r="DY67" i="12" s="1"/>
  <c r="EK67" i="12" s="1"/>
  <c r="EW67" i="12" s="1"/>
  <c r="FI67" i="12" s="1"/>
  <c r="FU67" i="12" s="1"/>
  <c r="GG67" i="12" s="1"/>
  <c r="GS67" i="12" s="1"/>
  <c r="I63" i="12"/>
  <c r="E141" i="12" s="1"/>
  <c r="I62" i="12"/>
  <c r="D141" i="12" s="1"/>
  <c r="I49" i="12"/>
  <c r="E139" i="12" s="1"/>
  <c r="I36" i="12"/>
  <c r="U36" i="12" s="1"/>
  <c r="AG36" i="12" s="1"/>
  <c r="I31" i="12"/>
  <c r="E137" i="12" s="1"/>
  <c r="I18" i="12"/>
  <c r="I13" i="12"/>
  <c r="E135" i="12" s="1"/>
  <c r="I8" i="12"/>
  <c r="U8" i="12" s="1"/>
  <c r="AG8" i="12" s="1"/>
  <c r="U6" i="12"/>
  <c r="F15" i="11"/>
  <c r="F40" i="3" s="1"/>
  <c r="F10" i="11"/>
  <c r="F39" i="3" s="1"/>
  <c r="F9" i="11"/>
  <c r="E9" i="11"/>
  <c r="F8" i="11"/>
  <c r="F38" i="3" s="1"/>
  <c r="N35" i="10"/>
  <c r="M35" i="10"/>
  <c r="P32" i="10"/>
  <c r="O32" i="10"/>
  <c r="P31" i="10"/>
  <c r="O31" i="10"/>
  <c r="P30" i="10"/>
  <c r="O30" i="10"/>
  <c r="O17" i="10"/>
  <c r="M38" i="10" s="1"/>
  <c r="AF44" i="10"/>
  <c r="AE44" i="10"/>
  <c r="AD44" i="10"/>
  <c r="AD35" i="10"/>
  <c r="AC35" i="10"/>
  <c r="AC34" i="10"/>
  <c r="AF32" i="10"/>
  <c r="AE32" i="10"/>
  <c r="AF31" i="10"/>
  <c r="AE31" i="10"/>
  <c r="AF30" i="10"/>
  <c r="AE30" i="10"/>
  <c r="AF34" i="10"/>
  <c r="AE34" i="10"/>
  <c r="AD34" i="10"/>
  <c r="AE17" i="10"/>
  <c r="AC38" i="10" s="1"/>
  <c r="V35" i="10"/>
  <c r="U35" i="10"/>
  <c r="W17" i="10"/>
  <c r="AL35" i="10"/>
  <c r="AK35" i="10"/>
  <c r="AN32" i="10"/>
  <c r="AM32" i="10"/>
  <c r="AN31" i="10"/>
  <c r="AM31" i="10"/>
  <c r="AN30" i="10"/>
  <c r="AM30" i="10"/>
  <c r="AM17" i="10"/>
  <c r="CI10" i="9"/>
  <c r="CA10" i="9"/>
  <c r="AU10" i="9"/>
  <c r="E20" i="11" s="1"/>
  <c r="D41" i="3" s="1"/>
  <c r="N36" i="9"/>
  <c r="O36" i="9"/>
  <c r="P36" i="9"/>
  <c r="CI18" i="9"/>
  <c r="CA18" i="9"/>
  <c r="BS18" i="9"/>
  <c r="BK18" i="9"/>
  <c r="BC18" i="9"/>
  <c r="AU18" i="9"/>
  <c r="AM18" i="9"/>
  <c r="AE18" i="9"/>
  <c r="W18" i="9"/>
  <c r="CJ25" i="9"/>
  <c r="CJ28" i="9" s="1"/>
  <c r="CI25" i="9"/>
  <c r="CI28" i="9" s="1"/>
  <c r="CH25" i="9"/>
  <c r="CH28" i="9" s="1"/>
  <c r="CI16" i="9"/>
  <c r="CG29" i="9" s="1"/>
  <c r="CB36" i="9"/>
  <c r="BZ36" i="9"/>
  <c r="CB25" i="9"/>
  <c r="CA25" i="9"/>
  <c r="BZ25" i="9"/>
  <c r="CA16" i="9"/>
  <c r="BT36" i="9"/>
  <c r="BS36" i="9"/>
  <c r="BR36" i="9"/>
  <c r="BT25" i="9"/>
  <c r="BS25" i="9"/>
  <c r="BR25" i="9"/>
  <c r="BS16" i="9"/>
  <c r="BL36" i="9"/>
  <c r="BK36" i="9"/>
  <c r="BJ36" i="9"/>
  <c r="BL25" i="9"/>
  <c r="BK25" i="9"/>
  <c r="BJ25" i="9"/>
  <c r="BK16" i="9"/>
  <c r="BI29" i="9" s="1"/>
  <c r="BD36" i="9"/>
  <c r="BC36" i="9"/>
  <c r="BB36" i="9"/>
  <c r="BD25" i="9"/>
  <c r="BC25" i="9"/>
  <c r="BB25" i="9"/>
  <c r="BC16" i="9"/>
  <c r="AV36" i="9"/>
  <c r="AU36" i="9"/>
  <c r="AT36" i="9"/>
  <c r="AV25" i="9"/>
  <c r="AU25" i="9"/>
  <c r="AT25" i="9"/>
  <c r="AU16" i="9"/>
  <c r="AN36" i="9"/>
  <c r="AM36" i="9"/>
  <c r="AL36" i="9"/>
  <c r="AN25" i="9"/>
  <c r="AN26" i="9" s="1"/>
  <c r="AM25" i="9"/>
  <c r="AM26" i="9" s="1"/>
  <c r="AL25" i="9"/>
  <c r="AM16" i="9"/>
  <c r="AF36" i="9"/>
  <c r="AE36" i="9"/>
  <c r="AD36" i="9"/>
  <c r="AF25" i="9"/>
  <c r="AE25" i="9"/>
  <c r="AD25" i="9"/>
  <c r="AE16" i="9"/>
  <c r="X36" i="9"/>
  <c r="W36" i="9"/>
  <c r="V36" i="9"/>
  <c r="W16" i="9"/>
  <c r="O16" i="9"/>
  <c r="AB81" i="8"/>
  <c r="V81" i="8"/>
  <c r="P81" i="8"/>
  <c r="J81" i="8"/>
  <c r="C81" i="8"/>
  <c r="AC80" i="8"/>
  <c r="W80" i="8"/>
  <c r="Q80" i="8"/>
  <c r="K80" i="8"/>
  <c r="E80" i="8"/>
  <c r="AC79" i="8"/>
  <c r="W79" i="8"/>
  <c r="Q79" i="8"/>
  <c r="K79" i="8"/>
  <c r="E79" i="8"/>
  <c r="AC78" i="8"/>
  <c r="W78" i="8"/>
  <c r="Q78" i="8"/>
  <c r="K78" i="8"/>
  <c r="E78" i="8"/>
  <c r="AB76" i="8"/>
  <c r="V76" i="8"/>
  <c r="P76" i="8"/>
  <c r="J76" i="8"/>
  <c r="C76" i="8"/>
  <c r="AC75" i="8"/>
  <c r="W75" i="8"/>
  <c r="Q75" i="8"/>
  <c r="K75" i="8"/>
  <c r="E75" i="8"/>
  <c r="AC74" i="8"/>
  <c r="W74" i="8"/>
  <c r="Q74" i="8"/>
  <c r="K74" i="8"/>
  <c r="E74" i="8"/>
  <c r="AC73" i="8"/>
  <c r="W73" i="8"/>
  <c r="Q73" i="8"/>
  <c r="K73" i="8"/>
  <c r="E73" i="8"/>
  <c r="AB71" i="8"/>
  <c r="V71" i="8"/>
  <c r="P71" i="8"/>
  <c r="J71" i="8"/>
  <c r="C71" i="8"/>
  <c r="AC70" i="8"/>
  <c r="W70" i="8"/>
  <c r="Q70" i="8"/>
  <c r="K70" i="8"/>
  <c r="E70" i="8"/>
  <c r="AC69" i="8"/>
  <c r="W69" i="8"/>
  <c r="Q69" i="8"/>
  <c r="K69" i="8"/>
  <c r="E69" i="8"/>
  <c r="AC68" i="8"/>
  <c r="W68" i="8"/>
  <c r="Q68" i="8"/>
  <c r="K68" i="8"/>
  <c r="E68" i="8"/>
  <c r="AB66" i="8"/>
  <c r="V66" i="8"/>
  <c r="P66" i="8"/>
  <c r="J66" i="8"/>
  <c r="C66" i="8"/>
  <c r="AC65" i="8"/>
  <c r="W65" i="8"/>
  <c r="Q65" i="8"/>
  <c r="K65" i="8"/>
  <c r="E65" i="8"/>
  <c r="AC64" i="8"/>
  <c r="W64" i="8"/>
  <c r="Q64" i="8"/>
  <c r="K64" i="8"/>
  <c r="E64" i="8"/>
  <c r="AC63" i="8"/>
  <c r="W63" i="8"/>
  <c r="Q63" i="8"/>
  <c r="K63" i="8"/>
  <c r="E63" i="8"/>
  <c r="AB54" i="8"/>
  <c r="V54" i="8"/>
  <c r="P54" i="8"/>
  <c r="J54" i="8"/>
  <c r="C54" i="8"/>
  <c r="AC53" i="8"/>
  <c r="W53" i="8"/>
  <c r="Q53" i="8"/>
  <c r="K53" i="8"/>
  <c r="E53" i="8"/>
  <c r="AC52" i="8"/>
  <c r="W52" i="8"/>
  <c r="Q52" i="8"/>
  <c r="K52" i="8"/>
  <c r="E52" i="8"/>
  <c r="AC51" i="8"/>
  <c r="W51" i="8"/>
  <c r="Q51" i="8"/>
  <c r="K51" i="8"/>
  <c r="E51" i="8"/>
  <c r="AB49" i="8"/>
  <c r="V49" i="8"/>
  <c r="P49" i="8"/>
  <c r="J49" i="8"/>
  <c r="C49" i="8"/>
  <c r="AC48" i="8"/>
  <c r="W48" i="8"/>
  <c r="Q48" i="8"/>
  <c r="K48" i="8"/>
  <c r="E48" i="8"/>
  <c r="AC47" i="8"/>
  <c r="W47" i="8"/>
  <c r="Q47" i="8"/>
  <c r="K47" i="8"/>
  <c r="E47" i="8"/>
  <c r="AC46" i="8"/>
  <c r="W46" i="8"/>
  <c r="Q46" i="8"/>
  <c r="K46" i="8"/>
  <c r="E46" i="8"/>
  <c r="AB44" i="8"/>
  <c r="V44" i="8"/>
  <c r="P44" i="8"/>
  <c r="J44" i="8"/>
  <c r="C44" i="8"/>
  <c r="AC43" i="8"/>
  <c r="W43" i="8"/>
  <c r="Q43" i="8"/>
  <c r="K43" i="8"/>
  <c r="E43" i="8"/>
  <c r="AC42" i="8"/>
  <c r="W42" i="8"/>
  <c r="Q42" i="8"/>
  <c r="K42" i="8"/>
  <c r="E42" i="8"/>
  <c r="AC41" i="8"/>
  <c r="W41" i="8"/>
  <c r="Q41" i="8"/>
  <c r="K41" i="8"/>
  <c r="E41" i="8"/>
  <c r="AB39" i="8"/>
  <c r="V39" i="8"/>
  <c r="P39" i="8"/>
  <c r="J39" i="8"/>
  <c r="C39" i="8"/>
  <c r="AC38" i="8"/>
  <c r="W38" i="8"/>
  <c r="Q38" i="8"/>
  <c r="K38" i="8"/>
  <c r="E38" i="8"/>
  <c r="AC37" i="8"/>
  <c r="W37" i="8"/>
  <c r="Q37" i="8"/>
  <c r="K37" i="8"/>
  <c r="E37" i="8"/>
  <c r="AC36" i="8"/>
  <c r="W36" i="8"/>
  <c r="Q36" i="8"/>
  <c r="K36" i="8"/>
  <c r="E36" i="8"/>
  <c r="AB186" i="8"/>
  <c r="V186" i="8"/>
  <c r="P186" i="8"/>
  <c r="J186" i="8"/>
  <c r="C186" i="8"/>
  <c r="AC185" i="8"/>
  <c r="W185" i="8"/>
  <c r="Q185" i="8"/>
  <c r="K185" i="8"/>
  <c r="E185" i="8"/>
  <c r="AC184" i="8"/>
  <c r="W184" i="8"/>
  <c r="Q184" i="8"/>
  <c r="K184" i="8"/>
  <c r="E184" i="8"/>
  <c r="AC183" i="8"/>
  <c r="W183" i="8"/>
  <c r="Q183" i="8"/>
  <c r="K183" i="8"/>
  <c r="E183" i="8"/>
  <c r="AC182" i="8"/>
  <c r="W182" i="8"/>
  <c r="Q182" i="8"/>
  <c r="K182" i="8"/>
  <c r="E182" i="8"/>
  <c r="AC181" i="8"/>
  <c r="W181" i="8"/>
  <c r="Q181" i="8"/>
  <c r="K181" i="8"/>
  <c r="E181" i="8"/>
  <c r="AB179" i="8"/>
  <c r="V179" i="8"/>
  <c r="P179" i="8"/>
  <c r="J179" i="8"/>
  <c r="C179" i="8"/>
  <c r="AC178" i="8"/>
  <c r="W178" i="8"/>
  <c r="Q178" i="8"/>
  <c r="K178" i="8"/>
  <c r="E178" i="8"/>
  <c r="AC177" i="8"/>
  <c r="W177" i="8"/>
  <c r="Q177" i="8"/>
  <c r="K177" i="8"/>
  <c r="E177" i="8"/>
  <c r="AC176" i="8"/>
  <c r="W176" i="8"/>
  <c r="Q176" i="8"/>
  <c r="K176" i="8"/>
  <c r="E176" i="8"/>
  <c r="AC175" i="8"/>
  <c r="W175" i="8"/>
  <c r="Q175" i="8"/>
  <c r="K175" i="8"/>
  <c r="E175" i="8"/>
  <c r="AC174" i="8"/>
  <c r="W174" i="8"/>
  <c r="Q174" i="8"/>
  <c r="K174" i="8"/>
  <c r="E174" i="8"/>
  <c r="AB172" i="8"/>
  <c r="V172" i="8"/>
  <c r="P172" i="8"/>
  <c r="J172" i="8"/>
  <c r="C172" i="8"/>
  <c r="AC171" i="8"/>
  <c r="W171" i="8"/>
  <c r="Q171" i="8"/>
  <c r="K171" i="8"/>
  <c r="E171" i="8"/>
  <c r="AC170" i="8"/>
  <c r="W170" i="8"/>
  <c r="Q170" i="8"/>
  <c r="K170" i="8"/>
  <c r="E170" i="8"/>
  <c r="AC169" i="8"/>
  <c r="W169" i="8"/>
  <c r="Q169" i="8"/>
  <c r="K169" i="8"/>
  <c r="E169" i="8"/>
  <c r="AC168" i="8"/>
  <c r="W168" i="8"/>
  <c r="Q168" i="8"/>
  <c r="K168" i="8"/>
  <c r="E168" i="8"/>
  <c r="AC167" i="8"/>
  <c r="W167" i="8"/>
  <c r="Q167" i="8"/>
  <c r="K167" i="8"/>
  <c r="E167" i="8"/>
  <c r="AB165" i="8"/>
  <c r="V165" i="8"/>
  <c r="P165" i="8"/>
  <c r="J165" i="8"/>
  <c r="C165" i="8"/>
  <c r="AC164" i="8"/>
  <c r="W164" i="8"/>
  <c r="Q164" i="8"/>
  <c r="K164" i="8"/>
  <c r="E164" i="8"/>
  <c r="AC163" i="8"/>
  <c r="W163" i="8"/>
  <c r="Q163" i="8"/>
  <c r="K163" i="8"/>
  <c r="E163" i="8"/>
  <c r="AC162" i="8"/>
  <c r="W162" i="8"/>
  <c r="Q162" i="8"/>
  <c r="K162" i="8"/>
  <c r="E162" i="8"/>
  <c r="AC161" i="8"/>
  <c r="W161" i="8"/>
  <c r="Q161" i="8"/>
  <c r="K161" i="8"/>
  <c r="E161" i="8"/>
  <c r="AC160" i="8"/>
  <c r="W160" i="8"/>
  <c r="Q160" i="8"/>
  <c r="K160" i="8"/>
  <c r="E160" i="8"/>
  <c r="AB151" i="8"/>
  <c r="V151" i="8"/>
  <c r="P151" i="8"/>
  <c r="J151" i="8"/>
  <c r="C151" i="8"/>
  <c r="AC150" i="8"/>
  <c r="W150" i="8"/>
  <c r="Q150" i="8"/>
  <c r="K150" i="8"/>
  <c r="E150" i="8"/>
  <c r="AC149" i="8"/>
  <c r="W149" i="8"/>
  <c r="Q149" i="8"/>
  <c r="K149" i="8"/>
  <c r="E149" i="8"/>
  <c r="AC148" i="8"/>
  <c r="W148" i="8"/>
  <c r="Q148" i="8"/>
  <c r="K148" i="8"/>
  <c r="E148" i="8"/>
  <c r="AC147" i="8"/>
  <c r="W147" i="8"/>
  <c r="Q147" i="8"/>
  <c r="K147" i="8"/>
  <c r="E147" i="8"/>
  <c r="AC146" i="8"/>
  <c r="W146" i="8"/>
  <c r="Q146" i="8"/>
  <c r="K146" i="8"/>
  <c r="E146" i="8"/>
  <c r="AB144" i="8"/>
  <c r="V144" i="8"/>
  <c r="P144" i="8"/>
  <c r="J144" i="8"/>
  <c r="C144" i="8"/>
  <c r="AC143" i="8"/>
  <c r="W143" i="8"/>
  <c r="Q143" i="8"/>
  <c r="K143" i="8"/>
  <c r="E143" i="8"/>
  <c r="AC142" i="8"/>
  <c r="W142" i="8"/>
  <c r="Q142" i="8"/>
  <c r="K142" i="8"/>
  <c r="E142" i="8"/>
  <c r="AC141" i="8"/>
  <c r="W141" i="8"/>
  <c r="Q141" i="8"/>
  <c r="K141" i="8"/>
  <c r="E141" i="8"/>
  <c r="AC140" i="8"/>
  <c r="W140" i="8"/>
  <c r="Q140" i="8"/>
  <c r="K140" i="8"/>
  <c r="E140" i="8"/>
  <c r="AC139" i="8"/>
  <c r="W139" i="8"/>
  <c r="Q139" i="8"/>
  <c r="K139" i="8"/>
  <c r="E139" i="8"/>
  <c r="AB137" i="8"/>
  <c r="V137" i="8"/>
  <c r="P137" i="8"/>
  <c r="J137" i="8"/>
  <c r="C137" i="8"/>
  <c r="AC136" i="8"/>
  <c r="W136" i="8"/>
  <c r="Q136" i="8"/>
  <c r="K136" i="8"/>
  <c r="E136" i="8"/>
  <c r="AC135" i="8"/>
  <c r="W135" i="8"/>
  <c r="Q135" i="8"/>
  <c r="K135" i="8"/>
  <c r="E135" i="8"/>
  <c r="AC134" i="8"/>
  <c r="W134" i="8"/>
  <c r="Q134" i="8"/>
  <c r="K134" i="8"/>
  <c r="E134" i="8"/>
  <c r="AC133" i="8"/>
  <c r="W133" i="8"/>
  <c r="Q133" i="8"/>
  <c r="K133" i="8"/>
  <c r="E133" i="8"/>
  <c r="AC132" i="8"/>
  <c r="W132" i="8"/>
  <c r="Q132" i="8"/>
  <c r="K132" i="8"/>
  <c r="E132" i="8"/>
  <c r="AB130" i="8"/>
  <c r="V130" i="8"/>
  <c r="P130" i="8"/>
  <c r="J130" i="8"/>
  <c r="AC129" i="8"/>
  <c r="W129" i="8"/>
  <c r="Q129" i="8"/>
  <c r="K129" i="8"/>
  <c r="E129" i="8"/>
  <c r="AC128" i="8"/>
  <c r="W128" i="8"/>
  <c r="Q128" i="8"/>
  <c r="K128" i="8"/>
  <c r="E128" i="8"/>
  <c r="AC127" i="8"/>
  <c r="W127" i="8"/>
  <c r="Q127" i="8"/>
  <c r="K127" i="8"/>
  <c r="E127" i="8"/>
  <c r="AC126" i="8"/>
  <c r="W126" i="8"/>
  <c r="Q126" i="8"/>
  <c r="K126" i="8"/>
  <c r="E126" i="8"/>
  <c r="AC125" i="8"/>
  <c r="W125" i="8"/>
  <c r="Q125" i="8"/>
  <c r="K125" i="8"/>
  <c r="E125" i="8"/>
  <c r="AC25" i="8"/>
  <c r="W25" i="8"/>
  <c r="Q25" i="8"/>
  <c r="K25" i="8"/>
  <c r="AC24" i="8"/>
  <c r="W24" i="8"/>
  <c r="Q24" i="8"/>
  <c r="K24" i="8"/>
  <c r="AC23" i="8"/>
  <c r="W23" i="8"/>
  <c r="Q23" i="8"/>
  <c r="K23" i="8"/>
  <c r="AC20" i="8"/>
  <c r="W20" i="8"/>
  <c r="Q20" i="8"/>
  <c r="K20" i="8"/>
  <c r="AC19" i="8"/>
  <c r="W19" i="8"/>
  <c r="Q19" i="8"/>
  <c r="K19" i="8"/>
  <c r="AC18" i="8"/>
  <c r="W18" i="8"/>
  <c r="Q18" i="8"/>
  <c r="K18" i="8"/>
  <c r="AC15" i="8"/>
  <c r="W15" i="8"/>
  <c r="Q15" i="8"/>
  <c r="K15" i="8"/>
  <c r="AC14" i="8"/>
  <c r="W14" i="8"/>
  <c r="Q14" i="8"/>
  <c r="K14" i="8"/>
  <c r="AC13" i="8"/>
  <c r="W13" i="8"/>
  <c r="Q13" i="8"/>
  <c r="K13" i="8"/>
  <c r="E25" i="8"/>
  <c r="E24" i="8"/>
  <c r="E23" i="8"/>
  <c r="E20" i="8"/>
  <c r="E19" i="8"/>
  <c r="E18" i="8"/>
  <c r="AB116" i="8"/>
  <c r="V116" i="8"/>
  <c r="P116" i="8"/>
  <c r="J116" i="8"/>
  <c r="C116" i="8"/>
  <c r="AC115" i="8"/>
  <c r="W115" i="8"/>
  <c r="Q115" i="8"/>
  <c r="K115" i="8"/>
  <c r="E115" i="8"/>
  <c r="AC114" i="8"/>
  <c r="W114" i="8"/>
  <c r="Q114" i="8"/>
  <c r="K114" i="8"/>
  <c r="E114" i="8"/>
  <c r="AC113" i="8"/>
  <c r="W113" i="8"/>
  <c r="Q113" i="8"/>
  <c r="K113" i="8"/>
  <c r="E113" i="8"/>
  <c r="AC112" i="8"/>
  <c r="W112" i="8"/>
  <c r="Q112" i="8"/>
  <c r="K112" i="8"/>
  <c r="E112" i="8"/>
  <c r="AC111" i="8"/>
  <c r="W111" i="8"/>
  <c r="Q111" i="8"/>
  <c r="K111" i="8"/>
  <c r="E111" i="8"/>
  <c r="AB109" i="8"/>
  <c r="V109" i="8"/>
  <c r="P109" i="8"/>
  <c r="J109" i="8"/>
  <c r="C109" i="8"/>
  <c r="AC108" i="8"/>
  <c r="W108" i="8"/>
  <c r="Q108" i="8"/>
  <c r="K108" i="8"/>
  <c r="E108" i="8"/>
  <c r="AC107" i="8"/>
  <c r="W107" i="8"/>
  <c r="Q107" i="8"/>
  <c r="K107" i="8"/>
  <c r="E107" i="8"/>
  <c r="AC106" i="8"/>
  <c r="W106" i="8"/>
  <c r="Q106" i="8"/>
  <c r="K106" i="8"/>
  <c r="E106" i="8"/>
  <c r="AC105" i="8"/>
  <c r="W105" i="8"/>
  <c r="Q105" i="8"/>
  <c r="K105" i="8"/>
  <c r="E105" i="8"/>
  <c r="AC104" i="8"/>
  <c r="W104" i="8"/>
  <c r="Q104" i="8"/>
  <c r="K104" i="8"/>
  <c r="E104" i="8"/>
  <c r="AB102" i="8"/>
  <c r="V102" i="8"/>
  <c r="P102" i="8"/>
  <c r="J102" i="8"/>
  <c r="C102" i="8"/>
  <c r="AC101" i="8"/>
  <c r="W101" i="8"/>
  <c r="Q101" i="8"/>
  <c r="K101" i="8"/>
  <c r="E101" i="8"/>
  <c r="AC100" i="8"/>
  <c r="W100" i="8"/>
  <c r="Q100" i="8"/>
  <c r="K100" i="8"/>
  <c r="E100" i="8"/>
  <c r="AC99" i="8"/>
  <c r="W99" i="8"/>
  <c r="Q99" i="8"/>
  <c r="K99" i="8"/>
  <c r="E99" i="8"/>
  <c r="AC98" i="8"/>
  <c r="W98" i="8"/>
  <c r="Q98" i="8"/>
  <c r="K98" i="8"/>
  <c r="E98" i="8"/>
  <c r="AC97" i="8"/>
  <c r="W97" i="8"/>
  <c r="Q97" i="8"/>
  <c r="K97" i="8"/>
  <c r="E97" i="8"/>
  <c r="AB95" i="8"/>
  <c r="V95" i="8"/>
  <c r="P95" i="8"/>
  <c r="J95" i="8"/>
  <c r="AC94" i="8"/>
  <c r="W94" i="8"/>
  <c r="Q94" i="8"/>
  <c r="K94" i="8"/>
  <c r="E94" i="8"/>
  <c r="AC93" i="8"/>
  <c r="W93" i="8"/>
  <c r="Q93" i="8"/>
  <c r="K93" i="8"/>
  <c r="E93" i="8"/>
  <c r="AC92" i="8"/>
  <c r="W92" i="8"/>
  <c r="Q92" i="8"/>
  <c r="K92" i="8"/>
  <c r="E92" i="8"/>
  <c r="AC91" i="8"/>
  <c r="W91" i="8"/>
  <c r="Q91" i="8"/>
  <c r="K91" i="8"/>
  <c r="E91" i="8"/>
  <c r="AC90" i="8"/>
  <c r="W90" i="8"/>
  <c r="Q90" i="8"/>
  <c r="K90" i="8"/>
  <c r="E90" i="8"/>
  <c r="AB26" i="8"/>
  <c r="V26" i="8"/>
  <c r="P26" i="8"/>
  <c r="J26" i="8"/>
  <c r="C26" i="8"/>
  <c r="AB21" i="8"/>
  <c r="V21" i="8"/>
  <c r="P21" i="8"/>
  <c r="J21" i="8"/>
  <c r="C21" i="8"/>
  <c r="AB16" i="8"/>
  <c r="V16" i="8"/>
  <c r="P16" i="8"/>
  <c r="J16" i="8"/>
  <c r="C16" i="8"/>
  <c r="E15" i="8"/>
  <c r="E14" i="8"/>
  <c r="E13" i="8"/>
  <c r="AB11" i="8"/>
  <c r="V11" i="8"/>
  <c r="P11" i="8"/>
  <c r="J11" i="8"/>
  <c r="C11" i="8"/>
  <c r="AC10" i="8"/>
  <c r="W10" i="8"/>
  <c r="Q10" i="8"/>
  <c r="K10" i="8"/>
  <c r="E10" i="8"/>
  <c r="AC9" i="8"/>
  <c r="W9" i="8"/>
  <c r="Q9" i="8"/>
  <c r="K9" i="8"/>
  <c r="E9" i="8"/>
  <c r="AC8" i="8"/>
  <c r="W8" i="8"/>
  <c r="Q8" i="8"/>
  <c r="K8" i="8"/>
  <c r="E8" i="8"/>
  <c r="O134" i="6"/>
  <c r="O130" i="6"/>
  <c r="N122" i="6"/>
  <c r="L113" i="6"/>
  <c r="M66" i="6"/>
  <c r="O65" i="6"/>
  <c r="L65" i="6"/>
  <c r="P64" i="6"/>
  <c r="O64" i="6"/>
  <c r="N64" i="6"/>
  <c r="M64" i="6"/>
  <c r="N57" i="6"/>
  <c r="O66" i="6" s="1"/>
  <c r="N56" i="6"/>
  <c r="N43" i="6"/>
  <c r="N42" i="6" s="1"/>
  <c r="M33" i="6"/>
  <c r="G116" i="6"/>
  <c r="P116" i="6" s="1"/>
  <c r="N129" i="6" s="1"/>
  <c r="P129" i="6" s="1"/>
  <c r="Q129" i="6" s="1"/>
  <c r="Q199" i="5"/>
  <c r="Z199" i="5" s="1"/>
  <c r="AA199" i="5" s="1"/>
  <c r="Q198" i="5"/>
  <c r="Z198" i="5" s="1"/>
  <c r="AA198" i="5" s="1"/>
  <c r="Z197" i="5"/>
  <c r="O194" i="5"/>
  <c r="O188" i="5"/>
  <c r="X188" i="5" s="1"/>
  <c r="O187" i="5"/>
  <c r="X187" i="5" s="1"/>
  <c r="O184" i="5"/>
  <c r="X184" i="5" s="1"/>
  <c r="O183" i="5"/>
  <c r="X183" i="5" s="1"/>
  <c r="M144" i="5"/>
  <c r="M145" i="5"/>
  <c r="M146" i="5"/>
  <c r="M147" i="5"/>
  <c r="M143" i="5"/>
  <c r="M142" i="5"/>
  <c r="M141" i="5"/>
  <c r="M140" i="5"/>
  <c r="M134" i="5"/>
  <c r="M135" i="5"/>
  <c r="M136" i="5"/>
  <c r="M137" i="5"/>
  <c r="M133" i="5"/>
  <c r="M132" i="5"/>
  <c r="N166" i="5"/>
  <c r="M166" i="5"/>
  <c r="P106" i="5"/>
  <c r="Q113" i="5"/>
  <c r="Q112" i="5"/>
  <c r="Q111" i="5"/>
  <c r="V68" i="5"/>
  <c r="E51" i="3"/>
  <c r="N72" i="5"/>
  <c r="N73" i="5"/>
  <c r="M55" i="7"/>
  <c r="N54" i="7"/>
  <c r="N53" i="7"/>
  <c r="M28" i="1"/>
  <c r="M29" i="1"/>
  <c r="F124" i="7"/>
  <c r="M124" i="7" s="1"/>
  <c r="T124" i="7" s="1"/>
  <c r="AA124" i="7" s="1"/>
  <c r="AH124" i="7" s="1"/>
  <c r="AO124" i="7" s="1"/>
  <c r="M134" i="7"/>
  <c r="T134" i="7" s="1"/>
  <c r="AA134" i="7" s="1"/>
  <c r="AH134" i="7" s="1"/>
  <c r="AO134" i="7" s="1"/>
  <c r="BC134" i="7" s="1"/>
  <c r="L25" i="5"/>
  <c r="U25" i="5" s="1"/>
  <c r="L26" i="5"/>
  <c r="U26" i="5" s="1"/>
  <c r="L27" i="5"/>
  <c r="U27" i="5" s="1"/>
  <c r="L28" i="5"/>
  <c r="U28" i="5" s="1"/>
  <c r="L29" i="5"/>
  <c r="U29" i="5" s="1"/>
  <c r="L30" i="5"/>
  <c r="U30" i="5" s="1"/>
  <c r="L31" i="5"/>
  <c r="U31" i="5" s="1"/>
  <c r="L24" i="5"/>
  <c r="U24" i="5" s="1"/>
  <c r="L23" i="5"/>
  <c r="U23" i="5" s="1"/>
  <c r="L11" i="5"/>
  <c r="U11" i="5" s="1"/>
  <c r="L13" i="5"/>
  <c r="U13" i="5" s="1"/>
  <c r="L14" i="5"/>
  <c r="U14" i="5" s="1"/>
  <c r="L15" i="5"/>
  <c r="U15" i="5" s="1"/>
  <c r="L16" i="5"/>
  <c r="U16" i="5" s="1"/>
  <c r="L17" i="5"/>
  <c r="U17" i="5" s="1"/>
  <c r="L10" i="5"/>
  <c r="U10" i="5" s="1"/>
  <c r="L9" i="5"/>
  <c r="U9" i="5" s="1"/>
  <c r="M16" i="5"/>
  <c r="M17" i="5"/>
  <c r="M15" i="5"/>
  <c r="M70" i="5" s="1"/>
  <c r="M14" i="5"/>
  <c r="M13" i="5"/>
  <c r="M12" i="5"/>
  <c r="M11" i="5"/>
  <c r="M10" i="5"/>
  <c r="E166" i="5"/>
  <c r="D166" i="5"/>
  <c r="F194" i="5"/>
  <c r="F189" i="5"/>
  <c r="E188" i="5"/>
  <c r="G188" i="5" s="1"/>
  <c r="H188" i="5" s="1"/>
  <c r="E187" i="5"/>
  <c r="G187" i="5" s="1"/>
  <c r="F185" i="5"/>
  <c r="E184" i="5"/>
  <c r="G184" i="5" s="1"/>
  <c r="H184" i="5" s="1"/>
  <c r="E183" i="5"/>
  <c r="G183" i="5" s="1"/>
  <c r="E176" i="5"/>
  <c r="D107" i="5"/>
  <c r="E68" i="5"/>
  <c r="D68" i="5"/>
  <c r="E150" i="7"/>
  <c r="G117" i="6"/>
  <c r="F103" i="7"/>
  <c r="F104" i="7" s="1"/>
  <c r="G104" i="7" s="1"/>
  <c r="G98" i="7"/>
  <c r="F69" i="7"/>
  <c r="G68" i="7"/>
  <c r="G67" i="7"/>
  <c r="N79" i="5"/>
  <c r="F55" i="7"/>
  <c r="N76" i="5" s="1"/>
  <c r="G54" i="7"/>
  <c r="G53" i="7"/>
  <c r="D36" i="6"/>
  <c r="C64" i="6" s="1"/>
  <c r="F134" i="6"/>
  <c r="F130" i="6"/>
  <c r="C113" i="6"/>
  <c r="D66" i="6"/>
  <c r="F65" i="6"/>
  <c r="J25" i="14" s="1"/>
  <c r="T25" i="14" s="1"/>
  <c r="C65" i="6"/>
  <c r="G64" i="6"/>
  <c r="F64" i="6"/>
  <c r="E64" i="6"/>
  <c r="D64" i="6"/>
  <c r="E56" i="6"/>
  <c r="E43" i="6"/>
  <c r="E42" i="6" s="1"/>
  <c r="E33" i="6"/>
  <c r="D33" i="6"/>
  <c r="F107" i="5"/>
  <c r="F108" i="5" s="1"/>
  <c r="E102" i="5"/>
  <c r="D70" i="5"/>
  <c r="C106" i="5" s="1"/>
  <c r="C125" i="5" s="1"/>
  <c r="G106" i="5"/>
  <c r="F106" i="5"/>
  <c r="E106" i="5"/>
  <c r="N106" i="5" s="1"/>
  <c r="W106" i="5" s="1"/>
  <c r="AG106" i="5" s="1"/>
  <c r="D106" i="5"/>
  <c r="M35" i="1"/>
  <c r="O40" i="1"/>
  <c r="D4" i="1"/>
  <c r="D3" i="1"/>
  <c r="D2" i="1"/>
  <c r="C13" i="3"/>
  <c r="C10" i="3"/>
  <c r="C7" i="3"/>
  <c r="D18" i="3"/>
  <c r="D19" i="3"/>
  <c r="F4" i="3"/>
  <c r="D4" i="3"/>
  <c r="D20" i="3"/>
  <c r="E80" i="3"/>
  <c r="O51" i="1"/>
  <c r="O50" i="1"/>
  <c r="O49" i="1"/>
  <c r="O39" i="1"/>
  <c r="P36" i="1"/>
  <c r="N36" i="1"/>
  <c r="P35" i="1"/>
  <c r="O47" i="1" s="1"/>
  <c r="O35" i="1"/>
  <c r="N35" i="1"/>
  <c r="Z11" i="15" s="1"/>
  <c r="G37" i="1"/>
  <c r="E37" i="1"/>
  <c r="K79" i="7" l="1"/>
  <c r="F19" i="11"/>
  <c r="AA34" i="7"/>
  <c r="N100" i="5"/>
  <c r="N175" i="5"/>
  <c r="AV124" i="7"/>
  <c r="BC124" i="7" s="1"/>
  <c r="BJ124" i="7" s="1"/>
  <c r="BQ124" i="7" s="1"/>
  <c r="Q115" i="5"/>
  <c r="CJ29" i="9"/>
  <c r="CI29" i="9"/>
  <c r="CH29" i="9"/>
  <c r="E25" i="11"/>
  <c r="D43" i="3" s="1"/>
  <c r="CH37" i="9"/>
  <c r="CI37" i="9"/>
  <c r="CI43" i="9" s="1"/>
  <c r="CJ37" i="9"/>
  <c r="AV125" i="7"/>
  <c r="BC125" i="7" s="1"/>
  <c r="BJ125" i="7" s="1"/>
  <c r="BQ125" i="7" s="1"/>
  <c r="AV129" i="7"/>
  <c r="BC129" i="7" s="1"/>
  <c r="BJ129" i="7" s="1"/>
  <c r="BQ129" i="7" s="1"/>
  <c r="AV127" i="7"/>
  <c r="BC127" i="7" s="1"/>
  <c r="BJ127" i="7" s="1"/>
  <c r="BQ127" i="7" s="1"/>
  <c r="AV126" i="7"/>
  <c r="BC126" i="7" s="1"/>
  <c r="BJ126" i="7" s="1"/>
  <c r="BQ126" i="7" s="1"/>
  <c r="BQ141" i="7"/>
  <c r="O107" i="5"/>
  <c r="O108" i="5" s="1"/>
  <c r="W93" i="5"/>
  <c r="AA43" i="7"/>
  <c r="W175" i="5"/>
  <c r="W176" i="5" s="1"/>
  <c r="BJ101" i="7"/>
  <c r="BQ101" i="7" s="1"/>
  <c r="AV101" i="7"/>
  <c r="BJ102" i="7"/>
  <c r="AV102" i="7"/>
  <c r="BQ100" i="7"/>
  <c r="F101" i="3" s="1"/>
  <c r="BQ99" i="7"/>
  <c r="EW104" i="12"/>
  <c r="ES147" i="12" s="1"/>
  <c r="EU147" i="12" s="1"/>
  <c r="EX147" i="12" s="1"/>
  <c r="V59" i="14"/>
  <c r="BQ49" i="12"/>
  <c r="BM139" i="12" s="1"/>
  <c r="BA139" i="12"/>
  <c r="G151" i="12"/>
  <c r="GG128" i="12"/>
  <c r="GC151" i="12" s="1"/>
  <c r="FQ151" i="12"/>
  <c r="U94" i="12"/>
  <c r="E152" i="12"/>
  <c r="EK94" i="12"/>
  <c r="AV29" i="9"/>
  <c r="AU29" i="9"/>
  <c r="AT29" i="9"/>
  <c r="AS29" i="9"/>
  <c r="AT28" i="9"/>
  <c r="AT26" i="9"/>
  <c r="AU28" i="9"/>
  <c r="AU26" i="9"/>
  <c r="AV28" i="9"/>
  <c r="AV26" i="9"/>
  <c r="F20" i="11" s="1"/>
  <c r="E41" i="3" s="1"/>
  <c r="F41" i="3" s="1"/>
  <c r="BC29" i="9"/>
  <c r="BD29" i="9"/>
  <c r="BB29" i="9"/>
  <c r="BA29" i="9"/>
  <c r="BB28" i="9"/>
  <c r="BB26" i="9"/>
  <c r="BC28" i="9"/>
  <c r="BC26" i="9"/>
  <c r="BD28" i="9"/>
  <c r="BD26" i="9"/>
  <c r="E42" i="3"/>
  <c r="BS29" i="9"/>
  <c r="BT29" i="9"/>
  <c r="BR29" i="9"/>
  <c r="BQ29" i="9"/>
  <c r="BR28" i="9"/>
  <c r="BR26" i="9"/>
  <c r="BS28" i="9"/>
  <c r="BS26" i="9"/>
  <c r="BT28" i="9"/>
  <c r="BT26" i="9"/>
  <c r="CA29" i="9"/>
  <c r="CB29" i="9"/>
  <c r="BZ29" i="9"/>
  <c r="BY29" i="9"/>
  <c r="BZ28" i="9"/>
  <c r="BZ26" i="9"/>
  <c r="CA28" i="9"/>
  <c r="CA26" i="9"/>
  <c r="CB28" i="9"/>
  <c r="CB26" i="9"/>
  <c r="CH26" i="9"/>
  <c r="CI26" i="9"/>
  <c r="CJ26" i="9"/>
  <c r="F25" i="11" s="1"/>
  <c r="E43" i="3"/>
  <c r="AL38" i="10"/>
  <c r="AK38" i="10"/>
  <c r="AM35" i="10"/>
  <c r="EK209" i="12"/>
  <c r="G42" i="11" s="1"/>
  <c r="BA22" i="7"/>
  <c r="BH22" i="7" s="1"/>
  <c r="BO22" i="7" s="1"/>
  <c r="BA18" i="7"/>
  <c r="BH18" i="7" s="1"/>
  <c r="BO18" i="7" s="1"/>
  <c r="BA17" i="7"/>
  <c r="BH17" i="7" s="1"/>
  <c r="BO17" i="7" s="1"/>
  <c r="BA15" i="7"/>
  <c r="BH15" i="7" s="1"/>
  <c r="BO15" i="7" s="1"/>
  <c r="BC128" i="7"/>
  <c r="BJ128" i="7" s="1"/>
  <c r="BQ128" i="7" s="1"/>
  <c r="W79" i="5"/>
  <c r="AO56" i="7"/>
  <c r="AV56" i="7" s="1"/>
  <c r="CC14" i="12" s="1"/>
  <c r="AO39" i="7"/>
  <c r="AV39" i="7" s="1"/>
  <c r="BC39" i="7" s="1"/>
  <c r="BJ57" i="7"/>
  <c r="BQ57" i="7" s="1"/>
  <c r="BQ60" i="7" s="1"/>
  <c r="GG24" i="12" s="1"/>
  <c r="GS24" i="12" s="1"/>
  <c r="BC60" i="7"/>
  <c r="BA14" i="7"/>
  <c r="BH14" i="7" s="1"/>
  <c r="BO14" i="7" s="1"/>
  <c r="BA21" i="7"/>
  <c r="BH21" i="7" s="1"/>
  <c r="BO21" i="7" s="1"/>
  <c r="BA20" i="7"/>
  <c r="BH20" i="7" s="1"/>
  <c r="BO20" i="7" s="1"/>
  <c r="BA19" i="7"/>
  <c r="BH19" i="7" s="1"/>
  <c r="BO19" i="7" s="1"/>
  <c r="BA16" i="7"/>
  <c r="BH16" i="7" s="1"/>
  <c r="BO16" i="7" s="1"/>
  <c r="G45" i="11"/>
  <c r="P38" i="10"/>
  <c r="O35" i="10"/>
  <c r="AE35" i="10"/>
  <c r="AD36" i="10"/>
  <c r="AC36" i="10"/>
  <c r="AD46" i="10"/>
  <c r="AF46" i="10"/>
  <c r="G9" i="11" s="1"/>
  <c r="F98" i="3"/>
  <c r="T38" i="7"/>
  <c r="N98" i="7"/>
  <c r="AV98" i="7"/>
  <c r="BC169" i="7" s="1"/>
  <c r="BJ29" i="9"/>
  <c r="BJ26" i="9"/>
  <c r="BJ28" i="9"/>
  <c r="BK29" i="9"/>
  <c r="BK26" i="9"/>
  <c r="BK28" i="9"/>
  <c r="BL26" i="9"/>
  <c r="BL29" i="9"/>
  <c r="BL28" i="9"/>
  <c r="AF26" i="9"/>
  <c r="F18" i="11" s="1"/>
  <c r="AF28" i="9"/>
  <c r="AN28" i="9"/>
  <c r="AM28" i="9"/>
  <c r="AF29" i="9"/>
  <c r="AE29" i="9"/>
  <c r="AD29" i="9"/>
  <c r="AC29" i="9"/>
  <c r="AL29" i="9"/>
  <c r="AM29" i="9"/>
  <c r="AK29" i="9"/>
  <c r="AN29" i="9"/>
  <c r="AE26" i="9"/>
  <c r="AE28" i="9"/>
  <c r="AD26" i="9"/>
  <c r="AD28" i="9"/>
  <c r="AL28" i="9"/>
  <c r="AL26" i="9"/>
  <c r="O29" i="9"/>
  <c r="P29" i="9"/>
  <c r="N29" i="9"/>
  <c r="M29" i="9"/>
  <c r="W29" i="9"/>
  <c r="X29" i="9"/>
  <c r="V29" i="9"/>
  <c r="U29" i="9"/>
  <c r="AE36" i="8"/>
  <c r="E95" i="8"/>
  <c r="T57" i="7"/>
  <c r="AA57" i="7" s="1"/>
  <c r="M60" i="7"/>
  <c r="R76" i="7"/>
  <c r="R80" i="7" s="1"/>
  <c r="R78" i="7"/>
  <c r="AG18" i="12"/>
  <c r="L53" i="7"/>
  <c r="U12" i="12" s="1"/>
  <c r="P135" i="12" s="1"/>
  <c r="R73" i="7"/>
  <c r="AG6" i="12"/>
  <c r="AS6" i="12" s="1"/>
  <c r="BE6" i="12" s="1"/>
  <c r="BQ6" i="12" s="1"/>
  <c r="CC6" i="12" s="1"/>
  <c r="CO6" i="12" s="1"/>
  <c r="DA6" i="12" s="1"/>
  <c r="E24" i="11"/>
  <c r="CA37" i="9"/>
  <c r="AF74" i="7"/>
  <c r="Y78" i="7"/>
  <c r="R79" i="7"/>
  <c r="T79" i="7" s="1"/>
  <c r="Y75" i="7"/>
  <c r="AA75" i="7" s="1"/>
  <c r="G112" i="7"/>
  <c r="G110" i="7"/>
  <c r="Y76" i="7"/>
  <c r="BE14" i="12"/>
  <c r="M34" i="7"/>
  <c r="T34" i="7" s="1"/>
  <c r="M36" i="7"/>
  <c r="T36" i="7" s="1"/>
  <c r="U16" i="12"/>
  <c r="E147" i="3"/>
  <c r="FI115" i="12"/>
  <c r="FD149" i="12" s="1"/>
  <c r="FI116" i="12"/>
  <c r="G192" i="12"/>
  <c r="EW209" i="12"/>
  <c r="EW103" i="12"/>
  <c r="CO43" i="12"/>
  <c r="I66" i="12"/>
  <c r="G141" i="12" s="1"/>
  <c r="U64" i="12"/>
  <c r="AG64" i="12" s="1"/>
  <c r="AS64" i="12" s="1"/>
  <c r="BE64" i="12" s="1"/>
  <c r="BQ64" i="12" s="1"/>
  <c r="CC64" i="12" s="1"/>
  <c r="CO64" i="12" s="1"/>
  <c r="DA64" i="12" s="1"/>
  <c r="DM64" i="12" s="1"/>
  <c r="DY64" i="12" s="1"/>
  <c r="EK64" i="12" s="1"/>
  <c r="EW64" i="12" s="1"/>
  <c r="FI64" i="12" s="1"/>
  <c r="FU64" i="12" s="1"/>
  <c r="GG64" i="12" s="1"/>
  <c r="GS64" i="12" s="1"/>
  <c r="N151" i="7"/>
  <c r="U71" i="12"/>
  <c r="GG27" i="12"/>
  <c r="DA27" i="12"/>
  <c r="DA45" i="12"/>
  <c r="DM45" i="12" s="1"/>
  <c r="DY45" i="12" s="1"/>
  <c r="EK45" i="12" s="1"/>
  <c r="EW45" i="12" s="1"/>
  <c r="FI45" i="12" s="1"/>
  <c r="FU45" i="12" s="1"/>
  <c r="GG45" i="12" s="1"/>
  <c r="GS45" i="12" s="1"/>
  <c r="S192" i="12"/>
  <c r="CO42" i="12"/>
  <c r="CO24" i="12"/>
  <c r="DY80" i="12"/>
  <c r="EK80" i="12" s="1"/>
  <c r="EW80" i="12" s="1"/>
  <c r="FI80" i="12" s="1"/>
  <c r="FU80" i="12" s="1"/>
  <c r="GG80" i="12" s="1"/>
  <c r="GS80" i="12" s="1"/>
  <c r="BQ42" i="12"/>
  <c r="CC42" i="12" s="1"/>
  <c r="AG14" i="12"/>
  <c r="U14" i="12"/>
  <c r="AS32" i="12"/>
  <c r="BE32" i="12" s="1"/>
  <c r="AS14" i="12"/>
  <c r="U22" i="12"/>
  <c r="Q136" i="12" s="1"/>
  <c r="E54" i="7"/>
  <c r="E53" i="7" s="1"/>
  <c r="L74" i="7"/>
  <c r="O46" i="1"/>
  <c r="U56" i="12"/>
  <c r="Q140" i="12" s="1"/>
  <c r="U80" i="12"/>
  <c r="AG80" i="12" s="1"/>
  <c r="AS80" i="12" s="1"/>
  <c r="BE80" i="12" s="1"/>
  <c r="BQ80" i="12" s="1"/>
  <c r="CC80" i="12" s="1"/>
  <c r="I86" i="12"/>
  <c r="U86" i="12" s="1"/>
  <c r="AG86" i="12" s="1"/>
  <c r="AS86" i="12" s="1"/>
  <c r="BE86" i="12" s="1"/>
  <c r="BQ86" i="12" s="1"/>
  <c r="CC86" i="12" s="1"/>
  <c r="CO86" i="12" s="1"/>
  <c r="DA86" i="12" s="1"/>
  <c r="DM86" i="12" s="1"/>
  <c r="DY86" i="12" s="1"/>
  <c r="EK86" i="12" s="1"/>
  <c r="EW86" i="12" s="1"/>
  <c r="FI86" i="12" s="1"/>
  <c r="FU86" i="12" s="1"/>
  <c r="GG86" i="12" s="1"/>
  <c r="GS86" i="12" s="1"/>
  <c r="BE31" i="12"/>
  <c r="BA137" i="12" s="1"/>
  <c r="I32" i="12"/>
  <c r="X32" i="13"/>
  <c r="AA76" i="7"/>
  <c r="T80" i="7"/>
  <c r="T75" i="7"/>
  <c r="T76" i="7"/>
  <c r="K78" i="7"/>
  <c r="L78" i="7" s="1"/>
  <c r="K80" i="7"/>
  <c r="M75" i="7"/>
  <c r="F80" i="7"/>
  <c r="I40" i="12" s="1"/>
  <c r="E138" i="12" s="1"/>
  <c r="BK98" i="7"/>
  <c r="AO91" i="7"/>
  <c r="AV91" i="7" s="1"/>
  <c r="AP98" i="7"/>
  <c r="AO169" i="7"/>
  <c r="AO103" i="7"/>
  <c r="AO104" i="7" s="1"/>
  <c r="AA105" i="7"/>
  <c r="AB105" i="7" s="1"/>
  <c r="E152" i="7"/>
  <c r="I70" i="12" s="1"/>
  <c r="I15" i="12"/>
  <c r="I24" i="12" s="1"/>
  <c r="U24" i="12" s="1"/>
  <c r="AG24" i="12" s="1"/>
  <c r="AS24" i="12" s="1"/>
  <c r="BE24" i="12" s="1"/>
  <c r="I16" i="12"/>
  <c r="R109" i="7"/>
  <c r="G153" i="7"/>
  <c r="I74" i="12" s="1"/>
  <c r="R110" i="7"/>
  <c r="G151" i="7"/>
  <c r="M153" i="7"/>
  <c r="M110" i="7"/>
  <c r="T98" i="7"/>
  <c r="AA98" i="7" s="1"/>
  <c r="AA103" i="7"/>
  <c r="M112" i="7"/>
  <c r="BQ13" i="12"/>
  <c r="E52" i="7"/>
  <c r="BJ63" i="7"/>
  <c r="T44" i="7"/>
  <c r="AV60" i="7"/>
  <c r="AW53" i="7"/>
  <c r="AO37" i="7"/>
  <c r="AV37" i="7" s="1"/>
  <c r="BC37" i="7" s="1"/>
  <c r="BJ37" i="7" s="1"/>
  <c r="F54" i="3"/>
  <c r="F84" i="3"/>
  <c r="AW54" i="7"/>
  <c r="BC80" i="7"/>
  <c r="F52" i="3"/>
  <c r="BR68" i="7"/>
  <c r="BR69" i="7" s="1"/>
  <c r="F91" i="3"/>
  <c r="F92" i="3" s="1"/>
  <c r="AH42" i="7"/>
  <c r="AO42" i="7" s="1"/>
  <c r="AV42" i="7" s="1"/>
  <c r="BC42" i="7" s="1"/>
  <c r="BJ42" i="7" s="1"/>
  <c r="AV38" i="7"/>
  <c r="T63" i="7"/>
  <c r="AG16" i="12" s="1"/>
  <c r="AA61" i="7"/>
  <c r="F51" i="3"/>
  <c r="M63" i="7"/>
  <c r="M37" i="7"/>
  <c r="M39" i="7" s="1"/>
  <c r="BK68" i="7"/>
  <c r="BQ31" i="12"/>
  <c r="BM137" i="12" s="1"/>
  <c r="AP54" i="7"/>
  <c r="AP55" i="7" s="1"/>
  <c r="AO55" i="7"/>
  <c r="AO162" i="7" s="1"/>
  <c r="G75" i="7"/>
  <c r="F65" i="7"/>
  <c r="U15" i="12"/>
  <c r="AO35" i="7"/>
  <c r="AV35" i="7" s="1"/>
  <c r="BC35" i="7" s="1"/>
  <c r="BJ35" i="7" s="1"/>
  <c r="F69" i="3" s="1"/>
  <c r="F70" i="3" s="1"/>
  <c r="BJ60" i="7"/>
  <c r="BQ69" i="7"/>
  <c r="AH69" i="7"/>
  <c r="AI67" i="7"/>
  <c r="AI69" i="7" s="1"/>
  <c r="T69" i="7"/>
  <c r="U69" i="7"/>
  <c r="N69" i="7"/>
  <c r="AB69" i="7"/>
  <c r="AH162" i="7"/>
  <c r="BJ169" i="7"/>
  <c r="BD69" i="7"/>
  <c r="DA34" i="12"/>
  <c r="DM34" i="12" s="1"/>
  <c r="DY34" i="12" s="1"/>
  <c r="EK34" i="12" s="1"/>
  <c r="EW34" i="12" s="1"/>
  <c r="FI34" i="12" s="1"/>
  <c r="FU34" i="12" s="1"/>
  <c r="GG34" i="12" s="1"/>
  <c r="GS34" i="12" s="1"/>
  <c r="AA162" i="7"/>
  <c r="AI55" i="7"/>
  <c r="DA16" i="12"/>
  <c r="DM16" i="12" s="1"/>
  <c r="DY16" i="12" s="1"/>
  <c r="EK16" i="12" s="1"/>
  <c r="EW16" i="12" s="1"/>
  <c r="FI16" i="12" s="1"/>
  <c r="FU16" i="12" s="1"/>
  <c r="DC196" i="12"/>
  <c r="DO196" i="12" s="1"/>
  <c r="EA196" i="12" s="1"/>
  <c r="EM196" i="12" s="1"/>
  <c r="EY196" i="12" s="1"/>
  <c r="FK196" i="12" s="1"/>
  <c r="FW196" i="12" s="1"/>
  <c r="GI196" i="12" s="1"/>
  <c r="GU196" i="12" s="1"/>
  <c r="DC197" i="12"/>
  <c r="DO197" i="12" s="1"/>
  <c r="EA197" i="12" s="1"/>
  <c r="EM197" i="12" s="1"/>
  <c r="EY197" i="12" s="1"/>
  <c r="FK197" i="12" s="1"/>
  <c r="FW197" i="12" s="1"/>
  <c r="GI197" i="12" s="1"/>
  <c r="GU197" i="12" s="1"/>
  <c r="K184" i="12"/>
  <c r="EU181" i="12"/>
  <c r="EY181" i="12" s="1"/>
  <c r="K187" i="12"/>
  <c r="V87" i="5"/>
  <c r="DC195" i="12"/>
  <c r="DO195" i="12" s="1"/>
  <c r="EA195" i="12" s="1"/>
  <c r="EM195" i="12" s="1"/>
  <c r="EY195" i="12" s="1"/>
  <c r="FK195" i="12" s="1"/>
  <c r="FW195" i="12" s="1"/>
  <c r="GI195" i="12" s="1"/>
  <c r="GU195" i="12" s="1"/>
  <c r="X189" i="5"/>
  <c r="E97" i="5"/>
  <c r="E64" i="3"/>
  <c r="AE52" i="10"/>
  <c r="T142" i="7"/>
  <c r="AA142" i="7" s="1"/>
  <c r="E118" i="3"/>
  <c r="J155" i="14"/>
  <c r="E172" i="3"/>
  <c r="E19" i="11"/>
  <c r="AL37" i="9"/>
  <c r="I50" i="12"/>
  <c r="U50" i="12" s="1"/>
  <c r="AG50" i="12" s="1"/>
  <c r="AS50" i="12" s="1"/>
  <c r="P35" i="10"/>
  <c r="Z200" i="5"/>
  <c r="X35" i="10"/>
  <c r="E49" i="3"/>
  <c r="E50" i="3" s="1"/>
  <c r="J56" i="14"/>
  <c r="E154" i="3"/>
  <c r="DA33" i="12"/>
  <c r="DM33" i="12" s="1"/>
  <c r="DY33" i="12" s="1"/>
  <c r="EK33" i="12" s="1"/>
  <c r="EW33" i="12" s="1"/>
  <c r="FI33" i="12" s="1"/>
  <c r="FU33" i="12" s="1"/>
  <c r="E117" i="3"/>
  <c r="J114" i="14"/>
  <c r="E163" i="3"/>
  <c r="EW115" i="12"/>
  <c r="ER149" i="12" s="1"/>
  <c r="T146" i="7"/>
  <c r="U146" i="7" s="1"/>
  <c r="E124" i="3"/>
  <c r="E125" i="3" s="1"/>
  <c r="AT37" i="9"/>
  <c r="AN35" i="10"/>
  <c r="AF35" i="10"/>
  <c r="AF36" i="10" s="1"/>
  <c r="S145" i="7"/>
  <c r="E113" i="3"/>
  <c r="J21" i="14"/>
  <c r="E131" i="3"/>
  <c r="T77" i="14"/>
  <c r="T79" i="14" s="1"/>
  <c r="F155" i="3"/>
  <c r="F156" i="3" s="1"/>
  <c r="FU192" i="12"/>
  <c r="M162" i="7"/>
  <c r="AN37" i="9"/>
  <c r="AM38" i="10"/>
  <c r="AE38" i="10"/>
  <c r="AC37" i="10"/>
  <c r="AC39" i="10" s="1"/>
  <c r="N38" i="10"/>
  <c r="AA139" i="7"/>
  <c r="E114" i="3"/>
  <c r="E115" i="3" s="1"/>
  <c r="GS18" i="12"/>
  <c r="AN38" i="10"/>
  <c r="W38" i="10"/>
  <c r="AF38" i="10"/>
  <c r="T140" i="7"/>
  <c r="AA140" i="7" s="1"/>
  <c r="AH140" i="7" s="1"/>
  <c r="E116" i="3"/>
  <c r="BJ69" i="7"/>
  <c r="BK67" i="7"/>
  <c r="T21" i="14"/>
  <c r="V24" i="14" s="1"/>
  <c r="F131" i="3"/>
  <c r="AD37" i="10"/>
  <c r="N46" i="6"/>
  <c r="M65" i="6" s="1"/>
  <c r="Q65" i="6" s="1"/>
  <c r="J11" i="14"/>
  <c r="T143" i="7"/>
  <c r="AA143" i="7" s="1"/>
  <c r="AH143" i="7" s="1"/>
  <c r="AO143" i="7" s="1"/>
  <c r="BC143" i="7" s="1"/>
  <c r="E119" i="3"/>
  <c r="W78" i="5"/>
  <c r="I90" i="12"/>
  <c r="F154" i="3"/>
  <c r="F172" i="3"/>
  <c r="GU187" i="12"/>
  <c r="F163" i="3"/>
  <c r="GE187" i="12"/>
  <c r="GI187" i="12" s="1"/>
  <c r="FS187" i="12"/>
  <c r="FW187" i="12" s="1"/>
  <c r="F138" i="3"/>
  <c r="FI121" i="12"/>
  <c r="FU121" i="12" s="1"/>
  <c r="GG121" i="12" s="1"/>
  <c r="GS121" i="12" s="1"/>
  <c r="T123" i="14"/>
  <c r="T104" i="14"/>
  <c r="EW117" i="12"/>
  <c r="EU184" i="12" s="1"/>
  <c r="EY184" i="12" s="1"/>
  <c r="FI117" i="12"/>
  <c r="FU117" i="12" s="1"/>
  <c r="GG117" i="12" s="1"/>
  <c r="DY91" i="12"/>
  <c r="DY90" i="12"/>
  <c r="I91" i="12"/>
  <c r="DB168" i="12"/>
  <c r="FU105" i="12"/>
  <c r="FG181" i="12"/>
  <c r="FK181" i="12" s="1"/>
  <c r="GS128" i="12"/>
  <c r="GO151" i="12" s="1"/>
  <c r="DN168" i="12"/>
  <c r="GS192" i="12"/>
  <c r="FI192" i="12"/>
  <c r="FI104" i="12"/>
  <c r="FE147" i="12" s="1"/>
  <c r="DZ165" i="12"/>
  <c r="FU130" i="12"/>
  <c r="FS188" i="12" s="1"/>
  <c r="FW188" i="12" s="1"/>
  <c r="T153" i="14"/>
  <c r="T156" i="14" s="1"/>
  <c r="FU127" i="12"/>
  <c r="FP151" i="12" s="1"/>
  <c r="GG180" i="12"/>
  <c r="DZ168" i="12"/>
  <c r="EL162" i="12"/>
  <c r="EL165" i="12" s="1"/>
  <c r="DB171" i="12"/>
  <c r="DA49" i="12"/>
  <c r="CW139" i="12" s="1"/>
  <c r="DA192" i="12"/>
  <c r="DN171" i="12"/>
  <c r="EW192" i="12"/>
  <c r="DZ171" i="12"/>
  <c r="DB165" i="12"/>
  <c r="DN165" i="12"/>
  <c r="EK180" i="12"/>
  <c r="T58" i="14"/>
  <c r="T114" i="14"/>
  <c r="FI209" i="12" s="1"/>
  <c r="I127" i="12"/>
  <c r="D151" i="12" s="1"/>
  <c r="I130" i="12"/>
  <c r="G188" i="12" s="1"/>
  <c r="K188" i="12" s="1"/>
  <c r="I115" i="12"/>
  <c r="D149" i="12" s="1"/>
  <c r="I103" i="12"/>
  <c r="D147" i="12" s="1"/>
  <c r="I104" i="12"/>
  <c r="E147" i="12" s="1"/>
  <c r="DY180" i="12"/>
  <c r="DM180" i="12"/>
  <c r="AG192" i="12"/>
  <c r="U31" i="12"/>
  <c r="Q137" i="12" s="1"/>
  <c r="AS192" i="12"/>
  <c r="BE192" i="12"/>
  <c r="BQ192" i="12"/>
  <c r="CP165" i="12"/>
  <c r="CP171" i="12"/>
  <c r="CO192" i="12"/>
  <c r="CP167" i="12"/>
  <c r="CP168" i="12" s="1"/>
  <c r="CC180" i="12"/>
  <c r="U62" i="12"/>
  <c r="P141" i="12" s="1"/>
  <c r="U63" i="12"/>
  <c r="Q141" i="12" s="1"/>
  <c r="U128" i="12"/>
  <c r="Q151" i="12" s="1"/>
  <c r="U49" i="12"/>
  <c r="Q139" i="12" s="1"/>
  <c r="U105" i="12"/>
  <c r="U117" i="12"/>
  <c r="U129" i="12"/>
  <c r="U192" i="12"/>
  <c r="K181" i="12"/>
  <c r="V108" i="5"/>
  <c r="Q139" i="6"/>
  <c r="L106" i="5"/>
  <c r="X185" i="5"/>
  <c r="X107" i="5"/>
  <c r="X108" i="5" s="1"/>
  <c r="V70" i="5"/>
  <c r="U106" i="5" s="1"/>
  <c r="AE106" i="5" s="1"/>
  <c r="X106" i="5"/>
  <c r="AV158" i="7"/>
  <c r="AB55" i="7"/>
  <c r="T162" i="7"/>
  <c r="T103" i="7"/>
  <c r="U55" i="7"/>
  <c r="L150" i="7"/>
  <c r="N105" i="7"/>
  <c r="M103" i="7"/>
  <c r="M104" i="7" s="1"/>
  <c r="L52" i="7"/>
  <c r="L65" i="7" s="1"/>
  <c r="W101" i="5"/>
  <c r="V23" i="15"/>
  <c r="V26" i="15"/>
  <c r="V25" i="15"/>
  <c r="U27" i="15"/>
  <c r="V22" i="15"/>
  <c r="AB27" i="15"/>
  <c r="Z30" i="15" s="1"/>
  <c r="H22" i="15"/>
  <c r="H26" i="15"/>
  <c r="H23" i="15"/>
  <c r="H24" i="15"/>
  <c r="H25" i="15"/>
  <c r="N27" i="15"/>
  <c r="L30" i="15" s="1"/>
  <c r="G27" i="15"/>
  <c r="I97" i="12" s="1"/>
  <c r="D146" i="12" s="1"/>
  <c r="R50" i="13"/>
  <c r="J33" i="13"/>
  <c r="J34" i="13" s="1"/>
  <c r="P50" i="13"/>
  <c r="J102" i="14"/>
  <c r="J68" i="14"/>
  <c r="Q64" i="6"/>
  <c r="H64" i="6"/>
  <c r="Q66" i="6"/>
  <c r="Q74" i="6" s="1"/>
  <c r="J153" i="14"/>
  <c r="I24" i="13"/>
  <c r="K24" i="13" s="1"/>
  <c r="I25" i="13"/>
  <c r="K25" i="13" s="1"/>
  <c r="L25" i="13" s="1"/>
  <c r="I32" i="13"/>
  <c r="K32" i="13" s="1"/>
  <c r="L32" i="13" s="1"/>
  <c r="I29" i="13"/>
  <c r="K29" i="13" s="1"/>
  <c r="L29" i="13" s="1"/>
  <c r="V26" i="13"/>
  <c r="U26" i="13"/>
  <c r="U31" i="13"/>
  <c r="W31" i="13" s="1"/>
  <c r="V31" i="13"/>
  <c r="U27" i="13"/>
  <c r="V32" i="13"/>
  <c r="T34" i="13"/>
  <c r="U30" i="13"/>
  <c r="W30" i="13" s="1"/>
  <c r="U25" i="13"/>
  <c r="W25" i="13" s="1"/>
  <c r="U33" i="13"/>
  <c r="V25" i="13"/>
  <c r="U28" i="13"/>
  <c r="U29" i="13"/>
  <c r="I30" i="13"/>
  <c r="K30" i="13" s="1"/>
  <c r="L30" i="13" s="1"/>
  <c r="I31" i="13"/>
  <c r="K31" i="13" s="1"/>
  <c r="L31" i="13" s="1"/>
  <c r="I26" i="13"/>
  <c r="K26" i="13" s="1"/>
  <c r="L26" i="13" s="1"/>
  <c r="I27" i="13"/>
  <c r="K27" i="13" s="1"/>
  <c r="L27" i="13" s="1"/>
  <c r="H34" i="13"/>
  <c r="J62" i="13" s="1"/>
  <c r="I28" i="13"/>
  <c r="K28" i="13" s="1"/>
  <c r="L28" i="13" s="1"/>
  <c r="I65" i="12"/>
  <c r="I34" i="12"/>
  <c r="U34" i="12" s="1"/>
  <c r="AG34" i="12" s="1"/>
  <c r="I33" i="12"/>
  <c r="U33" i="12" s="1"/>
  <c r="AG33" i="12" s="1"/>
  <c r="E101" i="5"/>
  <c r="O189" i="5"/>
  <c r="I192" i="12"/>
  <c r="U38" i="10"/>
  <c r="V38" i="10"/>
  <c r="X38" i="10"/>
  <c r="O38" i="10"/>
  <c r="AE36" i="10"/>
  <c r="AE37" i="10"/>
  <c r="AF37" i="10"/>
  <c r="AE46" i="10"/>
  <c r="AD38" i="10"/>
  <c r="AU37" i="9"/>
  <c r="AM37" i="9"/>
  <c r="G25" i="11"/>
  <c r="BZ37" i="9"/>
  <c r="CB37" i="9"/>
  <c r="AV37" i="9"/>
  <c r="G20" i="11" s="1"/>
  <c r="P37" i="9"/>
  <c r="G16" i="11" s="1"/>
  <c r="N37" i="9"/>
  <c r="O37" i="9"/>
  <c r="AB203" i="8"/>
  <c r="H35" i="10"/>
  <c r="G38" i="10"/>
  <c r="H38" i="10"/>
  <c r="E38" i="10"/>
  <c r="F38" i="10"/>
  <c r="E128" i="6"/>
  <c r="G128" i="6" s="1"/>
  <c r="H128" i="6" s="1"/>
  <c r="E129" i="6"/>
  <c r="G129" i="6" s="1"/>
  <c r="H129" i="6" s="1"/>
  <c r="M108" i="5"/>
  <c r="N101" i="5"/>
  <c r="N55" i="7"/>
  <c r="P117" i="6"/>
  <c r="E133" i="6"/>
  <c r="G133" i="6" s="1"/>
  <c r="H133" i="6" s="1"/>
  <c r="E132" i="6"/>
  <c r="G132" i="6" s="1"/>
  <c r="H132" i="6" s="1"/>
  <c r="E51" i="6"/>
  <c r="E52" i="6" s="1"/>
  <c r="E47" i="6"/>
  <c r="N47" i="6" s="1"/>
  <c r="D65" i="6"/>
  <c r="H65" i="6" s="1"/>
  <c r="AB83" i="8"/>
  <c r="K81" i="8"/>
  <c r="Q44" i="8"/>
  <c r="Q54" i="8"/>
  <c r="Q49" i="8"/>
  <c r="K54" i="8"/>
  <c r="Q66" i="8"/>
  <c r="W49" i="8"/>
  <c r="AE73" i="8"/>
  <c r="AC81" i="8"/>
  <c r="P83" i="8"/>
  <c r="AB56" i="8"/>
  <c r="AC39" i="8"/>
  <c r="E44" i="8"/>
  <c r="W44" i="8"/>
  <c r="K44" i="8"/>
  <c r="AC76" i="8"/>
  <c r="W81" i="8"/>
  <c r="K39" i="8"/>
  <c r="AE43" i="8"/>
  <c r="AE53" i="8"/>
  <c r="E76" i="8"/>
  <c r="E39" i="8"/>
  <c r="W39" i="8"/>
  <c r="AC44" i="8"/>
  <c r="AC54" i="8"/>
  <c r="W71" i="8"/>
  <c r="P56" i="8"/>
  <c r="AE47" i="8"/>
  <c r="W54" i="8"/>
  <c r="AE68" i="8"/>
  <c r="E71" i="8"/>
  <c r="W76" i="8"/>
  <c r="AE79" i="8"/>
  <c r="AE38" i="8"/>
  <c r="AE42" i="8"/>
  <c r="E49" i="8"/>
  <c r="J56" i="8"/>
  <c r="K66" i="8"/>
  <c r="AC66" i="8"/>
  <c r="K71" i="8"/>
  <c r="AC71" i="8"/>
  <c r="J83" i="8"/>
  <c r="K76" i="8"/>
  <c r="AE80" i="8"/>
  <c r="C83" i="8"/>
  <c r="Q71" i="8"/>
  <c r="AE70" i="8"/>
  <c r="Q76" i="8"/>
  <c r="AE48" i="8"/>
  <c r="V56" i="8"/>
  <c r="AE63" i="8"/>
  <c r="AE78" i="8"/>
  <c r="AE37" i="8"/>
  <c r="K49" i="8"/>
  <c r="AC49" i="8"/>
  <c r="AE51" i="8"/>
  <c r="Q81" i="8"/>
  <c r="W66" i="8"/>
  <c r="AE65" i="8"/>
  <c r="V83" i="8"/>
  <c r="AE69" i="8"/>
  <c r="E81" i="8"/>
  <c r="AE64" i="8"/>
  <c r="E66" i="8"/>
  <c r="AE75" i="8"/>
  <c r="AE74" i="8"/>
  <c r="E54" i="8"/>
  <c r="C56" i="8"/>
  <c r="Q39" i="8"/>
  <c r="AE46" i="8"/>
  <c r="AE41" i="8"/>
  <c r="AE52" i="8"/>
  <c r="J153" i="8"/>
  <c r="J188" i="8"/>
  <c r="V188" i="8"/>
  <c r="P188" i="8"/>
  <c r="V153" i="8"/>
  <c r="P153" i="8"/>
  <c r="AB153" i="8"/>
  <c r="AB188" i="8"/>
  <c r="C188" i="8"/>
  <c r="AE126" i="8"/>
  <c r="AE133" i="8"/>
  <c r="AE142" i="8"/>
  <c r="E21" i="8"/>
  <c r="AE182" i="8"/>
  <c r="AE128" i="8"/>
  <c r="AE149" i="8"/>
  <c r="W179" i="8"/>
  <c r="Q130" i="8"/>
  <c r="E172" i="8"/>
  <c r="AE171" i="8"/>
  <c r="AC137" i="8"/>
  <c r="AE136" i="8"/>
  <c r="AE140" i="8"/>
  <c r="Q165" i="8"/>
  <c r="AE178" i="8"/>
  <c r="AC130" i="8"/>
  <c r="AE127" i="8"/>
  <c r="W144" i="8"/>
  <c r="AC151" i="8"/>
  <c r="AE150" i="8"/>
  <c r="AE161" i="8"/>
  <c r="AC165" i="8"/>
  <c r="AE167" i="8"/>
  <c r="Q137" i="8"/>
  <c r="AE134" i="8"/>
  <c r="W137" i="8"/>
  <c r="AC144" i="8"/>
  <c r="AE141" i="8"/>
  <c r="AE160" i="8"/>
  <c r="AE163" i="8"/>
  <c r="W130" i="8"/>
  <c r="AE147" i="8"/>
  <c r="E179" i="8"/>
  <c r="AE177" i="8"/>
  <c r="K179" i="8"/>
  <c r="AE185" i="8"/>
  <c r="AE143" i="8"/>
  <c r="K165" i="8"/>
  <c r="Q179" i="8"/>
  <c r="K186" i="8"/>
  <c r="AE184" i="8"/>
  <c r="E144" i="8"/>
  <c r="E151" i="8"/>
  <c r="AE162" i="8"/>
  <c r="K172" i="8"/>
  <c r="Q186" i="8"/>
  <c r="E186" i="8"/>
  <c r="AE129" i="8"/>
  <c r="AE135" i="8"/>
  <c r="K144" i="8"/>
  <c r="K151" i="8"/>
  <c r="W165" i="8"/>
  <c r="E165" i="8"/>
  <c r="AC179" i="8"/>
  <c r="AE176" i="8"/>
  <c r="E137" i="8"/>
  <c r="Q151" i="8"/>
  <c r="W172" i="8"/>
  <c r="AC172" i="8"/>
  <c r="AE174" i="8"/>
  <c r="AC186" i="8"/>
  <c r="E26" i="8"/>
  <c r="K130" i="8"/>
  <c r="K137" i="8"/>
  <c r="W151" i="8"/>
  <c r="AE164" i="8"/>
  <c r="AE169" i="8"/>
  <c r="AE175" i="8"/>
  <c r="W186" i="8"/>
  <c r="AE168" i="8"/>
  <c r="Q172" i="8"/>
  <c r="AE183" i="8"/>
  <c r="AE170" i="8"/>
  <c r="AE181" i="8"/>
  <c r="AE148" i="8"/>
  <c r="Q144" i="8"/>
  <c r="E130" i="8"/>
  <c r="AE125" i="8"/>
  <c r="C130" i="8"/>
  <c r="C153" i="8" s="1"/>
  <c r="AE132" i="8"/>
  <c r="AE139" i="8"/>
  <c r="AE146" i="8"/>
  <c r="W26" i="8"/>
  <c r="W95" i="8"/>
  <c r="Q21" i="8"/>
  <c r="AE20" i="8"/>
  <c r="AE92" i="8"/>
  <c r="AC21" i="8"/>
  <c r="AE10" i="8"/>
  <c r="W21" i="8"/>
  <c r="AE107" i="8"/>
  <c r="AC11" i="8"/>
  <c r="AC109" i="8"/>
  <c r="E102" i="8"/>
  <c r="W102" i="8"/>
  <c r="Q109" i="8"/>
  <c r="AE106" i="8"/>
  <c r="E11" i="8"/>
  <c r="AE93" i="8"/>
  <c r="AB28" i="8"/>
  <c r="AE14" i="8"/>
  <c r="AE25" i="8"/>
  <c r="K102" i="8"/>
  <c r="AE100" i="8"/>
  <c r="W109" i="8"/>
  <c r="E109" i="8"/>
  <c r="K116" i="8"/>
  <c r="AC116" i="8"/>
  <c r="AE9" i="8"/>
  <c r="E16" i="8"/>
  <c r="W16" i="8"/>
  <c r="J28" i="8"/>
  <c r="K95" i="8"/>
  <c r="AC95" i="8"/>
  <c r="Q102" i="8"/>
  <c r="AE99" i="8"/>
  <c r="J118" i="8"/>
  <c r="AE111" i="8"/>
  <c r="AE113" i="8"/>
  <c r="Q95" i="8"/>
  <c r="C95" i="8"/>
  <c r="C118" i="8" s="1"/>
  <c r="AE108" i="8"/>
  <c r="W116" i="8"/>
  <c r="Q16" i="8"/>
  <c r="AE15" i="8"/>
  <c r="V28" i="8"/>
  <c r="K21" i="8"/>
  <c r="AC102" i="8"/>
  <c r="AE101" i="8"/>
  <c r="V118" i="8"/>
  <c r="AE105" i="8"/>
  <c r="W11" i="8"/>
  <c r="C28" i="8"/>
  <c r="K16" i="8"/>
  <c r="AE23" i="8"/>
  <c r="P118" i="8"/>
  <c r="AE98" i="8"/>
  <c r="AE112" i="8"/>
  <c r="K11" i="8"/>
  <c r="AC16" i="8"/>
  <c r="AE18" i="8"/>
  <c r="K26" i="8"/>
  <c r="AC26" i="8"/>
  <c r="AE91" i="8"/>
  <c r="AE104" i="8"/>
  <c r="AE115" i="8"/>
  <c r="Q11" i="8"/>
  <c r="P28" i="8"/>
  <c r="Q26" i="8"/>
  <c r="AE94" i="8"/>
  <c r="AB118" i="8"/>
  <c r="K109" i="8"/>
  <c r="AE114" i="8"/>
  <c r="AE90" i="8"/>
  <c r="AE13" i="8"/>
  <c r="AE24" i="8"/>
  <c r="E116" i="8"/>
  <c r="AE8" i="8"/>
  <c r="AE19" i="8"/>
  <c r="AE97" i="8"/>
  <c r="Q116" i="8"/>
  <c r="N128" i="6"/>
  <c r="P128" i="6" s="1"/>
  <c r="D194" i="5"/>
  <c r="H194" i="5" s="1"/>
  <c r="O185" i="5"/>
  <c r="N102" i="5"/>
  <c r="N68" i="5"/>
  <c r="M68" i="5"/>
  <c r="G55" i="7"/>
  <c r="N77" i="5" s="1"/>
  <c r="G69" i="7"/>
  <c r="H187" i="5"/>
  <c r="G189" i="5"/>
  <c r="H183" i="5"/>
  <c r="G185" i="5"/>
  <c r="H139" i="6"/>
  <c r="H66" i="6"/>
  <c r="H107" i="5"/>
  <c r="H106" i="5"/>
  <c r="N37" i="1"/>
  <c r="P37" i="1"/>
  <c r="E27" i="3"/>
  <c r="E70" i="3"/>
  <c r="AV103" i="7" l="1"/>
  <c r="F82" i="3"/>
  <c r="FU115" i="12"/>
  <c r="FP149" i="12" s="1"/>
  <c r="V194" i="5"/>
  <c r="Z194" i="5" s="1"/>
  <c r="J156" i="14"/>
  <c r="U107" i="5"/>
  <c r="AE107" i="5" s="1"/>
  <c r="BC91" i="7"/>
  <c r="BJ91" i="7" s="1"/>
  <c r="BQ91" i="7" s="1"/>
  <c r="G24" i="11"/>
  <c r="F22" i="11"/>
  <c r="F23" i="11"/>
  <c r="F100" i="3"/>
  <c r="BQ102" i="7"/>
  <c r="AA44" i="7"/>
  <c r="AH43" i="7"/>
  <c r="AO43" i="7" s="1"/>
  <c r="AV43" i="7" s="1"/>
  <c r="BC43" i="7" s="1"/>
  <c r="BJ43" i="7" s="1"/>
  <c r="BQ43" i="7" s="1"/>
  <c r="BQ44" i="7" s="1"/>
  <c r="F117" i="3"/>
  <c r="M194" i="5"/>
  <c r="Q194" i="5" s="1"/>
  <c r="N176" i="5"/>
  <c r="AH34" i="7"/>
  <c r="AO34" i="7" s="1"/>
  <c r="AV34" i="7" s="1"/>
  <c r="BC34" i="7" s="1"/>
  <c r="BJ34" i="7" s="1"/>
  <c r="AA36" i="7"/>
  <c r="AH36" i="7" s="1"/>
  <c r="AO36" i="7" s="1"/>
  <c r="AV36" i="7" s="1"/>
  <c r="BC36" i="7" s="1"/>
  <c r="BJ36" i="7" s="1"/>
  <c r="BQ36" i="7" s="1"/>
  <c r="F21" i="11"/>
  <c r="F42" i="3" s="1"/>
  <c r="CC49" i="12"/>
  <c r="BY139" i="12" s="1"/>
  <c r="AV169" i="7"/>
  <c r="U74" i="12"/>
  <c r="G142" i="12"/>
  <c r="AG71" i="12"/>
  <c r="AC142" i="12" s="1"/>
  <c r="Q142" i="12"/>
  <c r="U70" i="12"/>
  <c r="D142" i="12"/>
  <c r="BQ32" i="12"/>
  <c r="CC32" i="12" s="1"/>
  <c r="BQ14" i="12"/>
  <c r="CC13" i="12"/>
  <c r="BY135" i="12" s="1"/>
  <c r="BM135" i="12"/>
  <c r="GQ151" i="12"/>
  <c r="GT151" i="12" s="1"/>
  <c r="AG94" i="12"/>
  <c r="AE192" i="12" s="1"/>
  <c r="AI192" i="12" s="1"/>
  <c r="AI199" i="12" s="1"/>
  <c r="Q152" i="12"/>
  <c r="S151" i="12"/>
  <c r="FS151" i="12"/>
  <c r="EK91" i="12"/>
  <c r="DU145" i="12"/>
  <c r="GE151" i="12"/>
  <c r="GH151" i="12" s="1"/>
  <c r="G147" i="12"/>
  <c r="FG147" i="12"/>
  <c r="D145" i="12"/>
  <c r="D159" i="12" s="1"/>
  <c r="E145" i="12"/>
  <c r="FU116" i="12"/>
  <c r="FE149" i="12"/>
  <c r="G152" i="12"/>
  <c r="FI103" i="12"/>
  <c r="FD147" i="12" s="1"/>
  <c r="ER147" i="12"/>
  <c r="EK90" i="12"/>
  <c r="DT145" i="12"/>
  <c r="EW94" i="12"/>
  <c r="Q108" i="5"/>
  <c r="AM43" i="9"/>
  <c r="G19" i="11"/>
  <c r="Q145" i="6"/>
  <c r="Q151" i="6" s="1"/>
  <c r="O151" i="6" s="1"/>
  <c r="T104" i="7"/>
  <c r="DA15" i="12"/>
  <c r="DM15" i="12" s="1"/>
  <c r="DY15" i="12" s="1"/>
  <c r="EK15" i="12" s="1"/>
  <c r="BC64" i="7"/>
  <c r="F24" i="11"/>
  <c r="R57" i="13"/>
  <c r="Q50" i="13"/>
  <c r="J77" i="14"/>
  <c r="J79" i="14" s="1"/>
  <c r="J81" i="14" s="1"/>
  <c r="J58" i="14"/>
  <c r="G43" i="11"/>
  <c r="G44" i="11"/>
  <c r="I51" i="12"/>
  <c r="G139" i="12" s="1"/>
  <c r="H200" i="5"/>
  <c r="H206" i="5" s="1"/>
  <c r="AW98" i="7"/>
  <c r="L55" i="7"/>
  <c r="AV104" i="7"/>
  <c r="AW104" i="7" s="1"/>
  <c r="S52" i="7"/>
  <c r="S51" i="7" s="1"/>
  <c r="S54" i="7"/>
  <c r="S53" i="7" s="1"/>
  <c r="T60" i="7"/>
  <c r="AG15" i="12" s="1"/>
  <c r="AS15" i="12" s="1"/>
  <c r="N110" i="7"/>
  <c r="Q83" i="8"/>
  <c r="H145" i="6"/>
  <c r="H151" i="6" s="1"/>
  <c r="F151" i="6" s="1"/>
  <c r="L77" i="7"/>
  <c r="L73" i="7"/>
  <c r="R77" i="7"/>
  <c r="Y73" i="7"/>
  <c r="T37" i="7"/>
  <c r="T39" i="7" s="1"/>
  <c r="AM74" i="7"/>
  <c r="AF78" i="7"/>
  <c r="AF76" i="7"/>
  <c r="Y80" i="7"/>
  <c r="AA80" i="7" s="1"/>
  <c r="E65" i="7"/>
  <c r="E51" i="7"/>
  <c r="E64" i="7" s="1"/>
  <c r="Y79" i="7"/>
  <c r="AA79" i="7" s="1"/>
  <c r="AF75" i="7"/>
  <c r="E74" i="7"/>
  <c r="E78" i="7"/>
  <c r="I39" i="12" s="1"/>
  <c r="D138" i="12" s="1"/>
  <c r="U40" i="12"/>
  <c r="Q138" i="12" s="1"/>
  <c r="D158" i="12"/>
  <c r="E204" i="3" s="1"/>
  <c r="DA43" i="12"/>
  <c r="DM43" i="12" s="1"/>
  <c r="DY43" i="12" s="1"/>
  <c r="EK43" i="12" s="1"/>
  <c r="EW43" i="12" s="1"/>
  <c r="FI43" i="12" s="1"/>
  <c r="FU43" i="12" s="1"/>
  <c r="GG43" i="12" s="1"/>
  <c r="GS43" i="12" s="1"/>
  <c r="DA25" i="12"/>
  <c r="DM25" i="12" s="1"/>
  <c r="DY25" i="12" s="1"/>
  <c r="EK25" i="12" s="1"/>
  <c r="EW25" i="12" s="1"/>
  <c r="FI25" i="12" s="1"/>
  <c r="FU25" i="12" s="1"/>
  <c r="AH142" i="7"/>
  <c r="AA144" i="7"/>
  <c r="I58" i="12"/>
  <c r="G140" i="12" s="1"/>
  <c r="DM27" i="12"/>
  <c r="GS27" i="12"/>
  <c r="DA80" i="12"/>
  <c r="DA24" i="12"/>
  <c r="DM24" i="12" s="1"/>
  <c r="DY24" i="12" s="1"/>
  <c r="EK24" i="12" s="1"/>
  <c r="EW24" i="12" s="1"/>
  <c r="FI24" i="12" s="1"/>
  <c r="FU24" i="12" s="1"/>
  <c r="DA42" i="12"/>
  <c r="DM42" i="12" s="1"/>
  <c r="DY42" i="12" s="1"/>
  <c r="EK42" i="12" s="1"/>
  <c r="EW42" i="12" s="1"/>
  <c r="FI42" i="12" s="1"/>
  <c r="FU42" i="12" s="1"/>
  <c r="GG42" i="12" s="1"/>
  <c r="GS42" i="12" s="1"/>
  <c r="AV65" i="7"/>
  <c r="CC15" i="12"/>
  <c r="G76" i="7"/>
  <c r="I35" i="12"/>
  <c r="G137" i="12" s="1"/>
  <c r="G80" i="7"/>
  <c r="I44" i="12" s="1"/>
  <c r="G138" i="12" s="1"/>
  <c r="BC65" i="7"/>
  <c r="CO40" i="12"/>
  <c r="CK138" i="12" s="1"/>
  <c r="BC76" i="7"/>
  <c r="AG22" i="12"/>
  <c r="AC136" i="12" s="1"/>
  <c r="G79" i="7"/>
  <c r="I26" i="12" s="1"/>
  <c r="G136" i="12" s="1"/>
  <c r="AE39" i="10"/>
  <c r="GG16" i="12"/>
  <c r="GS16" i="12" s="1"/>
  <c r="AG63" i="12"/>
  <c r="AG62" i="12"/>
  <c r="I41" i="12"/>
  <c r="U41" i="12" s="1"/>
  <c r="AG41" i="12" s="1"/>
  <c r="AS41" i="12" s="1"/>
  <c r="BE41" i="12" s="1"/>
  <c r="BQ41" i="12" s="1"/>
  <c r="CC41" i="12" s="1"/>
  <c r="U32" i="12"/>
  <c r="AG32" i="12" s="1"/>
  <c r="AG56" i="12"/>
  <c r="AC140" i="12" s="1"/>
  <c r="I25" i="12"/>
  <c r="U25" i="12" s="1"/>
  <c r="AG25" i="12" s="1"/>
  <c r="AS25" i="12" s="1"/>
  <c r="BE25" i="12" s="1"/>
  <c r="BQ25" i="12" s="1"/>
  <c r="CC25" i="12" s="1"/>
  <c r="CO25" i="12" s="1"/>
  <c r="I42" i="12"/>
  <c r="U42" i="12" s="1"/>
  <c r="AG42" i="12" s="1"/>
  <c r="AS42" i="12" s="1"/>
  <c r="BE42" i="12" s="1"/>
  <c r="I43" i="12"/>
  <c r="U43" i="12" s="1"/>
  <c r="AG43" i="12" s="1"/>
  <c r="AS43" i="12" s="1"/>
  <c r="BE43" i="12" s="1"/>
  <c r="BQ43" i="12" s="1"/>
  <c r="CC43" i="12" s="1"/>
  <c r="U65" i="12"/>
  <c r="AG65" i="12" s="1"/>
  <c r="AS65" i="12" s="1"/>
  <c r="BE65" i="12" s="1"/>
  <c r="BQ65" i="12" s="1"/>
  <c r="CC65" i="12" s="1"/>
  <c r="CO65" i="12" s="1"/>
  <c r="DA65" i="12" s="1"/>
  <c r="DM65" i="12" s="1"/>
  <c r="DY65" i="12" s="1"/>
  <c r="EK65" i="12" s="1"/>
  <c r="EW65" i="12" s="1"/>
  <c r="FI65" i="12" s="1"/>
  <c r="FU65" i="12" s="1"/>
  <c r="GG65" i="12" s="1"/>
  <c r="GS65" i="12" s="1"/>
  <c r="I73" i="12"/>
  <c r="U73" i="12" s="1"/>
  <c r="AG73" i="12" s="1"/>
  <c r="AS73" i="12" s="1"/>
  <c r="BE73" i="12" s="1"/>
  <c r="BQ73" i="12" s="1"/>
  <c r="CC73" i="12" s="1"/>
  <c r="CO73" i="12" s="1"/>
  <c r="DA73" i="12" s="1"/>
  <c r="DM73" i="12" s="1"/>
  <c r="DY73" i="12" s="1"/>
  <c r="EK73" i="12" s="1"/>
  <c r="EW73" i="12" s="1"/>
  <c r="FI73" i="12" s="1"/>
  <c r="FU73" i="12" s="1"/>
  <c r="GG73" i="12" s="1"/>
  <c r="GS73" i="12" s="1"/>
  <c r="U34" i="13"/>
  <c r="U72" i="13" s="1"/>
  <c r="W72" i="13" s="1"/>
  <c r="W26" i="13"/>
  <c r="X26" i="13" s="1"/>
  <c r="W29" i="13"/>
  <c r="X29" i="13" s="1"/>
  <c r="W27" i="13"/>
  <c r="X27" i="13" s="1"/>
  <c r="W28" i="13"/>
  <c r="X28" i="13" s="1"/>
  <c r="W33" i="13"/>
  <c r="X33" i="13" s="1"/>
  <c r="J64" i="13"/>
  <c r="I84" i="12" s="1"/>
  <c r="D144" i="12" s="1"/>
  <c r="T72" i="13"/>
  <c r="V62" i="13"/>
  <c r="V64" i="13"/>
  <c r="M79" i="7"/>
  <c r="M80" i="7"/>
  <c r="E57" i="3"/>
  <c r="E58" i="3" s="1"/>
  <c r="E87" i="3"/>
  <c r="E89" i="3" s="1"/>
  <c r="E90" i="3" s="1"/>
  <c r="Y109" i="7"/>
  <c r="R111" i="7"/>
  <c r="L152" i="7"/>
  <c r="S152" i="7"/>
  <c r="S150" i="7"/>
  <c r="R112" i="7"/>
  <c r="T112" i="7" s="1"/>
  <c r="Y110" i="7"/>
  <c r="U139" i="7"/>
  <c r="T153" i="7"/>
  <c r="T151" i="7"/>
  <c r="N153" i="7"/>
  <c r="T110" i="7"/>
  <c r="N112" i="7"/>
  <c r="E104" i="3"/>
  <c r="T65" i="7"/>
  <c r="M64" i="7"/>
  <c r="N79" i="7" s="1"/>
  <c r="CC31" i="12"/>
  <c r="BY137" i="12" s="1"/>
  <c r="AP68" i="7"/>
  <c r="BQ36" i="12"/>
  <c r="CC36" i="12" s="1"/>
  <c r="DA36" i="12" s="1"/>
  <c r="DM36" i="12" s="1"/>
  <c r="DY36" i="12" s="1"/>
  <c r="EK36" i="12" s="1"/>
  <c r="EW36" i="12" s="1"/>
  <c r="FI36" i="12" s="1"/>
  <c r="FU36" i="12" s="1"/>
  <c r="GG36" i="12" s="1"/>
  <c r="GS36" i="12" s="1"/>
  <c r="AH44" i="7"/>
  <c r="AG52" i="7" s="1"/>
  <c r="M65" i="7"/>
  <c r="AO44" i="7"/>
  <c r="AN54" i="7" s="1"/>
  <c r="AW55" i="7"/>
  <c r="AV64" i="7"/>
  <c r="AV55" i="7"/>
  <c r="AA63" i="7"/>
  <c r="AH61" i="7"/>
  <c r="BK69" i="7"/>
  <c r="T64" i="7"/>
  <c r="AP67" i="7"/>
  <c r="BQ18" i="12"/>
  <c r="BD54" i="7"/>
  <c r="AV44" i="7"/>
  <c r="BC38" i="7"/>
  <c r="AA60" i="7"/>
  <c r="AS33" i="12" s="1"/>
  <c r="BE33" i="12" s="1"/>
  <c r="AH57" i="7"/>
  <c r="AH60" i="7" s="1"/>
  <c r="BE15" i="12" s="1"/>
  <c r="AO69" i="7"/>
  <c r="F99" i="3"/>
  <c r="N51" i="6"/>
  <c r="N52" i="6" s="1"/>
  <c r="Q80" i="6" s="1"/>
  <c r="O80" i="6" s="1"/>
  <c r="BQ169" i="7"/>
  <c r="H67" i="6"/>
  <c r="H79" i="6" s="1"/>
  <c r="F79" i="6" s="1"/>
  <c r="T144" i="7"/>
  <c r="T145" i="7" s="1"/>
  <c r="DA35" i="12"/>
  <c r="EW91" i="12"/>
  <c r="FG184" i="12"/>
  <c r="FK184" i="12" s="1"/>
  <c r="FS184" i="12"/>
  <c r="FW184" i="12" s="1"/>
  <c r="U97" i="12"/>
  <c r="P146" i="12" s="1"/>
  <c r="Z108" i="5"/>
  <c r="DB172" i="12"/>
  <c r="F43" i="3"/>
  <c r="CA43" i="9"/>
  <c r="DZ172" i="12"/>
  <c r="J23" i="14"/>
  <c r="E132" i="3"/>
  <c r="E133" i="3" s="1"/>
  <c r="BE50" i="12"/>
  <c r="BQ50" i="12" s="1"/>
  <c r="CC50" i="12" s="1"/>
  <c r="I30" i="12"/>
  <c r="D137" i="12" s="1"/>
  <c r="E78" i="3"/>
  <c r="T11" i="14"/>
  <c r="F61" i="3"/>
  <c r="F62" i="3" s="1"/>
  <c r="I17" i="12"/>
  <c r="G135" i="12" s="1"/>
  <c r="AU43" i="9"/>
  <c r="U90" i="12"/>
  <c r="P145" i="12" s="1"/>
  <c r="BJ143" i="7"/>
  <c r="E120" i="3"/>
  <c r="Q67" i="6"/>
  <c r="DN172" i="12"/>
  <c r="DM6" i="12"/>
  <c r="AD39" i="10"/>
  <c r="AA146" i="7"/>
  <c r="T23" i="14"/>
  <c r="F132" i="3"/>
  <c r="F133" i="3" s="1"/>
  <c r="E164" i="3"/>
  <c r="EW116" i="12"/>
  <c r="ES149" i="12" s="1"/>
  <c r="T63" i="14"/>
  <c r="T66" i="14" s="1"/>
  <c r="T69" i="14" s="1"/>
  <c r="EW106" i="12"/>
  <c r="Z31" i="15"/>
  <c r="EK97" i="12"/>
  <c r="EF146" i="12" s="1"/>
  <c r="AH105" i="7"/>
  <c r="AF39" i="10"/>
  <c r="AO140" i="7"/>
  <c r="AV140" i="7" s="1"/>
  <c r="T81" i="14"/>
  <c r="F158" i="3"/>
  <c r="EW109" i="12"/>
  <c r="FI109" i="12" s="1"/>
  <c r="FU109" i="12" s="1"/>
  <c r="GG109" i="12" s="1"/>
  <c r="GS109" i="12" s="1"/>
  <c r="E155" i="3"/>
  <c r="FI123" i="12"/>
  <c r="FE150" i="12" s="1"/>
  <c r="F168" i="3"/>
  <c r="DM78" i="12"/>
  <c r="DH143" i="12" s="1"/>
  <c r="F144" i="3"/>
  <c r="I78" i="12"/>
  <c r="E144" i="3"/>
  <c r="DM209" i="12"/>
  <c r="G40" i="11" s="1"/>
  <c r="T109" i="14"/>
  <c r="T112" i="14" s="1"/>
  <c r="T115" i="14" s="1"/>
  <c r="FI118" i="12"/>
  <c r="FU104" i="12"/>
  <c r="FQ147" i="12" s="1"/>
  <c r="GG115" i="12"/>
  <c r="GB149" i="12" s="1"/>
  <c r="FS181" i="12"/>
  <c r="FW181" i="12" s="1"/>
  <c r="GG105" i="12"/>
  <c r="GS117" i="12"/>
  <c r="GQ184" i="12" s="1"/>
  <c r="GU184" i="12" s="1"/>
  <c r="GE184" i="12"/>
  <c r="GI184" i="12" s="1"/>
  <c r="GG130" i="12"/>
  <c r="GE188" i="12" s="1"/>
  <c r="GI188" i="12" s="1"/>
  <c r="GG127" i="12"/>
  <c r="GB151" i="12" s="1"/>
  <c r="DM49" i="12"/>
  <c r="DI139" i="12" s="1"/>
  <c r="EL168" i="12"/>
  <c r="EX162" i="12"/>
  <c r="FJ162" i="12" s="1"/>
  <c r="EL171" i="12"/>
  <c r="DA13" i="12"/>
  <c r="CW135" i="12" s="1"/>
  <c r="U127" i="12"/>
  <c r="P151" i="12" s="1"/>
  <c r="U104" i="12"/>
  <c r="Q147" i="12" s="1"/>
  <c r="U130" i="12"/>
  <c r="S188" i="12" s="1"/>
  <c r="W188" i="12" s="1"/>
  <c r="U103" i="12"/>
  <c r="P147" i="12" s="1"/>
  <c r="U91" i="12"/>
  <c r="Q145" i="12" s="1"/>
  <c r="U115" i="12"/>
  <c r="P149" i="12" s="1"/>
  <c r="J104" i="14"/>
  <c r="I116" i="12"/>
  <c r="E149" i="12" s="1"/>
  <c r="S181" i="12"/>
  <c r="W181" i="12" s="1"/>
  <c r="AG105" i="12"/>
  <c r="AG49" i="12"/>
  <c r="AC139" i="12" s="1"/>
  <c r="AG128" i="12"/>
  <c r="AC151" i="12" s="1"/>
  <c r="AG31" i="12"/>
  <c r="AC137" i="12" s="1"/>
  <c r="S187" i="12"/>
  <c r="W187" i="12" s="1"/>
  <c r="AG129" i="12"/>
  <c r="S184" i="12"/>
  <c r="W184" i="12" s="1"/>
  <c r="AG117" i="12"/>
  <c r="CP172" i="12"/>
  <c r="W192" i="12"/>
  <c r="W199" i="12" s="1"/>
  <c r="U66" i="12"/>
  <c r="S141" i="12" s="1"/>
  <c r="K192" i="12"/>
  <c r="K199" i="12" s="1"/>
  <c r="J151" i="12"/>
  <c r="K151" i="12" s="1"/>
  <c r="W102" i="5"/>
  <c r="U98" i="7"/>
  <c r="L51" i="7"/>
  <c r="L64" i="7" s="1"/>
  <c r="L66" i="7" s="1"/>
  <c r="N104" i="7"/>
  <c r="V27" i="15"/>
  <c r="W27" i="15" s="1"/>
  <c r="EK100" i="12" s="1"/>
  <c r="EI146" i="12" s="1"/>
  <c r="L31" i="15"/>
  <c r="H27" i="15"/>
  <c r="I98" i="12" s="1"/>
  <c r="E146" i="12" s="1"/>
  <c r="X30" i="13"/>
  <c r="X31" i="13"/>
  <c r="X25" i="13"/>
  <c r="L24" i="13"/>
  <c r="L34" i="13" s="1"/>
  <c r="K37" i="13" s="1"/>
  <c r="K34" i="13"/>
  <c r="I81" i="12" s="1"/>
  <c r="G143" i="12" s="1"/>
  <c r="V34" i="13"/>
  <c r="I34" i="13"/>
  <c r="G65" i="7"/>
  <c r="O43" i="9"/>
  <c r="J191" i="8"/>
  <c r="V191" i="8"/>
  <c r="P191" i="8"/>
  <c r="AB191" i="8"/>
  <c r="G130" i="6"/>
  <c r="G134" i="6"/>
  <c r="H134" i="6"/>
  <c r="N132" i="6"/>
  <c r="P132" i="6" s="1"/>
  <c r="N133" i="6"/>
  <c r="P133" i="6" s="1"/>
  <c r="Q133" i="6" s="1"/>
  <c r="W56" i="8"/>
  <c r="K56" i="8"/>
  <c r="Q56" i="8"/>
  <c r="AC83" i="8"/>
  <c r="O12" i="10" s="1"/>
  <c r="AE54" i="8"/>
  <c r="G12" i="10"/>
  <c r="E34" i="10" s="1"/>
  <c r="AE44" i="8"/>
  <c r="W83" i="8"/>
  <c r="AE39" i="8"/>
  <c r="E56" i="8"/>
  <c r="AE81" i="8"/>
  <c r="AC56" i="8"/>
  <c r="AE71" i="8"/>
  <c r="AE49" i="8"/>
  <c r="AE76" i="8"/>
  <c r="K83" i="8"/>
  <c r="E83" i="8"/>
  <c r="AE66" i="8"/>
  <c r="AC153" i="8"/>
  <c r="W153" i="8"/>
  <c r="K188" i="8"/>
  <c r="AC188" i="8"/>
  <c r="E153" i="8"/>
  <c r="E188" i="8"/>
  <c r="AE165" i="8"/>
  <c r="W188" i="8"/>
  <c r="Q153" i="8"/>
  <c r="K153" i="8"/>
  <c r="Q188" i="8"/>
  <c r="AE137" i="8"/>
  <c r="AE151" i="8"/>
  <c r="AE179" i="8"/>
  <c r="AE130" i="8"/>
  <c r="AE144" i="8"/>
  <c r="AE172" i="8"/>
  <c r="AE186" i="8"/>
  <c r="AE116" i="8"/>
  <c r="Q28" i="8"/>
  <c r="W28" i="8"/>
  <c r="E28" i="8"/>
  <c r="AC28" i="8"/>
  <c r="W118" i="8"/>
  <c r="AC118" i="8"/>
  <c r="AM12" i="10" s="1"/>
  <c r="Q118" i="8"/>
  <c r="W12" i="10" s="1"/>
  <c r="AE11" i="8"/>
  <c r="AE109" i="8"/>
  <c r="AE26" i="8"/>
  <c r="AE21" i="8"/>
  <c r="AE102" i="8"/>
  <c r="AE16" i="8"/>
  <c r="K118" i="8"/>
  <c r="K28" i="8"/>
  <c r="AE95" i="8"/>
  <c r="E118" i="8"/>
  <c r="P130" i="6"/>
  <c r="Q128" i="6"/>
  <c r="G64" i="7"/>
  <c r="P170" i="5"/>
  <c r="Y170" i="5" s="1"/>
  <c r="Q200" i="5"/>
  <c r="E66" i="7"/>
  <c r="F66" i="7"/>
  <c r="H185" i="5"/>
  <c r="H189" i="5"/>
  <c r="G191" i="5"/>
  <c r="D108" i="5"/>
  <c r="H130" i="6"/>
  <c r="H74" i="6"/>
  <c r="E158" i="3" l="1"/>
  <c r="I109" i="12"/>
  <c r="U109" i="12" s="1"/>
  <c r="AG109" i="12" s="1"/>
  <c r="AS109" i="12" s="1"/>
  <c r="BE109" i="12" s="1"/>
  <c r="BQ109" i="12" s="1"/>
  <c r="CC109" i="12" s="1"/>
  <c r="CO109" i="12" s="1"/>
  <c r="DA109" i="12" s="1"/>
  <c r="DM109" i="12" s="1"/>
  <c r="DY109" i="12" s="1"/>
  <c r="EK109" i="12" s="1"/>
  <c r="AS71" i="12"/>
  <c r="AO142" i="12" s="1"/>
  <c r="U78" i="12"/>
  <c r="P143" i="12" s="1"/>
  <c r="D143" i="12"/>
  <c r="BQ143" i="7"/>
  <c r="F119" i="3" s="1"/>
  <c r="DM35" i="12"/>
  <c r="DK137" i="12" s="1"/>
  <c r="CY137" i="12"/>
  <c r="BQ103" i="7"/>
  <c r="BR104" i="7" s="1"/>
  <c r="F103" i="3"/>
  <c r="FU103" i="12"/>
  <c r="FP147" i="12" s="1"/>
  <c r="AS63" i="12"/>
  <c r="AC141" i="12"/>
  <c r="AG74" i="12"/>
  <c r="S142" i="12"/>
  <c r="AS62" i="12"/>
  <c r="AB141" i="12"/>
  <c r="AG70" i="12"/>
  <c r="P142" i="12"/>
  <c r="J152" i="12"/>
  <c r="FI94" i="12"/>
  <c r="FG149" i="12"/>
  <c r="FV151" i="12"/>
  <c r="EW90" i="12"/>
  <c r="EF145" i="12"/>
  <c r="EF159" i="12" s="1"/>
  <c r="S147" i="12"/>
  <c r="FI91" i="12"/>
  <c r="FE145" i="12" s="1"/>
  <c r="ES145" i="12"/>
  <c r="J147" i="12"/>
  <c r="GG116" i="12"/>
  <c r="FQ149" i="12"/>
  <c r="E159" i="12"/>
  <c r="S152" i="12"/>
  <c r="G149" i="12"/>
  <c r="FS147" i="12"/>
  <c r="AS94" i="12"/>
  <c r="AC152" i="12"/>
  <c r="AE151" i="12"/>
  <c r="EU149" i="12"/>
  <c r="FG150" i="12"/>
  <c r="EG145" i="12"/>
  <c r="P44" i="10"/>
  <c r="P46" i="10" s="1"/>
  <c r="N34" i="10"/>
  <c r="N36" i="10" s="1"/>
  <c r="P34" i="10"/>
  <c r="P36" i="10" s="1"/>
  <c r="O37" i="10"/>
  <c r="O39" i="10" s="1"/>
  <c r="E7" i="11"/>
  <c r="O34" i="10"/>
  <c r="O36" i="10" s="1"/>
  <c r="M34" i="10"/>
  <c r="M36" i="10" s="1"/>
  <c r="N44" i="10"/>
  <c r="N46" i="10" s="1"/>
  <c r="P37" i="10"/>
  <c r="P39" i="10" s="1"/>
  <c r="M37" i="10"/>
  <c r="M39" i="10" s="1"/>
  <c r="O44" i="10"/>
  <c r="O46" i="10" s="1"/>
  <c r="N37" i="10"/>
  <c r="N39" i="10" s="1"/>
  <c r="BD79" i="7"/>
  <c r="BC66" i="7"/>
  <c r="J63" i="14"/>
  <c r="J66" i="14" s="1"/>
  <c r="J69" i="14" s="1"/>
  <c r="I106" i="12"/>
  <c r="P158" i="12"/>
  <c r="AA104" i="7"/>
  <c r="AB104" i="7" s="1"/>
  <c r="Y77" i="7"/>
  <c r="AF73" i="7"/>
  <c r="AN74" i="7"/>
  <c r="AF79" i="7"/>
  <c r="AH79" i="7" s="1"/>
  <c r="AM75" i="7"/>
  <c r="AH75" i="7"/>
  <c r="U39" i="12"/>
  <c r="AT74" i="7"/>
  <c r="AT78" i="7" s="1"/>
  <c r="AM78" i="7"/>
  <c r="AN78" i="7" s="1"/>
  <c r="AF80" i="7"/>
  <c r="AH80" i="7" s="1"/>
  <c r="AM76" i="7"/>
  <c r="AH76" i="7"/>
  <c r="V142" i="12"/>
  <c r="W142" i="12" s="1"/>
  <c r="AS22" i="12"/>
  <c r="AO136" i="12" s="1"/>
  <c r="E106" i="3"/>
  <c r="E107" i="3" s="1"/>
  <c r="E105" i="3"/>
  <c r="AA145" i="7"/>
  <c r="AG40" i="12"/>
  <c r="AC138" i="12" s="1"/>
  <c r="FP158" i="12"/>
  <c r="AS34" i="12"/>
  <c r="BE34" i="12" s="1"/>
  <c r="AS16" i="12"/>
  <c r="AO142" i="7"/>
  <c r="AH144" i="7"/>
  <c r="J142" i="12"/>
  <c r="K142" i="12" s="1"/>
  <c r="U58" i="12"/>
  <c r="S140" i="12" s="1"/>
  <c r="DY27" i="12"/>
  <c r="DU152" i="12" s="1"/>
  <c r="DW152" i="12" s="1"/>
  <c r="AW67" i="7"/>
  <c r="CC18" i="12"/>
  <c r="AW65" i="7"/>
  <c r="U65" i="7"/>
  <c r="U80" i="7"/>
  <c r="U76" i="7"/>
  <c r="U44" i="12"/>
  <c r="S138" i="12" s="1"/>
  <c r="N65" i="7"/>
  <c r="N76" i="7"/>
  <c r="N80" i="7"/>
  <c r="DA40" i="12"/>
  <c r="CW138" i="12" s="1"/>
  <c r="BJ76" i="7"/>
  <c r="BJ80" i="7"/>
  <c r="BD65" i="7"/>
  <c r="CO44" i="12"/>
  <c r="CM138" i="12" s="1"/>
  <c r="BD80" i="7"/>
  <c r="BD76" i="7"/>
  <c r="BD64" i="7"/>
  <c r="CO22" i="12"/>
  <c r="CK136" i="12" s="1"/>
  <c r="BC75" i="7"/>
  <c r="CC17" i="12"/>
  <c r="CA135" i="12" s="1"/>
  <c r="BC79" i="7"/>
  <c r="T66" i="7"/>
  <c r="U75" i="7"/>
  <c r="U79" i="7"/>
  <c r="U17" i="12"/>
  <c r="N75" i="7"/>
  <c r="U26" i="12"/>
  <c r="S136" i="12" s="1"/>
  <c r="S78" i="7"/>
  <c r="S74" i="7"/>
  <c r="E73" i="7"/>
  <c r="E77" i="7"/>
  <c r="I21" i="12" s="1"/>
  <c r="D136" i="12" s="1"/>
  <c r="W77" i="13"/>
  <c r="W79" i="13"/>
  <c r="V76" i="13"/>
  <c r="V78" i="13"/>
  <c r="U84" i="12"/>
  <c r="P144" i="12" s="1"/>
  <c r="AG91" i="12"/>
  <c r="J163" i="12"/>
  <c r="J164" i="12" s="1"/>
  <c r="J165" i="12" s="1"/>
  <c r="AS56" i="12"/>
  <c r="AO140" i="12" s="1"/>
  <c r="V151" i="12"/>
  <c r="W151" i="12" s="1"/>
  <c r="U51" i="12"/>
  <c r="G177" i="12"/>
  <c r="K177" i="12" s="1"/>
  <c r="AG90" i="12"/>
  <c r="P159" i="12"/>
  <c r="AG66" i="12"/>
  <c r="AG97" i="12"/>
  <c r="BE71" i="12"/>
  <c r="BA142" i="12" s="1"/>
  <c r="L63" i="13"/>
  <c r="L65" i="13"/>
  <c r="I87" i="12" s="1"/>
  <c r="G144" i="12" s="1"/>
  <c r="J144" i="12" s="1"/>
  <c r="K144" i="12" s="1"/>
  <c r="E145" i="3"/>
  <c r="E148" i="3" s="1"/>
  <c r="E150" i="3" s="1"/>
  <c r="K63" i="13"/>
  <c r="K65" i="13"/>
  <c r="I85" i="12" s="1"/>
  <c r="E144" i="12" s="1"/>
  <c r="W34" i="13"/>
  <c r="R54" i="13" s="1"/>
  <c r="R56" i="13" s="1"/>
  <c r="R58" i="13" s="1"/>
  <c r="W63" i="13"/>
  <c r="W65" i="13"/>
  <c r="E88" i="3"/>
  <c r="I12" i="12"/>
  <c r="AB98" i="7"/>
  <c r="U145" i="7"/>
  <c r="U153" i="7"/>
  <c r="U151" i="7"/>
  <c r="AA110" i="7"/>
  <c r="Y112" i="7"/>
  <c r="AA112" i="7" s="1"/>
  <c r="AA153" i="7"/>
  <c r="AA151" i="7"/>
  <c r="Y111" i="7"/>
  <c r="U104" i="7"/>
  <c r="U112" i="7"/>
  <c r="U110" i="7"/>
  <c r="AI110" i="7"/>
  <c r="AV162" i="7"/>
  <c r="U64" i="7"/>
  <c r="AP69" i="7"/>
  <c r="N64" i="7"/>
  <c r="AN52" i="7"/>
  <c r="AN65" i="7" s="1"/>
  <c r="M66" i="7"/>
  <c r="DA17" i="12"/>
  <c r="AG54" i="7"/>
  <c r="BD53" i="7"/>
  <c r="BD55" i="7" s="1"/>
  <c r="W77" i="5" s="1"/>
  <c r="AW64" i="7"/>
  <c r="AW66" i="7" s="1"/>
  <c r="AV66" i="7"/>
  <c r="BC55" i="7"/>
  <c r="AN53" i="7"/>
  <c r="AO157" i="7" s="1"/>
  <c r="BQ30" i="12"/>
  <c r="BL137" i="12" s="1"/>
  <c r="BJ38" i="7"/>
  <c r="BJ39" i="7" s="1"/>
  <c r="BC44" i="7"/>
  <c r="AG51" i="7"/>
  <c r="AG64" i="7" s="1"/>
  <c r="AG65" i="7"/>
  <c r="AU54" i="7"/>
  <c r="AU52" i="7"/>
  <c r="F92" i="7"/>
  <c r="F94" i="7" s="1"/>
  <c r="I48" i="12" s="1"/>
  <c r="BK54" i="7"/>
  <c r="BJ65" i="7"/>
  <c r="AH63" i="7"/>
  <c r="BE16" i="12" s="1"/>
  <c r="AO61" i="7"/>
  <c r="AO63" i="7" s="1"/>
  <c r="AA64" i="7"/>
  <c r="AA65" i="7"/>
  <c r="AW68" i="7"/>
  <c r="AV69" i="7"/>
  <c r="Q79" i="6"/>
  <c r="O79" i="6" s="1"/>
  <c r="E55" i="7"/>
  <c r="DY35" i="12"/>
  <c r="DW137" i="12" s="1"/>
  <c r="CM175" i="12"/>
  <c r="CQ175" i="12" s="1"/>
  <c r="ES159" i="12"/>
  <c r="I111" i="12"/>
  <c r="E159" i="3"/>
  <c r="EW97" i="12"/>
  <c r="ER146" i="12" s="1"/>
  <c r="AP104" i="7"/>
  <c r="EI180" i="12"/>
  <c r="EM180" i="12" s="1"/>
  <c r="EW100" i="12"/>
  <c r="EU146" i="12" s="1"/>
  <c r="F44" i="10"/>
  <c r="E6" i="11"/>
  <c r="F37" i="10"/>
  <c r="F39" i="10" s="1"/>
  <c r="G34" i="10"/>
  <c r="G36" i="10" s="1"/>
  <c r="F34" i="10"/>
  <c r="F36" i="10" s="1"/>
  <c r="H34" i="10"/>
  <c r="H36" i="10" s="1"/>
  <c r="G44" i="10"/>
  <c r="H44" i="10"/>
  <c r="G37" i="10"/>
  <c r="G39" i="10" s="1"/>
  <c r="H37" i="10"/>
  <c r="H39" i="10" s="1"/>
  <c r="E37" i="10"/>
  <c r="E39" i="10" s="1"/>
  <c r="E36" i="10"/>
  <c r="Z35" i="15"/>
  <c r="Z37" i="15" s="1"/>
  <c r="EK98" i="12"/>
  <c r="EG146" i="12" s="1"/>
  <c r="U30" i="12"/>
  <c r="F159" i="3"/>
  <c r="EW111" i="12"/>
  <c r="ES148" i="12" s="1"/>
  <c r="FI106" i="12"/>
  <c r="EU182" i="12"/>
  <c r="EY182" i="12" s="1"/>
  <c r="E122" i="3"/>
  <c r="E123" i="3" s="1"/>
  <c r="E121" i="3"/>
  <c r="BE51" i="12"/>
  <c r="BC139" i="12" s="1"/>
  <c r="AI104" i="7"/>
  <c r="AH170" i="7"/>
  <c r="AO170" i="7"/>
  <c r="U98" i="12"/>
  <c r="Q146" i="12" s="1"/>
  <c r="J109" i="14"/>
  <c r="J112" i="14" s="1"/>
  <c r="J115" i="14" s="1"/>
  <c r="EW118" i="12"/>
  <c r="EU185" i="12" s="1"/>
  <c r="EY185" i="12" s="1"/>
  <c r="DY93" i="12"/>
  <c r="F135" i="3"/>
  <c r="F136" i="3" s="1"/>
  <c r="T27" i="14"/>
  <c r="T30" i="14" s="1"/>
  <c r="T33" i="14" s="1"/>
  <c r="AI105" i="7"/>
  <c r="AO105" i="7"/>
  <c r="AV105" i="7" s="1"/>
  <c r="AW105" i="7" s="1"/>
  <c r="E8" i="11"/>
  <c r="D38" i="3" s="1"/>
  <c r="X44" i="10"/>
  <c r="X46" i="10" s="1"/>
  <c r="W44" i="10"/>
  <c r="W46" i="10" s="1"/>
  <c r="V44" i="10"/>
  <c r="V46" i="10" s="1"/>
  <c r="V34" i="10"/>
  <c r="V36" i="10" s="1"/>
  <c r="U34" i="10"/>
  <c r="U36" i="10" s="1"/>
  <c r="X34" i="10"/>
  <c r="X36" i="10" s="1"/>
  <c r="W34" i="10"/>
  <c r="W36" i="10" s="1"/>
  <c r="V37" i="10"/>
  <c r="V39" i="10" s="1"/>
  <c r="U37" i="10"/>
  <c r="U39" i="10" s="1"/>
  <c r="W37" i="10"/>
  <c r="W39" i="10" s="1"/>
  <c r="X37" i="10"/>
  <c r="X39" i="10" s="1"/>
  <c r="DY6" i="12"/>
  <c r="AK34" i="10"/>
  <c r="AK36" i="10" s="1"/>
  <c r="AN44" i="10"/>
  <c r="E10" i="11"/>
  <c r="D39" i="3" s="1"/>
  <c r="AL37" i="10"/>
  <c r="AL39" i="10" s="1"/>
  <c r="AM37" i="10"/>
  <c r="AM39" i="10" s="1"/>
  <c r="AN37" i="10"/>
  <c r="AN39" i="10" s="1"/>
  <c r="AL34" i="10"/>
  <c r="AL36" i="10" s="1"/>
  <c r="AM34" i="10"/>
  <c r="AM36" i="10" s="1"/>
  <c r="AL44" i="10"/>
  <c r="AK37" i="10"/>
  <c r="AK39" i="10" s="1"/>
  <c r="AM44" i="10"/>
  <c r="AN34" i="10"/>
  <c r="AN36" i="10" s="1"/>
  <c r="Z145" i="7"/>
  <c r="M92" i="7"/>
  <c r="M94" i="7" s="1"/>
  <c r="AB146" i="7"/>
  <c r="AH146" i="7"/>
  <c r="AH139" i="7"/>
  <c r="AO139" i="7" s="1"/>
  <c r="AB139" i="7"/>
  <c r="I93" i="12"/>
  <c r="E135" i="3"/>
  <c r="E136" i="3" s="1"/>
  <c r="J27" i="14"/>
  <c r="J30" i="14" s="1"/>
  <c r="J33" i="14" s="1"/>
  <c r="FG186" i="12"/>
  <c r="FK186" i="12" s="1"/>
  <c r="FU123" i="12"/>
  <c r="FQ150" i="12" s="1"/>
  <c r="V72" i="13"/>
  <c r="F145" i="3"/>
  <c r="F146" i="3" s="1"/>
  <c r="DM79" i="12"/>
  <c r="DI143" i="12" s="1"/>
  <c r="DY78" i="12"/>
  <c r="DT143" i="12" s="1"/>
  <c r="FG185" i="12"/>
  <c r="FK185" i="12" s="1"/>
  <c r="FU118" i="12"/>
  <c r="K152" i="12"/>
  <c r="GE181" i="12"/>
  <c r="GI181" i="12" s="1"/>
  <c r="GS105" i="12"/>
  <c r="GQ181" i="12" s="1"/>
  <c r="GU181" i="12" s="1"/>
  <c r="GS115" i="12"/>
  <c r="GN149" i="12" s="1"/>
  <c r="FE159" i="12"/>
  <c r="FU91" i="12"/>
  <c r="FQ145" i="12" s="1"/>
  <c r="GG104" i="12"/>
  <c r="GC147" i="12" s="1"/>
  <c r="FV162" i="12"/>
  <c r="FJ171" i="12"/>
  <c r="FJ165" i="12"/>
  <c r="FJ168" i="12"/>
  <c r="EL172" i="12"/>
  <c r="GS130" i="12"/>
  <c r="GQ188" i="12" s="1"/>
  <c r="GU188" i="12" s="1"/>
  <c r="GS127" i="12"/>
  <c r="GN151" i="12" s="1"/>
  <c r="DY49" i="12"/>
  <c r="DU139" i="12" s="1"/>
  <c r="DA31" i="12"/>
  <c r="CW137" i="12" s="1"/>
  <c r="DM13" i="12"/>
  <c r="DI135" i="12" s="1"/>
  <c r="EW15" i="12"/>
  <c r="EX165" i="12"/>
  <c r="EX168" i="12"/>
  <c r="EX171" i="12"/>
  <c r="AG127" i="12"/>
  <c r="AB151" i="12" s="1"/>
  <c r="AG104" i="12"/>
  <c r="AC147" i="12" s="1"/>
  <c r="AG130" i="12"/>
  <c r="AE188" i="12" s="1"/>
  <c r="AI188" i="12" s="1"/>
  <c r="AG103" i="12"/>
  <c r="AB147" i="12" s="1"/>
  <c r="I118" i="12"/>
  <c r="U118" i="12" s="1"/>
  <c r="AG118" i="12" s="1"/>
  <c r="AG115" i="12"/>
  <c r="U116" i="12"/>
  <c r="Q149" i="12" s="1"/>
  <c r="AE184" i="12"/>
  <c r="AI184" i="12" s="1"/>
  <c r="AS117" i="12"/>
  <c r="AE187" i="12"/>
  <c r="AI187" i="12" s="1"/>
  <c r="AS129" i="12"/>
  <c r="AE181" i="12"/>
  <c r="AI181" i="12" s="1"/>
  <c r="AS105" i="12"/>
  <c r="AS49" i="12"/>
  <c r="AO139" i="12" s="1"/>
  <c r="AS128" i="12"/>
  <c r="AO151" i="12" s="1"/>
  <c r="AG78" i="12"/>
  <c r="AB143" i="12" s="1"/>
  <c r="AS90" i="12"/>
  <c r="AN145" i="12" s="1"/>
  <c r="H120" i="5"/>
  <c r="F120" i="5" s="1"/>
  <c r="H108" i="5"/>
  <c r="H109" i="5" s="1"/>
  <c r="J166" i="12"/>
  <c r="J167" i="12" s="1"/>
  <c r="U35" i="12"/>
  <c r="S137" i="12" s="1"/>
  <c r="K147" i="12"/>
  <c r="R53" i="13"/>
  <c r="I79" i="12"/>
  <c r="I121" i="12"/>
  <c r="U121" i="12" s="1"/>
  <c r="AG121" i="12" s="1"/>
  <c r="AS121" i="12" s="1"/>
  <c r="BE121" i="12" s="1"/>
  <c r="BQ121" i="12" s="1"/>
  <c r="CC121" i="12" s="1"/>
  <c r="CO121" i="12" s="1"/>
  <c r="DA121" i="12" s="1"/>
  <c r="DM121" i="12" s="1"/>
  <c r="DY121" i="12" s="1"/>
  <c r="EK121" i="12" s="1"/>
  <c r="EW121" i="12" s="1"/>
  <c r="J123" i="14"/>
  <c r="Z54" i="7"/>
  <c r="S65" i="7"/>
  <c r="M161" i="7"/>
  <c r="N80" i="5"/>
  <c r="L35" i="15"/>
  <c r="L37" i="15" s="1"/>
  <c r="Z40" i="15"/>
  <c r="I27" i="15"/>
  <c r="X34" i="13"/>
  <c r="W37" i="13" s="1"/>
  <c r="Q76" i="6"/>
  <c r="R72" i="6" s="1"/>
  <c r="G66" i="7"/>
  <c r="N81" i="5" s="1"/>
  <c r="AC191" i="8"/>
  <c r="W191" i="8"/>
  <c r="Q191" i="8"/>
  <c r="E191" i="8"/>
  <c r="AB205" i="8" s="1"/>
  <c r="AB207" i="8" s="1"/>
  <c r="E31" i="3" s="1"/>
  <c r="E32" i="3" s="1"/>
  <c r="K191" i="8"/>
  <c r="G136" i="6"/>
  <c r="P134" i="6"/>
  <c r="P136" i="6" s="1"/>
  <c r="Q132" i="6"/>
  <c r="AE56" i="8"/>
  <c r="W10" i="9" s="1"/>
  <c r="E17" i="11" s="1"/>
  <c r="AE83" i="8"/>
  <c r="AE10" i="9" s="1"/>
  <c r="E18" i="11" s="1"/>
  <c r="AE153" i="8"/>
  <c r="BK10" i="9" s="1"/>
  <c r="AE188" i="8"/>
  <c r="BS10" i="9" s="1"/>
  <c r="AE28" i="8"/>
  <c r="G9" i="9" s="1"/>
  <c r="AE118" i="8"/>
  <c r="BC10" i="9" s="1"/>
  <c r="Q130" i="6"/>
  <c r="H191" i="5"/>
  <c r="H80" i="6"/>
  <c r="F80" i="6" s="1"/>
  <c r="H136" i="6"/>
  <c r="H76" i="6"/>
  <c r="I73" i="6" s="1"/>
  <c r="G8" i="11" l="1"/>
  <c r="U79" i="12"/>
  <c r="Q143" i="12" s="1"/>
  <c r="E143" i="12"/>
  <c r="H119" i="5"/>
  <c r="F119" i="5" s="1"/>
  <c r="H116" i="5"/>
  <c r="DM17" i="12"/>
  <c r="DK175" i="12" s="1"/>
  <c r="DO175" i="12" s="1"/>
  <c r="CY135" i="12"/>
  <c r="AS97" i="12"/>
  <c r="AN146" i="12" s="1"/>
  <c r="AB146" i="12"/>
  <c r="GG103" i="12"/>
  <c r="AS66" i="12"/>
  <c r="AE141" i="12"/>
  <c r="AE142" i="12"/>
  <c r="AH142" i="12" s="1"/>
  <c r="AI142" i="12" s="1"/>
  <c r="AS74" i="12"/>
  <c r="BE63" i="12"/>
  <c r="AO141" i="12"/>
  <c r="AB142" i="12"/>
  <c r="AS70" i="12"/>
  <c r="BE62" i="12"/>
  <c r="AN141" i="12"/>
  <c r="S139" i="12"/>
  <c r="S177" i="12" s="1"/>
  <c r="W177" i="12" s="1"/>
  <c r="S135" i="12"/>
  <c r="V135" i="12" s="1"/>
  <c r="W135" i="12" s="1"/>
  <c r="U48" i="12"/>
  <c r="P139" i="12" s="1"/>
  <c r="D139" i="12"/>
  <c r="E48" i="3"/>
  <c r="D135" i="12"/>
  <c r="P137" i="12"/>
  <c r="P156" i="12" s="1"/>
  <c r="AG39" i="12"/>
  <c r="AB138" i="12" s="1"/>
  <c r="P138" i="12"/>
  <c r="G145" i="12"/>
  <c r="U111" i="12"/>
  <c r="Q148" i="12" s="1"/>
  <c r="E148" i="12"/>
  <c r="BE94" i="12"/>
  <c r="AO152" i="12"/>
  <c r="AQ192" i="12"/>
  <c r="AU192" i="12" s="1"/>
  <c r="AU199" i="12" s="1"/>
  <c r="FS149" i="12"/>
  <c r="ER145" i="12"/>
  <c r="ER159" i="12" s="1"/>
  <c r="FI90" i="12"/>
  <c r="GC149" i="12"/>
  <c r="GS116" i="12"/>
  <c r="GO149" i="12" s="1"/>
  <c r="GE147" i="12"/>
  <c r="AQ151" i="12"/>
  <c r="S149" i="12"/>
  <c r="EU148" i="12"/>
  <c r="AE152" i="12"/>
  <c r="AS115" i="12"/>
  <c r="AN149" i="12" s="1"/>
  <c r="AB149" i="12"/>
  <c r="AB158" i="12" s="1"/>
  <c r="FS150" i="12"/>
  <c r="AB145" i="12"/>
  <c r="AB159" i="12" s="1"/>
  <c r="FJ149" i="12"/>
  <c r="AE147" i="12"/>
  <c r="AS91" i="12"/>
  <c r="AO145" i="12" s="1"/>
  <c r="AC145" i="12"/>
  <c r="AC159" i="12" s="1"/>
  <c r="EK93" i="12"/>
  <c r="EI145" i="12" s="1"/>
  <c r="EI159" i="12" s="1"/>
  <c r="DW145" i="12"/>
  <c r="EG159" i="12"/>
  <c r="V152" i="12"/>
  <c r="W152" i="12" s="1"/>
  <c r="FU94" i="12"/>
  <c r="Q134" i="6"/>
  <c r="N75" i="5"/>
  <c r="N89" i="5" s="1"/>
  <c r="P169" i="5"/>
  <c r="N184" i="5" s="1"/>
  <c r="P184" i="5" s="1"/>
  <c r="Q184" i="5" s="1"/>
  <c r="O52" i="10"/>
  <c r="G7" i="11"/>
  <c r="U106" i="12"/>
  <c r="G182" i="12"/>
  <c r="K182" i="12" s="1"/>
  <c r="H205" i="5"/>
  <c r="H202" i="5"/>
  <c r="BD66" i="7"/>
  <c r="H46" i="10"/>
  <c r="G46" i="10"/>
  <c r="F46" i="10"/>
  <c r="AM46" i="10"/>
  <c r="AN46" i="10"/>
  <c r="AL46" i="10"/>
  <c r="AG51" i="12"/>
  <c r="AM73" i="7"/>
  <c r="AN73" i="7" s="1"/>
  <c r="AF77" i="7"/>
  <c r="BE22" i="12"/>
  <c r="BA136" i="12" s="1"/>
  <c r="AM80" i="7"/>
  <c r="AO80" i="7" s="1"/>
  <c r="AT76" i="7"/>
  <c r="AO76" i="7"/>
  <c r="AO75" i="7"/>
  <c r="AT75" i="7"/>
  <c r="AM79" i="7"/>
  <c r="AO79" i="7" s="1"/>
  <c r="AW69" i="7"/>
  <c r="AH145" i="7"/>
  <c r="AO144" i="7"/>
  <c r="AS40" i="12"/>
  <c r="AO138" i="12" s="1"/>
  <c r="N66" i="7"/>
  <c r="U66" i="7"/>
  <c r="E146" i="3"/>
  <c r="BQ16" i="12"/>
  <c r="BQ34" i="12"/>
  <c r="CC34" i="12" s="1"/>
  <c r="BC142" i="7"/>
  <c r="AG58" i="12"/>
  <c r="AE140" i="12" s="1"/>
  <c r="J140" i="12"/>
  <c r="K140" i="12" s="1"/>
  <c r="EK27" i="12"/>
  <c r="EG152" i="12" s="1"/>
  <c r="EI152" i="12" s="1"/>
  <c r="DW192" i="12"/>
  <c r="AB65" i="7"/>
  <c r="AS35" i="12"/>
  <c r="AB80" i="7"/>
  <c r="AB76" i="7"/>
  <c r="J138" i="12"/>
  <c r="K138" i="12" s="1"/>
  <c r="AG44" i="12"/>
  <c r="AE138" i="12" s="1"/>
  <c r="CP138" i="12"/>
  <c r="CQ138" i="12" s="1"/>
  <c r="BK65" i="7"/>
  <c r="BK76" i="7"/>
  <c r="DA44" i="12"/>
  <c r="CY138" i="12" s="1"/>
  <c r="BK80" i="7"/>
  <c r="BQ76" i="7"/>
  <c r="BQ80" i="7"/>
  <c r="DM40" i="12"/>
  <c r="DI138" i="12" s="1"/>
  <c r="BJ55" i="7"/>
  <c r="BJ162" i="7" s="1"/>
  <c r="BJ79" i="7"/>
  <c r="DA22" i="12"/>
  <c r="CW136" i="12" s="1"/>
  <c r="BJ75" i="7"/>
  <c r="CO26" i="12"/>
  <c r="CM136" i="12" s="1"/>
  <c r="BD75" i="7"/>
  <c r="W80" i="5"/>
  <c r="W91" i="5" s="1"/>
  <c r="W92" i="5" s="1"/>
  <c r="AS17" i="12"/>
  <c r="AQ135" i="12" s="1"/>
  <c r="AB75" i="7"/>
  <c r="AB79" i="7"/>
  <c r="V163" i="12"/>
  <c r="V164" i="12" s="1"/>
  <c r="V165" i="12" s="1"/>
  <c r="J136" i="12"/>
  <c r="K136" i="12" s="1"/>
  <c r="AG26" i="12"/>
  <c r="AE136" i="12" s="1"/>
  <c r="AS39" i="12"/>
  <c r="AN138" i="12" s="1"/>
  <c r="AU53" i="7"/>
  <c r="AU74" i="7"/>
  <c r="AU78" i="7"/>
  <c r="U21" i="12"/>
  <c r="P136" i="12" s="1"/>
  <c r="AG53" i="7"/>
  <c r="AG78" i="7"/>
  <c r="AG74" i="7"/>
  <c r="Z74" i="7"/>
  <c r="Z78" i="7"/>
  <c r="S77" i="7"/>
  <c r="S73" i="7"/>
  <c r="Z42" i="15"/>
  <c r="Z45" i="15" s="1"/>
  <c r="X77" i="13"/>
  <c r="X79" i="13"/>
  <c r="U87" i="12"/>
  <c r="S144" i="12" s="1"/>
  <c r="V144" i="12" s="1"/>
  <c r="W144" i="12" s="1"/>
  <c r="G176" i="12"/>
  <c r="K176" i="12" s="1"/>
  <c r="AG84" i="12"/>
  <c r="AB144" i="12" s="1"/>
  <c r="G156" i="12"/>
  <c r="U85" i="12"/>
  <c r="Q144" i="12" s="1"/>
  <c r="V147" i="12"/>
  <c r="BQ71" i="12"/>
  <c r="BM142" i="12" s="1"/>
  <c r="AG35" i="12"/>
  <c r="AE137" i="12" s="1"/>
  <c r="V139" i="12"/>
  <c r="W139" i="12" s="1"/>
  <c r="EK6" i="12"/>
  <c r="BE56" i="12"/>
  <c r="BA140" i="12" s="1"/>
  <c r="Q156" i="12"/>
  <c r="V141" i="12"/>
  <c r="W141" i="12" s="1"/>
  <c r="Q159" i="12"/>
  <c r="X63" i="13"/>
  <c r="X65" i="13"/>
  <c r="D156" i="12"/>
  <c r="AM110" i="7"/>
  <c r="AH110" i="7"/>
  <c r="AB145" i="7"/>
  <c r="AB151" i="7"/>
  <c r="AB153" i="7"/>
  <c r="AH151" i="7"/>
  <c r="AH153" i="7"/>
  <c r="Z150" i="7"/>
  <c r="Z152" i="7"/>
  <c r="AB110" i="7"/>
  <c r="AB112" i="7"/>
  <c r="W76" i="5"/>
  <c r="E97" i="3"/>
  <c r="CY175" i="12"/>
  <c r="DC175" i="12" s="1"/>
  <c r="AN51" i="7"/>
  <c r="AN64" i="7" s="1"/>
  <c r="AN66" i="7" s="1"/>
  <c r="BJ64" i="7"/>
  <c r="BC162" i="7"/>
  <c r="BK53" i="7"/>
  <c r="BK55" i="7" s="1"/>
  <c r="CC30" i="12"/>
  <c r="BX137" i="12" s="1"/>
  <c r="AO158" i="7"/>
  <c r="BQ209" i="12" s="1"/>
  <c r="G36" i="11" s="1"/>
  <c r="BQ12" i="12"/>
  <c r="BL135" i="12" s="1"/>
  <c r="AN55" i="7"/>
  <c r="AB64" i="7"/>
  <c r="AA66" i="7"/>
  <c r="AG66" i="7"/>
  <c r="AH92" i="7" s="1"/>
  <c r="AO64" i="7"/>
  <c r="AO65" i="7"/>
  <c r="BB54" i="7"/>
  <c r="AH65" i="7"/>
  <c r="AH64" i="7"/>
  <c r="AU65" i="7"/>
  <c r="AU51" i="7"/>
  <c r="AU64" i="7" s="1"/>
  <c r="BJ44" i="7"/>
  <c r="BR54" i="7"/>
  <c r="F79" i="3"/>
  <c r="F80" i="3" s="1"/>
  <c r="BQ65" i="7"/>
  <c r="F87" i="3" s="1"/>
  <c r="DZ137" i="12"/>
  <c r="DN137" i="12"/>
  <c r="DO137" i="12" s="1"/>
  <c r="EK35" i="12"/>
  <c r="EI137" i="12" s="1"/>
  <c r="CP137" i="12"/>
  <c r="CQ137" i="12" s="1"/>
  <c r="DB137" i="12"/>
  <c r="DC137" i="12" s="1"/>
  <c r="N96" i="5"/>
  <c r="N97" i="5" s="1"/>
  <c r="N91" i="5"/>
  <c r="N92" i="5" s="1"/>
  <c r="D126" i="5" s="1"/>
  <c r="J139" i="12"/>
  <c r="J135" i="12"/>
  <c r="U93" i="12"/>
  <c r="S145" i="12" s="1"/>
  <c r="G183" i="12"/>
  <c r="K183" i="12" s="1"/>
  <c r="F31" i="3"/>
  <c r="F32" i="3"/>
  <c r="AG12" i="12"/>
  <c r="AB135" i="12" s="1"/>
  <c r="AI139" i="7"/>
  <c r="FG182" i="12"/>
  <c r="FK182" i="12" s="1"/>
  <c r="FU106" i="12"/>
  <c r="BB37" i="9"/>
  <c r="E21" i="11"/>
  <c r="D42" i="3" s="1"/>
  <c r="BD37" i="9"/>
  <c r="BC37" i="9"/>
  <c r="G21" i="11" s="1"/>
  <c r="BC140" i="7"/>
  <c r="FI111" i="12"/>
  <c r="FE148" i="12" s="1"/>
  <c r="EU183" i="12"/>
  <c r="EY183" i="12" s="1"/>
  <c r="EL146" i="12"/>
  <c r="W52" i="10"/>
  <c r="FI100" i="12"/>
  <c r="FG146" i="12" s="1"/>
  <c r="AG30" i="12"/>
  <c r="AB137" i="12" s="1"/>
  <c r="G14" i="9"/>
  <c r="G15" i="11" s="1"/>
  <c r="I15" i="11" s="1"/>
  <c r="D40" i="3"/>
  <c r="AS30" i="12"/>
  <c r="AN137" i="12" s="1"/>
  <c r="Z53" i="7"/>
  <c r="AG145" i="7"/>
  <c r="BQ51" i="12"/>
  <c r="BO139" i="12" s="1"/>
  <c r="EW98" i="12"/>
  <c r="ES146" i="12" s="1"/>
  <c r="BC103" i="7"/>
  <c r="I123" i="12"/>
  <c r="E150" i="12" s="1"/>
  <c r="E168" i="3"/>
  <c r="AP105" i="7"/>
  <c r="FI97" i="12"/>
  <c r="FD146" i="12" s="1"/>
  <c r="W37" i="9"/>
  <c r="V37" i="9"/>
  <c r="X37" i="9"/>
  <c r="G17" i="11" s="1"/>
  <c r="E23" i="11"/>
  <c r="BR37" i="9"/>
  <c r="BT37" i="9"/>
  <c r="BS37" i="9"/>
  <c r="AI146" i="7"/>
  <c r="AO146" i="7"/>
  <c r="E22" i="11"/>
  <c r="BK37" i="9"/>
  <c r="BJ37" i="9"/>
  <c r="BL37" i="9"/>
  <c r="H150" i="6"/>
  <c r="F150" i="6" s="1"/>
  <c r="H147" i="6"/>
  <c r="I136" i="6" s="1"/>
  <c r="AG98" i="12"/>
  <c r="AC146" i="12" s="1"/>
  <c r="AG17" i="12"/>
  <c r="AE135" i="12" s="1"/>
  <c r="AD37" i="9"/>
  <c r="AE37" i="9"/>
  <c r="AF37" i="9"/>
  <c r="G18" i="11" s="1"/>
  <c r="Z41" i="15"/>
  <c r="I100" i="12"/>
  <c r="EX149" i="12"/>
  <c r="BQ15" i="12"/>
  <c r="BQ33" i="12"/>
  <c r="CC33" i="12" s="1"/>
  <c r="E11" i="11"/>
  <c r="AV170" i="7"/>
  <c r="GG123" i="12"/>
  <c r="GC150" i="12" s="1"/>
  <c r="FS186" i="12"/>
  <c r="FW186" i="12" s="1"/>
  <c r="F148" i="3"/>
  <c r="F150" i="3" s="1"/>
  <c r="F151" i="3" s="1"/>
  <c r="X72" i="13"/>
  <c r="EK78" i="12"/>
  <c r="EF143" i="12" s="1"/>
  <c r="E151" i="3"/>
  <c r="E149" i="3"/>
  <c r="DY79" i="12"/>
  <c r="DU143" i="12" s="1"/>
  <c r="DM81" i="12"/>
  <c r="DK143" i="12" s="1"/>
  <c r="FS185" i="12"/>
  <c r="FW185" i="12" s="1"/>
  <c r="GG118" i="12"/>
  <c r="J168" i="12"/>
  <c r="G175" i="12" s="1"/>
  <c r="FJ147" i="12"/>
  <c r="FJ172" i="12"/>
  <c r="FI15" i="12"/>
  <c r="GH162" i="12"/>
  <c r="FV165" i="12"/>
  <c r="FV171" i="12"/>
  <c r="FV168" i="12"/>
  <c r="FQ159" i="12"/>
  <c r="GG91" i="12"/>
  <c r="GC145" i="12" s="1"/>
  <c r="GS104" i="12"/>
  <c r="GO147" i="12" s="1"/>
  <c r="DY13" i="12"/>
  <c r="DU135" i="12" s="1"/>
  <c r="EK49" i="12"/>
  <c r="EG139" i="12" s="1"/>
  <c r="AS127" i="12"/>
  <c r="AN151" i="12" s="1"/>
  <c r="EX172" i="12"/>
  <c r="DM31" i="12"/>
  <c r="DI137" i="12" s="1"/>
  <c r="AS130" i="12"/>
  <c r="BE130" i="12" s="1"/>
  <c r="BQ130" i="12" s="1"/>
  <c r="AS104" i="12"/>
  <c r="AO147" i="12" s="1"/>
  <c r="AS103" i="12"/>
  <c r="S185" i="12"/>
  <c r="W185" i="12" s="1"/>
  <c r="J145" i="12"/>
  <c r="J159" i="12" s="1"/>
  <c r="G185" i="12"/>
  <c r="K185" i="12" s="1"/>
  <c r="AG111" i="12"/>
  <c r="AC148" i="12" s="1"/>
  <c r="S183" i="12"/>
  <c r="W183" i="12" s="1"/>
  <c r="AG116" i="12"/>
  <c r="AC149" i="12" s="1"/>
  <c r="S178" i="12"/>
  <c r="W178" i="12" s="1"/>
  <c r="AN159" i="12"/>
  <c r="BE90" i="12"/>
  <c r="AZ145" i="12" s="1"/>
  <c r="BE105" i="12"/>
  <c r="AQ181" i="12"/>
  <c r="AU181" i="12" s="1"/>
  <c r="BE128" i="12"/>
  <c r="BA151" i="12" s="1"/>
  <c r="AQ187" i="12"/>
  <c r="AU187" i="12" s="1"/>
  <c r="BE129" i="12"/>
  <c r="AG79" i="12"/>
  <c r="AC143" i="12" s="1"/>
  <c r="AS78" i="12"/>
  <c r="AN143" i="12" s="1"/>
  <c r="AE185" i="12"/>
  <c r="AI185" i="12" s="1"/>
  <c r="AS118" i="12"/>
  <c r="AQ184" i="12"/>
  <c r="AU184" i="12" s="1"/>
  <c r="BE117" i="12"/>
  <c r="BE115" i="12"/>
  <c r="AZ149" i="12" s="1"/>
  <c r="V166" i="12"/>
  <c r="V167" i="12" s="1"/>
  <c r="V168" i="12" s="1"/>
  <c r="J169" i="12"/>
  <c r="J170" i="12" s="1"/>
  <c r="J171" i="12" s="1"/>
  <c r="U81" i="12"/>
  <c r="S143" i="12" s="1"/>
  <c r="J137" i="12"/>
  <c r="K137" i="12" s="1"/>
  <c r="G178" i="12"/>
  <c r="K178" i="12" s="1"/>
  <c r="J141" i="12"/>
  <c r="N83" i="5"/>
  <c r="S64" i="7"/>
  <c r="S66" i="7" s="1"/>
  <c r="Z52" i="7"/>
  <c r="M163" i="7"/>
  <c r="L98" i="7"/>
  <c r="L104" i="7" s="1"/>
  <c r="P171" i="5"/>
  <c r="R76" i="6"/>
  <c r="R73" i="6"/>
  <c r="R67" i="6"/>
  <c r="R71" i="6"/>
  <c r="R65" i="6"/>
  <c r="R66" i="6"/>
  <c r="R74" i="6"/>
  <c r="Q81" i="6"/>
  <c r="O81" i="6" s="1"/>
  <c r="R64" i="6"/>
  <c r="R70" i="6"/>
  <c r="AE191" i="8"/>
  <c r="Q136" i="6"/>
  <c r="N84" i="5"/>
  <c r="N85" i="5" s="1"/>
  <c r="M106" i="5" s="1"/>
  <c r="D125" i="5" s="1"/>
  <c r="Q120" i="5"/>
  <c r="O120" i="5" s="1"/>
  <c r="I70" i="6"/>
  <c r="I72" i="6"/>
  <c r="H81" i="6"/>
  <c r="F81" i="6" s="1"/>
  <c r="I71" i="6"/>
  <c r="I76" i="6"/>
  <c r="I65" i="6"/>
  <c r="I64" i="6"/>
  <c r="I66" i="6"/>
  <c r="I67" i="6"/>
  <c r="I74" i="6"/>
  <c r="C14" i="16" l="1"/>
  <c r="F14" i="16" s="1"/>
  <c r="E29" i="17"/>
  <c r="BE97" i="12"/>
  <c r="AZ146" i="12" s="1"/>
  <c r="EW93" i="12"/>
  <c r="EU145" i="12" s="1"/>
  <c r="G146" i="12"/>
  <c r="G157" i="12" s="1"/>
  <c r="G22" i="11"/>
  <c r="G23" i="11"/>
  <c r="BS43" i="9"/>
  <c r="DY17" i="12"/>
  <c r="DK135" i="12"/>
  <c r="DN135" i="12" s="1"/>
  <c r="I114" i="5"/>
  <c r="I115" i="5"/>
  <c r="I113" i="5"/>
  <c r="I112" i="5"/>
  <c r="I111" i="5"/>
  <c r="I106" i="5"/>
  <c r="GB147" i="12"/>
  <c r="GB158" i="12" s="1"/>
  <c r="GS103" i="12"/>
  <c r="BQ63" i="12"/>
  <c r="BA141" i="12"/>
  <c r="AQ142" i="12"/>
  <c r="AT142" i="12" s="1"/>
  <c r="AU142" i="12" s="1"/>
  <c r="BE74" i="12"/>
  <c r="BE66" i="12"/>
  <c r="AQ141" i="12"/>
  <c r="BQ62" i="12"/>
  <c r="AZ141" i="12"/>
  <c r="AN142" i="12"/>
  <c r="BE70" i="12"/>
  <c r="AE139" i="12"/>
  <c r="AE177" i="12" s="1"/>
  <c r="AI177" i="12" s="1"/>
  <c r="BE35" i="12"/>
  <c r="BC137" i="12" s="1"/>
  <c r="AQ137" i="12"/>
  <c r="F16" i="16"/>
  <c r="I14" i="16"/>
  <c r="I16" i="16" s="1"/>
  <c r="AG48" i="12"/>
  <c r="AB139" i="12" s="1"/>
  <c r="BE91" i="12"/>
  <c r="BA145" i="12" s="1"/>
  <c r="AO159" i="12"/>
  <c r="FG148" i="12"/>
  <c r="AH152" i="12"/>
  <c r="AI152" i="12" s="1"/>
  <c r="G150" i="12"/>
  <c r="GQ149" i="12"/>
  <c r="AQ152" i="12"/>
  <c r="GE150" i="12"/>
  <c r="FV149" i="12"/>
  <c r="BE103" i="12"/>
  <c r="AZ147" i="12" s="1"/>
  <c r="AN147" i="12"/>
  <c r="AN158" i="12" s="1"/>
  <c r="GE149" i="12"/>
  <c r="BQ94" i="12"/>
  <c r="BA152" i="12"/>
  <c r="BC192" i="12"/>
  <c r="BG192" i="12" s="1"/>
  <c r="BG199" i="12" s="1"/>
  <c r="AE149" i="12"/>
  <c r="AQ147" i="12"/>
  <c r="GG94" i="12"/>
  <c r="FU90" i="12"/>
  <c r="FD145" i="12"/>
  <c r="FD159" i="12" s="1"/>
  <c r="G148" i="12"/>
  <c r="BC151" i="12"/>
  <c r="S148" i="12"/>
  <c r="AE148" i="12"/>
  <c r="GQ147" i="12"/>
  <c r="G159" i="12"/>
  <c r="Q106" i="5"/>
  <c r="AM52" i="10"/>
  <c r="G10" i="11"/>
  <c r="G52" i="10"/>
  <c r="G6" i="11"/>
  <c r="AG106" i="12"/>
  <c r="S182" i="12"/>
  <c r="W182" i="12" s="1"/>
  <c r="AS51" i="12"/>
  <c r="AQ139" i="12" s="1"/>
  <c r="CP135" i="12"/>
  <c r="CQ135" i="12" s="1"/>
  <c r="I202" i="5"/>
  <c r="I199" i="5"/>
  <c r="I198" i="5"/>
  <c r="I197" i="5"/>
  <c r="H207" i="5"/>
  <c r="I184" i="5"/>
  <c r="I188" i="5"/>
  <c r="I183" i="5"/>
  <c r="I194" i="5"/>
  <c r="I187" i="5"/>
  <c r="I189" i="5"/>
  <c r="I185" i="5"/>
  <c r="I191" i="5"/>
  <c r="BK43" i="9"/>
  <c r="I147" i="6"/>
  <c r="I144" i="6"/>
  <c r="I143" i="6"/>
  <c r="I142" i="6"/>
  <c r="I139" i="6"/>
  <c r="I132" i="6"/>
  <c r="I133" i="6"/>
  <c r="I129" i="6"/>
  <c r="I128" i="6"/>
  <c r="I130" i="6"/>
  <c r="I134" i="6"/>
  <c r="AM77" i="7"/>
  <c r="AN77" i="7" s="1"/>
  <c r="AT73" i="7"/>
  <c r="AT77" i="7" s="1"/>
  <c r="AU77" i="7" s="1"/>
  <c r="BQ22" i="12"/>
  <c r="BM136" i="12" s="1"/>
  <c r="F89" i="3"/>
  <c r="F90" i="3" s="1"/>
  <c r="F88" i="3"/>
  <c r="AT79" i="7"/>
  <c r="AV75" i="7"/>
  <c r="AW75" i="7"/>
  <c r="AT80" i="7"/>
  <c r="AV76" i="7"/>
  <c r="AW76" i="7"/>
  <c r="BE40" i="12"/>
  <c r="BA138" i="12" s="1"/>
  <c r="AB66" i="7"/>
  <c r="EW6" i="12"/>
  <c r="FI6" i="12" s="1"/>
  <c r="S175" i="12"/>
  <c r="W175" i="12" s="1"/>
  <c r="BJ142" i="7"/>
  <c r="BQ142" i="7" s="1"/>
  <c r="BQ144" i="7" s="1"/>
  <c r="BQ145" i="7" s="1"/>
  <c r="BR145" i="7" s="1"/>
  <c r="BC144" i="7"/>
  <c r="AS58" i="12"/>
  <c r="AQ140" i="12" s="1"/>
  <c r="V140" i="12"/>
  <c r="W140" i="12" s="1"/>
  <c r="EW27" i="12"/>
  <c r="ES152" i="12" s="1"/>
  <c r="EU152" i="12" s="1"/>
  <c r="EI192" i="12"/>
  <c r="AS44" i="12"/>
  <c r="AQ138" i="12" s="1"/>
  <c r="V138" i="12"/>
  <c r="W138" i="12" s="1"/>
  <c r="AI65" i="7"/>
  <c r="AI76" i="7"/>
  <c r="AI80" i="7"/>
  <c r="DM44" i="12"/>
  <c r="DK138" i="12" s="1"/>
  <c r="BQ35" i="12"/>
  <c r="BO137" i="12" s="1"/>
  <c r="AP76" i="7"/>
  <c r="AP80" i="7"/>
  <c r="DY40" i="12"/>
  <c r="DU138" i="12" s="1"/>
  <c r="BR76" i="7"/>
  <c r="BR80" i="7"/>
  <c r="CP136" i="12"/>
  <c r="CQ136" i="12" s="1"/>
  <c r="BE17" i="12"/>
  <c r="AI75" i="7"/>
  <c r="AI79" i="7"/>
  <c r="DM22" i="12"/>
  <c r="DI136" i="12" s="1"/>
  <c r="BQ55" i="7"/>
  <c r="BQ162" i="7" s="1"/>
  <c r="BQ75" i="7"/>
  <c r="BQ79" i="7"/>
  <c r="GG22" i="12"/>
  <c r="GC136" i="12" s="1"/>
  <c r="BK64" i="7"/>
  <c r="BK66" i="7" s="1"/>
  <c r="DA26" i="12"/>
  <c r="CY136" i="12" s="1"/>
  <c r="BK79" i="7"/>
  <c r="BK75" i="7"/>
  <c r="AP75" i="7"/>
  <c r="AP79" i="7"/>
  <c r="V136" i="12"/>
  <c r="W136" i="12" s="1"/>
  <c r="AS26" i="12"/>
  <c r="AQ136" i="12" s="1"/>
  <c r="AU55" i="7"/>
  <c r="AG55" i="7"/>
  <c r="AG73" i="7"/>
  <c r="AG77" i="7"/>
  <c r="AG21" i="12"/>
  <c r="AB136" i="12" s="1"/>
  <c r="BB53" i="7"/>
  <c r="BB77" i="7" s="1"/>
  <c r="BB74" i="7"/>
  <c r="BB78" i="7"/>
  <c r="AS12" i="12"/>
  <c r="AN135" i="12" s="1"/>
  <c r="Z73" i="7"/>
  <c r="Z77" i="7"/>
  <c r="BE12" i="12"/>
  <c r="AZ135" i="12" s="1"/>
  <c r="BE39" i="12"/>
  <c r="AZ138" i="12" s="1"/>
  <c r="AB156" i="12"/>
  <c r="AG87" i="12"/>
  <c r="AE144" i="12" s="1"/>
  <c r="AH144" i="12" s="1"/>
  <c r="AI144" i="12" s="1"/>
  <c r="S176" i="12"/>
  <c r="W176" i="12" s="1"/>
  <c r="AG85" i="12"/>
  <c r="AC144" i="12" s="1"/>
  <c r="E157" i="12"/>
  <c r="E192" i="3" s="1"/>
  <c r="E193" i="3" s="1"/>
  <c r="AS84" i="12"/>
  <c r="AN144" i="12" s="1"/>
  <c r="AH166" i="12"/>
  <c r="AH167" i="12" s="1"/>
  <c r="AH168" i="12" s="1"/>
  <c r="V137" i="12"/>
  <c r="EM146" i="12"/>
  <c r="DB135" i="12"/>
  <c r="V148" i="12"/>
  <c r="W148" i="12" s="1"/>
  <c r="BE30" i="12"/>
  <c r="AZ137" i="12" s="1"/>
  <c r="E156" i="12"/>
  <c r="E179" i="3" s="1"/>
  <c r="E180" i="3" s="1"/>
  <c r="W147" i="12"/>
  <c r="V149" i="12"/>
  <c r="W149" i="12" s="1"/>
  <c r="AG81" i="12"/>
  <c r="S156" i="12"/>
  <c r="E158" i="12"/>
  <c r="BQ56" i="12"/>
  <c r="BM140" i="12" s="1"/>
  <c r="S159" i="12"/>
  <c r="V145" i="12"/>
  <c r="CC71" i="12"/>
  <c r="BY142" i="12" s="1"/>
  <c r="K135" i="12"/>
  <c r="K139" i="12"/>
  <c r="W96" i="5"/>
  <c r="W97" i="5" s="1"/>
  <c r="L109" i="7"/>
  <c r="L111" i="7"/>
  <c r="AI145" i="7"/>
  <c r="AI151" i="7"/>
  <c r="AI153" i="7"/>
  <c r="AG150" i="7"/>
  <c r="AG152" i="7"/>
  <c r="AT109" i="7"/>
  <c r="BA111" i="7" s="1"/>
  <c r="AM112" i="7"/>
  <c r="AT110" i="7"/>
  <c r="BA112" i="7" s="1"/>
  <c r="AO110" i="7"/>
  <c r="AP110" i="7"/>
  <c r="AO151" i="7"/>
  <c r="AO153" i="7"/>
  <c r="AH112" i="7"/>
  <c r="AI112" i="7"/>
  <c r="W81" i="5"/>
  <c r="W84" i="5" s="1"/>
  <c r="Z106" i="5" s="1"/>
  <c r="AO92" i="7"/>
  <c r="W83" i="5"/>
  <c r="E104" i="7"/>
  <c r="F49" i="3"/>
  <c r="F50" i="3" s="1"/>
  <c r="BJ66" i="7"/>
  <c r="BQ64" i="7"/>
  <c r="F57" i="3" s="1"/>
  <c r="BR53" i="7"/>
  <c r="BR55" i="7" s="1"/>
  <c r="AU66" i="7"/>
  <c r="AV92" i="7" s="1"/>
  <c r="AV94" i="7" s="1"/>
  <c r="AU98" i="7" s="1"/>
  <c r="AH94" i="7"/>
  <c r="AG98" i="7" s="1"/>
  <c r="AG104" i="7" s="1"/>
  <c r="AO161" i="7"/>
  <c r="AH66" i="7"/>
  <c r="AI64" i="7"/>
  <c r="AI66" i="7" s="1"/>
  <c r="BR65" i="7"/>
  <c r="BB65" i="7"/>
  <c r="CO39" i="12" s="1"/>
  <c r="CJ138" i="12" s="1"/>
  <c r="BB64" i="7"/>
  <c r="BI52" i="7"/>
  <c r="BI54" i="7"/>
  <c r="AP65" i="7"/>
  <c r="CC12" i="12"/>
  <c r="BX135" i="12" s="1"/>
  <c r="F75" i="3"/>
  <c r="AP64" i="7"/>
  <c r="AO66" i="7"/>
  <c r="Z51" i="7"/>
  <c r="Z64" i="7" s="1"/>
  <c r="Z65" i="7"/>
  <c r="N183" i="5"/>
  <c r="P183" i="5" s="1"/>
  <c r="Q183" i="5" s="1"/>
  <c r="EW35" i="12"/>
  <c r="EU137" i="12" s="1"/>
  <c r="AA163" i="7"/>
  <c r="Z55" i="7"/>
  <c r="T163" i="7"/>
  <c r="AT139" i="12"/>
  <c r="AU139" i="12" s="1"/>
  <c r="AQ177" i="12"/>
  <c r="AU177" i="12" s="1"/>
  <c r="J172" i="12"/>
  <c r="AG93" i="12"/>
  <c r="E59" i="3"/>
  <c r="E60" i="3" s="1"/>
  <c r="U123" i="12"/>
  <c r="Q150" i="12" s="1"/>
  <c r="G186" i="12"/>
  <c r="K186" i="12" s="1"/>
  <c r="BC163" i="7"/>
  <c r="AP146" i="7"/>
  <c r="AV146" i="7"/>
  <c r="AT166" i="12"/>
  <c r="AT167" i="12" s="1"/>
  <c r="AT168" i="12" s="1"/>
  <c r="AP139" i="7"/>
  <c r="AV145" i="7"/>
  <c r="AO145" i="7"/>
  <c r="FG183" i="12"/>
  <c r="FK183" i="12" s="1"/>
  <c r="FU111" i="12"/>
  <c r="FQ148" i="12" s="1"/>
  <c r="BJ103" i="7"/>
  <c r="BJ104" i="7" s="1"/>
  <c r="EX146" i="12"/>
  <c r="BC43" i="9"/>
  <c r="G180" i="12"/>
  <c r="S180" i="12" s="1"/>
  <c r="AE180" i="12" s="1"/>
  <c r="AQ180" i="12" s="1"/>
  <c r="BC180" i="12" s="1"/>
  <c r="BO180" i="12" s="1"/>
  <c r="CA180" i="12" s="1"/>
  <c r="CM180" i="12" s="1"/>
  <c r="CY180" i="12" s="1"/>
  <c r="U100" i="12"/>
  <c r="S146" i="12" s="1"/>
  <c r="AH163" i="12"/>
  <c r="AH164" i="12" s="1"/>
  <c r="AH165" i="12" s="1"/>
  <c r="W43" i="9"/>
  <c r="AT163" i="12"/>
  <c r="AT164" i="12" s="1"/>
  <c r="AT165" i="12" s="1"/>
  <c r="AN145" i="7"/>
  <c r="BB139" i="7"/>
  <c r="Q147" i="6"/>
  <c r="Q150" i="6"/>
  <c r="O150" i="6" s="1"/>
  <c r="BQ17" i="12"/>
  <c r="BO135" i="12" s="1"/>
  <c r="FU97" i="12"/>
  <c r="FP146" i="12" s="1"/>
  <c r="FI98" i="12"/>
  <c r="FE146" i="12" s="1"/>
  <c r="S55" i="7"/>
  <c r="AS98" i="12"/>
  <c r="AO146" i="12" s="1"/>
  <c r="Q206" i="5"/>
  <c r="O206" i="5" s="1"/>
  <c r="Y171" i="5"/>
  <c r="Z206" i="5" s="1"/>
  <c r="X206" i="5" s="1"/>
  <c r="AE43" i="9"/>
  <c r="EL145" i="12"/>
  <c r="EL159" i="12" s="1"/>
  <c r="BC177" i="12"/>
  <c r="BG177" i="12" s="1"/>
  <c r="BF139" i="12"/>
  <c r="GG106" i="12"/>
  <c r="FS182" i="12"/>
  <c r="FW182" i="12" s="1"/>
  <c r="M157" i="7"/>
  <c r="E30" i="11"/>
  <c r="E26" i="11"/>
  <c r="FI93" i="12"/>
  <c r="FG145" i="12" s="1"/>
  <c r="EU159" i="12"/>
  <c r="CO50" i="12"/>
  <c r="DA50" i="12" s="1"/>
  <c r="DM50" i="12" s="1"/>
  <c r="DY50" i="12" s="1"/>
  <c r="EK50" i="12" s="1"/>
  <c r="EW50" i="12" s="1"/>
  <c r="FI50" i="12" s="1"/>
  <c r="FU50" i="12" s="1"/>
  <c r="GG50" i="12" s="1"/>
  <c r="GS50" i="12" s="1"/>
  <c r="CC51" i="12"/>
  <c r="CA139" i="12" s="1"/>
  <c r="FU100" i="12"/>
  <c r="FS146" i="12" s="1"/>
  <c r="FJ150" i="12"/>
  <c r="GE186" i="12"/>
  <c r="GI186" i="12" s="1"/>
  <c r="GS123" i="12"/>
  <c r="F149" i="3"/>
  <c r="E178" i="3"/>
  <c r="EK79" i="12"/>
  <c r="EG143" i="12" s="1"/>
  <c r="DY81" i="12"/>
  <c r="DW143" i="12" s="1"/>
  <c r="EW78" i="12"/>
  <c r="ER143" i="12" s="1"/>
  <c r="DK179" i="12"/>
  <c r="DO179" i="12" s="1"/>
  <c r="DK156" i="12"/>
  <c r="E153" i="12"/>
  <c r="GS118" i="12"/>
  <c r="GQ185" i="12" s="1"/>
  <c r="GU185" i="12" s="1"/>
  <c r="GE185" i="12"/>
  <c r="GI185" i="12" s="1"/>
  <c r="K145" i="12"/>
  <c r="K159" i="12" s="1"/>
  <c r="FV147" i="12"/>
  <c r="GC159" i="12"/>
  <c r="GS91" i="12"/>
  <c r="GO145" i="12" s="1"/>
  <c r="FU15" i="12"/>
  <c r="GG15" i="12" s="1"/>
  <c r="FV172" i="12"/>
  <c r="GH171" i="12"/>
  <c r="GT162" i="12"/>
  <c r="GH168" i="12"/>
  <c r="GH165" i="12"/>
  <c r="EA137" i="12"/>
  <c r="DY31" i="12"/>
  <c r="DU137" i="12" s="1"/>
  <c r="EK13" i="12"/>
  <c r="EG135" i="12" s="1"/>
  <c r="BE127" i="12"/>
  <c r="EW49" i="12"/>
  <c r="ES139" i="12" s="1"/>
  <c r="EL137" i="12"/>
  <c r="BE104" i="12"/>
  <c r="AQ188" i="12"/>
  <c r="AU188" i="12" s="1"/>
  <c r="BC188" i="12"/>
  <c r="BG188" i="12" s="1"/>
  <c r="J149" i="12"/>
  <c r="K149" i="12" s="1"/>
  <c r="AE183" i="12"/>
  <c r="AI183" i="12" s="1"/>
  <c r="AS111" i="12"/>
  <c r="AO148" i="12" s="1"/>
  <c r="AS116" i="12"/>
  <c r="AO149" i="12" s="1"/>
  <c r="AH147" i="12"/>
  <c r="BQ115" i="12"/>
  <c r="BL149" i="12" s="1"/>
  <c r="AQ185" i="12"/>
  <c r="AU185" i="12" s="1"/>
  <c r="BE118" i="12"/>
  <c r="AC156" i="12"/>
  <c r="AS79" i="12"/>
  <c r="AO143" i="12" s="1"/>
  <c r="BC181" i="12"/>
  <c r="BG181" i="12" s="1"/>
  <c r="BQ105" i="12"/>
  <c r="BC184" i="12"/>
  <c r="BG184" i="12" s="1"/>
  <c r="BQ117" i="12"/>
  <c r="BE78" i="12"/>
  <c r="AZ143" i="12" s="1"/>
  <c r="CC130" i="12"/>
  <c r="BO188" i="12"/>
  <c r="BS188" i="12" s="1"/>
  <c r="BQ97" i="12"/>
  <c r="BL146" i="12" s="1"/>
  <c r="BA159" i="12"/>
  <c r="BQ91" i="12"/>
  <c r="BM145" i="12" s="1"/>
  <c r="BC187" i="12"/>
  <c r="BG187" i="12" s="1"/>
  <c r="BQ129" i="12"/>
  <c r="AH137" i="12"/>
  <c r="BQ128" i="12"/>
  <c r="BM151" i="12" s="1"/>
  <c r="AZ159" i="12"/>
  <c r="BQ90" i="12"/>
  <c r="BL145" i="12" s="1"/>
  <c r="AH151" i="12"/>
  <c r="AI151" i="12" s="1"/>
  <c r="AH141" i="12"/>
  <c r="AE178" i="12"/>
  <c r="AI178" i="12" s="1"/>
  <c r="G179" i="12"/>
  <c r="K179" i="12" s="1"/>
  <c r="V169" i="12"/>
  <c r="V170" i="12" s="1"/>
  <c r="V171" i="12" s="1"/>
  <c r="S179" i="12" s="1"/>
  <c r="W179" i="12" s="1"/>
  <c r="E181" i="3"/>
  <c r="J143" i="12"/>
  <c r="K143" i="12" s="1"/>
  <c r="K141" i="12"/>
  <c r="M107" i="5"/>
  <c r="V107" i="5"/>
  <c r="Z107" i="5" s="1"/>
  <c r="N187" i="5"/>
  <c r="N188" i="5"/>
  <c r="H152" i="6"/>
  <c r="F152" i="6" s="1"/>
  <c r="C26" i="16" l="1"/>
  <c r="F26" i="16" s="1"/>
  <c r="F28" i="16" s="1"/>
  <c r="E28" i="17"/>
  <c r="E31" i="17"/>
  <c r="D14" i="16"/>
  <c r="DW135" i="12"/>
  <c r="DZ135" i="12" s="1"/>
  <c r="EA135" i="12" s="1"/>
  <c r="EK17" i="12"/>
  <c r="DW175" i="12"/>
  <c r="EA175" i="12" s="1"/>
  <c r="GN147" i="12"/>
  <c r="GN158" i="12" s="1"/>
  <c r="F204" i="3" s="1"/>
  <c r="F13" i="17"/>
  <c r="AS81" i="12"/>
  <c r="AQ143" i="12" s="1"/>
  <c r="AE143" i="12"/>
  <c r="G11" i="11"/>
  <c r="BQ66" i="12"/>
  <c r="BC141" i="12"/>
  <c r="BC142" i="12"/>
  <c r="BF142" i="12" s="1"/>
  <c r="BG142" i="12" s="1"/>
  <c r="BQ74" i="12"/>
  <c r="CC63" i="12"/>
  <c r="BM141" i="12"/>
  <c r="AZ142" i="12"/>
  <c r="BQ70" i="12"/>
  <c r="CC62" i="12"/>
  <c r="BL141" i="12"/>
  <c r="AH139" i="12"/>
  <c r="AI139" i="12" s="1"/>
  <c r="BF163" i="12"/>
  <c r="BF164" i="12" s="1"/>
  <c r="BF165" i="12" s="1"/>
  <c r="BC135" i="12"/>
  <c r="BF135" i="12" s="1"/>
  <c r="AS48" i="12"/>
  <c r="AN139" i="12" s="1"/>
  <c r="BQ103" i="12"/>
  <c r="BL147" i="12" s="1"/>
  <c r="GT149" i="12"/>
  <c r="FP145" i="12"/>
  <c r="FP159" i="12" s="1"/>
  <c r="GG90" i="12"/>
  <c r="BC152" i="12"/>
  <c r="GO159" i="12"/>
  <c r="S150" i="12"/>
  <c r="CC94" i="12"/>
  <c r="BM152" i="12"/>
  <c r="BO192" i="12"/>
  <c r="BS192" i="12" s="1"/>
  <c r="BS199" i="12" s="1"/>
  <c r="BQ104" i="12"/>
  <c r="BM147" i="12" s="1"/>
  <c r="BA147" i="12"/>
  <c r="GS94" i="12"/>
  <c r="GC152" i="12"/>
  <c r="GE192" i="12"/>
  <c r="AQ149" i="12"/>
  <c r="AS93" i="12"/>
  <c r="AQ145" i="12" s="1"/>
  <c r="AE145" i="12"/>
  <c r="GH149" i="12"/>
  <c r="AQ148" i="12"/>
  <c r="BO151" i="12"/>
  <c r="BQ127" i="12"/>
  <c r="BL151" i="12" s="1"/>
  <c r="AZ151" i="12"/>
  <c r="AZ158" i="12" s="1"/>
  <c r="FS148" i="12"/>
  <c r="G158" i="12"/>
  <c r="AT152" i="12"/>
  <c r="AU152" i="12" s="1"/>
  <c r="Q107" i="5"/>
  <c r="Q109" i="5" s="1"/>
  <c r="R147" i="6"/>
  <c r="R144" i="6"/>
  <c r="R143" i="6"/>
  <c r="R142" i="6"/>
  <c r="R129" i="6"/>
  <c r="R139" i="6"/>
  <c r="R128" i="6"/>
  <c r="R133" i="6"/>
  <c r="R130" i="6"/>
  <c r="R132" i="6"/>
  <c r="R136" i="6"/>
  <c r="R134" i="6"/>
  <c r="AE182" i="12"/>
  <c r="AI182" i="12" s="1"/>
  <c r="AS106" i="12"/>
  <c r="AO163" i="7"/>
  <c r="DI156" i="12"/>
  <c r="GG33" i="12"/>
  <c r="GS33" i="12" s="1"/>
  <c r="GS15" i="12"/>
  <c r="AU73" i="7"/>
  <c r="Q185" i="5"/>
  <c r="EY149" i="12"/>
  <c r="CC22" i="12"/>
  <c r="BY136" i="12" s="1"/>
  <c r="F58" i="3"/>
  <c r="F59" i="3"/>
  <c r="F60" i="3" s="1"/>
  <c r="AV80" i="7"/>
  <c r="AW80" i="7"/>
  <c r="AV79" i="7"/>
  <c r="AW79" i="7"/>
  <c r="AN156" i="12"/>
  <c r="Z109" i="5"/>
  <c r="Z66" i="7"/>
  <c r="BQ40" i="12"/>
  <c r="BM138" i="12" s="1"/>
  <c r="EY147" i="12"/>
  <c r="EY146" i="12"/>
  <c r="BJ144" i="7"/>
  <c r="AH140" i="12"/>
  <c r="AI140" i="12" s="1"/>
  <c r="BE58" i="12"/>
  <c r="BC140" i="12" s="1"/>
  <c r="FI27" i="12"/>
  <c r="FE152" i="12" s="1"/>
  <c r="FG152" i="12" s="1"/>
  <c r="EU192" i="12"/>
  <c r="BE44" i="12"/>
  <c r="BC138" i="12" s="1"/>
  <c r="AH138" i="12"/>
  <c r="AI138" i="12" s="1"/>
  <c r="DB138" i="12"/>
  <c r="DC138" i="12" s="1"/>
  <c r="DY44" i="12"/>
  <c r="DW138" i="12" s="1"/>
  <c r="EK40" i="12"/>
  <c r="EG138" i="12" s="1"/>
  <c r="GG26" i="12"/>
  <c r="GE136" i="12" s="1"/>
  <c r="BR75" i="7"/>
  <c r="BR79" i="7"/>
  <c r="DM26" i="12"/>
  <c r="DK136" i="12" s="1"/>
  <c r="DY22" i="12"/>
  <c r="DU136" i="12" s="1"/>
  <c r="GS22" i="12"/>
  <c r="GO136" i="12" s="1"/>
  <c r="AH136" i="12"/>
  <c r="AI136" i="12" s="1"/>
  <c r="BE26" i="12"/>
  <c r="BC136" i="12" s="1"/>
  <c r="BI53" i="7"/>
  <c r="BI74" i="7"/>
  <c r="DA39" i="12"/>
  <c r="CV138" i="12" s="1"/>
  <c r="BI78" i="7"/>
  <c r="BB55" i="7"/>
  <c r="W75" i="5" s="1"/>
  <c r="W89" i="5" s="1"/>
  <c r="CO21" i="12"/>
  <c r="CJ136" i="12" s="1"/>
  <c r="BB73" i="7"/>
  <c r="BQ39" i="12"/>
  <c r="BL138" i="12" s="1"/>
  <c r="AS21" i="12"/>
  <c r="AN136" i="12" s="1"/>
  <c r="G26" i="11"/>
  <c r="AG209" i="12" s="1"/>
  <c r="Q157" i="12"/>
  <c r="AS85" i="12"/>
  <c r="AO144" i="12" s="1"/>
  <c r="BE84" i="12"/>
  <c r="AZ144" i="12" s="1"/>
  <c r="AS87" i="12"/>
  <c r="AQ144" i="12" s="1"/>
  <c r="AT144" i="12" s="1"/>
  <c r="AU144" i="12" s="1"/>
  <c r="AE176" i="12"/>
  <c r="AI176" i="12" s="1"/>
  <c r="AI147" i="12"/>
  <c r="S153" i="12"/>
  <c r="Q158" i="12"/>
  <c r="Q153" i="12"/>
  <c r="W145" i="12"/>
  <c r="W159" i="12" s="1"/>
  <c r="V159" i="12"/>
  <c r="FK147" i="12"/>
  <c r="AH169" i="12"/>
  <c r="AH170" i="12" s="1"/>
  <c r="AH171" i="12" s="1"/>
  <c r="AE179" i="12" s="1"/>
  <c r="AI179" i="12" s="1"/>
  <c r="J156" i="12"/>
  <c r="CO71" i="12"/>
  <c r="CK142" i="12" s="1"/>
  <c r="AH143" i="12"/>
  <c r="AE175" i="12"/>
  <c r="AI175" i="12" s="1"/>
  <c r="V146" i="12"/>
  <c r="S157" i="12"/>
  <c r="V143" i="12"/>
  <c r="W143" i="12" s="1"/>
  <c r="DO135" i="12"/>
  <c r="CC56" i="12"/>
  <c r="BY140" i="12" s="1"/>
  <c r="W137" i="12"/>
  <c r="DC135" i="12"/>
  <c r="K156" i="12"/>
  <c r="AT111" i="7"/>
  <c r="Z120" i="5"/>
  <c r="X120" i="5" s="1"/>
  <c r="AP145" i="7"/>
  <c r="AP151" i="7"/>
  <c r="AP153" i="7"/>
  <c r="AN150" i="7"/>
  <c r="AN152" i="7"/>
  <c r="AO94" i="7"/>
  <c r="AV151" i="7"/>
  <c r="AV153" i="7"/>
  <c r="AT112" i="7"/>
  <c r="BD110" i="7"/>
  <c r="AV110" i="7"/>
  <c r="AW110" i="7"/>
  <c r="AO112" i="7"/>
  <c r="AP112" i="7"/>
  <c r="E109" i="7"/>
  <c r="E111" i="7"/>
  <c r="I55" i="12" s="1"/>
  <c r="D140" i="12" s="1"/>
  <c r="AH163" i="7"/>
  <c r="BF166" i="12"/>
  <c r="BF167" i="12" s="1"/>
  <c r="BF168" i="12" s="1"/>
  <c r="AV163" i="7"/>
  <c r="BJ163" i="7"/>
  <c r="BQ66" i="7"/>
  <c r="BR64" i="7"/>
  <c r="BR66" i="7" s="1"/>
  <c r="BB66" i="7"/>
  <c r="BP52" i="7"/>
  <c r="BP54" i="7"/>
  <c r="DA30" i="12"/>
  <c r="CV137" i="12" s="1"/>
  <c r="BE48" i="12"/>
  <c r="AZ139" i="12" s="1"/>
  <c r="AU104" i="7"/>
  <c r="AV161" i="7"/>
  <c r="CC35" i="12"/>
  <c r="CA137" i="12" s="1"/>
  <c r="BR166" i="12"/>
  <c r="BR167" i="12" s="1"/>
  <c r="BR168" i="12" s="1"/>
  <c r="AP66" i="7"/>
  <c r="BI65" i="7"/>
  <c r="BI51" i="7"/>
  <c r="BI64" i="7" s="1"/>
  <c r="P185" i="5"/>
  <c r="FI35" i="12"/>
  <c r="FG137" i="12" s="1"/>
  <c r="F76" i="3"/>
  <c r="F77" i="3" s="1"/>
  <c r="J148" i="12"/>
  <c r="S186" i="12"/>
  <c r="W186" i="12" s="1"/>
  <c r="E205" i="3"/>
  <c r="E206" i="3" s="1"/>
  <c r="E160" i="12"/>
  <c r="AG123" i="12"/>
  <c r="G153" i="12"/>
  <c r="AI141" i="12"/>
  <c r="FJ146" i="12"/>
  <c r="FK146" i="12" s="1"/>
  <c r="P187" i="5"/>
  <c r="Q187" i="5" s="1"/>
  <c r="W187" i="5"/>
  <c r="Y187" i="5" s="1"/>
  <c r="CA177" i="12"/>
  <c r="CE177" i="12" s="1"/>
  <c r="CD139" i="12"/>
  <c r="AQ175" i="12"/>
  <c r="AU175" i="12" s="1"/>
  <c r="T157" i="7"/>
  <c r="E31" i="11"/>
  <c r="E32" i="11" s="1"/>
  <c r="BF137" i="12"/>
  <c r="BG137" i="12" s="1"/>
  <c r="BR139" i="12"/>
  <c r="BO177" i="12"/>
  <c r="BS177" i="12" s="1"/>
  <c r="GG100" i="12"/>
  <c r="GE146" i="12" s="1"/>
  <c r="DK180" i="12"/>
  <c r="DC180" i="12"/>
  <c r="AW139" i="7"/>
  <c r="BC139" i="7"/>
  <c r="BC145" i="7" s="1"/>
  <c r="K180" i="12"/>
  <c r="BD104" i="7"/>
  <c r="CO51" i="12"/>
  <c r="CM139" i="12" s="1"/>
  <c r="BJ170" i="7"/>
  <c r="BC170" i="7"/>
  <c r="BG139" i="12"/>
  <c r="FU98" i="12"/>
  <c r="FQ146" i="12" s="1"/>
  <c r="EX148" i="12"/>
  <c r="FU6" i="12"/>
  <c r="FK149" i="12"/>
  <c r="EX145" i="12"/>
  <c r="EX159" i="12" s="1"/>
  <c r="G30" i="11"/>
  <c r="U209" i="12"/>
  <c r="M158" i="7"/>
  <c r="AH135" i="12"/>
  <c r="F102" i="3"/>
  <c r="AT137" i="12"/>
  <c r="AU137" i="12" s="1"/>
  <c r="T92" i="7"/>
  <c r="T94" i="7" s="1"/>
  <c r="S98" i="7" s="1"/>
  <c r="S104" i="7" s="1"/>
  <c r="T161" i="7"/>
  <c r="FG159" i="12"/>
  <c r="FU93" i="12"/>
  <c r="FS145" i="12" s="1"/>
  <c r="BE98" i="12"/>
  <c r="BA146" i="12" s="1"/>
  <c r="GG97" i="12"/>
  <c r="GB146" i="12" s="1"/>
  <c r="BR163" i="12"/>
  <c r="BR164" i="12" s="1"/>
  <c r="BR165" i="12" s="1"/>
  <c r="AG100" i="12"/>
  <c r="AE146" i="12" s="1"/>
  <c r="BK104" i="7"/>
  <c r="BD105" i="7"/>
  <c r="BJ105" i="7"/>
  <c r="GE182" i="12"/>
  <c r="GI182" i="12" s="1"/>
  <c r="GS106" i="12"/>
  <c r="GQ182" i="12" s="1"/>
  <c r="GU182" i="12" s="1"/>
  <c r="P188" i="5"/>
  <c r="Q188" i="5" s="1"/>
  <c r="W188" i="5"/>
  <c r="Y188" i="5" s="1"/>
  <c r="Z188" i="5" s="1"/>
  <c r="AA188" i="5" s="1"/>
  <c r="EM145" i="12"/>
  <c r="AT135" i="12"/>
  <c r="J146" i="12"/>
  <c r="J157" i="12" s="1"/>
  <c r="FS183" i="12"/>
  <c r="FW183" i="12" s="1"/>
  <c r="FQ158" i="12"/>
  <c r="GG111" i="12"/>
  <c r="GC148" i="12" s="1"/>
  <c r="BC146" i="7"/>
  <c r="AW146" i="7"/>
  <c r="FK150" i="12"/>
  <c r="FV150" i="12"/>
  <c r="GQ186" i="12"/>
  <c r="GU186" i="12" s="1"/>
  <c r="GO150" i="12"/>
  <c r="E182" i="3"/>
  <c r="E183" i="3"/>
  <c r="DW179" i="12"/>
  <c r="EA179" i="12" s="1"/>
  <c r="DW156" i="12"/>
  <c r="EW79" i="12"/>
  <c r="ES143" i="12" s="1"/>
  <c r="EK81" i="12"/>
  <c r="EI143" i="12" s="1"/>
  <c r="FI78" i="12"/>
  <c r="FD143" i="12" s="1"/>
  <c r="DN143" i="12"/>
  <c r="DN156" i="12" s="1"/>
  <c r="EX137" i="12"/>
  <c r="EY137" i="12" s="1"/>
  <c r="GH172" i="12"/>
  <c r="FI49" i="12"/>
  <c r="FE139" i="12" s="1"/>
  <c r="GT147" i="12"/>
  <c r="GT165" i="12"/>
  <c r="GT168" i="12"/>
  <c r="GT171" i="12"/>
  <c r="GH147" i="12"/>
  <c r="EW13" i="12"/>
  <c r="ES135" i="12" s="1"/>
  <c r="EM137" i="12"/>
  <c r="EK31" i="12"/>
  <c r="EG137" i="12" s="1"/>
  <c r="BE116" i="12"/>
  <c r="BA149" i="12" s="1"/>
  <c r="AQ183" i="12"/>
  <c r="AU183" i="12" s="1"/>
  <c r="BE111" i="12"/>
  <c r="BA148" i="12" s="1"/>
  <c r="AI137" i="12"/>
  <c r="AQ178" i="12"/>
  <c r="AU178" i="12" s="1"/>
  <c r="AT141" i="12"/>
  <c r="CA188" i="12"/>
  <c r="CE188" i="12" s="1"/>
  <c r="CO130" i="12"/>
  <c r="AI180" i="12"/>
  <c r="BM159" i="12"/>
  <c r="CC91" i="12"/>
  <c r="BY145" i="12" s="1"/>
  <c r="BQ118" i="12"/>
  <c r="BC185" i="12"/>
  <c r="BG185" i="12" s="1"/>
  <c r="J150" i="12"/>
  <c r="AQ156" i="12"/>
  <c r="AT169" i="12"/>
  <c r="AT170" i="12" s="1"/>
  <c r="AT171" i="12" s="1"/>
  <c r="BQ78" i="12"/>
  <c r="BL143" i="12" s="1"/>
  <c r="AZ156" i="12"/>
  <c r="BO181" i="12"/>
  <c r="BS181" i="12" s="1"/>
  <c r="CC105" i="12"/>
  <c r="AT147" i="12"/>
  <c r="CC115" i="12"/>
  <c r="BX149" i="12" s="1"/>
  <c r="BL159" i="12"/>
  <c r="CC90" i="12"/>
  <c r="BX145" i="12" s="1"/>
  <c r="BO187" i="12"/>
  <c r="BS187" i="12" s="1"/>
  <c r="CC129" i="12"/>
  <c r="BE79" i="12"/>
  <c r="BA143" i="12" s="1"/>
  <c r="AO156" i="12"/>
  <c r="CC128" i="12"/>
  <c r="BY151" i="12" s="1"/>
  <c r="CC103" i="12"/>
  <c r="BX147" i="12" s="1"/>
  <c r="AT151" i="12"/>
  <c r="AU151" i="12" s="1"/>
  <c r="CC97" i="12"/>
  <c r="BX146" i="12" s="1"/>
  <c r="BO184" i="12"/>
  <c r="BS184" i="12" s="1"/>
  <c r="CC117" i="12"/>
  <c r="W180" i="12"/>
  <c r="V172" i="12"/>
  <c r="Q152" i="6"/>
  <c r="O152" i="6" s="1"/>
  <c r="I145" i="6"/>
  <c r="I200" i="5"/>
  <c r="BE81" i="12" l="1"/>
  <c r="BC143" i="12" s="1"/>
  <c r="BC157" i="7"/>
  <c r="BC92" i="7"/>
  <c r="BC94" i="7" s="1"/>
  <c r="BB98" i="7" s="1"/>
  <c r="BB104" i="7" s="1"/>
  <c r="Z116" i="5"/>
  <c r="Q119" i="5"/>
  <c r="G20" i="10" s="1"/>
  <c r="G42" i="10" s="1"/>
  <c r="G47" i="10" s="1"/>
  <c r="Q116" i="5"/>
  <c r="R107" i="5" s="1"/>
  <c r="E30" i="17"/>
  <c r="D26" i="16"/>
  <c r="EW17" i="12"/>
  <c r="EI135" i="12"/>
  <c r="EL135" i="12" s="1"/>
  <c r="EI175" i="12"/>
  <c r="EM175" i="12" s="1"/>
  <c r="AA108" i="5"/>
  <c r="AA106" i="5"/>
  <c r="CO63" i="12"/>
  <c r="BY141" i="12"/>
  <c r="BO142" i="12"/>
  <c r="BR142" i="12" s="1"/>
  <c r="BS142" i="12" s="1"/>
  <c r="CC74" i="12"/>
  <c r="CC66" i="12"/>
  <c r="BO141" i="12"/>
  <c r="CO62" i="12"/>
  <c r="BX141" i="12"/>
  <c r="BL142" i="12"/>
  <c r="CC70" i="12"/>
  <c r="BC175" i="12"/>
  <c r="BG175" i="12" s="1"/>
  <c r="AQ159" i="12"/>
  <c r="BE93" i="12"/>
  <c r="BC145" i="12" s="1"/>
  <c r="CC127" i="12"/>
  <c r="BX151" i="12" s="1"/>
  <c r="AC150" i="12"/>
  <c r="AC153" i="12" s="1"/>
  <c r="BC148" i="12"/>
  <c r="BO152" i="12"/>
  <c r="CA151" i="12"/>
  <c r="GE148" i="12"/>
  <c r="BC149" i="12"/>
  <c r="GQ150" i="12"/>
  <c r="CO94" i="12"/>
  <c r="BY152" i="12"/>
  <c r="CA192" i="12"/>
  <c r="CE192" i="12" s="1"/>
  <c r="CE199" i="12" s="1"/>
  <c r="BF152" i="12"/>
  <c r="BG152" i="12" s="1"/>
  <c r="BO147" i="12"/>
  <c r="CC104" i="12"/>
  <c r="BY147" i="12" s="1"/>
  <c r="GB145" i="12"/>
  <c r="GB159" i="12" s="1"/>
  <c r="GS90" i="12"/>
  <c r="GN145" i="12" s="1"/>
  <c r="GN159" i="12" s="1"/>
  <c r="GE152" i="12"/>
  <c r="GQ192" i="12"/>
  <c r="GO152" i="12"/>
  <c r="BC147" i="12"/>
  <c r="BF147" i="12" s="1"/>
  <c r="W20" i="10"/>
  <c r="X42" i="10" s="1"/>
  <c r="X47" i="10" s="1"/>
  <c r="AE20" i="10"/>
  <c r="AQ182" i="12"/>
  <c r="AU182" i="12" s="1"/>
  <c r="BE106" i="12"/>
  <c r="AN98" i="7"/>
  <c r="AN104" i="7" s="1"/>
  <c r="AA161" i="7"/>
  <c r="AH161" i="7"/>
  <c r="AU109" i="7"/>
  <c r="F104" i="3"/>
  <c r="U55" i="12"/>
  <c r="P140" i="12" s="1"/>
  <c r="Z119" i="5"/>
  <c r="CC40" i="12"/>
  <c r="BY138" i="12" s="1"/>
  <c r="J158" i="12"/>
  <c r="E211" i="3" s="1"/>
  <c r="E212" i="3" s="1"/>
  <c r="AH172" i="12"/>
  <c r="AC157" i="12"/>
  <c r="F118" i="3"/>
  <c r="BQ58" i="12"/>
  <c r="BO140" i="12" s="1"/>
  <c r="AT140" i="12"/>
  <c r="AU140" i="12" s="1"/>
  <c r="FU27" i="12"/>
  <c r="FQ152" i="12" s="1"/>
  <c r="FS152" i="12" s="1"/>
  <c r="FG192" i="12"/>
  <c r="AT138" i="12"/>
  <c r="AU138" i="12" s="1"/>
  <c r="BQ44" i="12"/>
  <c r="BO138" i="12" s="1"/>
  <c r="EW40" i="12"/>
  <c r="ES138" i="12" s="1"/>
  <c r="DN138" i="12"/>
  <c r="DO138" i="12" s="1"/>
  <c r="EK44" i="12"/>
  <c r="EI138" i="12" s="1"/>
  <c r="DY26" i="12"/>
  <c r="DW136" i="12" s="1"/>
  <c r="DB136" i="12"/>
  <c r="DC136" i="12" s="1"/>
  <c r="GH136" i="12"/>
  <c r="GS26" i="12"/>
  <c r="GQ136" i="12" s="1"/>
  <c r="EK22" i="12"/>
  <c r="EG136" i="12" s="1"/>
  <c r="AT136" i="12"/>
  <c r="AU136" i="12" s="1"/>
  <c r="BQ26" i="12"/>
  <c r="BO136" i="12" s="1"/>
  <c r="W183" i="5"/>
  <c r="Y169" i="5"/>
  <c r="F27" i="17" s="1"/>
  <c r="BE21" i="12"/>
  <c r="AZ136" i="12" s="1"/>
  <c r="BI55" i="7"/>
  <c r="DA21" i="12"/>
  <c r="CV136" i="12" s="1"/>
  <c r="BI73" i="7"/>
  <c r="BI77" i="7"/>
  <c r="BP74" i="7"/>
  <c r="BP78" i="7"/>
  <c r="CC39" i="12"/>
  <c r="BX138" i="12" s="1"/>
  <c r="DM39" i="12"/>
  <c r="DH138" i="12" s="1"/>
  <c r="G31" i="11"/>
  <c r="G32" i="11" s="1"/>
  <c r="T158" i="7"/>
  <c r="Q160" i="12"/>
  <c r="AE156" i="12"/>
  <c r="BE85" i="12"/>
  <c r="BA144" i="12" s="1"/>
  <c r="BQ84" i="12"/>
  <c r="BL144" i="12" s="1"/>
  <c r="BE87" i="12"/>
  <c r="BC144" i="12" s="1"/>
  <c r="BF144" i="12" s="1"/>
  <c r="BG144" i="12" s="1"/>
  <c r="AQ176" i="12"/>
  <c r="AU176" i="12" s="1"/>
  <c r="AU135" i="12"/>
  <c r="W146" i="12"/>
  <c r="W157" i="12" s="1"/>
  <c r="V157" i="12"/>
  <c r="V150" i="12"/>
  <c r="V153" i="12" s="1"/>
  <c r="S158" i="12"/>
  <c r="S160" i="12" s="1"/>
  <c r="AI135" i="12"/>
  <c r="AH156" i="12"/>
  <c r="EY148" i="12"/>
  <c r="EM135" i="12"/>
  <c r="V156" i="12"/>
  <c r="AU147" i="12"/>
  <c r="BG135" i="12"/>
  <c r="AE159" i="12"/>
  <c r="W156" i="12"/>
  <c r="DU156" i="12"/>
  <c r="BL158" i="12"/>
  <c r="CO56" i="12"/>
  <c r="CK140" i="12" s="1"/>
  <c r="DA71" i="12"/>
  <c r="CW142" i="12" s="1"/>
  <c r="K148" i="12"/>
  <c r="AW145" i="7"/>
  <c r="AW151" i="7"/>
  <c r="AW153" i="7"/>
  <c r="BH109" i="7"/>
  <c r="BO109" i="7" s="1"/>
  <c r="AV112" i="7"/>
  <c r="AW112" i="7"/>
  <c r="S109" i="7"/>
  <c r="S111" i="7"/>
  <c r="AU152" i="7"/>
  <c r="AU150" i="7"/>
  <c r="BC153" i="7"/>
  <c r="BC151" i="7"/>
  <c r="BH110" i="7"/>
  <c r="BO110" i="7" s="1"/>
  <c r="BC110" i="7"/>
  <c r="AU111" i="7"/>
  <c r="AG109" i="7"/>
  <c r="AG111" i="7"/>
  <c r="BQ163" i="7"/>
  <c r="AA92" i="7"/>
  <c r="AA94" i="7" s="1"/>
  <c r="Z98" i="7" s="1"/>
  <c r="Z104" i="7" s="1"/>
  <c r="BC161" i="7"/>
  <c r="BC168" i="7"/>
  <c r="BC158" i="7"/>
  <c r="CO209" i="12" s="1"/>
  <c r="G38" i="11" s="1"/>
  <c r="BI66" i="7"/>
  <c r="BJ157" i="7" s="1"/>
  <c r="BJ158" i="7" s="1"/>
  <c r="DA209" i="12" s="1"/>
  <c r="G39" i="11" s="1"/>
  <c r="BO175" i="12"/>
  <c r="BS175" i="12" s="1"/>
  <c r="AH168" i="7"/>
  <c r="AH157" i="7"/>
  <c r="AH158" i="7" s="1"/>
  <c r="BE209" i="12" s="1"/>
  <c r="G35" i="11" s="1"/>
  <c r="BP53" i="7"/>
  <c r="F78" i="3"/>
  <c r="BR137" i="12"/>
  <c r="BS137" i="12" s="1"/>
  <c r="BQ48" i="12"/>
  <c r="BL139" i="12" s="1"/>
  <c r="BP65" i="7"/>
  <c r="BP51" i="7"/>
  <c r="BP64" i="7" s="1"/>
  <c r="CD166" i="12"/>
  <c r="CD167" i="12" s="1"/>
  <c r="CD168" i="12" s="1"/>
  <c r="DA12" i="12"/>
  <c r="CV135" i="12" s="1"/>
  <c r="DM30" i="12"/>
  <c r="DH137" i="12" s="1"/>
  <c r="FU35" i="12"/>
  <c r="FS137" i="12" s="1"/>
  <c r="AH145" i="12"/>
  <c r="J153" i="12"/>
  <c r="E24" i="17" s="1"/>
  <c r="E218" i="3"/>
  <c r="E219" i="3" s="1"/>
  <c r="W189" i="12"/>
  <c r="W201" i="12" s="1"/>
  <c r="AS123" i="12"/>
  <c r="AE186" i="12"/>
  <c r="AI186" i="12" s="1"/>
  <c r="AI189" i="12" s="1"/>
  <c r="AI201" i="12" s="1"/>
  <c r="AJ176" i="12" s="1"/>
  <c r="Q189" i="5"/>
  <c r="BQ98" i="12"/>
  <c r="BM146" i="12" s="1"/>
  <c r="BS139" i="12"/>
  <c r="FS158" i="12"/>
  <c r="BK105" i="7"/>
  <c r="FJ145" i="12"/>
  <c r="FJ159" i="12" s="1"/>
  <c r="DA51" i="12"/>
  <c r="CY139" i="12" s="1"/>
  <c r="DW180" i="12"/>
  <c r="EA180" i="12" s="1"/>
  <c r="DO180" i="12"/>
  <c r="CE139" i="12"/>
  <c r="FS159" i="12"/>
  <c r="GG93" i="12"/>
  <c r="GE145" i="12" s="1"/>
  <c r="E207" i="3"/>
  <c r="E208" i="3" s="1"/>
  <c r="BR135" i="12"/>
  <c r="BB145" i="7"/>
  <c r="BB152" i="7" s="1"/>
  <c r="FV146" i="12"/>
  <c r="FW146" i="12" s="1"/>
  <c r="P189" i="5"/>
  <c r="P191" i="5" s="1"/>
  <c r="E194" i="3"/>
  <c r="CD163" i="12"/>
  <c r="CD164" i="12" s="1"/>
  <c r="CD165" i="12" s="1"/>
  <c r="GG98" i="12"/>
  <c r="GC146" i="12" s="1"/>
  <c r="GS100" i="12"/>
  <c r="GG6" i="12"/>
  <c r="FW151" i="12"/>
  <c r="FW149" i="12"/>
  <c r="GC158" i="12"/>
  <c r="GE183" i="12"/>
  <c r="GI183" i="12" s="1"/>
  <c r="GS111" i="12"/>
  <c r="K146" i="12"/>
  <c r="K157" i="12" s="1"/>
  <c r="E198" i="3"/>
  <c r="E199" i="3" s="1"/>
  <c r="GS97" i="12"/>
  <c r="GN146" i="12" s="1"/>
  <c r="AS100" i="12"/>
  <c r="AQ146" i="12" s="1"/>
  <c r="AE157" i="12"/>
  <c r="BJ145" i="7"/>
  <c r="BD139" i="7"/>
  <c r="Y189" i="5"/>
  <c r="Z187" i="5"/>
  <c r="FJ148" i="12"/>
  <c r="BJ146" i="7"/>
  <c r="BQ146" i="7" s="1"/>
  <c r="BR146" i="7" s="1"/>
  <c r="BD146" i="7"/>
  <c r="EY145" i="12"/>
  <c r="F116" i="3"/>
  <c r="FW147" i="12"/>
  <c r="FW150" i="12"/>
  <c r="GH150" i="12"/>
  <c r="E184" i="3"/>
  <c r="FU78" i="12"/>
  <c r="FP143" i="12" s="1"/>
  <c r="DO143" i="12"/>
  <c r="DO156" i="12" s="1"/>
  <c r="AI143" i="12"/>
  <c r="EI179" i="12"/>
  <c r="EM179" i="12" s="1"/>
  <c r="EI156" i="12"/>
  <c r="DZ143" i="12"/>
  <c r="DZ156" i="12" s="1"/>
  <c r="FI79" i="12"/>
  <c r="FE143" i="12" s="1"/>
  <c r="EW81" i="12"/>
  <c r="EU143" i="12" s="1"/>
  <c r="GT172" i="12"/>
  <c r="FU49" i="12"/>
  <c r="FQ139" i="12" s="1"/>
  <c r="FJ137" i="12"/>
  <c r="FI13" i="12"/>
  <c r="FE135" i="12" s="1"/>
  <c r="EA192" i="12"/>
  <c r="EA199" i="12" s="1"/>
  <c r="EW31" i="12"/>
  <c r="ES137" i="12" s="1"/>
  <c r="U205" i="12"/>
  <c r="X205" i="12" s="1"/>
  <c r="AH149" i="12"/>
  <c r="AI149" i="12" s="1"/>
  <c r="BC183" i="12"/>
  <c r="BG183" i="12" s="1"/>
  <c r="BQ111" i="12"/>
  <c r="BM148" i="12" s="1"/>
  <c r="AH148" i="12"/>
  <c r="CM188" i="12"/>
  <c r="CQ188" i="12" s="1"/>
  <c r="DA130" i="12"/>
  <c r="BQ116" i="12"/>
  <c r="BM149" i="12" s="1"/>
  <c r="AT145" i="12"/>
  <c r="AT159" i="12" s="1"/>
  <c r="BC159" i="12"/>
  <c r="BQ93" i="12"/>
  <c r="BO145" i="12" s="1"/>
  <c r="CO103" i="12"/>
  <c r="CJ147" i="12" s="1"/>
  <c r="AU141" i="12"/>
  <c r="BF151" i="12"/>
  <c r="BG151" i="12" s="1"/>
  <c r="CO128" i="12"/>
  <c r="CK151" i="12" s="1"/>
  <c r="AU180" i="12"/>
  <c r="AT143" i="12"/>
  <c r="AT156" i="12" s="1"/>
  <c r="BA156" i="12"/>
  <c r="BQ79" i="12"/>
  <c r="BM143" i="12" s="1"/>
  <c r="CA184" i="12"/>
  <c r="CE184" i="12" s="1"/>
  <c r="CO117" i="12"/>
  <c r="BY159" i="12"/>
  <c r="CO91" i="12"/>
  <c r="CK145" i="12" s="1"/>
  <c r="CO115" i="12"/>
  <c r="CJ149" i="12" s="1"/>
  <c r="BO185" i="12"/>
  <c r="BS185" i="12" s="1"/>
  <c r="CC118" i="12"/>
  <c r="BX159" i="12"/>
  <c r="CO90" i="12"/>
  <c r="CJ145" i="12" s="1"/>
  <c r="AQ179" i="12"/>
  <c r="AU179" i="12" s="1"/>
  <c r="AT172" i="12"/>
  <c r="BF141" i="12"/>
  <c r="BC178" i="12"/>
  <c r="BG178" i="12" s="1"/>
  <c r="BF169" i="12"/>
  <c r="BF170" i="12" s="1"/>
  <c r="BF171" i="12" s="1"/>
  <c r="BQ81" i="12"/>
  <c r="BO143" i="12" s="1"/>
  <c r="BC156" i="12"/>
  <c r="CA181" i="12"/>
  <c r="CE181" i="12" s="1"/>
  <c r="CO105" i="12"/>
  <c r="CC78" i="12"/>
  <c r="BX143" i="12" s="1"/>
  <c r="BL156" i="12"/>
  <c r="G160" i="12"/>
  <c r="CO97" i="12"/>
  <c r="CJ146" i="12" s="1"/>
  <c r="CA187" i="12"/>
  <c r="CE187" i="12" s="1"/>
  <c r="CO129" i="12"/>
  <c r="CO127" i="12"/>
  <c r="CJ151" i="12" s="1"/>
  <c r="K150" i="12"/>
  <c r="Z121" i="5"/>
  <c r="X121" i="5" s="1"/>
  <c r="AA112" i="5"/>
  <c r="AA107" i="5"/>
  <c r="R145" i="6"/>
  <c r="O19" i="9" l="1"/>
  <c r="AE19" i="9" s="1"/>
  <c r="AE31" i="9" s="1"/>
  <c r="O20" i="10"/>
  <c r="O42" i="10" s="1"/>
  <c r="O47" i="10" s="1"/>
  <c r="GQ146" i="12"/>
  <c r="F28" i="17" s="1"/>
  <c r="X119" i="5"/>
  <c r="AA115" i="5"/>
  <c r="FI17" i="12"/>
  <c r="EU135" i="12"/>
  <c r="EX135" i="12" s="1"/>
  <c r="EY135" i="12" s="1"/>
  <c r="EU175" i="12"/>
  <c r="EY175" i="12" s="1"/>
  <c r="R111" i="5"/>
  <c r="R112" i="5"/>
  <c r="R113" i="5"/>
  <c r="R114" i="5"/>
  <c r="R115" i="5"/>
  <c r="R109" i="5"/>
  <c r="AM20" i="10"/>
  <c r="O119" i="5"/>
  <c r="AA111" i="5"/>
  <c r="AA109" i="5"/>
  <c r="F42" i="10"/>
  <c r="CI19" i="9"/>
  <c r="CH31" i="9" s="1"/>
  <c r="AC31" i="9"/>
  <c r="N31" i="9"/>
  <c r="O31" i="9"/>
  <c r="R108" i="5"/>
  <c r="AU19" i="9"/>
  <c r="AT31" i="9" s="1"/>
  <c r="AD31" i="9"/>
  <c r="P31" i="9"/>
  <c r="H42" i="10"/>
  <c r="H47" i="10" s="1"/>
  <c r="R106" i="5"/>
  <c r="Q121" i="5"/>
  <c r="O121" i="5" s="1"/>
  <c r="BK19" i="9"/>
  <c r="BK31" i="9" s="1"/>
  <c r="AF31" i="9"/>
  <c r="AF32" i="9" s="1"/>
  <c r="BS19" i="9"/>
  <c r="BQ31" i="9" s="1"/>
  <c r="AM19" i="9"/>
  <c r="AN31" i="9" s="1"/>
  <c r="BC19" i="9"/>
  <c r="BA31" i="9" s="1"/>
  <c r="M31" i="9"/>
  <c r="BQ170" i="7"/>
  <c r="F105" i="3"/>
  <c r="CO66" i="12"/>
  <c r="CA141" i="12"/>
  <c r="CA142" i="12"/>
  <c r="CD142" i="12" s="1"/>
  <c r="CE142" i="12" s="1"/>
  <c r="CO74" i="12"/>
  <c r="DA63" i="12"/>
  <c r="CK141" i="12"/>
  <c r="BX142" i="12"/>
  <c r="CO70" i="12"/>
  <c r="DA62" i="12"/>
  <c r="CJ141" i="12"/>
  <c r="CA19" i="9"/>
  <c r="BY31" i="9" s="1"/>
  <c r="W19" i="9"/>
  <c r="U31" i="9" s="1"/>
  <c r="CO104" i="12"/>
  <c r="CK147" i="12" s="1"/>
  <c r="CM147" i="12" s="1"/>
  <c r="CA152" i="12"/>
  <c r="DA94" i="12"/>
  <c r="CK152" i="12"/>
  <c r="CM192" i="12"/>
  <c r="CQ192" i="12" s="1"/>
  <c r="CQ199" i="12" s="1"/>
  <c r="BO148" i="12"/>
  <c r="CA147" i="12"/>
  <c r="BR152" i="12"/>
  <c r="BS152" i="12" s="1"/>
  <c r="GQ152" i="12"/>
  <c r="CM151" i="12"/>
  <c r="AO150" i="12"/>
  <c r="AO158" i="12" s="1"/>
  <c r="BO149" i="12"/>
  <c r="AE150" i="12"/>
  <c r="AH150" i="12" s="1"/>
  <c r="AH158" i="12" s="1"/>
  <c r="AC158" i="12"/>
  <c r="AC160" i="12" s="1"/>
  <c r="W42" i="10"/>
  <c r="W47" i="10" s="1"/>
  <c r="V42" i="10"/>
  <c r="V47" i="10" s="1"/>
  <c r="W53" i="10" s="1"/>
  <c r="N42" i="10"/>
  <c r="N47" i="10" s="1"/>
  <c r="O53" i="10" s="1"/>
  <c r="AF42" i="10"/>
  <c r="AD42" i="10"/>
  <c r="AD47" i="10" s="1"/>
  <c r="AE53" i="10" s="1"/>
  <c r="AE42" i="10"/>
  <c r="AE47" i="10" s="1"/>
  <c r="P42" i="10"/>
  <c r="P47" i="10" s="1"/>
  <c r="CJ31" i="9"/>
  <c r="BC182" i="12"/>
  <c r="BG182" i="12" s="1"/>
  <c r="BQ106" i="12"/>
  <c r="EG156" i="12"/>
  <c r="AN109" i="7"/>
  <c r="AO168" i="7"/>
  <c r="AV168" i="7"/>
  <c r="AN111" i="7"/>
  <c r="Q191" i="5"/>
  <c r="Q205" i="5" s="1"/>
  <c r="O205" i="5" s="1"/>
  <c r="AG55" i="12"/>
  <c r="AB140" i="12" s="1"/>
  <c r="D153" i="12"/>
  <c r="D157" i="12"/>
  <c r="AO157" i="12"/>
  <c r="CC58" i="12"/>
  <c r="CA140" i="12" s="1"/>
  <c r="BF140" i="12"/>
  <c r="BG140" i="12" s="1"/>
  <c r="FS192" i="12"/>
  <c r="CC44" i="12"/>
  <c r="CA138" i="12" s="1"/>
  <c r="BF138" i="12"/>
  <c r="BG138" i="12" s="1"/>
  <c r="EW44" i="12"/>
  <c r="EU138" i="12" s="1"/>
  <c r="FI40" i="12"/>
  <c r="FE138" i="12" s="1"/>
  <c r="DZ138" i="12"/>
  <c r="EA138" i="12" s="1"/>
  <c r="GT136" i="12"/>
  <c r="EK26" i="12"/>
  <c r="EI136" i="12" s="1"/>
  <c r="DN136" i="12"/>
  <c r="DO136" i="12" s="1"/>
  <c r="EW22" i="12"/>
  <c r="ES136" i="12" s="1"/>
  <c r="CC26" i="12"/>
  <c r="CA136" i="12" s="1"/>
  <c r="BF136" i="12"/>
  <c r="BG136" i="12" s="1"/>
  <c r="DM21" i="12"/>
  <c r="DH136" i="12" s="1"/>
  <c r="GG21" i="12"/>
  <c r="GB136" i="12" s="1"/>
  <c r="BP73" i="7"/>
  <c r="BP77" i="7"/>
  <c r="W184" i="5"/>
  <c r="Y184" i="5" s="1"/>
  <c r="Z184" i="5" s="1"/>
  <c r="Y183" i="5"/>
  <c r="DY39" i="12"/>
  <c r="DT138" i="12" s="1"/>
  <c r="BQ21" i="12"/>
  <c r="BL136" i="12" s="1"/>
  <c r="E185" i="3"/>
  <c r="E186" i="3" s="1"/>
  <c r="E224" i="3"/>
  <c r="BQ85" i="12"/>
  <c r="BM144" i="12" s="1"/>
  <c r="BQ87" i="12"/>
  <c r="BO144" i="12" s="1"/>
  <c r="BR144" i="12" s="1"/>
  <c r="BS144" i="12" s="1"/>
  <c r="BC176" i="12"/>
  <c r="BG176" i="12" s="1"/>
  <c r="CC84" i="12"/>
  <c r="BX144" i="12" s="1"/>
  <c r="X199" i="12"/>
  <c r="X176" i="12"/>
  <c r="GI136" i="12"/>
  <c r="BS135" i="12"/>
  <c r="GG35" i="12"/>
  <c r="AI148" i="12"/>
  <c r="DM71" i="12"/>
  <c r="DI142" i="12" s="1"/>
  <c r="W150" i="12"/>
  <c r="V158" i="12"/>
  <c r="V160" i="12" s="1"/>
  <c r="BG147" i="12"/>
  <c r="BX158" i="12"/>
  <c r="DA56" i="12"/>
  <c r="CW140" i="12" s="1"/>
  <c r="AI145" i="12"/>
  <c r="AI159" i="12" s="1"/>
  <c r="AH159" i="12"/>
  <c r="AI156" i="12"/>
  <c r="FK148" i="12"/>
  <c r="K158" i="12"/>
  <c r="K160" i="12" s="1"/>
  <c r="J160" i="12"/>
  <c r="CA175" i="12"/>
  <c r="CE175" i="12" s="1"/>
  <c r="BH111" i="7"/>
  <c r="BD145" i="7"/>
  <c r="BD151" i="7"/>
  <c r="BD153" i="7"/>
  <c r="BB111" i="7"/>
  <c r="BJ151" i="7"/>
  <c r="BJ153" i="7"/>
  <c r="BB109" i="7"/>
  <c r="Z109" i="7"/>
  <c r="Z111" i="7"/>
  <c r="BB150" i="7"/>
  <c r="BJ110" i="7"/>
  <c r="BH112" i="7"/>
  <c r="BK110" i="7"/>
  <c r="BC112" i="7"/>
  <c r="BD112" i="7"/>
  <c r="BJ161" i="7"/>
  <c r="BP66" i="7"/>
  <c r="BQ92" i="7" s="1"/>
  <c r="BQ94" i="7" s="1"/>
  <c r="BP98" i="7" s="1"/>
  <c r="BP104" i="7" s="1"/>
  <c r="G47" i="11"/>
  <c r="G49" i="11" s="1"/>
  <c r="BJ92" i="7"/>
  <c r="BJ94" i="7" s="1"/>
  <c r="BI98" i="7" s="1"/>
  <c r="BI104" i="7" s="1"/>
  <c r="BJ168" i="7" s="1"/>
  <c r="GS209" i="12"/>
  <c r="P32" i="16" s="1"/>
  <c r="CC48" i="12"/>
  <c r="BX139" i="12" s="1"/>
  <c r="CD137" i="12"/>
  <c r="CE137" i="12" s="1"/>
  <c r="F48" i="3"/>
  <c r="BP55" i="7"/>
  <c r="DY30" i="12"/>
  <c r="DT137" i="12" s="1"/>
  <c r="DM12" i="12"/>
  <c r="DH135" i="12" s="1"/>
  <c r="X197" i="12"/>
  <c r="X196" i="12"/>
  <c r="X198" i="12"/>
  <c r="X201" i="12"/>
  <c r="X195" i="12"/>
  <c r="AQ186" i="12"/>
  <c r="AU186" i="12" s="1"/>
  <c r="AU189" i="12" s="1"/>
  <c r="BE123" i="12"/>
  <c r="FK145" i="12"/>
  <c r="K153" i="12"/>
  <c r="E254" i="3" s="1"/>
  <c r="Z189" i="5"/>
  <c r="AA189" i="5" s="1"/>
  <c r="GE158" i="12"/>
  <c r="GH146" i="12"/>
  <c r="GI146" i="12" s="1"/>
  <c r="F108" i="3"/>
  <c r="F109" i="3" s="1"/>
  <c r="BK146" i="7"/>
  <c r="GT146" i="12"/>
  <c r="CC98" i="12"/>
  <c r="BY146" i="12" s="1"/>
  <c r="E195" i="3"/>
  <c r="E220" i="3"/>
  <c r="E221" i="3" s="1"/>
  <c r="GI147" i="12"/>
  <c r="GS98" i="12"/>
  <c r="GO146" i="12" s="1"/>
  <c r="AH146" i="12"/>
  <c r="AH157" i="12" s="1"/>
  <c r="BI145" i="7"/>
  <c r="GS93" i="12"/>
  <c r="GQ145" i="12" s="1"/>
  <c r="GE159" i="12"/>
  <c r="BK139" i="7"/>
  <c r="DM51" i="12"/>
  <c r="DK139" i="12" s="1"/>
  <c r="FV145" i="12"/>
  <c r="FV159" i="12" s="1"/>
  <c r="CP139" i="12"/>
  <c r="CM177" i="12"/>
  <c r="CQ177" i="12" s="1"/>
  <c r="FV148" i="12"/>
  <c r="AQ157" i="12"/>
  <c r="BE100" i="12"/>
  <c r="BC146" i="12" s="1"/>
  <c r="GQ183" i="12"/>
  <c r="GU183" i="12" s="1"/>
  <c r="GO148" i="12"/>
  <c r="GS6" i="12"/>
  <c r="BD145" i="12" s="1"/>
  <c r="GI151" i="12"/>
  <c r="GI149" i="12"/>
  <c r="CD135" i="12"/>
  <c r="DZ152" i="12"/>
  <c r="EA152" i="12" s="1"/>
  <c r="GT150" i="12"/>
  <c r="GI150" i="12"/>
  <c r="EA143" i="12"/>
  <c r="EA156" i="12" s="1"/>
  <c r="EU156" i="12"/>
  <c r="EU179" i="12"/>
  <c r="EY179" i="12" s="1"/>
  <c r="GG78" i="12"/>
  <c r="GB143" i="12" s="1"/>
  <c r="FU79" i="12"/>
  <c r="FQ143" i="12" s="1"/>
  <c r="FI81" i="12"/>
  <c r="FG143" i="12" s="1"/>
  <c r="EL143" i="12"/>
  <c r="EL156" i="12" s="1"/>
  <c r="AU145" i="12"/>
  <c r="AU159" i="12" s="1"/>
  <c r="FI31" i="12"/>
  <c r="FE137" i="12" s="1"/>
  <c r="FK137" i="12"/>
  <c r="GG49" i="12"/>
  <c r="GC139" i="12" s="1"/>
  <c r="FU13" i="12"/>
  <c r="EM192" i="12"/>
  <c r="EM199" i="12" s="1"/>
  <c r="DA97" i="12"/>
  <c r="CV146" i="12" s="1"/>
  <c r="AG205" i="12"/>
  <c r="AJ205" i="12" s="1"/>
  <c r="CK159" i="12"/>
  <c r="DA91" i="12"/>
  <c r="CW145" i="12" s="1"/>
  <c r="CM187" i="12"/>
  <c r="CQ187" i="12" s="1"/>
  <c r="DA129" i="12"/>
  <c r="BF145" i="12"/>
  <c r="BF159" i="12" s="1"/>
  <c r="DA115" i="12"/>
  <c r="CV149" i="12" s="1"/>
  <c r="CC116" i="12"/>
  <c r="BY149" i="12" s="1"/>
  <c r="CM181" i="12"/>
  <c r="CQ181" i="12" s="1"/>
  <c r="DA105" i="12"/>
  <c r="AJ198" i="12"/>
  <c r="AJ199" i="12"/>
  <c r="AJ201" i="12"/>
  <c r="AJ195" i="12"/>
  <c r="AJ196" i="12"/>
  <c r="AJ197" i="12"/>
  <c r="BO159" i="12"/>
  <c r="CC93" i="12"/>
  <c r="CA145" i="12" s="1"/>
  <c r="CM184" i="12"/>
  <c r="CQ184" i="12" s="1"/>
  <c r="DA117" i="12"/>
  <c r="DM130" i="12"/>
  <c r="CY188" i="12"/>
  <c r="DC188" i="12" s="1"/>
  <c r="CC111" i="12"/>
  <c r="BY148" i="12" s="1"/>
  <c r="BO183" i="12"/>
  <c r="BS183" i="12" s="1"/>
  <c r="CJ159" i="12"/>
  <c r="DA90" i="12"/>
  <c r="CV145" i="12" s="1"/>
  <c r="AT149" i="12"/>
  <c r="AU149" i="12" s="1"/>
  <c r="DA127" i="12"/>
  <c r="CV151" i="12" s="1"/>
  <c r="DA104" i="12"/>
  <c r="CW147" i="12" s="1"/>
  <c r="DA128" i="12"/>
  <c r="CW151" i="12" s="1"/>
  <c r="AT148" i="12"/>
  <c r="DA103" i="12"/>
  <c r="CV147" i="12" s="1"/>
  <c r="BR147" i="12"/>
  <c r="BR141" i="12"/>
  <c r="BO178" i="12"/>
  <c r="BS178" i="12" s="1"/>
  <c r="CC79" i="12"/>
  <c r="BY143" i="12" s="1"/>
  <c r="BM156" i="12"/>
  <c r="CA185" i="12"/>
  <c r="CE185" i="12" s="1"/>
  <c r="CO118" i="12"/>
  <c r="BG141" i="12"/>
  <c r="BX156" i="12"/>
  <c r="CO78" i="12"/>
  <c r="CJ143" i="12" s="1"/>
  <c r="BG180" i="12"/>
  <c r="BF143" i="12"/>
  <c r="BF156" i="12" s="1"/>
  <c r="BR151" i="12"/>
  <c r="BS151" i="12" s="1"/>
  <c r="AG208" i="12"/>
  <c r="H31" i="11" s="1"/>
  <c r="I31" i="11" s="1"/>
  <c r="BO156" i="12"/>
  <c r="BR169" i="12"/>
  <c r="BR170" i="12" s="1"/>
  <c r="BR171" i="12" s="1"/>
  <c r="CC81" i="12"/>
  <c r="CA143" i="12" s="1"/>
  <c r="AU143" i="12"/>
  <c r="AU156" i="12" s="1"/>
  <c r="BC179" i="12"/>
  <c r="BG179" i="12" s="1"/>
  <c r="BF172" i="12"/>
  <c r="X180" i="12"/>
  <c r="AE32" i="9"/>
  <c r="AE38" i="9" s="1"/>
  <c r="X189" i="12"/>
  <c r="X178" i="12"/>
  <c r="X182" i="12"/>
  <c r="X186" i="12"/>
  <c r="X188" i="12"/>
  <c r="X177" i="12"/>
  <c r="X183" i="12"/>
  <c r="X185" i="12"/>
  <c r="X187" i="12"/>
  <c r="X175" i="12"/>
  <c r="X181" i="12"/>
  <c r="X184" i="12"/>
  <c r="X192" i="12"/>
  <c r="X179" i="12"/>
  <c r="N32" i="9" l="1"/>
  <c r="N38" i="9" s="1"/>
  <c r="CG31" i="9"/>
  <c r="CH32" i="9" s="1"/>
  <c r="CH38" i="9" s="1"/>
  <c r="CX145" i="12"/>
  <c r="CI31" i="9"/>
  <c r="AD32" i="9"/>
  <c r="AD38" i="9" s="1"/>
  <c r="AO153" i="12"/>
  <c r="AS205" i="12" s="1"/>
  <c r="AV205" i="12" s="1"/>
  <c r="GG13" i="12"/>
  <c r="GC135" i="12" s="1"/>
  <c r="GD135" i="12" s="1"/>
  <c r="FQ135" i="12"/>
  <c r="GS35" i="12"/>
  <c r="GQ137" i="12" s="1"/>
  <c r="GT137" i="12" s="1"/>
  <c r="GU137" i="12" s="1"/>
  <c r="GE137" i="12"/>
  <c r="O32" i="9"/>
  <c r="O38" i="9" s="1"/>
  <c r="O44" i="9" s="1"/>
  <c r="H6" i="11"/>
  <c r="I6" i="11" s="1"/>
  <c r="AM42" i="10"/>
  <c r="AM47" i="10" s="1"/>
  <c r="AN42" i="10"/>
  <c r="AL42" i="10"/>
  <c r="AL47" i="10" s="1"/>
  <c r="AM53" i="10" s="1"/>
  <c r="R116" i="5"/>
  <c r="FG135" i="12"/>
  <c r="FJ135" i="12" s="1"/>
  <c r="FK135" i="12" s="1"/>
  <c r="FU17" i="12"/>
  <c r="FG175" i="12"/>
  <c r="FK175" i="12" s="1"/>
  <c r="AA116" i="5"/>
  <c r="CL147" i="12"/>
  <c r="F47" i="10"/>
  <c r="G53" i="10" s="1"/>
  <c r="P32" i="9"/>
  <c r="P38" i="9" s="1"/>
  <c r="BI31" i="9"/>
  <c r="BL31" i="9"/>
  <c r="BL32" i="9" s="1"/>
  <c r="BL38" i="9" s="1"/>
  <c r="BJ31" i="9"/>
  <c r="AU31" i="9"/>
  <c r="AS31" i="9"/>
  <c r="AM31" i="9"/>
  <c r="BR31" i="9"/>
  <c r="BR32" i="9" s="1"/>
  <c r="BR38" i="9" s="1"/>
  <c r="AV31" i="9"/>
  <c r="AL31" i="9"/>
  <c r="BD31" i="9"/>
  <c r="BD32" i="9" s="1"/>
  <c r="BD38" i="9" s="1"/>
  <c r="AK31" i="9"/>
  <c r="BC31" i="9"/>
  <c r="BC32" i="9" s="1"/>
  <c r="BC38" i="9" s="1"/>
  <c r="BC44" i="9" s="1"/>
  <c r="V31" i="9"/>
  <c r="V32" i="9" s="1"/>
  <c r="V38" i="9" s="1"/>
  <c r="BB31" i="9"/>
  <c r="BB32" i="9" s="1"/>
  <c r="BB38" i="9" s="1"/>
  <c r="BT31" i="9"/>
  <c r="BT32" i="9" s="1"/>
  <c r="BT38" i="9" s="1"/>
  <c r="BS31" i="9"/>
  <c r="BS32" i="9" s="1"/>
  <c r="H23" i="11" s="1"/>
  <c r="I23" i="11" s="1"/>
  <c r="DM63" i="12"/>
  <c r="CW141" i="12"/>
  <c r="CX141" i="12" s="1"/>
  <c r="CM142" i="12"/>
  <c r="CP142" i="12" s="1"/>
  <c r="CQ142" i="12" s="1"/>
  <c r="DA74" i="12"/>
  <c r="DA66" i="12"/>
  <c r="CM141" i="12"/>
  <c r="CN141" i="12" s="1"/>
  <c r="DM62" i="12"/>
  <c r="CV141" i="12"/>
  <c r="CJ142" i="12"/>
  <c r="DA70" i="12"/>
  <c r="BZ31" i="9"/>
  <c r="BZ32" i="9" s="1"/>
  <c r="BZ38" i="9" s="1"/>
  <c r="X31" i="9"/>
  <c r="X32" i="9" s="1"/>
  <c r="H17" i="11" s="1"/>
  <c r="I17" i="11" s="1"/>
  <c r="W31" i="9"/>
  <c r="W32" i="9" s="1"/>
  <c r="W38" i="9" s="1"/>
  <c r="W44" i="9" s="1"/>
  <c r="CB31" i="9"/>
  <c r="CB32" i="9" s="1"/>
  <c r="CB38" i="9" s="1"/>
  <c r="CA31" i="9"/>
  <c r="CA32" i="9" s="1"/>
  <c r="CA38" i="9" s="1"/>
  <c r="CA44" i="9" s="1"/>
  <c r="CB145" i="12"/>
  <c r="BP147" i="12"/>
  <c r="CN147" i="12"/>
  <c r="BZ152" i="12"/>
  <c r="H146" i="12"/>
  <c r="F137" i="12"/>
  <c r="T142" i="12"/>
  <c r="AD138" i="12"/>
  <c r="AP146" i="12"/>
  <c r="BN139" i="12"/>
  <c r="CB142" i="12"/>
  <c r="CL135" i="12"/>
  <c r="CZ138" i="12"/>
  <c r="DJ138" i="12"/>
  <c r="DJ136" i="12"/>
  <c r="DX143" i="12"/>
  <c r="DV137" i="12"/>
  <c r="DX135" i="12"/>
  <c r="EH139" i="12"/>
  <c r="EJ137" i="12"/>
  <c r="EV135" i="12"/>
  <c r="R135" i="12"/>
  <c r="AD142" i="12"/>
  <c r="AF136" i="12"/>
  <c r="BP137" i="12"/>
  <c r="BZ139" i="12"/>
  <c r="H143" i="12"/>
  <c r="R144" i="12"/>
  <c r="T140" i="12"/>
  <c r="T136" i="12"/>
  <c r="AR140" i="12"/>
  <c r="BP144" i="12"/>
  <c r="BN135" i="12"/>
  <c r="CB140" i="12"/>
  <c r="CL139" i="12"/>
  <c r="CX140" i="12"/>
  <c r="ET137" i="12"/>
  <c r="H135" i="12"/>
  <c r="BB142" i="12"/>
  <c r="BN143" i="12"/>
  <c r="F146" i="12"/>
  <c r="H138" i="12"/>
  <c r="R142" i="12"/>
  <c r="R138" i="12"/>
  <c r="AF146" i="12"/>
  <c r="AR138" i="12"/>
  <c r="BD146" i="12"/>
  <c r="BD137" i="12"/>
  <c r="BP142" i="12"/>
  <c r="BZ142" i="12"/>
  <c r="CB138" i="12"/>
  <c r="CX138" i="12"/>
  <c r="CZ136" i="12"/>
  <c r="DX138" i="12"/>
  <c r="EH135" i="12"/>
  <c r="GF146" i="12"/>
  <c r="GP136" i="12"/>
  <c r="T144" i="12"/>
  <c r="AF144" i="12"/>
  <c r="AD140" i="12"/>
  <c r="AP139" i="12"/>
  <c r="BB140" i="12"/>
  <c r="BZ135" i="12"/>
  <c r="H136" i="12"/>
  <c r="R136" i="12"/>
  <c r="AD139" i="12"/>
  <c r="AF137" i="12"/>
  <c r="AR144" i="12"/>
  <c r="AP142" i="12"/>
  <c r="AP140" i="12"/>
  <c r="AR136" i="12"/>
  <c r="BB139" i="12"/>
  <c r="BN144" i="12"/>
  <c r="BP140" i="12"/>
  <c r="BP136" i="12"/>
  <c r="BZ140" i="12"/>
  <c r="BZ136" i="12"/>
  <c r="DX136" i="12"/>
  <c r="EJ138" i="12"/>
  <c r="GP146" i="12"/>
  <c r="BB144" i="12"/>
  <c r="CZ135" i="12"/>
  <c r="F140" i="12"/>
  <c r="F138" i="12"/>
  <c r="R146" i="12"/>
  <c r="AD146" i="12"/>
  <c r="AP138" i="12"/>
  <c r="BN142" i="12"/>
  <c r="BN138" i="12"/>
  <c r="CL136" i="12"/>
  <c r="CX136" i="12"/>
  <c r="DV138" i="12"/>
  <c r="EJ146" i="12"/>
  <c r="EJ136" i="12"/>
  <c r="EV143" i="12"/>
  <c r="FH146" i="12"/>
  <c r="GD146" i="12"/>
  <c r="BB136" i="12"/>
  <c r="CX137" i="12"/>
  <c r="FR146" i="12"/>
  <c r="H144" i="12"/>
  <c r="R143" i="12"/>
  <c r="T141" i="12"/>
  <c r="T137" i="12"/>
  <c r="AF140" i="12"/>
  <c r="BD142" i="12"/>
  <c r="BD140" i="12"/>
  <c r="BN136" i="12"/>
  <c r="BZ143" i="12"/>
  <c r="CB141" i="12"/>
  <c r="CN142" i="12"/>
  <c r="CX139" i="12"/>
  <c r="CZ137" i="12"/>
  <c r="DV136" i="12"/>
  <c r="EH138" i="12"/>
  <c r="ET136" i="12"/>
  <c r="FT146" i="12"/>
  <c r="FR139" i="12"/>
  <c r="FT137" i="12"/>
  <c r="GF136" i="12"/>
  <c r="GR136" i="12"/>
  <c r="CN137" i="12"/>
  <c r="EH143" i="12"/>
  <c r="R139" i="12"/>
  <c r="AF138" i="12"/>
  <c r="AR146" i="12"/>
  <c r="BD138" i="12"/>
  <c r="BN146" i="12"/>
  <c r="CB137" i="12"/>
  <c r="DL138" i="12"/>
  <c r="DL136" i="12"/>
  <c r="EH146" i="12"/>
  <c r="EH136" i="12"/>
  <c r="GR146" i="12"/>
  <c r="AR137" i="12"/>
  <c r="BP141" i="12"/>
  <c r="ET146" i="12"/>
  <c r="BZ146" i="12"/>
  <c r="F142" i="12"/>
  <c r="EV138" i="12"/>
  <c r="H142" i="12"/>
  <c r="DJ137" i="12"/>
  <c r="BB146" i="12"/>
  <c r="GD139" i="12"/>
  <c r="DL135" i="12"/>
  <c r="BB135" i="12"/>
  <c r="H140" i="12"/>
  <c r="DJ142" i="12"/>
  <c r="AF139" i="12"/>
  <c r="CX135" i="12"/>
  <c r="T138" i="12"/>
  <c r="FR135" i="12"/>
  <c r="DV139" i="12"/>
  <c r="AP135" i="12"/>
  <c r="F144" i="12"/>
  <c r="EJ143" i="12"/>
  <c r="BP143" i="12"/>
  <c r="BZ141" i="12"/>
  <c r="BN140" i="12"/>
  <c r="FF137" i="12"/>
  <c r="DJ139" i="12"/>
  <c r="AD135" i="12"/>
  <c r="DL137" i="12"/>
  <c r="BB141" i="12"/>
  <c r="F143" i="12"/>
  <c r="AF141" i="12"/>
  <c r="CL137" i="12"/>
  <c r="F135" i="12"/>
  <c r="AP143" i="12"/>
  <c r="BZ137" i="12"/>
  <c r="BP135" i="12"/>
  <c r="ET143" i="12"/>
  <c r="BD136" i="12"/>
  <c r="AR143" i="12"/>
  <c r="EV146" i="12"/>
  <c r="CL142" i="12"/>
  <c r="AD143" i="12"/>
  <c r="DL139" i="12"/>
  <c r="BB143" i="12"/>
  <c r="DX137" i="12"/>
  <c r="ET135" i="12"/>
  <c r="ET156" i="12" s="1"/>
  <c r="CB136" i="12"/>
  <c r="F141" i="12"/>
  <c r="FR143" i="12"/>
  <c r="F139" i="12"/>
  <c r="DJ143" i="12"/>
  <c r="BD144" i="12"/>
  <c r="H139" i="12"/>
  <c r="AP136" i="12"/>
  <c r="AP141" i="12"/>
  <c r="CZ139" i="12"/>
  <c r="T143" i="12"/>
  <c r="CX142" i="12"/>
  <c r="AF135" i="12"/>
  <c r="R137" i="12"/>
  <c r="BD135" i="12"/>
  <c r="BN137" i="12"/>
  <c r="CN139" i="12"/>
  <c r="H141" i="12"/>
  <c r="EV137" i="12"/>
  <c r="CB139" i="12"/>
  <c r="F136" i="12"/>
  <c r="DJ135" i="12"/>
  <c r="T146" i="12"/>
  <c r="AR142" i="12"/>
  <c r="BB138" i="12"/>
  <c r="AR139" i="12"/>
  <c r="DL143" i="12"/>
  <c r="AP144" i="12"/>
  <c r="H137" i="12"/>
  <c r="FH143" i="12"/>
  <c r="CN138" i="12"/>
  <c r="GD136" i="12"/>
  <c r="FF135" i="12"/>
  <c r="CN136" i="12"/>
  <c r="AD141" i="12"/>
  <c r="BD139" i="12"/>
  <c r="BN141" i="12"/>
  <c r="BB137" i="12"/>
  <c r="DV143" i="12"/>
  <c r="FF146" i="12"/>
  <c r="CL140" i="12"/>
  <c r="AR141" i="12"/>
  <c r="FF139" i="12"/>
  <c r="AD137" i="12"/>
  <c r="BZ138" i="12"/>
  <c r="FH137" i="12"/>
  <c r="CL141" i="12"/>
  <c r="AF143" i="12"/>
  <c r="GF137" i="12"/>
  <c r="EH137" i="12"/>
  <c r="BD141" i="12"/>
  <c r="FF138" i="12"/>
  <c r="AP137" i="12"/>
  <c r="CN135" i="12"/>
  <c r="FF143" i="12"/>
  <c r="AD144" i="12"/>
  <c r="ET138" i="12"/>
  <c r="CB135" i="12"/>
  <c r="AF142" i="12"/>
  <c r="CL138" i="12"/>
  <c r="T139" i="12"/>
  <c r="CB143" i="12"/>
  <c r="BP139" i="12"/>
  <c r="ET139" i="12"/>
  <c r="R140" i="12"/>
  <c r="DV135" i="12"/>
  <c r="BD143" i="12"/>
  <c r="EJ135" i="12"/>
  <c r="AD136" i="12"/>
  <c r="AR135" i="12"/>
  <c r="T135" i="12"/>
  <c r="BP138" i="12"/>
  <c r="R141" i="12"/>
  <c r="F151" i="12"/>
  <c r="ET147" i="12"/>
  <c r="H151" i="12"/>
  <c r="FR151" i="12"/>
  <c r="GD151" i="12"/>
  <c r="GP151" i="12"/>
  <c r="F152" i="12"/>
  <c r="FF147" i="12"/>
  <c r="EV147" i="12"/>
  <c r="F147" i="12"/>
  <c r="R151" i="12"/>
  <c r="DV152" i="12"/>
  <c r="R145" i="12"/>
  <c r="FH147" i="12"/>
  <c r="FR147" i="12"/>
  <c r="FF150" i="12"/>
  <c r="R147" i="12"/>
  <c r="AD151" i="12"/>
  <c r="T151" i="12"/>
  <c r="GF151" i="12"/>
  <c r="F145" i="12"/>
  <c r="EH152" i="12"/>
  <c r="H147" i="12"/>
  <c r="DX152" i="12"/>
  <c r="R152" i="12"/>
  <c r="FF149" i="12"/>
  <c r="F149" i="12"/>
  <c r="ET149" i="12"/>
  <c r="FT151" i="12"/>
  <c r="DV145" i="12"/>
  <c r="GR151" i="12"/>
  <c r="H152" i="12"/>
  <c r="EV149" i="12"/>
  <c r="FR145" i="12"/>
  <c r="AD152" i="12"/>
  <c r="AD147" i="12"/>
  <c r="H149" i="12"/>
  <c r="EJ152" i="12"/>
  <c r="T152" i="12"/>
  <c r="AF151" i="12"/>
  <c r="ET145" i="12"/>
  <c r="FF145" i="12"/>
  <c r="FT147" i="12"/>
  <c r="FR149" i="12"/>
  <c r="AP151" i="12"/>
  <c r="EH145" i="12"/>
  <c r="T147" i="12"/>
  <c r="R149" i="12"/>
  <c r="FR150" i="12"/>
  <c r="ET148" i="12"/>
  <c r="GD147" i="12"/>
  <c r="ET152" i="12"/>
  <c r="FH150" i="12"/>
  <c r="FH149" i="12"/>
  <c r="EJ145" i="12"/>
  <c r="AD145" i="12"/>
  <c r="GP149" i="12"/>
  <c r="T145" i="12"/>
  <c r="GD149" i="12"/>
  <c r="EV148" i="12"/>
  <c r="EV152" i="12"/>
  <c r="FT150" i="12"/>
  <c r="FF148" i="12"/>
  <c r="AD149" i="12"/>
  <c r="F148" i="12"/>
  <c r="GP147" i="12"/>
  <c r="AF147" i="12"/>
  <c r="AP145" i="12"/>
  <c r="H145" i="12"/>
  <c r="AP152" i="12"/>
  <c r="FF152" i="12"/>
  <c r="GD150" i="12"/>
  <c r="T149" i="12"/>
  <c r="GD145" i="12"/>
  <c r="AF152" i="12"/>
  <c r="AP147" i="12"/>
  <c r="BB151" i="12"/>
  <c r="AD148" i="12"/>
  <c r="AR151" i="12"/>
  <c r="GF147" i="12"/>
  <c r="FT149" i="12"/>
  <c r="R148" i="12"/>
  <c r="EV145" i="12"/>
  <c r="F150" i="12"/>
  <c r="DX145" i="12"/>
  <c r="AF148" i="12"/>
  <c r="BN145" i="12"/>
  <c r="R150" i="12"/>
  <c r="FR148" i="12"/>
  <c r="H150" i="12"/>
  <c r="FH145" i="12"/>
  <c r="GF150" i="12"/>
  <c r="FH152" i="12"/>
  <c r="FR152" i="12"/>
  <c r="AP148" i="12"/>
  <c r="AR152" i="12"/>
  <c r="GR149" i="12"/>
  <c r="BD151" i="12"/>
  <c r="GR147" i="12"/>
  <c r="GF149" i="12"/>
  <c r="AR147" i="12"/>
  <c r="H148" i="12"/>
  <c r="BB152" i="12"/>
  <c r="AP149" i="12"/>
  <c r="BN151" i="12"/>
  <c r="FH148" i="12"/>
  <c r="AF149" i="12"/>
  <c r="BB145" i="12"/>
  <c r="GP145" i="12"/>
  <c r="T148" i="12"/>
  <c r="AF145" i="12"/>
  <c r="AR148" i="12"/>
  <c r="GP150" i="12"/>
  <c r="BN147" i="12"/>
  <c r="FT148" i="12"/>
  <c r="FT152" i="12"/>
  <c r="BN152" i="12"/>
  <c r="BB147" i="12"/>
  <c r="FT145" i="12"/>
  <c r="AR145" i="12"/>
  <c r="T150" i="12"/>
  <c r="BZ151" i="12"/>
  <c r="BB149" i="12"/>
  <c r="BP151" i="12"/>
  <c r="GD152" i="12"/>
  <c r="BB148" i="12"/>
  <c r="AR149" i="12"/>
  <c r="GD148" i="12"/>
  <c r="BD152" i="12"/>
  <c r="BZ145" i="12"/>
  <c r="CL151" i="12"/>
  <c r="BZ147" i="12"/>
  <c r="GF148" i="12"/>
  <c r="CN151" i="12"/>
  <c r="CB147" i="12"/>
  <c r="GF145" i="12"/>
  <c r="AD150" i="12"/>
  <c r="GP152" i="12"/>
  <c r="BN148" i="12"/>
  <c r="BD147" i="12"/>
  <c r="GF152" i="12"/>
  <c r="BP148" i="12"/>
  <c r="CL145" i="12"/>
  <c r="BP145" i="12"/>
  <c r="BN149" i="12"/>
  <c r="GR150" i="12"/>
  <c r="BD148" i="12"/>
  <c r="BP149" i="12"/>
  <c r="BP152" i="12"/>
  <c r="CB151" i="12"/>
  <c r="BD149" i="12"/>
  <c r="AE153" i="12"/>
  <c r="AG206" i="12" s="1"/>
  <c r="AJ206" i="12" s="1"/>
  <c r="AO160" i="12"/>
  <c r="CA148" i="12"/>
  <c r="CB148" i="12" s="1"/>
  <c r="BZ148" i="12"/>
  <c r="CY151" i="12"/>
  <c r="CZ151" i="12" s="1"/>
  <c r="CX151" i="12"/>
  <c r="CA149" i="12"/>
  <c r="CB149" i="12" s="1"/>
  <c r="BZ149" i="12"/>
  <c r="AF150" i="12"/>
  <c r="AE158" i="12"/>
  <c r="AE160" i="12" s="1"/>
  <c r="GR152" i="12"/>
  <c r="GO158" i="12"/>
  <c r="GP148" i="12"/>
  <c r="GQ148" i="12"/>
  <c r="GR148" i="12" s="1"/>
  <c r="BA150" i="12"/>
  <c r="CM152" i="12"/>
  <c r="CL152" i="12"/>
  <c r="CX147" i="12"/>
  <c r="CY147" i="12"/>
  <c r="CZ147" i="12" s="1"/>
  <c r="AQ150" i="12"/>
  <c r="AP150" i="12"/>
  <c r="CW152" i="12"/>
  <c r="DM94" i="12"/>
  <c r="CY192" i="12"/>
  <c r="DC192" i="12" s="1"/>
  <c r="DC199" i="12" s="1"/>
  <c r="GR145" i="12"/>
  <c r="GQ159" i="12"/>
  <c r="M14" i="16" s="1"/>
  <c r="P16" i="16" s="1"/>
  <c r="CB152" i="12"/>
  <c r="CD152" i="12"/>
  <c r="CE152" i="12" s="1"/>
  <c r="BK32" i="9"/>
  <c r="BK38" i="9" s="1"/>
  <c r="BK44" i="9" s="1"/>
  <c r="H7" i="11"/>
  <c r="I7" i="11" s="1"/>
  <c r="H8" i="11"/>
  <c r="I8" i="11" s="1"/>
  <c r="H9" i="11"/>
  <c r="I9" i="11" s="1"/>
  <c r="AF47" i="10"/>
  <c r="CJ32" i="9"/>
  <c r="CJ38" i="9" s="1"/>
  <c r="CI32" i="9"/>
  <c r="AT32" i="9"/>
  <c r="AT38" i="9" s="1"/>
  <c r="AF38" i="9"/>
  <c r="H18" i="11"/>
  <c r="I18" i="11" s="1"/>
  <c r="CC106" i="12"/>
  <c r="BO182" i="12"/>
  <c r="BS182" i="12" s="1"/>
  <c r="AH160" i="12"/>
  <c r="CJ158" i="12"/>
  <c r="ES156" i="12"/>
  <c r="Q202" i="5"/>
  <c r="AS55" i="12"/>
  <c r="AN140" i="12" s="1"/>
  <c r="E191" i="3"/>
  <c r="E217" i="3" s="1"/>
  <c r="D160" i="12"/>
  <c r="P157" i="12"/>
  <c r="P160" i="12" s="1"/>
  <c r="P153" i="12"/>
  <c r="U204" i="12" s="1"/>
  <c r="X204" i="12" s="1"/>
  <c r="BR140" i="12"/>
  <c r="BS140" i="12" s="1"/>
  <c r="CO58" i="12"/>
  <c r="CM140" i="12" s="1"/>
  <c r="CN140" i="12" s="1"/>
  <c r="BR138" i="12"/>
  <c r="BS138" i="12" s="1"/>
  <c r="CD138" i="12"/>
  <c r="CE138" i="12" s="1"/>
  <c r="FU40" i="12"/>
  <c r="FQ138" i="12" s="1"/>
  <c r="FR138" i="12" s="1"/>
  <c r="EL138" i="12"/>
  <c r="EM138" i="12" s="1"/>
  <c r="FI44" i="12"/>
  <c r="FG138" i="12" s="1"/>
  <c r="FH138" i="12" s="1"/>
  <c r="DZ136" i="12"/>
  <c r="EA136" i="12" s="1"/>
  <c r="EW26" i="12"/>
  <c r="EU136" i="12" s="1"/>
  <c r="EV136" i="12" s="1"/>
  <c r="FI22" i="12"/>
  <c r="FE136" i="12" s="1"/>
  <c r="FF136" i="12" s="1"/>
  <c r="E187" i="3"/>
  <c r="E188" i="3" s="1"/>
  <c r="BR136" i="12"/>
  <c r="BS136" i="12" s="1"/>
  <c r="CD136" i="12"/>
  <c r="CE136" i="12" s="1"/>
  <c r="CC21" i="12"/>
  <c r="BX136" i="12" s="1"/>
  <c r="EK39" i="12"/>
  <c r="EF138" i="12" s="1"/>
  <c r="Z183" i="5"/>
  <c r="Y185" i="5"/>
  <c r="Y191" i="5" s="1"/>
  <c r="GS21" i="12"/>
  <c r="GN136" i="12" s="1"/>
  <c r="DY21" i="12"/>
  <c r="DT136" i="12" s="1"/>
  <c r="CO84" i="12"/>
  <c r="CJ144" i="12" s="1"/>
  <c r="CC87" i="12"/>
  <c r="CA144" i="12" s="1"/>
  <c r="CD144" i="12" s="1"/>
  <c r="CE144" i="12" s="1"/>
  <c r="BO176" i="12"/>
  <c r="BS176" i="12" s="1"/>
  <c r="CC85" i="12"/>
  <c r="BY144" i="12" s="1"/>
  <c r="BZ144" i="12" s="1"/>
  <c r="BA157" i="12"/>
  <c r="FW148" i="12"/>
  <c r="FV158" i="12"/>
  <c r="GU136" i="12"/>
  <c r="W158" i="12"/>
  <c r="W160" i="12" s="1"/>
  <c r="W153" i="12"/>
  <c r="AU148" i="12"/>
  <c r="CE135" i="12"/>
  <c r="CQ139" i="12"/>
  <c r="FV137" i="12"/>
  <c r="BS147" i="12"/>
  <c r="DM56" i="12"/>
  <c r="DI140" i="12" s="1"/>
  <c r="DJ140" i="12" s="1"/>
  <c r="DY71" i="12"/>
  <c r="DU142" i="12" s="1"/>
  <c r="DV142" i="12" s="1"/>
  <c r="BO112" i="7"/>
  <c r="BQ110" i="7"/>
  <c r="BR110" i="7"/>
  <c r="BK145" i="7"/>
  <c r="BK151" i="7"/>
  <c r="BK153" i="7"/>
  <c r="BO111" i="7"/>
  <c r="BI150" i="7"/>
  <c r="BI152" i="7"/>
  <c r="BI111" i="7"/>
  <c r="BQ151" i="7"/>
  <c r="BQ153" i="7"/>
  <c r="BJ112" i="7"/>
  <c r="BK112" i="7"/>
  <c r="BI109" i="7"/>
  <c r="BQ168" i="7"/>
  <c r="BQ161" i="7"/>
  <c r="E242" i="3"/>
  <c r="EK30" i="12"/>
  <c r="EF137" i="12" s="1"/>
  <c r="CO48" i="12"/>
  <c r="CJ139" i="12" s="1"/>
  <c r="DY12" i="12"/>
  <c r="DT135" i="12" s="1"/>
  <c r="DH156" i="12"/>
  <c r="BQ123" i="12"/>
  <c r="BC186" i="12"/>
  <c r="BG186" i="12" s="1"/>
  <c r="BG189" i="12" s="1"/>
  <c r="AH153" i="12"/>
  <c r="DB139" i="12"/>
  <c r="CY177" i="12"/>
  <c r="DC177" i="12" s="1"/>
  <c r="AQ153" i="12"/>
  <c r="GU151" i="12"/>
  <c r="GU149" i="12"/>
  <c r="GU147" i="12"/>
  <c r="DY51" i="12"/>
  <c r="DW139" i="12" s="1"/>
  <c r="DX139" i="12" s="1"/>
  <c r="CO98" i="12"/>
  <c r="CK146" i="12" s="1"/>
  <c r="CL146" i="12" s="1"/>
  <c r="BQ100" i="12"/>
  <c r="BO146" i="12" s="1"/>
  <c r="BP146" i="12" s="1"/>
  <c r="BC157" i="12"/>
  <c r="F114" i="3"/>
  <c r="F120" i="3" s="1"/>
  <c r="F115" i="3"/>
  <c r="EL152" i="12"/>
  <c r="EM152" i="12" s="1"/>
  <c r="AT146" i="12"/>
  <c r="AT157" i="12" s="1"/>
  <c r="FW145" i="12"/>
  <c r="AI146" i="12"/>
  <c r="AI157" i="12" s="1"/>
  <c r="GH145" i="12"/>
  <c r="GH159" i="12" s="1"/>
  <c r="GU146" i="12"/>
  <c r="GT145" i="12"/>
  <c r="GH148" i="12"/>
  <c r="F113" i="3"/>
  <c r="GU150" i="12"/>
  <c r="E225" i="3"/>
  <c r="EM143" i="12"/>
  <c r="EM156" i="12" s="1"/>
  <c r="EX143" i="12"/>
  <c r="EX156" i="12" s="1"/>
  <c r="EU180" i="12"/>
  <c r="EY180" i="12" s="1"/>
  <c r="GG79" i="12"/>
  <c r="GC143" i="12" s="1"/>
  <c r="GD143" i="12" s="1"/>
  <c r="FU81" i="12"/>
  <c r="FS143" i="12" s="1"/>
  <c r="FT143" i="12" s="1"/>
  <c r="FG179" i="12"/>
  <c r="FK179" i="12" s="1"/>
  <c r="GS78" i="12"/>
  <c r="GN143" i="12" s="1"/>
  <c r="BG145" i="12"/>
  <c r="BG159" i="12" s="1"/>
  <c r="GS49" i="12"/>
  <c r="GO139" i="12" s="1"/>
  <c r="GP139" i="12" s="1"/>
  <c r="EY192" i="12"/>
  <c r="EY199" i="12" s="1"/>
  <c r="FU31" i="12"/>
  <c r="FQ137" i="12" s="1"/>
  <c r="FR137" i="12" s="1"/>
  <c r="CJ156" i="12"/>
  <c r="DA78" i="12"/>
  <c r="DM97" i="12"/>
  <c r="DH146" i="12" s="1"/>
  <c r="BF148" i="12"/>
  <c r="AU201" i="12"/>
  <c r="DM128" i="12"/>
  <c r="DI151" i="12" s="1"/>
  <c r="CV159" i="12"/>
  <c r="DM90" i="12"/>
  <c r="DH145" i="12" s="1"/>
  <c r="AT150" i="12"/>
  <c r="AT158" i="12" s="1"/>
  <c r="CM185" i="12"/>
  <c r="CQ185" i="12" s="1"/>
  <c r="DA118" i="12"/>
  <c r="DM103" i="12"/>
  <c r="DH147" i="12" s="1"/>
  <c r="DK188" i="12"/>
  <c r="DO188" i="12" s="1"/>
  <c r="DY130" i="12"/>
  <c r="CA159" i="12"/>
  <c r="CO93" i="12"/>
  <c r="CM145" i="12" s="1"/>
  <c r="CN145" i="12" s="1"/>
  <c r="CY181" i="12"/>
  <c r="DC181" i="12" s="1"/>
  <c r="DM105" i="12"/>
  <c r="DM104" i="12"/>
  <c r="DI147" i="12" s="1"/>
  <c r="BR145" i="12"/>
  <c r="BR159" i="12" s="1"/>
  <c r="DM115" i="12"/>
  <c r="DH149" i="12" s="1"/>
  <c r="AI150" i="12"/>
  <c r="AI158" i="12" s="1"/>
  <c r="DM127" i="12"/>
  <c r="DH151" i="12" s="1"/>
  <c r="CO111" i="12"/>
  <c r="CK148" i="12" s="1"/>
  <c r="CA183" i="12"/>
  <c r="CE183" i="12" s="1"/>
  <c r="CW159" i="12"/>
  <c r="DM91" i="12"/>
  <c r="DI145" i="12" s="1"/>
  <c r="DJ145" i="12" s="1"/>
  <c r="CY184" i="12"/>
  <c r="DC184" i="12" s="1"/>
  <c r="DM117" i="12"/>
  <c r="CO116" i="12"/>
  <c r="CK149" i="12" s="1"/>
  <c r="CY187" i="12"/>
  <c r="DC187" i="12" s="1"/>
  <c r="DM129" i="12"/>
  <c r="BF149" i="12"/>
  <c r="BG149" i="12" s="1"/>
  <c r="AJ189" i="12"/>
  <c r="AJ208" i="12"/>
  <c r="AG210" i="12"/>
  <c r="BS141" i="12"/>
  <c r="CD147" i="12"/>
  <c r="CD151" i="12"/>
  <c r="CE151" i="12" s="1"/>
  <c r="BR143" i="12"/>
  <c r="BR156" i="12" s="1"/>
  <c r="BS180" i="12"/>
  <c r="CD141" i="12"/>
  <c r="CA178" i="12"/>
  <c r="CE178" i="12" s="1"/>
  <c r="BG143" i="12"/>
  <c r="BG156" i="12" s="1"/>
  <c r="CD169" i="12"/>
  <c r="CD170" i="12" s="1"/>
  <c r="CD171" i="12" s="1"/>
  <c r="CA156" i="12"/>
  <c r="AJ185" i="12"/>
  <c r="AJ181" i="12"/>
  <c r="AJ178" i="12"/>
  <c r="AJ186" i="12"/>
  <c r="AJ177" i="12"/>
  <c r="AJ184" i="12"/>
  <c r="AJ188" i="12"/>
  <c r="AJ179" i="12"/>
  <c r="AJ187" i="12"/>
  <c r="AJ192" i="12"/>
  <c r="AJ183" i="12"/>
  <c r="AJ182" i="12"/>
  <c r="AJ175" i="12"/>
  <c r="AJ180" i="12"/>
  <c r="BO179" i="12"/>
  <c r="BS179" i="12" s="1"/>
  <c r="BR172" i="12"/>
  <c r="BY156" i="12"/>
  <c r="CO79" i="12"/>
  <c r="AE44" i="9"/>
  <c r="K175" i="12"/>
  <c r="BN157" i="12" l="1"/>
  <c r="FH135" i="12"/>
  <c r="GR137" i="12"/>
  <c r="FG156" i="12"/>
  <c r="H16" i="11"/>
  <c r="I16" i="11" s="1"/>
  <c r="BJ32" i="9"/>
  <c r="CK143" i="12"/>
  <c r="CL143" i="12" s="1"/>
  <c r="CO81" i="12"/>
  <c r="CM179" i="12" s="1"/>
  <c r="CQ179" i="12" s="1"/>
  <c r="CV143" i="12"/>
  <c r="CV156" i="12" s="1"/>
  <c r="AV32" i="9"/>
  <c r="H20" i="11" s="1"/>
  <c r="I20" i="11" s="1"/>
  <c r="FS135" i="12"/>
  <c r="GG17" i="12"/>
  <c r="FS175" i="12"/>
  <c r="FW175" i="12" s="1"/>
  <c r="AN47" i="10"/>
  <c r="H10" i="11"/>
  <c r="I10" i="11" s="1"/>
  <c r="AD158" i="12"/>
  <c r="GQ158" i="12"/>
  <c r="F30" i="17" s="1"/>
  <c r="BN159" i="12"/>
  <c r="BD159" i="12"/>
  <c r="CB144" i="12"/>
  <c r="CB159" i="12" s="1"/>
  <c r="CI38" i="9"/>
  <c r="CI44" i="9" s="1"/>
  <c r="H22" i="11"/>
  <c r="I22" i="11" s="1"/>
  <c r="X38" i="9"/>
  <c r="AU32" i="9"/>
  <c r="AU38" i="9" s="1"/>
  <c r="AU44" i="9" s="1"/>
  <c r="H24" i="11"/>
  <c r="I24" i="11" s="1"/>
  <c r="AM32" i="9"/>
  <c r="H21" i="11"/>
  <c r="I21" i="11" s="1"/>
  <c r="AL32" i="9"/>
  <c r="AL38" i="9" s="1"/>
  <c r="AN32" i="9"/>
  <c r="AN38" i="9" s="1"/>
  <c r="EV156" i="12"/>
  <c r="DM66" i="12"/>
  <c r="CY141" i="12"/>
  <c r="CZ141" i="12" s="1"/>
  <c r="CY142" i="12"/>
  <c r="DM74" i="12"/>
  <c r="DY63" i="12"/>
  <c r="DI141" i="12"/>
  <c r="DJ141" i="12" s="1"/>
  <c r="CV142" i="12"/>
  <c r="DM70" i="12"/>
  <c r="DY62" i="12"/>
  <c r="DH141" i="12"/>
  <c r="AV38" i="9"/>
  <c r="AR156" i="12"/>
  <c r="EJ156" i="12"/>
  <c r="AR157" i="12"/>
  <c r="DV156" i="12"/>
  <c r="DJ156" i="12"/>
  <c r="BN156" i="12"/>
  <c r="AP158" i="12"/>
  <c r="T159" i="12"/>
  <c r="BP156" i="12"/>
  <c r="DL156" i="12"/>
  <c r="AP153" i="12"/>
  <c r="T157" i="12"/>
  <c r="F159" i="12"/>
  <c r="T158" i="12"/>
  <c r="AF159" i="12"/>
  <c r="T156" i="12"/>
  <c r="T153" i="12"/>
  <c r="R158" i="12"/>
  <c r="BD156" i="12"/>
  <c r="F157" i="12"/>
  <c r="F156" i="12"/>
  <c r="F153" i="12"/>
  <c r="AF157" i="12"/>
  <c r="AP157" i="12"/>
  <c r="R156" i="12"/>
  <c r="R153" i="12"/>
  <c r="DX156" i="12"/>
  <c r="AP159" i="12"/>
  <c r="AD156" i="12"/>
  <c r="F158" i="12"/>
  <c r="AD157" i="12"/>
  <c r="AD159" i="12"/>
  <c r="AF156" i="12"/>
  <c r="BB159" i="12"/>
  <c r="R159" i="12"/>
  <c r="H156" i="12"/>
  <c r="H153" i="12"/>
  <c r="R157" i="12"/>
  <c r="H157" i="12"/>
  <c r="AP156" i="12"/>
  <c r="H158" i="12"/>
  <c r="BB157" i="12"/>
  <c r="H159" i="12"/>
  <c r="EH156" i="12"/>
  <c r="AF158" i="12"/>
  <c r="AD153" i="12"/>
  <c r="BB156" i="12"/>
  <c r="AR159" i="12"/>
  <c r="BC150" i="12"/>
  <c r="BB150" i="12"/>
  <c r="BB153" i="12" s="1"/>
  <c r="AF153" i="12"/>
  <c r="AR150" i="12"/>
  <c r="AR158" i="12" s="1"/>
  <c r="AQ158" i="12"/>
  <c r="AQ160" i="12" s="1"/>
  <c r="DK151" i="12"/>
  <c r="DL151" i="12" s="1"/>
  <c r="DJ151" i="12"/>
  <c r="BA158" i="12"/>
  <c r="BA160" i="12" s="1"/>
  <c r="DK147" i="12"/>
  <c r="DL147" i="12" s="1"/>
  <c r="DJ147" i="12"/>
  <c r="BM150" i="12"/>
  <c r="CY152" i="12"/>
  <c r="CX152" i="12"/>
  <c r="BA153" i="12"/>
  <c r="BE205" i="12" s="1"/>
  <c r="BH205" i="12" s="1"/>
  <c r="CM148" i="12"/>
  <c r="CN148" i="12" s="1"/>
  <c r="CL148" i="12"/>
  <c r="DI152" i="12"/>
  <c r="DK192" i="12"/>
  <c r="DO192" i="12" s="1"/>
  <c r="DO199" i="12" s="1"/>
  <c r="CM149" i="12"/>
  <c r="CN149" i="12" s="1"/>
  <c r="CL149" i="12"/>
  <c r="CN152" i="12"/>
  <c r="CP152" i="12"/>
  <c r="CQ152" i="12" s="1"/>
  <c r="BJ38" i="9"/>
  <c r="BS38" i="9"/>
  <c r="BS44" i="9" s="1"/>
  <c r="H25" i="11"/>
  <c r="I25" i="11" s="1"/>
  <c r="H11" i="11"/>
  <c r="I11" i="11" s="1"/>
  <c r="R191" i="5"/>
  <c r="R184" i="5"/>
  <c r="R185" i="5"/>
  <c r="CA182" i="12"/>
  <c r="CE182" i="12" s="1"/>
  <c r="CO106" i="12"/>
  <c r="AI160" i="12"/>
  <c r="R202" i="5"/>
  <c r="R197" i="5"/>
  <c r="R199" i="5"/>
  <c r="R198" i="5"/>
  <c r="R194" i="5"/>
  <c r="R183" i="5"/>
  <c r="R188" i="5"/>
  <c r="R187" i="5"/>
  <c r="Q207" i="5"/>
  <c r="O207" i="5" s="1"/>
  <c r="R189" i="5"/>
  <c r="AB157" i="12"/>
  <c r="AB160" i="12" s="1"/>
  <c r="AB153" i="12"/>
  <c r="AG204" i="12" s="1"/>
  <c r="AJ204" i="12" s="1"/>
  <c r="BE55" i="12"/>
  <c r="AZ140" i="12" s="1"/>
  <c r="BM157" i="12"/>
  <c r="CD140" i="12"/>
  <c r="CE140" i="12" s="1"/>
  <c r="DA58" i="12"/>
  <c r="CY140" i="12" s="1"/>
  <c r="CZ140" i="12" s="1"/>
  <c r="FU44" i="12"/>
  <c r="FS138" i="12" s="1"/>
  <c r="FT138" i="12" s="1"/>
  <c r="EX138" i="12"/>
  <c r="EY138" i="12" s="1"/>
  <c r="GG40" i="12"/>
  <c r="GC138" i="12" s="1"/>
  <c r="GD138" i="12" s="1"/>
  <c r="FU22" i="12"/>
  <c r="FQ136" i="12" s="1"/>
  <c r="FR136" i="12" s="1"/>
  <c r="EL136" i="12"/>
  <c r="EM136" i="12" s="1"/>
  <c r="FI26" i="12"/>
  <c r="FG136" i="12" s="1"/>
  <c r="FH136" i="12" s="1"/>
  <c r="BP159" i="12"/>
  <c r="Z185" i="5"/>
  <c r="EK21" i="12"/>
  <c r="EF136" i="12" s="1"/>
  <c r="EW39" i="12"/>
  <c r="ER138" i="12" s="1"/>
  <c r="BZ159" i="12"/>
  <c r="CO85" i="12"/>
  <c r="CK144" i="12" s="1"/>
  <c r="CL144" i="12" s="1"/>
  <c r="CO87" i="12"/>
  <c r="CM144" i="12" s="1"/>
  <c r="CA176" i="12"/>
  <c r="CE176" i="12" s="1"/>
  <c r="DA84" i="12"/>
  <c r="CV144" i="12" s="1"/>
  <c r="AV188" i="12"/>
  <c r="AV176" i="12"/>
  <c r="GI148" i="12"/>
  <c r="GH158" i="12"/>
  <c r="GU145" i="12"/>
  <c r="GT159" i="12"/>
  <c r="CV158" i="12"/>
  <c r="FW137" i="12"/>
  <c r="DC139" i="12"/>
  <c r="FF156" i="12"/>
  <c r="AT160" i="12"/>
  <c r="EK71" i="12"/>
  <c r="EG142" i="12" s="1"/>
  <c r="EH142" i="12" s="1"/>
  <c r="FE156" i="12"/>
  <c r="DY56" i="12"/>
  <c r="DU140" i="12" s="1"/>
  <c r="DV140" i="12" s="1"/>
  <c r="CM178" i="12"/>
  <c r="CQ178" i="12" s="1"/>
  <c r="CP147" i="12"/>
  <c r="GH137" i="12"/>
  <c r="CE147" i="12"/>
  <c r="BP111" i="7"/>
  <c r="BP109" i="7"/>
  <c r="BP150" i="7"/>
  <c r="BP152" i="7"/>
  <c r="BR151" i="7"/>
  <c r="BR153" i="7"/>
  <c r="BQ112" i="7"/>
  <c r="BR112" i="7"/>
  <c r="F97" i="3"/>
  <c r="DT156" i="12"/>
  <c r="EK12" i="12"/>
  <c r="EF135" i="12" s="1"/>
  <c r="DA48" i="12"/>
  <c r="CV139" i="12" s="1"/>
  <c r="EW30" i="12"/>
  <c r="ER137" i="12" s="1"/>
  <c r="CC123" i="12"/>
  <c r="BO186" i="12"/>
  <c r="BS186" i="12" s="1"/>
  <c r="BS189" i="12" s="1"/>
  <c r="BS201" i="12" s="1"/>
  <c r="BT176" i="12" s="1"/>
  <c r="AI153" i="12"/>
  <c r="AT153" i="12"/>
  <c r="AS207" i="12" s="1"/>
  <c r="AV207" i="12" s="1"/>
  <c r="DA98" i="12"/>
  <c r="CW146" i="12" s="1"/>
  <c r="CX146" i="12" s="1"/>
  <c r="BC153" i="12"/>
  <c r="GI145" i="12"/>
  <c r="EK51" i="12"/>
  <c r="EI139" i="12" s="1"/>
  <c r="EJ139" i="12" s="1"/>
  <c r="F121" i="3"/>
  <c r="F122" i="3"/>
  <c r="F123" i="3" s="1"/>
  <c r="DK177" i="12"/>
  <c r="DO177" i="12" s="1"/>
  <c r="DN139" i="12"/>
  <c r="EX152" i="12"/>
  <c r="EY152" i="12" s="1"/>
  <c r="AU146" i="12"/>
  <c r="AU157" i="12" s="1"/>
  <c r="BD157" i="12"/>
  <c r="BF146" i="12"/>
  <c r="BF157" i="12" s="1"/>
  <c r="BO157" i="12"/>
  <c r="CC100" i="12"/>
  <c r="CA146" i="12" s="1"/>
  <c r="CB146" i="12" s="1"/>
  <c r="F205" i="3"/>
  <c r="F206" i="3" s="1"/>
  <c r="GT148" i="12"/>
  <c r="BZ157" i="12"/>
  <c r="EY143" i="12"/>
  <c r="EY156" i="12" s="1"/>
  <c r="FS156" i="12"/>
  <c r="FS179" i="12"/>
  <c r="FW179" i="12" s="1"/>
  <c r="GG81" i="12"/>
  <c r="GE143" i="12" s="1"/>
  <c r="GF143" i="12" s="1"/>
  <c r="GS79" i="12"/>
  <c r="GO143" i="12" s="1"/>
  <c r="GP143" i="12" s="1"/>
  <c r="FJ143" i="12"/>
  <c r="FJ156" i="12" s="1"/>
  <c r="FH156" i="12"/>
  <c r="FG180" i="12"/>
  <c r="FK180" i="12" s="1"/>
  <c r="BM153" i="12"/>
  <c r="BS145" i="12"/>
  <c r="BS159" i="12" s="1"/>
  <c r="U206" i="12"/>
  <c r="X206" i="12" s="1"/>
  <c r="GS13" i="12"/>
  <c r="GO135" i="12" s="1"/>
  <c r="GP135" i="12" s="1"/>
  <c r="U207" i="12"/>
  <c r="X207" i="12" s="1"/>
  <c r="GG31" i="12"/>
  <c r="GC137" i="12" s="1"/>
  <c r="GD137" i="12" s="1"/>
  <c r="FK192" i="12"/>
  <c r="FK199" i="12" s="1"/>
  <c r="CP141" i="12"/>
  <c r="DA79" i="12"/>
  <c r="DW188" i="12"/>
  <c r="EA188" i="12" s="1"/>
  <c r="EK130" i="12"/>
  <c r="DY97" i="12"/>
  <c r="DT146" i="12" s="1"/>
  <c r="AV192" i="12"/>
  <c r="AV184" i="12"/>
  <c r="AV175" i="12"/>
  <c r="AV186" i="12"/>
  <c r="AV182" i="12"/>
  <c r="AV181" i="12"/>
  <c r="AV185" i="12"/>
  <c r="AV187" i="12"/>
  <c r="CP151" i="12"/>
  <c r="CQ151" i="12" s="1"/>
  <c r="AS208" i="12"/>
  <c r="AS210" i="12" s="1"/>
  <c r="AV177" i="12"/>
  <c r="AV189" i="12"/>
  <c r="AV179" i="12"/>
  <c r="AV183" i="12"/>
  <c r="AV180" i="12"/>
  <c r="AV178" i="12"/>
  <c r="DY115" i="12"/>
  <c r="DT149" i="12" s="1"/>
  <c r="DK181" i="12"/>
  <c r="DO181" i="12" s="1"/>
  <c r="DY105" i="12"/>
  <c r="DY128" i="12"/>
  <c r="DU151" i="12" s="1"/>
  <c r="DK184" i="12"/>
  <c r="DO184" i="12" s="1"/>
  <c r="DY117" i="12"/>
  <c r="BG201" i="12"/>
  <c r="DA111" i="12"/>
  <c r="CW148" i="12" s="1"/>
  <c r="CM183" i="12"/>
  <c r="CQ183" i="12" s="1"/>
  <c r="CM159" i="12"/>
  <c r="DA93" i="12"/>
  <c r="CY145" i="12" s="1"/>
  <c r="CZ145" i="12" s="1"/>
  <c r="AV199" i="12"/>
  <c r="AV196" i="12"/>
  <c r="AV197" i="12"/>
  <c r="AV201" i="12"/>
  <c r="AV195" i="12"/>
  <c r="AV198" i="12"/>
  <c r="BR148" i="12"/>
  <c r="DM118" i="12"/>
  <c r="CY185" i="12"/>
  <c r="DC185" i="12" s="1"/>
  <c r="AS206" i="12"/>
  <c r="AV206" i="12" s="1"/>
  <c r="BF150" i="12"/>
  <c r="BG150" i="12" s="1"/>
  <c r="CD145" i="12"/>
  <c r="CD159" i="12" s="1"/>
  <c r="DK187" i="12"/>
  <c r="DO187" i="12" s="1"/>
  <c r="DY129" i="12"/>
  <c r="DY127" i="12"/>
  <c r="DT151" i="12" s="1"/>
  <c r="DY104" i="12"/>
  <c r="DU147" i="12" s="1"/>
  <c r="AU150" i="12"/>
  <c r="AU158" i="12" s="1"/>
  <c r="DI159" i="12"/>
  <c r="DU159" i="12"/>
  <c r="DH159" i="12"/>
  <c r="DT159" i="12"/>
  <c r="BG148" i="12"/>
  <c r="DA116" i="12"/>
  <c r="CW149" i="12" s="1"/>
  <c r="BR149" i="12"/>
  <c r="BS149" i="12" s="1"/>
  <c r="AG207" i="12"/>
  <c r="AJ207" i="12" s="1"/>
  <c r="DY103" i="12"/>
  <c r="DT147" i="12" s="1"/>
  <c r="BZ156" i="12"/>
  <c r="BS143" i="12"/>
  <c r="BS156" i="12" s="1"/>
  <c r="CB156" i="12"/>
  <c r="CE180" i="12"/>
  <c r="CD143" i="12"/>
  <c r="CD156" i="12" s="1"/>
  <c r="CA179" i="12"/>
  <c r="CE179" i="12" s="1"/>
  <c r="CD172" i="12"/>
  <c r="CE141" i="12"/>
  <c r="K189" i="12"/>
  <c r="K201" i="12" s="1"/>
  <c r="CK156" i="12" l="1"/>
  <c r="AP160" i="12"/>
  <c r="CW143" i="12"/>
  <c r="H19" i="11"/>
  <c r="I19" i="11" s="1"/>
  <c r="GS17" i="12"/>
  <c r="GE135" i="12"/>
  <c r="GE156" i="12" s="1"/>
  <c r="GE175" i="12"/>
  <c r="GI175" i="12" s="1"/>
  <c r="FV135" i="12"/>
  <c r="FW135" i="12" s="1"/>
  <c r="FT135" i="12"/>
  <c r="CM143" i="12"/>
  <c r="DA81" i="12"/>
  <c r="F207" i="3"/>
  <c r="M26" i="16"/>
  <c r="P26" i="16" s="1"/>
  <c r="P28" i="16" s="1"/>
  <c r="CP144" i="12"/>
  <c r="CQ144" i="12" s="1"/>
  <c r="CN144" i="12"/>
  <c r="CN159" i="12" s="1"/>
  <c r="AM38" i="9"/>
  <c r="AM44" i="9" s="1"/>
  <c r="EK63" i="12"/>
  <c r="DU141" i="12"/>
  <c r="DV141" i="12" s="1"/>
  <c r="DK142" i="12"/>
  <c r="DY74" i="12"/>
  <c r="CZ142" i="12"/>
  <c r="DB142" i="12"/>
  <c r="DC142" i="12" s="1"/>
  <c r="DY66" i="12"/>
  <c r="DK141" i="12"/>
  <c r="DL141" i="12" s="1"/>
  <c r="EK62" i="12"/>
  <c r="DT141" i="12"/>
  <c r="DH142" i="12"/>
  <c r="DY70" i="12"/>
  <c r="AR160" i="12"/>
  <c r="BQ205" i="12"/>
  <c r="BT205" i="12" s="1"/>
  <c r="H160" i="12"/>
  <c r="T160" i="12"/>
  <c r="AD160" i="12"/>
  <c r="AR153" i="12"/>
  <c r="R160" i="12"/>
  <c r="BB158" i="12"/>
  <c r="BB160" i="12" s="1"/>
  <c r="AF160" i="12"/>
  <c r="F160" i="12"/>
  <c r="DV147" i="12"/>
  <c r="DW147" i="12"/>
  <c r="DX147" i="12" s="1"/>
  <c r="CZ152" i="12"/>
  <c r="DB152" i="12"/>
  <c r="DC152" i="12" s="1"/>
  <c r="BO150" i="12"/>
  <c r="BO153" i="12" s="1"/>
  <c r="BQ206" i="12" s="1"/>
  <c r="BT206" i="12" s="1"/>
  <c r="BN150" i="12"/>
  <c r="BN153" i="12" s="1"/>
  <c r="CO123" i="12"/>
  <c r="CK150" i="12" s="1"/>
  <c r="BY150" i="12"/>
  <c r="DK152" i="12"/>
  <c r="DJ152" i="12"/>
  <c r="BM158" i="12"/>
  <c r="CY149" i="12"/>
  <c r="CZ149" i="12" s="1"/>
  <c r="CX149" i="12"/>
  <c r="DW151" i="12"/>
  <c r="DX151" i="12" s="1"/>
  <c r="DV151" i="12"/>
  <c r="CY148" i="12"/>
  <c r="CZ148" i="12" s="1"/>
  <c r="CX148" i="12"/>
  <c r="BM160" i="12"/>
  <c r="BD150" i="12"/>
  <c r="BD158" i="12" s="1"/>
  <c r="BD160" i="12" s="1"/>
  <c r="BC158" i="12"/>
  <c r="BC160" i="12" s="1"/>
  <c r="H26" i="11"/>
  <c r="I26" i="11" s="1"/>
  <c r="DA106" i="12"/>
  <c r="CM182" i="12"/>
  <c r="CQ182" i="12" s="1"/>
  <c r="R200" i="5"/>
  <c r="BQ55" i="12"/>
  <c r="BL140" i="12" s="1"/>
  <c r="AN153" i="12"/>
  <c r="AS204" i="12" s="1"/>
  <c r="AV204" i="12" s="1"/>
  <c r="AN157" i="12"/>
  <c r="AN160" i="12" s="1"/>
  <c r="BF158" i="12"/>
  <c r="BF160" i="12" s="1"/>
  <c r="DM58" i="12"/>
  <c r="DK140" i="12" s="1"/>
  <c r="DL140" i="12" s="1"/>
  <c r="CP140" i="12"/>
  <c r="CQ140" i="12" s="1"/>
  <c r="GS40" i="12"/>
  <c r="GO138" i="12" s="1"/>
  <c r="GP138" i="12" s="1"/>
  <c r="GG44" i="12"/>
  <c r="GE138" i="12" s="1"/>
  <c r="GF138" i="12" s="1"/>
  <c r="FJ138" i="12"/>
  <c r="FK138" i="12" s="1"/>
  <c r="FU26" i="12"/>
  <c r="FS136" i="12" s="1"/>
  <c r="FT136" i="12" s="1"/>
  <c r="EX136" i="12"/>
  <c r="EY136" i="12" s="1"/>
  <c r="EW21" i="12"/>
  <c r="ER136" i="12" s="1"/>
  <c r="Z191" i="5"/>
  <c r="FI39" i="12"/>
  <c r="FD138" i="12" s="1"/>
  <c r="BG158" i="12"/>
  <c r="DA87" i="12"/>
  <c r="CY144" i="12" s="1"/>
  <c r="CM176" i="12"/>
  <c r="CQ176" i="12" s="1"/>
  <c r="DM84" i="12"/>
  <c r="DH144" i="12" s="1"/>
  <c r="BY157" i="12"/>
  <c r="CL159" i="12"/>
  <c r="DA85" i="12"/>
  <c r="CW144" i="12" s="1"/>
  <c r="CX144" i="12" s="1"/>
  <c r="BH181" i="12"/>
  <c r="BH176" i="12"/>
  <c r="E237" i="3"/>
  <c r="L176" i="12"/>
  <c r="AU160" i="12"/>
  <c r="EK56" i="12"/>
  <c r="EG140" i="12" s="1"/>
  <c r="EH140" i="12" s="1"/>
  <c r="CQ147" i="12"/>
  <c r="GI137" i="12"/>
  <c r="EW71" i="12"/>
  <c r="ES142" i="12" s="1"/>
  <c r="ET142" i="12" s="1"/>
  <c r="DH158" i="12"/>
  <c r="CQ141" i="12"/>
  <c r="FR156" i="12"/>
  <c r="GU148" i="12"/>
  <c r="GT158" i="12"/>
  <c r="CL157" i="12"/>
  <c r="FQ156" i="12"/>
  <c r="EF156" i="12"/>
  <c r="EW12" i="12"/>
  <c r="ER135" i="12" s="1"/>
  <c r="FI30" i="12"/>
  <c r="FD137" i="12" s="1"/>
  <c r="DM48" i="12"/>
  <c r="DH139" i="12" s="1"/>
  <c r="CA186" i="12"/>
  <c r="CE186" i="12" s="1"/>
  <c r="CE189" i="12" s="1"/>
  <c r="CE201" i="12" s="1"/>
  <c r="CF176" i="12" s="1"/>
  <c r="E209" i="3"/>
  <c r="E210" i="3" s="1"/>
  <c r="DZ139" i="12"/>
  <c r="DW177" i="12"/>
  <c r="EA177" i="12" s="1"/>
  <c r="F208" i="3"/>
  <c r="AU153" i="12"/>
  <c r="BG146" i="12"/>
  <c r="DO139" i="12"/>
  <c r="FJ152" i="12"/>
  <c r="FK152" i="12" s="1"/>
  <c r="DM98" i="12"/>
  <c r="DI146" i="12" s="1"/>
  <c r="DJ146" i="12" s="1"/>
  <c r="CA157" i="12"/>
  <c r="CO100" i="12"/>
  <c r="CM146" i="12" s="1"/>
  <c r="CN146" i="12" s="1"/>
  <c r="EW51" i="12"/>
  <c r="EU139" i="12" s="1"/>
  <c r="EV139" i="12" s="1"/>
  <c r="BR146" i="12"/>
  <c r="BR157" i="12" s="1"/>
  <c r="BP157" i="12"/>
  <c r="FS180" i="12"/>
  <c r="FW180" i="12" s="1"/>
  <c r="FT156" i="12"/>
  <c r="FV143" i="12"/>
  <c r="CL156" i="12"/>
  <c r="FK143" i="12"/>
  <c r="FK156" i="12" s="1"/>
  <c r="GS81" i="12"/>
  <c r="GQ143" i="12" s="1"/>
  <c r="GE179" i="12"/>
  <c r="GI179" i="12" s="1"/>
  <c r="BF153" i="12"/>
  <c r="BE207" i="12" s="1"/>
  <c r="BH207" i="12" s="1"/>
  <c r="H34" i="11"/>
  <c r="I34" i="11" s="1"/>
  <c r="CE145" i="12"/>
  <c r="CE159" i="12" s="1"/>
  <c r="GS31" i="12"/>
  <c r="GO137" i="12" s="1"/>
  <c r="GP137" i="12" s="1"/>
  <c r="GP156" i="12" s="1"/>
  <c r="FW192" i="12"/>
  <c r="BH192" i="12"/>
  <c r="EI188" i="12"/>
  <c r="EM188" i="12" s="1"/>
  <c r="EW130" i="12"/>
  <c r="EK103" i="12"/>
  <c r="EF147" i="12" s="1"/>
  <c r="EK127" i="12"/>
  <c r="EF151" i="12" s="1"/>
  <c r="DW181" i="12"/>
  <c r="EA181" i="12" s="1"/>
  <c r="EK105" i="12"/>
  <c r="EI181" i="12" s="1"/>
  <c r="EM181" i="12" s="1"/>
  <c r="DB141" i="12"/>
  <c r="CY178" i="12"/>
  <c r="DC178" i="12" s="1"/>
  <c r="DW187" i="12"/>
  <c r="EA187" i="12" s="1"/>
  <c r="EK129" i="12"/>
  <c r="EK115" i="12"/>
  <c r="EF149" i="12" s="1"/>
  <c r="EK104" i="12"/>
  <c r="EG147" i="12" s="1"/>
  <c r="EK128" i="12"/>
  <c r="EG151" i="12" s="1"/>
  <c r="DW184" i="12"/>
  <c r="EA184" i="12" s="1"/>
  <c r="EK117" i="12"/>
  <c r="EI184" i="12" s="1"/>
  <c r="EM184" i="12" s="1"/>
  <c r="BH178" i="12"/>
  <c r="BH187" i="12"/>
  <c r="BH188" i="12"/>
  <c r="BH182" i="12"/>
  <c r="BH183" i="12"/>
  <c r="BH180" i="12"/>
  <c r="BH175" i="12"/>
  <c r="AV208" i="12"/>
  <c r="BH185" i="12"/>
  <c r="BH186" i="12"/>
  <c r="BH177" i="12"/>
  <c r="BE208" i="12"/>
  <c r="BE210" i="12" s="1"/>
  <c r="BH179" i="12"/>
  <c r="BH184" i="12"/>
  <c r="BH189" i="12"/>
  <c r="BE206" i="12"/>
  <c r="BH206" i="12" s="1"/>
  <c r="CP145" i="12"/>
  <c r="CP159" i="12" s="1"/>
  <c r="CD148" i="12"/>
  <c r="BR150" i="12"/>
  <c r="BR158" i="12" s="1"/>
  <c r="BT198" i="12"/>
  <c r="BT201" i="12"/>
  <c r="BT199" i="12"/>
  <c r="BT197" i="12"/>
  <c r="BT195" i="12"/>
  <c r="BT196" i="12"/>
  <c r="CY183" i="12"/>
  <c r="DC183" i="12" s="1"/>
  <c r="DM111" i="12"/>
  <c r="DI148" i="12" s="1"/>
  <c r="DK185" i="12"/>
  <c r="DO185" i="12" s="1"/>
  <c r="DY118" i="12"/>
  <c r="CD149" i="12"/>
  <c r="CE149" i="12" s="1"/>
  <c r="DM116" i="12"/>
  <c r="DI149" i="12" s="1"/>
  <c r="BS148" i="12"/>
  <c r="CY159" i="12"/>
  <c r="DM93" i="12"/>
  <c r="DK145" i="12" s="1"/>
  <c r="DL145" i="12" s="1"/>
  <c r="BH199" i="12"/>
  <c r="BH201" i="12"/>
  <c r="BH197" i="12"/>
  <c r="BH196" i="12"/>
  <c r="BH195" i="12"/>
  <c r="BH198" i="12"/>
  <c r="DB151" i="12"/>
  <c r="DC151" i="12" s="1"/>
  <c r="DB147" i="12"/>
  <c r="BT189" i="12"/>
  <c r="CP143" i="12"/>
  <c r="CP156" i="12" s="1"/>
  <c r="CQ180" i="12"/>
  <c r="CE143" i="12"/>
  <c r="CE156" i="12" s="1"/>
  <c r="U208" i="12"/>
  <c r="FV156" i="12" l="1"/>
  <c r="CY143" i="12"/>
  <c r="CY179" i="12"/>
  <c r="DC179" i="12" s="1"/>
  <c r="CN143" i="12"/>
  <c r="CN156" i="12" s="1"/>
  <c r="CM156" i="12"/>
  <c r="GH135" i="12"/>
  <c r="GI135" i="12" s="1"/>
  <c r="GF135" i="12"/>
  <c r="GF156" i="12" s="1"/>
  <c r="GQ135" i="12"/>
  <c r="GQ156" i="12" s="1"/>
  <c r="L14" i="16" s="1"/>
  <c r="O14" i="16" s="1"/>
  <c r="GQ175" i="12"/>
  <c r="GU175" i="12" s="1"/>
  <c r="CX143" i="12"/>
  <c r="CX156" i="12" s="1"/>
  <c r="CW156" i="12"/>
  <c r="DB144" i="12"/>
  <c r="DC144" i="12" s="1"/>
  <c r="CZ144" i="12"/>
  <c r="GR143" i="12"/>
  <c r="EK66" i="12"/>
  <c r="DW141" i="12"/>
  <c r="DX141" i="12" s="1"/>
  <c r="DL142" i="12"/>
  <c r="DN142" i="12"/>
  <c r="DO142" i="12" s="1"/>
  <c r="DW142" i="12"/>
  <c r="EK74" i="12"/>
  <c r="EW63" i="12"/>
  <c r="EG141" i="12"/>
  <c r="EH141" i="12" s="1"/>
  <c r="DT142" i="12"/>
  <c r="EK70" i="12"/>
  <c r="EW62" i="12"/>
  <c r="EF141" i="12"/>
  <c r="BN158" i="12"/>
  <c r="BN160" i="12" s="1"/>
  <c r="BD153" i="12"/>
  <c r="CM150" i="12"/>
  <c r="CN150" i="12" s="1"/>
  <c r="CL150" i="12"/>
  <c r="CM186" i="12"/>
  <c r="CQ186" i="12" s="1"/>
  <c r="EI147" i="12"/>
  <c r="EJ147" i="12" s="1"/>
  <c r="EH147" i="12"/>
  <c r="DK149" i="12"/>
  <c r="DL149" i="12" s="1"/>
  <c r="DJ149" i="12"/>
  <c r="CK158" i="12"/>
  <c r="BP150" i="12"/>
  <c r="BP158" i="12" s="1"/>
  <c r="BO158" i="12"/>
  <c r="BO160" i="12" s="1"/>
  <c r="DA123" i="12"/>
  <c r="CW150" i="12" s="1"/>
  <c r="CW158" i="12" s="1"/>
  <c r="CA150" i="12"/>
  <c r="CB150" i="12" s="1"/>
  <c r="BZ150" i="12"/>
  <c r="EI151" i="12"/>
  <c r="EJ151" i="12" s="1"/>
  <c r="EH151" i="12"/>
  <c r="DK148" i="12"/>
  <c r="DL148" i="12" s="1"/>
  <c r="DJ148" i="12"/>
  <c r="DL152" i="12"/>
  <c r="DN152" i="12"/>
  <c r="DO152" i="12" s="1"/>
  <c r="BR160" i="12"/>
  <c r="CY182" i="12"/>
  <c r="DC182" i="12" s="1"/>
  <c r="DM106" i="12"/>
  <c r="GC156" i="12"/>
  <c r="AZ157" i="12"/>
  <c r="AZ160" i="12" s="1"/>
  <c r="AZ153" i="12"/>
  <c r="BE204" i="12" s="1"/>
  <c r="BH204" i="12" s="1"/>
  <c r="CC55" i="12"/>
  <c r="BX140" i="12" s="1"/>
  <c r="DY58" i="12"/>
  <c r="DW140" i="12" s="1"/>
  <c r="DX140" i="12" s="1"/>
  <c r="DB140" i="12"/>
  <c r="DC140" i="12" s="1"/>
  <c r="GS44" i="12"/>
  <c r="GQ138" i="12" s="1"/>
  <c r="FV138" i="12"/>
  <c r="FW138" i="12" s="1"/>
  <c r="FJ136" i="12"/>
  <c r="FK136" i="12" s="1"/>
  <c r="FV136" i="12"/>
  <c r="FW136" i="12" s="1"/>
  <c r="FI21" i="12"/>
  <c r="FD136" i="12" s="1"/>
  <c r="FU39" i="12"/>
  <c r="FP138" i="12" s="1"/>
  <c r="Z205" i="5"/>
  <c r="Z202" i="5"/>
  <c r="CK157" i="12"/>
  <c r="DY84" i="12"/>
  <c r="DT144" i="12" s="1"/>
  <c r="DM87" i="12"/>
  <c r="DK144" i="12" s="1"/>
  <c r="CY176" i="12"/>
  <c r="DC176" i="12" s="1"/>
  <c r="CX159" i="12"/>
  <c r="DM85" i="12"/>
  <c r="DI144" i="12" s="1"/>
  <c r="DJ144" i="12" s="1"/>
  <c r="CX157" i="12"/>
  <c r="BY153" i="12"/>
  <c r="CC205" i="12" s="1"/>
  <c r="CF205" i="12" s="1"/>
  <c r="BY158" i="12"/>
  <c r="BY160" i="12" s="1"/>
  <c r="EW56" i="12"/>
  <c r="ES140" i="12" s="1"/>
  <c r="ET140" i="12" s="1"/>
  <c r="DZ147" i="12"/>
  <c r="FI71" i="12"/>
  <c r="FE142" i="12" s="1"/>
  <c r="FF142" i="12" s="1"/>
  <c r="DC147" i="12"/>
  <c r="DT158" i="12"/>
  <c r="GD156" i="12"/>
  <c r="BP160" i="12"/>
  <c r="GO156" i="12"/>
  <c r="BG153" i="12"/>
  <c r="BG157" i="12"/>
  <c r="BG160" i="12" s="1"/>
  <c r="FU30" i="12"/>
  <c r="FP137" i="12" s="1"/>
  <c r="ER156" i="12"/>
  <c r="FI12" i="12"/>
  <c r="FD135" i="12" s="1"/>
  <c r="DY48" i="12"/>
  <c r="DT139" i="12" s="1"/>
  <c r="BR153" i="12"/>
  <c r="BQ207" i="12" s="1"/>
  <c r="BT207" i="12" s="1"/>
  <c r="BS146" i="12"/>
  <c r="BS157" i="12" s="1"/>
  <c r="FI51" i="12"/>
  <c r="FG139" i="12" s="1"/>
  <c r="FH139" i="12" s="1"/>
  <c r="EI177" i="12"/>
  <c r="EM177" i="12" s="1"/>
  <c r="EL139" i="12"/>
  <c r="BP153" i="12"/>
  <c r="CM157" i="12"/>
  <c r="DA100" i="12"/>
  <c r="CY146" i="12" s="1"/>
  <c r="CZ146" i="12" s="1"/>
  <c r="CK153" i="12"/>
  <c r="CB157" i="12"/>
  <c r="CD146" i="12"/>
  <c r="CD157" i="12" s="1"/>
  <c r="FV152" i="12"/>
  <c r="FW152" i="12" s="1"/>
  <c r="DY98" i="12"/>
  <c r="DU146" i="12" s="1"/>
  <c r="DV146" i="12" s="1"/>
  <c r="F211" i="3"/>
  <c r="EA139" i="12"/>
  <c r="GQ179" i="12"/>
  <c r="GU179" i="12" s="1"/>
  <c r="FW143" i="12"/>
  <c r="FW156" i="12" s="1"/>
  <c r="GE180" i="12"/>
  <c r="GI180" i="12" s="1"/>
  <c r="GH143" i="12"/>
  <c r="BS150" i="12"/>
  <c r="BS158" i="12" s="1"/>
  <c r="X208" i="12"/>
  <c r="H30" i="11"/>
  <c r="I30" i="11" s="1"/>
  <c r="H35" i="11"/>
  <c r="I35" i="11" s="1"/>
  <c r="CQ145" i="12"/>
  <c r="CQ159" i="12" s="1"/>
  <c r="FW199" i="12"/>
  <c r="GI192" i="12"/>
  <c r="EU188" i="12"/>
  <c r="EY188" i="12" s="1"/>
  <c r="FI130" i="12"/>
  <c r="FG188" i="12" s="1"/>
  <c r="FK188" i="12" s="1"/>
  <c r="EW128" i="12"/>
  <c r="ES151" i="12" s="1"/>
  <c r="DN141" i="12"/>
  <c r="DK178" i="12"/>
  <c r="DO178" i="12" s="1"/>
  <c r="DC141" i="12"/>
  <c r="EI187" i="12"/>
  <c r="EM187" i="12" s="1"/>
  <c r="EW129" i="12"/>
  <c r="EW127" i="12"/>
  <c r="ER151" i="12" s="1"/>
  <c r="DW185" i="12"/>
  <c r="EA185" i="12" s="1"/>
  <c r="EK118" i="12"/>
  <c r="EI185" i="12" s="1"/>
  <c r="EM185" i="12" s="1"/>
  <c r="BH208" i="12"/>
  <c r="DN147" i="12"/>
  <c r="DY116" i="12"/>
  <c r="DU149" i="12" s="1"/>
  <c r="DK159" i="12"/>
  <c r="DW159" i="12"/>
  <c r="DY111" i="12"/>
  <c r="DK183" i="12"/>
  <c r="DO183" i="12" s="1"/>
  <c r="CE148" i="12"/>
  <c r="CF197" i="12"/>
  <c r="CF195" i="12"/>
  <c r="CF198" i="12"/>
  <c r="CF201" i="12"/>
  <c r="CF196" i="12"/>
  <c r="CF199" i="12"/>
  <c r="CP149" i="12"/>
  <c r="CQ149" i="12" s="1"/>
  <c r="CL153" i="12"/>
  <c r="DN151" i="12"/>
  <c r="DO151" i="12" s="1"/>
  <c r="CP148" i="12"/>
  <c r="CZ159" i="12"/>
  <c r="DB145" i="12"/>
  <c r="DB159" i="12" s="1"/>
  <c r="DZ151" i="12"/>
  <c r="EA151" i="12" s="1"/>
  <c r="BT175" i="12"/>
  <c r="BT177" i="12"/>
  <c r="BT192" i="12"/>
  <c r="BT188" i="12"/>
  <c r="BT183" i="12"/>
  <c r="BT187" i="12"/>
  <c r="BT184" i="12"/>
  <c r="BT181" i="12"/>
  <c r="BT182" i="12"/>
  <c r="BT186" i="12"/>
  <c r="BT185" i="12"/>
  <c r="BT178" i="12"/>
  <c r="BQ208" i="12"/>
  <c r="BT180" i="12"/>
  <c r="BT179" i="12"/>
  <c r="CQ189" i="12"/>
  <c r="CQ201" i="12" s="1"/>
  <c r="CR176" i="12" s="1"/>
  <c r="CQ143" i="12"/>
  <c r="CQ156" i="12" s="1"/>
  <c r="CF189" i="12"/>
  <c r="U210" i="12"/>
  <c r="L196" i="12"/>
  <c r="L198" i="12"/>
  <c r="L197" i="12"/>
  <c r="L189" i="12"/>
  <c r="L201" i="12"/>
  <c r="L192" i="12"/>
  <c r="L199" i="12"/>
  <c r="L184" i="12"/>
  <c r="L186" i="12"/>
  <c r="L187" i="12"/>
  <c r="L181" i="12"/>
  <c r="L188" i="12"/>
  <c r="L177" i="12"/>
  <c r="L183" i="12"/>
  <c r="L179" i="12"/>
  <c r="L185" i="12"/>
  <c r="L182" i="12"/>
  <c r="L178" i="12"/>
  <c r="L180" i="12"/>
  <c r="L175" i="12"/>
  <c r="L195" i="12"/>
  <c r="GR138" i="12" l="1"/>
  <c r="F29" i="17"/>
  <c r="CM158" i="12"/>
  <c r="GH156" i="12"/>
  <c r="DM123" i="12"/>
  <c r="DI150" i="12" s="1"/>
  <c r="CY186" i="12"/>
  <c r="DC186" i="12" s="1"/>
  <c r="GT135" i="12"/>
  <c r="GU135" i="12" s="1"/>
  <c r="GR135" i="12"/>
  <c r="GR156" i="12" s="1"/>
  <c r="CZ143" i="12"/>
  <c r="CZ156" i="12" s="1"/>
  <c r="CY156" i="12"/>
  <c r="DB143" i="12"/>
  <c r="DL144" i="12"/>
  <c r="DN144" i="12"/>
  <c r="DO144" i="12" s="1"/>
  <c r="R14" i="16"/>
  <c r="R16" i="16" s="1"/>
  <c r="O16" i="16"/>
  <c r="FI63" i="12"/>
  <c r="ES141" i="12"/>
  <c r="ET141" i="12" s="1"/>
  <c r="DX142" i="12"/>
  <c r="DZ142" i="12"/>
  <c r="EA142" i="12" s="1"/>
  <c r="EI142" i="12"/>
  <c r="EW74" i="12"/>
  <c r="EW66" i="12"/>
  <c r="EI141" i="12"/>
  <c r="EJ141" i="12" s="1"/>
  <c r="FI62" i="12"/>
  <c r="ER141" i="12"/>
  <c r="EF142" i="12"/>
  <c r="EW70" i="12"/>
  <c r="ET151" i="12"/>
  <c r="EU151" i="12"/>
  <c r="EV151" i="12" s="1"/>
  <c r="EK111" i="12"/>
  <c r="EG148" i="12" s="1"/>
  <c r="DU148" i="12"/>
  <c r="CK160" i="12"/>
  <c r="DK150" i="12"/>
  <c r="DL150" i="12" s="1"/>
  <c r="DJ150" i="12"/>
  <c r="DW149" i="12"/>
  <c r="DX149" i="12" s="1"/>
  <c r="DV149" i="12"/>
  <c r="CX150" i="12"/>
  <c r="CY150" i="12"/>
  <c r="CZ150" i="12" s="1"/>
  <c r="AA202" i="5"/>
  <c r="AA197" i="5"/>
  <c r="AA194" i="5"/>
  <c r="AA187" i="5"/>
  <c r="AA184" i="5"/>
  <c r="AA183" i="5"/>
  <c r="AA185" i="5"/>
  <c r="AA191" i="5"/>
  <c r="X205" i="5"/>
  <c r="AA200" i="5"/>
  <c r="DK182" i="12"/>
  <c r="DO182" i="12" s="1"/>
  <c r="DY106" i="12"/>
  <c r="H36" i="11"/>
  <c r="I36" i="11" s="1"/>
  <c r="BQ210" i="12"/>
  <c r="BL153" i="12"/>
  <c r="BQ204" i="12" s="1"/>
  <c r="BT204" i="12" s="1"/>
  <c r="BL157" i="12"/>
  <c r="BL160" i="12" s="1"/>
  <c r="CO55" i="12"/>
  <c r="CJ140" i="12" s="1"/>
  <c r="EK58" i="12"/>
  <c r="EI140" i="12" s="1"/>
  <c r="EJ140" i="12" s="1"/>
  <c r="DN140" i="12"/>
  <c r="DO140" i="12" s="1"/>
  <c r="GH138" i="12"/>
  <c r="GI138" i="12" s="1"/>
  <c r="GT138" i="12"/>
  <c r="GU138" i="12" s="1"/>
  <c r="Z207" i="5"/>
  <c r="X207" i="5" s="1"/>
  <c r="FU21" i="12"/>
  <c r="FP136" i="12" s="1"/>
  <c r="GG39" i="12"/>
  <c r="GB138" i="12" s="1"/>
  <c r="CW153" i="12"/>
  <c r="DA205" i="12" s="1"/>
  <c r="DD205" i="12" s="1"/>
  <c r="CW157" i="12"/>
  <c r="CW160" i="12" s="1"/>
  <c r="DY87" i="12"/>
  <c r="DW144" i="12" s="1"/>
  <c r="DK176" i="12"/>
  <c r="DO176" i="12" s="1"/>
  <c r="EK84" i="12"/>
  <c r="EF144" i="12" s="1"/>
  <c r="DY85" i="12"/>
  <c r="DU144" i="12" s="1"/>
  <c r="DV144" i="12" s="1"/>
  <c r="DJ159" i="12"/>
  <c r="CO205" i="12"/>
  <c r="CR205" i="12" s="1"/>
  <c r="BZ153" i="12"/>
  <c r="BZ158" i="12"/>
  <c r="BZ160" i="12" s="1"/>
  <c r="FI56" i="12"/>
  <c r="FE140" i="12" s="1"/>
  <c r="FF140" i="12" s="1"/>
  <c r="FU71" i="12"/>
  <c r="FQ142" i="12" s="1"/>
  <c r="FR142" i="12" s="1"/>
  <c r="CL158" i="12"/>
  <c r="CL160" i="12" s="1"/>
  <c r="EF158" i="12"/>
  <c r="F179" i="3"/>
  <c r="F180" i="3" s="1"/>
  <c r="DO147" i="12"/>
  <c r="EA147" i="12"/>
  <c r="CM160" i="12"/>
  <c r="BS160" i="12"/>
  <c r="CB158" i="12"/>
  <c r="CB160" i="12" s="1"/>
  <c r="CA158" i="12"/>
  <c r="CA160" i="12" s="1"/>
  <c r="FU12" i="12"/>
  <c r="FD156" i="12"/>
  <c r="GG30" i="12"/>
  <c r="GB137" i="12" s="1"/>
  <c r="EK48" i="12"/>
  <c r="EF139" i="12" s="1"/>
  <c r="CD150" i="12"/>
  <c r="CA153" i="12"/>
  <c r="CC206" i="12" s="1"/>
  <c r="CF206" i="12" s="1"/>
  <c r="CM153" i="12"/>
  <c r="GU192" i="12"/>
  <c r="GU199" i="12" s="1"/>
  <c r="DJ157" i="12"/>
  <c r="CN157" i="12"/>
  <c r="CP146" i="12"/>
  <c r="CP157" i="12" s="1"/>
  <c r="EM139" i="12"/>
  <c r="E213" i="3"/>
  <c r="E214" i="3" s="1"/>
  <c r="F212" i="3"/>
  <c r="GH152" i="12"/>
  <c r="GI152" i="12" s="1"/>
  <c r="CE146" i="12"/>
  <c r="CE157" i="12" s="1"/>
  <c r="DV157" i="12"/>
  <c r="FU51" i="12"/>
  <c r="FS139" i="12" s="1"/>
  <c r="FT139" i="12" s="1"/>
  <c r="BS153" i="12"/>
  <c r="DM100" i="12"/>
  <c r="DK146" i="12" s="1"/>
  <c r="DL146" i="12" s="1"/>
  <c r="CY157" i="12"/>
  <c r="EU177" i="12"/>
  <c r="EY177" i="12" s="1"/>
  <c r="EX139" i="12"/>
  <c r="GI143" i="12"/>
  <c r="GI156" i="12" s="1"/>
  <c r="GT143" i="12"/>
  <c r="GT156" i="12" s="1"/>
  <c r="GQ180" i="12"/>
  <c r="GU180" i="12" s="1"/>
  <c r="H32" i="11"/>
  <c r="GI199" i="12"/>
  <c r="EU187" i="12"/>
  <c r="EY187" i="12" s="1"/>
  <c r="FI129" i="12"/>
  <c r="FG187" i="12" s="1"/>
  <c r="FK187" i="12" s="1"/>
  <c r="FI128" i="12"/>
  <c r="ER158" i="12"/>
  <c r="FI127" i="12"/>
  <c r="EI183" i="12"/>
  <c r="EM183" i="12" s="1"/>
  <c r="EK116" i="12"/>
  <c r="EG149" i="12" s="1"/>
  <c r="EH157" i="12"/>
  <c r="DZ141" i="12"/>
  <c r="DW178" i="12"/>
  <c r="EA178" i="12" s="1"/>
  <c r="DO141" i="12"/>
  <c r="EL147" i="12"/>
  <c r="DK186" i="12"/>
  <c r="DY123" i="12"/>
  <c r="DI158" i="12"/>
  <c r="DZ145" i="12"/>
  <c r="DZ159" i="12" s="1"/>
  <c r="DN145" i="12"/>
  <c r="DN159" i="12" s="1"/>
  <c r="DL159" i="12"/>
  <c r="CR195" i="12"/>
  <c r="CR198" i="12"/>
  <c r="CR201" i="12"/>
  <c r="CR197" i="12"/>
  <c r="CR196" i="12"/>
  <c r="CR199" i="12"/>
  <c r="DB149" i="12"/>
  <c r="DC149" i="12" s="1"/>
  <c r="DW183" i="12"/>
  <c r="EA183" i="12" s="1"/>
  <c r="DB148" i="12"/>
  <c r="DC145" i="12"/>
  <c r="DC159" i="12" s="1"/>
  <c r="CQ148" i="12"/>
  <c r="CY158" i="12"/>
  <c r="CX153" i="12"/>
  <c r="CP150" i="12"/>
  <c r="CQ150" i="12" s="1"/>
  <c r="CN158" i="12"/>
  <c r="DC189" i="12"/>
  <c r="BT208" i="12"/>
  <c r="CF175" i="12"/>
  <c r="CF192" i="12"/>
  <c r="CF177" i="12"/>
  <c r="CF188" i="12"/>
  <c r="CF183" i="12"/>
  <c r="CF187" i="12"/>
  <c r="CF182" i="12"/>
  <c r="CF184" i="12"/>
  <c r="CF186" i="12"/>
  <c r="CF181" i="12"/>
  <c r="CF185" i="12"/>
  <c r="CF178" i="12"/>
  <c r="CF180" i="12"/>
  <c r="CF179" i="12"/>
  <c r="CC208" i="12"/>
  <c r="GG12" i="12" l="1"/>
  <c r="GB135" i="12" s="1"/>
  <c r="FP135" i="12"/>
  <c r="DB156" i="12"/>
  <c r="DC143" i="12"/>
  <c r="DC156" i="12" s="1"/>
  <c r="DX144" i="12"/>
  <c r="DX159" i="12" s="1"/>
  <c r="DZ144" i="12"/>
  <c r="EA144" i="12" s="1"/>
  <c r="EJ142" i="12"/>
  <c r="EL142" i="12"/>
  <c r="EM142" i="12" s="1"/>
  <c r="FI66" i="12"/>
  <c r="EU141" i="12"/>
  <c r="EV141" i="12" s="1"/>
  <c r="EU142" i="12"/>
  <c r="FI74" i="12"/>
  <c r="FU63" i="12"/>
  <c r="FE141" i="12"/>
  <c r="FF141" i="12" s="1"/>
  <c r="ER142" i="12"/>
  <c r="FI70" i="12"/>
  <c r="FU62" i="12"/>
  <c r="FD141" i="12"/>
  <c r="FE151" i="12"/>
  <c r="EI149" i="12"/>
  <c r="EJ149" i="12" s="1"/>
  <c r="EH149" i="12"/>
  <c r="DV148" i="12"/>
  <c r="DW148" i="12"/>
  <c r="DX148" i="12" s="1"/>
  <c r="EK123" i="12"/>
  <c r="EG150" i="12" s="1"/>
  <c r="DU150" i="12"/>
  <c r="EI148" i="12"/>
  <c r="EJ148" i="12" s="1"/>
  <c r="EH148" i="12"/>
  <c r="FD151" i="12"/>
  <c r="FD158" i="12" s="1"/>
  <c r="EK106" i="12"/>
  <c r="EI182" i="12" s="1"/>
  <c r="EM182" i="12" s="1"/>
  <c r="DW182" i="12"/>
  <c r="EA182" i="12" s="1"/>
  <c r="H37" i="11"/>
  <c r="I37" i="11" s="1"/>
  <c r="CC210" i="12"/>
  <c r="BX157" i="12"/>
  <c r="BX160" i="12" s="1"/>
  <c r="BX153" i="12"/>
  <c r="CC204" i="12" s="1"/>
  <c r="CF204" i="12" s="1"/>
  <c r="DA55" i="12"/>
  <c r="CV140" i="12" s="1"/>
  <c r="EW58" i="12"/>
  <c r="EU140" i="12" s="1"/>
  <c r="EV140" i="12" s="1"/>
  <c r="DZ140" i="12"/>
  <c r="EA140" i="12" s="1"/>
  <c r="GS39" i="12"/>
  <c r="GN138" i="12" s="1"/>
  <c r="EK87" i="12"/>
  <c r="EI144" i="12" s="1"/>
  <c r="EI157" i="12" s="1"/>
  <c r="DW176" i="12"/>
  <c r="EA176" i="12" s="1"/>
  <c r="DI157" i="12"/>
  <c r="DI160" i="12" s="1"/>
  <c r="EK85" i="12"/>
  <c r="EG144" i="12" s="1"/>
  <c r="EH144" i="12" s="1"/>
  <c r="EW84" i="12"/>
  <c r="ER144" i="12" s="1"/>
  <c r="CY160" i="12"/>
  <c r="CE150" i="12"/>
  <c r="CE158" i="12" s="1"/>
  <c r="CE160" i="12" s="1"/>
  <c r="CD158" i="12"/>
  <c r="CD160" i="12" s="1"/>
  <c r="CX158" i="12"/>
  <c r="CX160" i="12" s="1"/>
  <c r="CP158" i="12"/>
  <c r="CP160" i="12" s="1"/>
  <c r="GG71" i="12"/>
  <c r="GC142" i="12" s="1"/>
  <c r="GD142" i="12" s="1"/>
  <c r="CQ158" i="12"/>
  <c r="FU56" i="12"/>
  <c r="FQ140" i="12" s="1"/>
  <c r="FR140" i="12" s="1"/>
  <c r="DC148" i="12"/>
  <c r="CB153" i="12"/>
  <c r="CN160" i="12"/>
  <c r="EW48" i="12"/>
  <c r="ER139" i="12" s="1"/>
  <c r="GS30" i="12"/>
  <c r="GN137" i="12" s="1"/>
  <c r="FP156" i="12"/>
  <c r="CD153" i="12"/>
  <c r="CC207" i="12" s="1"/>
  <c r="CF207" i="12" s="1"/>
  <c r="CO206" i="12"/>
  <c r="CR206" i="12" s="1"/>
  <c r="DI153" i="12"/>
  <c r="DM205" i="12" s="1"/>
  <c r="DP205" i="12" s="1"/>
  <c r="CP153" i="12"/>
  <c r="CN153" i="12"/>
  <c r="EY139" i="12"/>
  <c r="DB146" i="12"/>
  <c r="DB157" i="12" s="1"/>
  <c r="CZ157" i="12"/>
  <c r="FG177" i="12"/>
  <c r="FK177" i="12" s="1"/>
  <c r="FJ139" i="12"/>
  <c r="DK157" i="12"/>
  <c r="DY100" i="12"/>
  <c r="ET157" i="12"/>
  <c r="DO186" i="12"/>
  <c r="DO189" i="12" s="1"/>
  <c r="DO201" i="12" s="1"/>
  <c r="GG51" i="12"/>
  <c r="GE139" i="12" s="1"/>
  <c r="GF139" i="12" s="1"/>
  <c r="CQ146" i="12"/>
  <c r="GU143" i="12"/>
  <c r="GU156" i="12" s="1"/>
  <c r="CY153" i="12"/>
  <c r="EM147" i="12"/>
  <c r="I32" i="11"/>
  <c r="EX151" i="12"/>
  <c r="EY151" i="12" s="1"/>
  <c r="EA141" i="12"/>
  <c r="EL151" i="12"/>
  <c r="EM151" i="12" s="1"/>
  <c r="EL141" i="12"/>
  <c r="EJ157" i="12"/>
  <c r="EI178" i="12"/>
  <c r="EM178" i="12" s="1"/>
  <c r="DO145" i="12"/>
  <c r="DO159" i="12" s="1"/>
  <c r="DN149" i="12"/>
  <c r="DO149" i="12" s="1"/>
  <c r="DZ149" i="12"/>
  <c r="EA149" i="12" s="1"/>
  <c r="CZ158" i="12"/>
  <c r="DB150" i="12"/>
  <c r="DB158" i="12" s="1"/>
  <c r="EA145" i="12"/>
  <c r="DN148" i="12"/>
  <c r="DJ153" i="12"/>
  <c r="DK158" i="12"/>
  <c r="DC201" i="12"/>
  <c r="DW186" i="12"/>
  <c r="CR175" i="12"/>
  <c r="CR177" i="12"/>
  <c r="CR192" i="12"/>
  <c r="CR188" i="12"/>
  <c r="CR183" i="12"/>
  <c r="CR187" i="12"/>
  <c r="CR181" i="12"/>
  <c r="CR182" i="12"/>
  <c r="CR184" i="12"/>
  <c r="CR185" i="12"/>
  <c r="CR186" i="12"/>
  <c r="CR178" i="12"/>
  <c r="CR179" i="12"/>
  <c r="CR180" i="12"/>
  <c r="CF208" i="12"/>
  <c r="CO208" i="12"/>
  <c r="CR189" i="12"/>
  <c r="EW123" i="12" l="1"/>
  <c r="ES150" i="12" s="1"/>
  <c r="EI186" i="12"/>
  <c r="EM186" i="12" s="1"/>
  <c r="EA159" i="12"/>
  <c r="DW146" i="12"/>
  <c r="EJ144" i="12"/>
  <c r="EJ159" i="12" s="1"/>
  <c r="EL144" i="12"/>
  <c r="EM144" i="12" s="1"/>
  <c r="EM159" i="12" s="1"/>
  <c r="GG63" i="12"/>
  <c r="FQ141" i="12"/>
  <c r="FR141" i="12" s="1"/>
  <c r="EV142" i="12"/>
  <c r="EX142" i="12"/>
  <c r="EY142" i="12" s="1"/>
  <c r="FU66" i="12"/>
  <c r="FG141" i="12"/>
  <c r="FH141" i="12" s="1"/>
  <c r="FG142" i="12"/>
  <c r="FU74" i="12"/>
  <c r="GG62" i="12"/>
  <c r="FP141" i="12"/>
  <c r="FD142" i="12"/>
  <c r="FU70" i="12"/>
  <c r="CE153" i="12"/>
  <c r="DW150" i="12"/>
  <c r="DX150" i="12" s="1"/>
  <c r="DV150" i="12"/>
  <c r="EU150" i="12"/>
  <c r="EV150" i="12" s="1"/>
  <c r="ET150" i="12"/>
  <c r="EI150" i="12"/>
  <c r="EJ150" i="12" s="1"/>
  <c r="EH150" i="12"/>
  <c r="FG151" i="12"/>
  <c r="FJ151" i="12" s="1"/>
  <c r="FJ158" i="12" s="1"/>
  <c r="FF151" i="12"/>
  <c r="FF158" i="12" s="1"/>
  <c r="FE158" i="12"/>
  <c r="H38" i="11"/>
  <c r="I38" i="11" s="1"/>
  <c r="CO210" i="12"/>
  <c r="DM55" i="12"/>
  <c r="DH140" i="12" s="1"/>
  <c r="CJ157" i="12"/>
  <c r="CJ160" i="12" s="1"/>
  <c r="CJ153" i="12"/>
  <c r="CO204" i="12" s="1"/>
  <c r="CR204" i="12" s="1"/>
  <c r="FI58" i="12"/>
  <c r="FG140" i="12" s="1"/>
  <c r="FH140" i="12" s="1"/>
  <c r="EL140" i="12"/>
  <c r="EM140" i="12" s="1"/>
  <c r="DV159" i="12"/>
  <c r="DU157" i="12"/>
  <c r="EW85" i="12"/>
  <c r="ES144" i="12" s="1"/>
  <c r="ET144" i="12" s="1"/>
  <c r="DU153" i="12"/>
  <c r="FI84" i="12"/>
  <c r="FD144" i="12" s="1"/>
  <c r="EW87" i="12"/>
  <c r="EU144" i="12" s="1"/>
  <c r="EI176" i="12"/>
  <c r="EM176" i="12" s="1"/>
  <c r="EM189" i="12" s="1"/>
  <c r="EM201" i="12" s="1"/>
  <c r="DP186" i="12"/>
  <c r="DP176" i="12"/>
  <c r="DD189" i="12"/>
  <c r="DD176" i="12"/>
  <c r="DO148" i="12"/>
  <c r="GG56" i="12"/>
  <c r="GC140" i="12" s="1"/>
  <c r="GD140" i="12" s="1"/>
  <c r="DK160" i="12"/>
  <c r="DJ158" i="12"/>
  <c r="DJ160" i="12" s="1"/>
  <c r="CZ160" i="12"/>
  <c r="DU158" i="12"/>
  <c r="CQ153" i="12"/>
  <c r="CQ157" i="12"/>
  <c r="CQ160" i="12" s="1"/>
  <c r="DB160" i="12"/>
  <c r="GS71" i="12"/>
  <c r="GO142" i="12" s="1"/>
  <c r="GP142" i="12" s="1"/>
  <c r="EG158" i="12"/>
  <c r="GS12" i="12"/>
  <c r="GB156" i="12"/>
  <c r="FI48" i="12"/>
  <c r="FD139" i="12" s="1"/>
  <c r="CO207" i="12"/>
  <c r="CR207" i="12" s="1"/>
  <c r="EV157" i="12"/>
  <c r="EU178" i="12"/>
  <c r="EY178" i="12" s="1"/>
  <c r="EX141" i="12"/>
  <c r="DZ146" i="12"/>
  <c r="DZ157" i="12" s="1"/>
  <c r="GT152" i="12"/>
  <c r="GU152" i="12" s="1"/>
  <c r="DN146" i="12"/>
  <c r="DN157" i="12" s="1"/>
  <c r="DL157" i="12"/>
  <c r="CZ153" i="12"/>
  <c r="FS177" i="12"/>
  <c r="FW177" i="12" s="1"/>
  <c r="FV139" i="12"/>
  <c r="DC146" i="12"/>
  <c r="DC157" i="12" s="1"/>
  <c r="GS51" i="12"/>
  <c r="GQ139" i="12" s="1"/>
  <c r="GR139" i="12" s="1"/>
  <c r="DB153" i="12"/>
  <c r="DA207" i="12" s="1"/>
  <c r="DD207" i="12" s="1"/>
  <c r="FK139" i="12"/>
  <c r="EA186" i="12"/>
  <c r="EA189" i="12" s="1"/>
  <c r="EA201" i="12" s="1"/>
  <c r="EB176" i="12" s="1"/>
  <c r="DK153" i="12"/>
  <c r="EL148" i="12"/>
  <c r="EM141" i="12"/>
  <c r="EM157" i="12" s="1"/>
  <c r="EL149" i="12"/>
  <c r="EM149" i="12" s="1"/>
  <c r="EU186" i="12"/>
  <c r="EY186" i="12" s="1"/>
  <c r="ES158" i="12"/>
  <c r="DP189" i="12"/>
  <c r="DP196" i="12"/>
  <c r="DP178" i="12"/>
  <c r="DP195" i="12"/>
  <c r="DP180" i="12"/>
  <c r="DP198" i="12"/>
  <c r="DP197" i="12"/>
  <c r="DP199" i="12"/>
  <c r="DP179" i="12"/>
  <c r="DP177" i="12"/>
  <c r="DP192" i="12"/>
  <c r="DP175" i="12"/>
  <c r="DP201" i="12"/>
  <c r="DP188" i="12"/>
  <c r="DP184" i="12"/>
  <c r="DP187" i="12"/>
  <c r="DP182" i="12"/>
  <c r="DP181" i="12"/>
  <c r="DP185" i="12"/>
  <c r="DP183" i="12"/>
  <c r="DM208" i="12"/>
  <c r="DD199" i="12"/>
  <c r="DD178" i="12"/>
  <c r="DD198" i="12"/>
  <c r="DD197" i="12"/>
  <c r="DD180" i="12"/>
  <c r="DD201" i="12"/>
  <c r="DD195" i="12"/>
  <c r="DD175" i="12"/>
  <c r="DD179" i="12"/>
  <c r="DD177" i="12"/>
  <c r="DD192" i="12"/>
  <c r="DD196" i="12"/>
  <c r="DD188" i="12"/>
  <c r="DD182" i="12"/>
  <c r="DD184" i="12"/>
  <c r="DD187" i="12"/>
  <c r="DD181" i="12"/>
  <c r="DD185" i="12"/>
  <c r="DD183" i="12"/>
  <c r="DA208" i="12"/>
  <c r="DD186" i="12"/>
  <c r="DN150" i="12"/>
  <c r="DN158" i="12" s="1"/>
  <c r="DL158" i="12"/>
  <c r="DA206" i="12"/>
  <c r="DD206" i="12" s="1"/>
  <c r="DZ148" i="12"/>
  <c r="DW153" i="12"/>
  <c r="DC150" i="12"/>
  <c r="DC158" i="12" s="1"/>
  <c r="CR208" i="12"/>
  <c r="EI158" i="12" l="1"/>
  <c r="EI160" i="12" s="1"/>
  <c r="GN135" i="12"/>
  <c r="GN156" i="12" s="1"/>
  <c r="DX146" i="12"/>
  <c r="DX157" i="12" s="1"/>
  <c r="DW157" i="12"/>
  <c r="EV144" i="12"/>
  <c r="EV159" i="12" s="1"/>
  <c r="EX144" i="12"/>
  <c r="EY144" i="12" s="1"/>
  <c r="EY159" i="12" s="1"/>
  <c r="FS142" i="12"/>
  <c r="GG74" i="12"/>
  <c r="GG66" i="12"/>
  <c r="FS141" i="12"/>
  <c r="FT141" i="12" s="1"/>
  <c r="FH142" i="12"/>
  <c r="FJ142" i="12"/>
  <c r="FK142" i="12" s="1"/>
  <c r="GS63" i="12"/>
  <c r="GO141" i="12" s="1"/>
  <c r="GP141" i="12" s="1"/>
  <c r="GP157" i="12" s="1"/>
  <c r="GC141" i="12"/>
  <c r="GD141" i="12" s="1"/>
  <c r="FP142" i="12"/>
  <c r="GG70" i="12"/>
  <c r="GS62" i="12"/>
  <c r="GN141" i="12" s="1"/>
  <c r="GB141" i="12"/>
  <c r="FH151" i="12"/>
  <c r="FG158" i="12"/>
  <c r="H40" i="11"/>
  <c r="I40" i="11" s="1"/>
  <c r="DM210" i="12"/>
  <c r="H39" i="11"/>
  <c r="I39" i="11" s="1"/>
  <c r="DA210" i="12"/>
  <c r="DL160" i="12"/>
  <c r="DY55" i="12"/>
  <c r="DT140" i="12" s="1"/>
  <c r="CV157" i="12"/>
  <c r="CV160" i="12" s="1"/>
  <c r="CV153" i="12"/>
  <c r="DA204" i="12" s="1"/>
  <c r="DD204" i="12" s="1"/>
  <c r="DW158" i="12"/>
  <c r="DW160" i="12" s="1"/>
  <c r="FU58" i="12"/>
  <c r="FS140" i="12" s="1"/>
  <c r="FT140" i="12" s="1"/>
  <c r="EX140" i="12"/>
  <c r="EY140" i="12" s="1"/>
  <c r="EU157" i="12"/>
  <c r="EL157" i="12"/>
  <c r="DV153" i="12"/>
  <c r="EH159" i="12"/>
  <c r="EG157" i="12"/>
  <c r="EG160" i="12" s="1"/>
  <c r="ES153" i="12"/>
  <c r="FI85" i="12"/>
  <c r="FE144" i="12" s="1"/>
  <c r="FF144" i="12" s="1"/>
  <c r="EG153" i="12"/>
  <c r="EK205" i="12" s="1"/>
  <c r="EN205" i="12" s="1"/>
  <c r="DU160" i="12"/>
  <c r="FI87" i="12"/>
  <c r="FG144" i="12" s="1"/>
  <c r="EU176" i="12"/>
  <c r="EY176" i="12" s="1"/>
  <c r="EY189" i="12" s="1"/>
  <c r="FU84" i="12"/>
  <c r="FP144" i="12" s="1"/>
  <c r="EN186" i="12"/>
  <c r="EN176" i="12"/>
  <c r="FF157" i="12"/>
  <c r="FF160" i="12" s="1"/>
  <c r="EH158" i="12"/>
  <c r="EH160" i="12" s="1"/>
  <c r="FR158" i="12"/>
  <c r="DN160" i="12"/>
  <c r="DC160" i="12"/>
  <c r="F178" i="3"/>
  <c r="DV158" i="12"/>
  <c r="DV160" i="12" s="1"/>
  <c r="GS56" i="12"/>
  <c r="GO140" i="12" s="1"/>
  <c r="GP140" i="12" s="1"/>
  <c r="GP158" i="12" s="1"/>
  <c r="FU48" i="12"/>
  <c r="FP139" i="12" s="1"/>
  <c r="DL153" i="12"/>
  <c r="DC153" i="12"/>
  <c r="EY141" i="12"/>
  <c r="EY157" i="12" s="1"/>
  <c r="DO146" i="12"/>
  <c r="DO157" i="12" s="1"/>
  <c r="DN153" i="12"/>
  <c r="DM207" i="12" s="1"/>
  <c r="DP207" i="12" s="1"/>
  <c r="GQ177" i="12"/>
  <c r="GU177" i="12" s="1"/>
  <c r="GT139" i="12"/>
  <c r="F106" i="3" s="1"/>
  <c r="F107" i="3" s="1"/>
  <c r="FW139" i="12"/>
  <c r="EA146" i="12"/>
  <c r="EA157" i="12" s="1"/>
  <c r="EI153" i="12"/>
  <c r="EK206" i="12" s="1"/>
  <c r="EN206" i="12" s="1"/>
  <c r="GE177" i="12"/>
  <c r="GI177" i="12" s="1"/>
  <c r="GH139" i="12"/>
  <c r="EM148" i="12"/>
  <c r="FJ141" i="12"/>
  <c r="FG178" i="12"/>
  <c r="FK178" i="12" s="1"/>
  <c r="FK151" i="12"/>
  <c r="EB186" i="12"/>
  <c r="EK208" i="12"/>
  <c r="EN189" i="12"/>
  <c r="EN180" i="12"/>
  <c r="EN197" i="12"/>
  <c r="EN178" i="12"/>
  <c r="EN195" i="12"/>
  <c r="EN182" i="12"/>
  <c r="EN198" i="12"/>
  <c r="EN183" i="12"/>
  <c r="EN199" i="12"/>
  <c r="EN201" i="12"/>
  <c r="EN175" i="12"/>
  <c r="EN192" i="12"/>
  <c r="EN196" i="12"/>
  <c r="EN181" i="12"/>
  <c r="EN177" i="12"/>
  <c r="EN184" i="12"/>
  <c r="EN187" i="12"/>
  <c r="EN179" i="12"/>
  <c r="EN185" i="12"/>
  <c r="EN188" i="12"/>
  <c r="EU158" i="12"/>
  <c r="EL150" i="12"/>
  <c r="EL153" i="12" s="1"/>
  <c r="EJ153" i="12"/>
  <c r="EB189" i="12"/>
  <c r="DO150" i="12"/>
  <c r="DO158" i="12" s="1"/>
  <c r="DY205" i="12"/>
  <c r="EB205" i="12" s="1"/>
  <c r="DY208" i="12"/>
  <c r="DZ150" i="12"/>
  <c r="EA150" i="12" s="1"/>
  <c r="DX153" i="12"/>
  <c r="DY206" i="12"/>
  <c r="EB206" i="12" s="1"/>
  <c r="EB180" i="12"/>
  <c r="EB201" i="12"/>
  <c r="EB175" i="12"/>
  <c r="EB195" i="12"/>
  <c r="EB192" i="12"/>
  <c r="EB199" i="12"/>
  <c r="EB179" i="12"/>
  <c r="EB197" i="12"/>
  <c r="EB198" i="12"/>
  <c r="EB196" i="12"/>
  <c r="EB178" i="12"/>
  <c r="EB177" i="12"/>
  <c r="EB188" i="12"/>
  <c r="EB184" i="12"/>
  <c r="EB181" i="12"/>
  <c r="EB187" i="12"/>
  <c r="EB182" i="12"/>
  <c r="EB185" i="12"/>
  <c r="EB183" i="12"/>
  <c r="EA148" i="12"/>
  <c r="DD208" i="12"/>
  <c r="DM206" i="12"/>
  <c r="DP206" i="12" s="1"/>
  <c r="DP208" i="12"/>
  <c r="FH144" i="12" l="1"/>
  <c r="FH159" i="12" s="1"/>
  <c r="FJ144" i="12"/>
  <c r="FK144" i="12" s="1"/>
  <c r="FK159" i="12" s="1"/>
  <c r="FG157" i="12"/>
  <c r="GS66" i="12"/>
  <c r="GQ141" i="12" s="1"/>
  <c r="GR141" i="12" s="1"/>
  <c r="GE141" i="12"/>
  <c r="GF141" i="12" s="1"/>
  <c r="GE142" i="12"/>
  <c r="GS74" i="12"/>
  <c r="GQ142" i="12" s="1"/>
  <c r="FT142" i="12"/>
  <c r="FV142" i="12"/>
  <c r="FW142" i="12" s="1"/>
  <c r="GB142" i="12"/>
  <c r="GS70" i="12"/>
  <c r="GN142" i="12" s="1"/>
  <c r="FG160" i="12"/>
  <c r="EU160" i="12"/>
  <c r="FG153" i="12"/>
  <c r="H42" i="11"/>
  <c r="I42" i="11" s="1"/>
  <c r="EK210" i="12"/>
  <c r="H41" i="11"/>
  <c r="I41" i="11" s="1"/>
  <c r="DY210" i="12"/>
  <c r="EK55" i="12"/>
  <c r="EF140" i="12" s="1"/>
  <c r="DH157" i="12"/>
  <c r="DH160" i="12" s="1"/>
  <c r="DH153" i="12"/>
  <c r="DM204" i="12" s="1"/>
  <c r="DP204" i="12" s="1"/>
  <c r="EH153" i="12"/>
  <c r="DZ158" i="12"/>
  <c r="DZ160" i="12" s="1"/>
  <c r="GG58" i="12"/>
  <c r="GE140" i="12" s="1"/>
  <c r="GF140" i="12" s="1"/>
  <c r="FJ140" i="12"/>
  <c r="FK140" i="12" s="1"/>
  <c r="FK158" i="12" s="1"/>
  <c r="FH158" i="12"/>
  <c r="EX157" i="12"/>
  <c r="EJ158" i="12"/>
  <c r="EJ160" i="12" s="1"/>
  <c r="FU85" i="12"/>
  <c r="FQ144" i="12" s="1"/>
  <c r="FR144" i="12" s="1"/>
  <c r="ET159" i="12"/>
  <c r="ES157" i="12"/>
  <c r="ES160" i="12" s="1"/>
  <c r="GG84" i="12"/>
  <c r="GB144" i="12" s="1"/>
  <c r="FU87" i="12"/>
  <c r="FS144" i="12" s="1"/>
  <c r="FS157" i="12" s="1"/>
  <c r="FS160" i="12" s="1"/>
  <c r="FG176" i="12"/>
  <c r="FK176" i="12" s="1"/>
  <c r="FK189" i="12" s="1"/>
  <c r="DO160" i="12"/>
  <c r="GD158" i="12"/>
  <c r="DX158" i="12"/>
  <c r="DX160" i="12" s="1"/>
  <c r="ET158" i="12"/>
  <c r="ET160" i="12" s="1"/>
  <c r="EA158" i="12"/>
  <c r="EA160" i="12" s="1"/>
  <c r="FH157" i="12"/>
  <c r="EL158" i="12"/>
  <c r="EL160" i="12" s="1"/>
  <c r="FR157" i="12"/>
  <c r="FR160" i="12" s="1"/>
  <c r="GI139" i="12"/>
  <c r="GG48" i="12"/>
  <c r="GB139" i="12" s="1"/>
  <c r="DO153" i="12"/>
  <c r="DZ153" i="12"/>
  <c r="DY207" i="12" s="1"/>
  <c r="EB207" i="12" s="1"/>
  <c r="GU139" i="12"/>
  <c r="EU153" i="12"/>
  <c r="EA153" i="12"/>
  <c r="FV141" i="12"/>
  <c r="FS178" i="12"/>
  <c r="FW178" i="12" s="1"/>
  <c r="FK141" i="12"/>
  <c r="EM150" i="12"/>
  <c r="EM153" i="12" s="1"/>
  <c r="EX150" i="12"/>
  <c r="EX158" i="12" s="1"/>
  <c r="EW205" i="12"/>
  <c r="EZ205" i="12" s="1"/>
  <c r="EN208" i="12"/>
  <c r="EY201" i="12"/>
  <c r="EZ176" i="12" s="1"/>
  <c r="EB208" i="12"/>
  <c r="GR142" i="12" l="1"/>
  <c r="FT144" i="12"/>
  <c r="FT159" i="12" s="1"/>
  <c r="FV144" i="12"/>
  <c r="FW144" i="12" s="1"/>
  <c r="FW159" i="12" s="1"/>
  <c r="GT142" i="12"/>
  <c r="GU142" i="12" s="1"/>
  <c r="GF142" i="12"/>
  <c r="GH142" i="12"/>
  <c r="GI142" i="12" s="1"/>
  <c r="FJ153" i="12"/>
  <c r="FH160" i="12"/>
  <c r="FH153" i="12"/>
  <c r="FS153" i="12"/>
  <c r="FU206" i="12" s="1"/>
  <c r="FX206" i="12" s="1"/>
  <c r="EX160" i="12"/>
  <c r="DT157" i="12"/>
  <c r="DT160" i="12" s="1"/>
  <c r="DT153" i="12"/>
  <c r="DY204" i="12" s="1"/>
  <c r="EB204" i="12" s="1"/>
  <c r="EW55" i="12"/>
  <c r="ER140" i="12" s="1"/>
  <c r="FJ157" i="12"/>
  <c r="FJ160" i="12" s="1"/>
  <c r="GE153" i="12"/>
  <c r="GS58" i="12"/>
  <c r="GQ140" i="12" s="1"/>
  <c r="FV140" i="12"/>
  <c r="FW140" i="12" s="1"/>
  <c r="FW158" i="12" s="1"/>
  <c r="FT158" i="12"/>
  <c r="GS84" i="12"/>
  <c r="ET153" i="12"/>
  <c r="GG85" i="12"/>
  <c r="GC144" i="12" s="1"/>
  <c r="GD144" i="12" s="1"/>
  <c r="FE153" i="12"/>
  <c r="FE157" i="12"/>
  <c r="FE160" i="12" s="1"/>
  <c r="GG87" i="12"/>
  <c r="GE144" i="12" s="1"/>
  <c r="FS176" i="12"/>
  <c r="FW176" i="12" s="1"/>
  <c r="FW189" i="12" s="1"/>
  <c r="FW201" i="12" s="1"/>
  <c r="GP160" i="12"/>
  <c r="EV153" i="12"/>
  <c r="EV158" i="12"/>
  <c r="EV160" i="12" s="1"/>
  <c r="EM158" i="12"/>
  <c r="EM160" i="12" s="1"/>
  <c r="GD157" i="12"/>
  <c r="GD160" i="12" s="1"/>
  <c r="FT153" i="12"/>
  <c r="FT157" i="12"/>
  <c r="FK153" i="12"/>
  <c r="FK157" i="12"/>
  <c r="FK160" i="12" s="1"/>
  <c r="GS48" i="12"/>
  <c r="GN139" i="12" s="1"/>
  <c r="FV153" i="12"/>
  <c r="EX153" i="12"/>
  <c r="GT141" i="12"/>
  <c r="GQ178" i="12"/>
  <c r="GU178" i="12" s="1"/>
  <c r="FK201" i="12"/>
  <c r="GH141" i="12"/>
  <c r="GE178" i="12"/>
  <c r="GI178" i="12" s="1"/>
  <c r="FW141" i="12"/>
  <c r="FI206" i="12"/>
  <c r="FL206" i="12" s="1"/>
  <c r="EZ189" i="12"/>
  <c r="EK207" i="12"/>
  <c r="EN207" i="12" s="1"/>
  <c r="EZ198" i="12"/>
  <c r="EZ177" i="12"/>
  <c r="EZ178" i="12"/>
  <c r="EZ195" i="12"/>
  <c r="EZ192" i="12"/>
  <c r="EZ180" i="12"/>
  <c r="EZ188" i="12"/>
  <c r="EZ187" i="12"/>
  <c r="EZ179" i="12"/>
  <c r="EZ197" i="12"/>
  <c r="EZ181" i="12"/>
  <c r="EZ182" i="12"/>
  <c r="EZ185" i="12"/>
  <c r="EZ201" i="12"/>
  <c r="EZ184" i="12"/>
  <c r="EZ175" i="12"/>
  <c r="EZ196" i="12"/>
  <c r="EZ199" i="12"/>
  <c r="EZ183" i="12"/>
  <c r="EZ186" i="12"/>
  <c r="EW208" i="12"/>
  <c r="EW206" i="12"/>
  <c r="EZ206" i="12" s="1"/>
  <c r="EY150" i="12"/>
  <c r="GF144" i="12" l="1"/>
  <c r="GF159" i="12" s="1"/>
  <c r="GH144" i="12"/>
  <c r="GI144" i="12" s="1"/>
  <c r="GI159" i="12" s="1"/>
  <c r="GR140" i="12"/>
  <c r="FT160" i="12"/>
  <c r="H43" i="11"/>
  <c r="I43" i="11" s="1"/>
  <c r="EW210" i="12"/>
  <c r="GQ153" i="12"/>
  <c r="GS206" i="12" s="1"/>
  <c r="GV206" i="12" s="1"/>
  <c r="EF157" i="12"/>
  <c r="EF160" i="12" s="1"/>
  <c r="EF153" i="12"/>
  <c r="EK204" i="12" s="1"/>
  <c r="EN204" i="12" s="1"/>
  <c r="FI55" i="12"/>
  <c r="FD140" i="12" s="1"/>
  <c r="GN144" i="12"/>
  <c r="GT140" i="12"/>
  <c r="GU140" i="12" s="1"/>
  <c r="GU158" i="12" s="1"/>
  <c r="GR158" i="12"/>
  <c r="GH140" i="12"/>
  <c r="GI140" i="12" s="1"/>
  <c r="GI158" i="12" s="1"/>
  <c r="GF158" i="12"/>
  <c r="GE157" i="12"/>
  <c r="GE160" i="12" s="1"/>
  <c r="FV157" i="12"/>
  <c r="FV160" i="12" s="1"/>
  <c r="FF159" i="12"/>
  <c r="FF153" i="12"/>
  <c r="GS85" i="12"/>
  <c r="GO144" i="12" s="1"/>
  <c r="GP144" i="12" s="1"/>
  <c r="GP159" i="12" s="1"/>
  <c r="FQ153" i="12"/>
  <c r="FU205" i="12" s="1"/>
  <c r="FX205" i="12" s="1"/>
  <c r="FQ157" i="12"/>
  <c r="FQ160" i="12" s="1"/>
  <c r="GS87" i="12"/>
  <c r="GE176" i="12"/>
  <c r="GI176" i="12" s="1"/>
  <c r="GI189" i="12" s="1"/>
  <c r="FI205" i="12"/>
  <c r="FL205" i="12" s="1"/>
  <c r="FX178" i="12"/>
  <c r="FX176" i="12"/>
  <c r="FL189" i="12"/>
  <c r="FL176" i="12"/>
  <c r="GF157" i="12"/>
  <c r="GF160" i="12" s="1"/>
  <c r="GR153" i="12"/>
  <c r="GR157" i="12"/>
  <c r="EY153" i="12"/>
  <c r="EY158" i="12"/>
  <c r="EY160" i="12" s="1"/>
  <c r="FW153" i="12"/>
  <c r="FW157" i="12"/>
  <c r="FW160" i="12" s="1"/>
  <c r="FI208" i="12"/>
  <c r="FI210" i="12" s="1"/>
  <c r="GI141" i="12"/>
  <c r="FL177" i="12"/>
  <c r="FL180" i="12"/>
  <c r="FL185" i="12"/>
  <c r="FL201" i="12"/>
  <c r="FL175" i="12"/>
  <c r="FL179" i="12"/>
  <c r="FL198" i="12"/>
  <c r="FL184" i="12"/>
  <c r="FL196" i="12"/>
  <c r="FL197" i="12"/>
  <c r="FL195" i="12"/>
  <c r="FL188" i="12"/>
  <c r="FL181" i="12"/>
  <c r="FL199" i="12"/>
  <c r="FL186" i="12"/>
  <c r="FU208" i="12"/>
  <c r="FL187" i="12"/>
  <c r="FL192" i="12"/>
  <c r="FL183" i="12"/>
  <c r="FL182" i="12"/>
  <c r="FL178" i="12"/>
  <c r="GU141" i="12"/>
  <c r="GG206" i="12"/>
  <c r="GJ206" i="12" s="1"/>
  <c r="FU207" i="12"/>
  <c r="FX207" i="12" s="1"/>
  <c r="FX189" i="12"/>
  <c r="FX197" i="12"/>
  <c r="FX198" i="12"/>
  <c r="FX201" i="12"/>
  <c r="FX195" i="12"/>
  <c r="FX188" i="12"/>
  <c r="FX181" i="12"/>
  <c r="FX183" i="12"/>
  <c r="FX196" i="12"/>
  <c r="FX187" i="12"/>
  <c r="FX182" i="12"/>
  <c r="FX184" i="12"/>
  <c r="FX185" i="12"/>
  <c r="FX186" i="12"/>
  <c r="FX179" i="12"/>
  <c r="FX180" i="12"/>
  <c r="FX175" i="12"/>
  <c r="FX177" i="12"/>
  <c r="FX192" i="12"/>
  <c r="FX199" i="12"/>
  <c r="EW207" i="12"/>
  <c r="EZ207" i="12" s="1"/>
  <c r="FI207" i="12"/>
  <c r="FL207" i="12" s="1"/>
  <c r="EZ208" i="12"/>
  <c r="GQ176" i="12" l="1"/>
  <c r="GU176" i="12" s="1"/>
  <c r="GU189" i="12" s="1"/>
  <c r="GU201" i="12" s="1"/>
  <c r="GV176" i="12" s="1"/>
  <c r="GQ144" i="12"/>
  <c r="F31" i="17" s="1"/>
  <c r="GQ160" i="12"/>
  <c r="GR160" i="12"/>
  <c r="H45" i="11"/>
  <c r="I45" i="11" s="1"/>
  <c r="FU210" i="12"/>
  <c r="GH153" i="12"/>
  <c r="GG207" i="12" s="1"/>
  <c r="GJ207" i="12" s="1"/>
  <c r="GT153" i="12"/>
  <c r="GF153" i="12"/>
  <c r="FU55" i="12"/>
  <c r="FP140" i="12" s="1"/>
  <c r="ER157" i="12"/>
  <c r="ER160" i="12" s="1"/>
  <c r="ER153" i="12"/>
  <c r="EW204" i="12" s="1"/>
  <c r="EZ204" i="12" s="1"/>
  <c r="GH157" i="12"/>
  <c r="GH160" i="12" s="1"/>
  <c r="FR159" i="12"/>
  <c r="FR153" i="12"/>
  <c r="GO153" i="12"/>
  <c r="GS205" i="12" s="1"/>
  <c r="GV205" i="12" s="1"/>
  <c r="GO157" i="12"/>
  <c r="GC157" i="12"/>
  <c r="GC160" i="12" s="1"/>
  <c r="GC153" i="12"/>
  <c r="GG205" i="12" s="1"/>
  <c r="GJ205" i="12" s="1"/>
  <c r="GI153" i="12"/>
  <c r="GI157" i="12"/>
  <c r="GI160" i="12" s="1"/>
  <c r="GU153" i="12"/>
  <c r="F254" i="3" s="1"/>
  <c r="E256" i="3" s="1"/>
  <c r="E257" i="3" s="1"/>
  <c r="GU157" i="12"/>
  <c r="GU160" i="12" s="1"/>
  <c r="G26" i="16"/>
  <c r="G28" i="16" s="1"/>
  <c r="H44" i="11"/>
  <c r="I44" i="11" s="1"/>
  <c r="FL208" i="12"/>
  <c r="GI201" i="12"/>
  <c r="FX208" i="12"/>
  <c r="GS207" i="12" l="1"/>
  <c r="GV207" i="12" s="1"/>
  <c r="F24" i="17"/>
  <c r="GR144" i="12"/>
  <c r="GR159" i="12" s="1"/>
  <c r="GT144" i="12"/>
  <c r="GQ157" i="12"/>
  <c r="I26" i="16"/>
  <c r="GG55" i="12"/>
  <c r="GB140" i="12" s="1"/>
  <c r="FD157" i="12"/>
  <c r="FD160" i="12" s="1"/>
  <c r="FD153" i="12"/>
  <c r="FI204" i="12" s="1"/>
  <c r="FL204" i="12" s="1"/>
  <c r="GD159" i="12"/>
  <c r="GD153" i="12"/>
  <c r="GO160" i="12"/>
  <c r="F192" i="3"/>
  <c r="GP153" i="12"/>
  <c r="GJ189" i="12"/>
  <c r="GJ176" i="12"/>
  <c r="GV189" i="12"/>
  <c r="F237" i="3"/>
  <c r="E238" i="3" s="1"/>
  <c r="GJ195" i="12"/>
  <c r="GJ175" i="12"/>
  <c r="GJ198" i="12"/>
  <c r="GJ186" i="12"/>
  <c r="GJ181" i="12"/>
  <c r="GJ187" i="12"/>
  <c r="GJ188" i="12"/>
  <c r="GJ183" i="12"/>
  <c r="GJ196" i="12"/>
  <c r="GJ182" i="12"/>
  <c r="GJ184" i="12"/>
  <c r="GJ201" i="12"/>
  <c r="GJ197" i="12"/>
  <c r="GJ185" i="12"/>
  <c r="GJ179" i="12"/>
  <c r="GJ180" i="12"/>
  <c r="GJ177" i="12"/>
  <c r="GJ192" i="12"/>
  <c r="GJ199" i="12"/>
  <c r="GG208" i="12"/>
  <c r="GJ178" i="12"/>
  <c r="GV181" i="12"/>
  <c r="GV185" i="12"/>
  <c r="GV184" i="12"/>
  <c r="GV186" i="12"/>
  <c r="GV183" i="12"/>
  <c r="GV195" i="12"/>
  <c r="GV197" i="12"/>
  <c r="GV182" i="12"/>
  <c r="GV198" i="12"/>
  <c r="GV201" i="12"/>
  <c r="GV187" i="12"/>
  <c r="GV196" i="12"/>
  <c r="GV175" i="12"/>
  <c r="GV188" i="12"/>
  <c r="GV179" i="12"/>
  <c r="GV180" i="12"/>
  <c r="GV177" i="12"/>
  <c r="GS208" i="12"/>
  <c r="GV192" i="12"/>
  <c r="GV199" i="12"/>
  <c r="GV178" i="12"/>
  <c r="L26" i="16" l="1"/>
  <c r="F194" i="3"/>
  <c r="GU144" i="12"/>
  <c r="GU159" i="12" s="1"/>
  <c r="GT157" i="12"/>
  <c r="H46" i="11"/>
  <c r="I46" i="11" s="1"/>
  <c r="GG210" i="12"/>
  <c r="GS55" i="12"/>
  <c r="FP153" i="12"/>
  <c r="FU204" i="12" s="1"/>
  <c r="FX204" i="12" s="1"/>
  <c r="FP157" i="12"/>
  <c r="FP160" i="12" s="1"/>
  <c r="F193" i="3"/>
  <c r="F218" i="3"/>
  <c r="F219" i="3" s="1"/>
  <c r="I28" i="16"/>
  <c r="G30" i="16" s="1"/>
  <c r="E25" i="17" s="1"/>
  <c r="E243" i="3"/>
  <c r="E239" i="3"/>
  <c r="GV208" i="12"/>
  <c r="GS210" i="12"/>
  <c r="GJ208" i="12"/>
  <c r="GT160" i="12" l="1"/>
  <c r="F198" i="3"/>
  <c r="F195" i="3"/>
  <c r="F220" i="3"/>
  <c r="E196" i="3"/>
  <c r="E197" i="3" s="1"/>
  <c r="N26" i="16"/>
  <c r="O26" i="16"/>
  <c r="E246" i="3"/>
  <c r="H47" i="11"/>
  <c r="I47" i="11" s="1"/>
  <c r="GB153" i="12"/>
  <c r="GG204" i="12" s="1"/>
  <c r="GJ204" i="12" s="1"/>
  <c r="GB157" i="12"/>
  <c r="GB160" i="12" s="1"/>
  <c r="GN140" i="12"/>
  <c r="F14" i="17"/>
  <c r="O28" i="16" l="1"/>
  <c r="R26" i="16"/>
  <c r="R28" i="16" s="1"/>
  <c r="P30" i="16" s="1"/>
  <c r="F25" i="17" s="1"/>
  <c r="F199" i="3"/>
  <c r="F224" i="3"/>
  <c r="E200" i="3"/>
  <c r="E201" i="3" s="1"/>
  <c r="F221" i="3"/>
  <c r="E222" i="3"/>
  <c r="E223" i="3" s="1"/>
  <c r="H49" i="11"/>
  <c r="I49" i="11" s="1"/>
  <c r="GN157" i="12"/>
  <c r="GN153" i="12"/>
  <c r="GS204" i="12" s="1"/>
  <c r="GV204" i="12" s="1"/>
  <c r="F225" i="3" l="1"/>
  <c r="E226" i="3"/>
  <c r="F246" i="3"/>
  <c r="P31" i="16"/>
  <c r="GN160" i="12"/>
  <c r="F191" i="3"/>
  <c r="F217" i="3" s="1"/>
  <c r="E227" i="3" l="1"/>
  <c r="E251" i="3"/>
  <c r="P33" i="16"/>
  <c r="E248" i="3" s="1"/>
  <c r="E247" i="3"/>
  <c r="I109" i="5"/>
  <c r="I116" i="5" s="1"/>
  <c r="I108" i="5"/>
  <c r="H121" i="5"/>
  <c r="F121" i="5" s="1"/>
  <c r="I107" i="5"/>
</calcChain>
</file>

<file path=xl/sharedStrings.xml><?xml version="1.0" encoding="utf-8"?>
<sst xmlns="http://schemas.openxmlformats.org/spreadsheetml/2006/main" count="20054" uniqueCount="2119">
  <si>
    <t>Wykonawca audytu:</t>
  </si>
  <si>
    <t>A U D Y T    E N E R G E T Y C Z N Y</t>
  </si>
  <si>
    <t xml:space="preserve">przedsięwzięcia termomodernizacyjnego </t>
  </si>
  <si>
    <t>Obiekt:</t>
  </si>
  <si>
    <t>Adres obiektu:</t>
  </si>
  <si>
    <t>Zamawiający:</t>
  </si>
  <si>
    <t>Autor (autorzy) audytu:</t>
  </si>
  <si>
    <t>Miejscowość:</t>
  </si>
  <si>
    <t>Data:</t>
  </si>
  <si>
    <t>Spis treści</t>
  </si>
  <si>
    <t>Rozdział</t>
  </si>
  <si>
    <t>Krok</t>
  </si>
  <si>
    <t>Wyszczególnienie</t>
  </si>
  <si>
    <t>Zakładka</t>
  </si>
  <si>
    <t>I</t>
  </si>
  <si>
    <t>Strona tytułowa</t>
  </si>
  <si>
    <t>0.1. Tytuł</t>
  </si>
  <si>
    <t>II</t>
  </si>
  <si>
    <t>Ustalenia ogólne</t>
  </si>
  <si>
    <t>03. Ustalenia ogólne</t>
  </si>
  <si>
    <t>III</t>
  </si>
  <si>
    <t>Karta audytu</t>
  </si>
  <si>
    <t>04. Karta audytu</t>
  </si>
  <si>
    <t>IV</t>
  </si>
  <si>
    <t>Krok 0</t>
  </si>
  <si>
    <t>Stan budynku przed termomodernizacją wraz z oceną energochłonności</t>
  </si>
  <si>
    <t>1.1. Obiekt</t>
  </si>
  <si>
    <t>1.2. System grzewczy</t>
  </si>
  <si>
    <t>1.3. Źródło c.o.</t>
  </si>
  <si>
    <t>1.4. Źródło c.w.u.</t>
  </si>
  <si>
    <t>1.5. Obrys</t>
  </si>
  <si>
    <t>1.8. Oświetlenie</t>
  </si>
  <si>
    <t>1.9. sieć cieplna</t>
  </si>
  <si>
    <t>1.10. OZE</t>
  </si>
  <si>
    <t>0.5. Energia i koszty</t>
  </si>
  <si>
    <t>V</t>
  </si>
  <si>
    <t>Kroki przedsięwzięć termomodernizacyjnych</t>
  </si>
  <si>
    <t>Krok 1</t>
  </si>
  <si>
    <t>Docieplenie stolarki zewnętrznej, naświetli i ścian przeszklonych</t>
  </si>
  <si>
    <t>1.6. Stolarka</t>
  </si>
  <si>
    <t>Krok 2</t>
  </si>
  <si>
    <t>Docieplenie przegród nieprzeźroczystych</t>
  </si>
  <si>
    <t>1.7. Przegrody warstwowe</t>
  </si>
  <si>
    <t>Krok 3</t>
  </si>
  <si>
    <t>Modernizacja wentylacji</t>
  </si>
  <si>
    <t>Krok 4</t>
  </si>
  <si>
    <t>Modernizacja instalacji chłodniczej</t>
  </si>
  <si>
    <t>Krok 5</t>
  </si>
  <si>
    <t>Modernizacja instalacji centralnego ogrzewania</t>
  </si>
  <si>
    <t>Krok 6</t>
  </si>
  <si>
    <t>Modernizacja instalacji ciepłej wody użytkowej</t>
  </si>
  <si>
    <t>Krok 7</t>
  </si>
  <si>
    <t>Modernizacja źródła ciepła centralnego ogrzewania</t>
  </si>
  <si>
    <t>Krok 8</t>
  </si>
  <si>
    <t>Źródło ciepła c.w.u.</t>
  </si>
  <si>
    <t>Krok 9</t>
  </si>
  <si>
    <t>Modernizacja sieci cieplnej</t>
  </si>
  <si>
    <t>Krok 10</t>
  </si>
  <si>
    <t>Solarne wspomaganie przygotowania c.w.u.</t>
  </si>
  <si>
    <t>Krok 11</t>
  </si>
  <si>
    <t>Modernizacja oświetlenia</t>
  </si>
  <si>
    <t>Krok 12</t>
  </si>
  <si>
    <t>Montaż instalacji fotowoltaicznej (opcja z magazynem energii)</t>
  </si>
  <si>
    <t>Krok 13</t>
  </si>
  <si>
    <t>Montaż instalacji wiatrowej (opcja z magazynem energii)</t>
  </si>
  <si>
    <t>Krok 14</t>
  </si>
  <si>
    <t>Montaż elektrowni wodnej</t>
  </si>
  <si>
    <t>Krok 15</t>
  </si>
  <si>
    <t>System zarządzania energią</t>
  </si>
  <si>
    <t>Optymalny wariant termomodernizacyjny</t>
  </si>
  <si>
    <t>1.11. Warianty</t>
  </si>
  <si>
    <t>Krok 16</t>
  </si>
  <si>
    <t>Podsumowanie przedsięwzięć termomodernizacyjnych</t>
  </si>
  <si>
    <t>VI</t>
  </si>
  <si>
    <t>Efekt ekologiczny projektu</t>
  </si>
  <si>
    <t>0.6. Efekt eko</t>
  </si>
  <si>
    <t>VII</t>
  </si>
  <si>
    <t>Ocena energochłonności obiektu po termomodernizacji - wskaźniki projektu</t>
  </si>
  <si>
    <t>0.7. Wskaźniki</t>
  </si>
  <si>
    <t>"A"</t>
  </si>
  <si>
    <t>Podstawowe akty prawne</t>
  </si>
  <si>
    <t>Rozporządzenie Ministra Infrastruktury z dnia 12 kwietna 2002 r. (Dz.U. nr 75/2002) w sprawie warunków technicznych, jakim powinny odpowiadać budynki i ich usytuowanie -  z późniejszymi zmianami.</t>
  </si>
  <si>
    <t>Ustawa z dnia 29 sierpnia 2014 r. o charakterystyce energetycznej budynków (Dz.U. poz.1200 oraz Dz.U. z 2015 r. poz. 151).</t>
  </si>
  <si>
    <t>Rozporządzenie Ministra Infrastruktury i Rozwoju z dnia 27 lutego 2015 r. r. w sprawie metodologii wyznaczania charakterystyki energetycznej budynku lub części budynku  oraz świadectw charakterystyki energetycznej.  (Dz. U. 2015 poz.376)</t>
  </si>
  <si>
    <t xml:space="preserve">Ustawa z dnia 21 listopada 2008 r. o wspieraniu termomodernizacji i remontów (Dz. U. 2008 poz. 1459.) </t>
  </si>
  <si>
    <t>Rozporządzenie Ministra Rozwoju z dnia 29 kwietnia 2020 r. zmieniające rozporządzenie w sprawie szczegółowego zakresu i form audytu energetycznego, oraz części audytu remontowego,  wzorów kart audytów, a także algorytmu oceny opłacalności przedsięwzięcia termomodernizacyjnego. (Dz.U. 2020 poz. 879)</t>
  </si>
  <si>
    <t>"B"</t>
  </si>
  <si>
    <t>Podstawowe normy</t>
  </si>
  <si>
    <t>PN-EN ISO 6946  - norma na wyznaczanie współczynnika „U”</t>
  </si>
  <si>
    <t>PN-EN ISO 13790 - norma na obliczanie sezonowego zużycia ciepła</t>
  </si>
  <si>
    <t>PN-EN 16247-1 Audity energetyczne. Część 1 Wymagania ogólne</t>
  </si>
  <si>
    <t>PN-EN 16247-2 Audity energetyczne. Część 2  Budynki</t>
  </si>
  <si>
    <t>PN-EN ISO 50001 Systemy zarządzania energią. Wymagania i zalecenia użytkowania</t>
  </si>
  <si>
    <t>"C"</t>
  </si>
  <si>
    <t>Inne normy/podstawy prawne, jeżeli dotyczą przedsięwzięć termomodernizacyjnych analizowanych
w audycie:</t>
  </si>
  <si>
    <t>"D"</t>
  </si>
  <si>
    <t>Wartości opałowe (WO) i wskaźniki emisji CO2 (WE) […] do raportowania w ramach Systemu Handlu Uprawnieniami do Emisji […]</t>
  </si>
  <si>
    <t>"E"</t>
  </si>
  <si>
    <t>Wskaźniki emisyjności dla energii elektrycznej […]</t>
  </si>
  <si>
    <t>"F"</t>
  </si>
  <si>
    <t>Kwalifikacje autora (autorów) audytu energetycznego:</t>
  </si>
  <si>
    <t>Uregulowanie prawne</t>
  </si>
  <si>
    <t>W Polsce brak uregulowania prawnego w zakresie kwalifikacji osób mogących wykonywać audyty energetyczne.</t>
  </si>
  <si>
    <t>Zalecane kwalifikacje do wykonywania audytów energetycznych</t>
  </si>
  <si>
    <t>wykształcenie wyższe kierunkowe (podyplomowe)</t>
  </si>
  <si>
    <t>lub uprawnienia budowlane</t>
  </si>
  <si>
    <t>lub ukończony kurs audytora</t>
  </si>
  <si>
    <t>Zalecane kwalifikacje do sporządzania świadectw charakterystyki energetycznej</t>
  </si>
  <si>
    <t>Rejestracja na liście Centralnego Rejestru Charakterystyki Energetycznej Budynków oraz posiadanie aktualnego ubezpieczenie od odpowiedzialności cywilnej  w zakresie sporządzania świadectw charakterystyki energetycznej</t>
  </si>
  <si>
    <t>"G"</t>
  </si>
  <si>
    <t>Podstawa opracowania  audytu</t>
  </si>
  <si>
    <t xml:space="preserve">Dane techniczne i ekspolatacyjne udostępnione przez Zamawiającego - przechowywanie w/w danych w audycie archiwalnym do zakończenia okresu trwałości projektu                                            </t>
  </si>
  <si>
    <t>Książka obiektu budowlanego</t>
  </si>
  <si>
    <t>Dokumentacja archiwalna opracowana przez:</t>
  </si>
  <si>
    <t>Dokumentacja projektowa opracowana przez:</t>
  </si>
  <si>
    <t>Inwentaryzacja własna - należy podać zakres tej inwentaryzacji:</t>
  </si>
  <si>
    <t>"H"</t>
  </si>
  <si>
    <t>Ceny, jeżeli brutto  - to należy podać obowiązujące stawki VAT w dniu sporządzania audytu:</t>
  </si>
  <si>
    <t>Energia cieplna</t>
  </si>
  <si>
    <t>%</t>
  </si>
  <si>
    <t>Energia elektryczna</t>
  </si>
  <si>
    <t>Paliwa kopalne</t>
  </si>
  <si>
    <t>Prace budowlane</t>
  </si>
  <si>
    <t>Audyt i dokumentacja techniczna</t>
  </si>
  <si>
    <t>"I"</t>
  </si>
  <si>
    <t>Ceny, jeżeli netto to należy potwierdzić to w komórce J54  wspisem "netto"</t>
  </si>
  <si>
    <t>"J"</t>
  </si>
  <si>
    <t xml:space="preserve">Łączne podsumowanie wskaźników i rezultatów </t>
  </si>
  <si>
    <t>Jeżeli zakres prac termomodernizacyjnych obejmuje więcej niż jeden budynek i ewentualnie sieć cieplną, to należy wykonać indywidualne audyty energetyczne dla poszczególnych budynków i ewentualnie sieci cieplnej. Podsumowanie w odrębnym arkuszu kalkulacyjnym.</t>
  </si>
  <si>
    <t>"K"</t>
  </si>
  <si>
    <t>Kompatybilność z przedmiarem, kosztorysem inwestorskim i dokumentacją projektową</t>
  </si>
  <si>
    <t>Obmiary</t>
  </si>
  <si>
    <t>zgodność z przedmiarem</t>
  </si>
  <si>
    <t>Koszty inwestycyjne</t>
  </si>
  <si>
    <t>dopuszczalna odchyłka do 25% w stosunku do kosztorysu inwestorskiego oraz do kosztów we wniosku o dofinansowanie - w przypadku większej odchyłki audyt do aktualizacji</t>
  </si>
  <si>
    <t>Rozwiązania techniczne</t>
  </si>
  <si>
    <t>zgodne z dokumentacją projektową</t>
  </si>
  <si>
    <t>"L"</t>
  </si>
  <si>
    <t>Przy wymianie źródeł ciepła należy przestrzegać poniższej hierarchii źródeł. Wybór innego źródła niż OZE należy uzasadnić w tabeli, w arkuszu 1.3. źródło c.o.</t>
  </si>
  <si>
    <t>Odwołanie do tabeli, gdzie powinno znaleźć się uzasadnienie.</t>
  </si>
  <si>
    <t>Odnawialne źródła energii</t>
  </si>
  <si>
    <t>Podłączenie do sieci ciepłowniczej</t>
  </si>
  <si>
    <t>Inne dopuszczalne źródła ciepła, tj. ogrzewanie elektryczne, gaz ziemny. Gaz ziemny dopuszczalny jest jedynie w przypadku likwidacji źródeł zasilanych węglem kamiennym, torfem, węglem brunatnym, łupkami naftowymi.</t>
  </si>
  <si>
    <t>"M"</t>
  </si>
  <si>
    <t xml:space="preserve">Zgodność faktycznego zużycia paliw i energii z zużyciem obliczeniowym dla stanu przed termomodernizacją
- w przypadku wystąpienia różnic wyjaśnienie audytora. </t>
  </si>
  <si>
    <t>Odwołanie do tabeli, gdzie powinno znaleźć się wyjaśnienie do ewentualnej akceptacji.</t>
  </si>
  <si>
    <t xml:space="preserve">Obliczeniowe zużycie paliw i energii większe niż faktyczne </t>
  </si>
  <si>
    <t xml:space="preserve">Energia cieplna </t>
  </si>
  <si>
    <t>do</t>
  </si>
  <si>
    <t>Energia elektryczna i OZE</t>
  </si>
  <si>
    <t>"N"</t>
  </si>
  <si>
    <t>Zgodność prognozowanego obliczeniowego zużycia energii i paliw dla stanu po termomodernizacji z faktycznym zużyciem paliw i energii po tej termomodernizacji
- w przypadku wystąpienia różnic należy zamieścić wyjaśnienie beneficjenta łącznie z audytorem. Wyjaśnienie do ewentualnej akceptacji.</t>
  </si>
  <si>
    <t>Wymagana dokumentacja i opomiarowanie:</t>
  </si>
  <si>
    <t>2a</t>
  </si>
  <si>
    <t>Zużycie paliwa lub energii</t>
  </si>
  <si>
    <t>faktury  za dany rok</t>
  </si>
  <si>
    <t>2b</t>
  </si>
  <si>
    <t>Kotłownia o mocy od 60 kW</t>
  </si>
  <si>
    <t>licznik energii cieplnej</t>
  </si>
  <si>
    <t>2c</t>
  </si>
  <si>
    <t>Budynki zasilane z centralnej kotlowni lub centralnego węzła cieplnego</t>
  </si>
  <si>
    <t>indywidualne liczniki energii cieplnej</t>
  </si>
  <si>
    <t>"O"</t>
  </si>
  <si>
    <t>Zgodność prognozowanego obliczeniowego wytworzenia energii OZE dla stanu po termomodernizacji  z faktycznym wytworzeniem tej energii po tej termomodernizacji
- w przypadku wystąpienia różnic wyjaśnienie beneficjenta łącznie z audytorem.</t>
  </si>
  <si>
    <t>Odwołanie do kolumny, gdzie powinno znaleźć się wyjaśnienie do ewentualnej akceptacji.</t>
  </si>
  <si>
    <t xml:space="preserve">Obliczeniowe wytworzenie energii większe niż faktycznie uzyskane </t>
  </si>
  <si>
    <t>Energia cieplna OZE</t>
  </si>
  <si>
    <t>Energia elektryczna OZE</t>
  </si>
  <si>
    <t>Wytwarzanie energii cieplnej OZE</t>
  </si>
  <si>
    <t>Wytwarzanie energii elektrycznej OZE</t>
  </si>
  <si>
    <t>licznik en. elektrycznej</t>
  </si>
  <si>
    <t>"P"</t>
  </si>
  <si>
    <t>Efekt przedsięwzięć termomodernizacyjnych akceptowalny do wsparcia finansowego</t>
  </si>
  <si>
    <t>Zmniejszenie zużycia energii pierwotnej ΔEP</t>
  </si>
  <si>
    <t>minimum</t>
  </si>
  <si>
    <t>Poprawa klasy energetycznej budynku</t>
  </si>
  <si>
    <t>jedna klasa</t>
  </si>
  <si>
    <t>"Q"</t>
  </si>
  <si>
    <t>Załączniki w PDF</t>
  </si>
  <si>
    <t>Świadectwo charakterystyki energetycznej wykonane wg metody obliczeniowej dla danego budynku przed termomodernizacją</t>
  </si>
  <si>
    <t>Świadectwo charakterystyki energetycznej wykonane wg metody obliczeniowej dla danego budynku po termomodernizacji</t>
  </si>
  <si>
    <t>Mapa ewidencyjna</t>
  </si>
  <si>
    <t>Rzuty i przekrój danego budynku</t>
  </si>
  <si>
    <t>"R"</t>
  </si>
  <si>
    <t>Załączniki rekomendowane do uzyskania przez Wnioskodawcę</t>
  </si>
  <si>
    <t>Skan polisy ubezpieczenia od odpowiedzialności cywilnej w zakresie sporządzania charakterystyk i świadectw charakterystyki energetycznej</t>
  </si>
  <si>
    <t>"S"</t>
  </si>
  <si>
    <t>Zakładki</t>
  </si>
  <si>
    <t>Zakładki podstawowe</t>
  </si>
  <si>
    <t>od 0.1. do 0.7.</t>
  </si>
  <si>
    <t>W większości importowane dane i wyniki obliczeń  z innych zakładek. Ewentualna korekta formuł z zależności od zakresu audytu</t>
  </si>
  <si>
    <t>Zakładki obliczeniowe</t>
  </si>
  <si>
    <t>od 1.1. do 1.11.</t>
  </si>
  <si>
    <t>Dane do wpisywania i predefiniowane formuły. Wybór tabeli lub ewentualna koreka formuł z zależności od zakresu audytu</t>
  </si>
  <si>
    <t>"T"</t>
  </si>
  <si>
    <t>Kolory w arkuszu kalkulacyjnym</t>
  </si>
  <si>
    <t>Komórki z predefiniowanymi formułami (bez koloru)</t>
  </si>
  <si>
    <t>Dane uzyskane od Zamawiającego lub wg wiedzy Audytora</t>
  </si>
  <si>
    <t>Dane wg programu komputerowego OZC lub zamiennego</t>
  </si>
  <si>
    <t>KARTA  AUDYTU ENERGETYCZNEGO BUDYNKU</t>
  </si>
  <si>
    <t>Miejscowość</t>
  </si>
  <si>
    <t>Data</t>
  </si>
  <si>
    <t xml:space="preserve">1. </t>
  </si>
  <si>
    <t>Autorzy</t>
  </si>
  <si>
    <t>Kwalifikacje</t>
  </si>
  <si>
    <t>1.1.</t>
  </si>
  <si>
    <t>1.2.</t>
  </si>
  <si>
    <t>1.3.</t>
  </si>
  <si>
    <t xml:space="preserve">2. </t>
  </si>
  <si>
    <t>Dane ogólne</t>
  </si>
  <si>
    <t>2.1.</t>
  </si>
  <si>
    <t>Zamawiający (wnioskodawca)</t>
  </si>
  <si>
    <t>2.2.</t>
  </si>
  <si>
    <t>Nazwa zadania</t>
  </si>
  <si>
    <t>2.3.</t>
  </si>
  <si>
    <t>Adres</t>
  </si>
  <si>
    <t>Obiekt</t>
  </si>
  <si>
    <t>Stan przed termomodernizacją</t>
  </si>
  <si>
    <t>Stan po termomodernizacji</t>
  </si>
  <si>
    <t>1.</t>
  </si>
  <si>
    <t>Konstrukcja/technologia budynku</t>
  </si>
  <si>
    <t>tradycyjna</t>
  </si>
  <si>
    <t>2.</t>
  </si>
  <si>
    <t>Liczba kondygnacji</t>
  </si>
  <si>
    <t>3.</t>
  </si>
  <si>
    <t xml:space="preserve">Powierzchnia użytkowa (ogrzewana)  części mieszkalnej              </t>
  </si>
  <si>
    <r>
      <t>m</t>
    </r>
    <r>
      <rPr>
        <vertAlign val="superscript"/>
        <sz val="8"/>
        <rFont val="Arial"/>
        <family val="2"/>
        <charset val="238"/>
      </rPr>
      <t>2</t>
    </r>
  </si>
  <si>
    <t>4.</t>
  </si>
  <si>
    <t xml:space="preserve">Powierzchnia użytkowa (ogrzewana) części niemieszkalnej oraz innych pomieszczeń miemieszkalnych                  </t>
  </si>
  <si>
    <t>5.</t>
  </si>
  <si>
    <t xml:space="preserve">Łączna powierzchnia użytkowa (ogrzewana)             </t>
  </si>
  <si>
    <t>Kubatura części ogrzewanej</t>
  </si>
  <si>
    <r>
      <t>m</t>
    </r>
    <r>
      <rPr>
        <vertAlign val="superscript"/>
        <sz val="8"/>
        <rFont val="Arial"/>
        <family val="2"/>
        <charset val="238"/>
      </rPr>
      <t>3</t>
    </r>
  </si>
  <si>
    <t>7.</t>
  </si>
  <si>
    <t>Liczba lokali mieszkalnych</t>
  </si>
  <si>
    <t>8.</t>
  </si>
  <si>
    <t>Liczba osób użytkujących budynek</t>
  </si>
  <si>
    <t>9.</t>
  </si>
  <si>
    <t xml:space="preserve">Powierzchnia przegród                                                        </t>
  </si>
  <si>
    <t>10.</t>
  </si>
  <si>
    <t xml:space="preserve">Współczynnik A/V                                                        </t>
  </si>
  <si>
    <t>1/m</t>
  </si>
  <si>
    <t>11.</t>
  </si>
  <si>
    <t>Inne dane charakteryzujące budynek</t>
  </si>
  <si>
    <t xml:space="preserve">3. </t>
  </si>
  <si>
    <t>Powierzchnie oraz współczynniki przenikania ciepła przez przegrody budowlane</t>
  </si>
  <si>
    <t>Przegroda</t>
  </si>
  <si>
    <t>A</t>
  </si>
  <si>
    <t>Uo</t>
  </si>
  <si>
    <t>Up</t>
  </si>
  <si>
    <r>
      <t>W/(m</t>
    </r>
    <r>
      <rPr>
        <vertAlign val="superscript"/>
        <sz val="8"/>
        <rFont val="Arial"/>
        <family val="2"/>
        <charset val="238"/>
      </rPr>
      <t>2</t>
    </r>
    <r>
      <rPr>
        <sz val="8"/>
        <rFont val="Arial"/>
        <family val="2"/>
        <charset val="238"/>
      </rPr>
      <t>K)</t>
    </r>
  </si>
  <si>
    <t>6.</t>
  </si>
  <si>
    <t xml:space="preserve"> Charakterystyka energetyczna budynku</t>
  </si>
  <si>
    <t xml:space="preserve">4.1. </t>
  </si>
  <si>
    <t>System grzewczy</t>
  </si>
  <si>
    <t>Rodzaj systemu grzewczego budynku</t>
  </si>
  <si>
    <t>Obliczeniowa moc cieplna systemu grzewczego</t>
  </si>
  <si>
    <t>kW</t>
  </si>
  <si>
    <t>Roczne zapotrzebowanie energii użytkowej</t>
  </si>
  <si>
    <t>kWh/rok</t>
  </si>
  <si>
    <t>GJ/rok</t>
  </si>
  <si>
    <t>Sprawność wytwarzania</t>
  </si>
  <si>
    <r>
      <t>η</t>
    </r>
    <r>
      <rPr>
        <vertAlign val="subscript"/>
        <sz val="8"/>
        <rFont val="Arial"/>
        <family val="2"/>
        <charset val="238"/>
      </rPr>
      <t>H.g</t>
    </r>
    <r>
      <rPr>
        <sz val="8"/>
        <rFont val="Arial"/>
        <family val="2"/>
        <charset val="238"/>
      </rPr>
      <t xml:space="preserve">   </t>
    </r>
  </si>
  <si>
    <t>Sprawność przesyłu</t>
  </si>
  <si>
    <r>
      <t>η</t>
    </r>
    <r>
      <rPr>
        <vertAlign val="subscript"/>
        <sz val="8"/>
        <rFont val="Arial"/>
        <family val="2"/>
        <charset val="238"/>
      </rPr>
      <t>H.d</t>
    </r>
    <r>
      <rPr>
        <sz val="8"/>
        <rFont val="Arial"/>
        <family val="2"/>
        <charset val="238"/>
      </rPr>
      <t xml:space="preserve">   </t>
    </r>
  </si>
  <si>
    <t>Sprawność regulacji i wykorzystania</t>
  </si>
  <si>
    <r>
      <t>η</t>
    </r>
    <r>
      <rPr>
        <vertAlign val="subscript"/>
        <sz val="8"/>
        <rFont val="Arial"/>
        <family val="2"/>
        <charset val="238"/>
      </rPr>
      <t>H.e</t>
    </r>
    <r>
      <rPr>
        <sz val="8"/>
        <rFont val="Arial"/>
        <family val="2"/>
        <charset val="238"/>
      </rPr>
      <t xml:space="preserve">   </t>
    </r>
  </si>
  <si>
    <t>Sprawność akumulacji</t>
  </si>
  <si>
    <r>
      <t>η</t>
    </r>
    <r>
      <rPr>
        <vertAlign val="subscript"/>
        <sz val="8"/>
        <rFont val="Arial"/>
        <family val="2"/>
        <charset val="238"/>
      </rPr>
      <t>H.s</t>
    </r>
    <r>
      <rPr>
        <sz val="8"/>
        <rFont val="Arial"/>
        <family val="2"/>
        <charset val="238"/>
      </rPr>
      <t xml:space="preserve">   </t>
    </r>
  </si>
  <si>
    <t>Uwzględnienie przerw na ogrzewanie w okresie tygodnia</t>
  </si>
  <si>
    <r>
      <t>w</t>
    </r>
    <r>
      <rPr>
        <vertAlign val="subscript"/>
        <sz val="8"/>
        <rFont val="Arial"/>
        <family val="2"/>
        <charset val="238"/>
      </rPr>
      <t>t</t>
    </r>
  </si>
  <si>
    <t>Uwzględnienie przerw na ogrzewanie w okresie doby</t>
  </si>
  <si>
    <t xml:space="preserve">Roczne zapotrzebowanie energii końcowej </t>
  </si>
  <si>
    <t xml:space="preserve">Roczne zapotrzebowanie energii pierwotnej  </t>
  </si>
  <si>
    <t>Roczne zapotrzebowanie energii pomocniczej</t>
  </si>
  <si>
    <t>12.</t>
  </si>
  <si>
    <t>Faktyczne zużycie paliwa i energii w roku porzedzającym audyt</t>
  </si>
  <si>
    <t>Mg/rok</t>
  </si>
  <si>
    <t xml:space="preserve">4.2. </t>
  </si>
  <si>
    <t xml:space="preserve">Wentylacja  grawitacyjna </t>
  </si>
  <si>
    <t>Wentylacja naturalna</t>
  </si>
  <si>
    <t>Sposób doprowadzenia i odprowadzenia powietrza</t>
  </si>
  <si>
    <t xml:space="preserve">Strumień powietrza zewnętrznego                         </t>
  </si>
  <si>
    <r>
      <t>m</t>
    </r>
    <r>
      <rPr>
        <vertAlign val="superscript"/>
        <sz val="8"/>
        <rFont val="Arial"/>
        <family val="2"/>
        <charset val="238"/>
      </rPr>
      <t>3</t>
    </r>
    <r>
      <rPr>
        <sz val="8"/>
        <rFont val="Arial"/>
        <family val="2"/>
        <charset val="238"/>
      </rPr>
      <t>/h</t>
    </r>
  </si>
  <si>
    <t xml:space="preserve">Krotność wymian powietrza                                     </t>
  </si>
  <si>
    <t xml:space="preserve"> 1/h</t>
  </si>
  <si>
    <t xml:space="preserve">4.3. </t>
  </si>
  <si>
    <t>Wentylacja mechaniczna</t>
  </si>
  <si>
    <t>Wentylacjia  mechaniczna z odzyskiem ciepła</t>
  </si>
  <si>
    <t>-</t>
  </si>
  <si>
    <t>Kubatura pomieszczeń z wentylacją mechaniczną</t>
  </si>
  <si>
    <t>Obliczeniowa moc cieplna wentylacji mechanicznej</t>
  </si>
  <si>
    <t>13.</t>
  </si>
  <si>
    <t>14.</t>
  </si>
  <si>
    <t>15.</t>
  </si>
  <si>
    <t>16.</t>
  </si>
  <si>
    <t>4.4.</t>
  </si>
  <si>
    <t>Instalacja chłodu</t>
  </si>
  <si>
    <t>Źrodło chłodu</t>
  </si>
  <si>
    <t>Sposób doprowadzenia chłodu</t>
  </si>
  <si>
    <t>Obliczeniowa moc cieplna instalacji</t>
  </si>
  <si>
    <t xml:space="preserve">Roczne zapotrzebowanie energii użytkowej                                   </t>
  </si>
  <si>
    <t>kWh/a</t>
  </si>
  <si>
    <t>Sprawność źródła chłodu</t>
  </si>
  <si>
    <t>ESEER</t>
  </si>
  <si>
    <t>Sprawność dystrybucji chłodu</t>
  </si>
  <si>
    <r>
      <t>η</t>
    </r>
    <r>
      <rPr>
        <vertAlign val="subscript"/>
        <sz val="8"/>
        <rFont val="Arial"/>
        <family val="2"/>
        <charset val="238"/>
      </rPr>
      <t>c</t>
    </r>
    <r>
      <rPr>
        <vertAlign val="subscript"/>
        <sz val="8"/>
        <rFont val="Arial"/>
        <family val="2"/>
        <charset val="238"/>
      </rPr>
      <t>.d</t>
    </r>
  </si>
  <si>
    <t>Sprawność wykorzystania chłodu</t>
  </si>
  <si>
    <r>
      <t>η</t>
    </r>
    <r>
      <rPr>
        <vertAlign val="subscript"/>
        <sz val="8"/>
        <rFont val="Arial"/>
        <family val="2"/>
        <charset val="238"/>
      </rPr>
      <t>c.e</t>
    </r>
  </si>
  <si>
    <t>Sprawność akumulacji chłodu</t>
  </si>
  <si>
    <r>
      <t>η</t>
    </r>
    <r>
      <rPr>
        <vertAlign val="subscript"/>
        <sz val="8"/>
        <rFont val="Arial"/>
        <family val="2"/>
        <charset val="238"/>
      </rPr>
      <t>c.s</t>
    </r>
  </si>
  <si>
    <t xml:space="preserve">Roczne zapotrzebowanie energii końcowej                                   </t>
  </si>
  <si>
    <t>4.5.</t>
  </si>
  <si>
    <t>Ciepła woda użytkowa</t>
  </si>
  <si>
    <t>Przygotowanie c.w.u.</t>
  </si>
  <si>
    <t>Obliczeniowa moc cieplna c.w.u.</t>
  </si>
  <si>
    <t>Sprawność źródła ciepła c.w.u.</t>
  </si>
  <si>
    <r>
      <t>η</t>
    </r>
    <r>
      <rPr>
        <vertAlign val="subscript"/>
        <sz val="8"/>
        <rFont val="Arial"/>
        <family val="2"/>
        <charset val="238"/>
      </rPr>
      <t>H.g</t>
    </r>
  </si>
  <si>
    <t>Sprawność dystrybucji ciepła c.w.u.</t>
  </si>
  <si>
    <r>
      <t>η</t>
    </r>
    <r>
      <rPr>
        <vertAlign val="subscript"/>
        <sz val="8"/>
        <rFont val="Arial"/>
        <family val="2"/>
        <charset val="238"/>
      </rPr>
      <t>W</t>
    </r>
    <r>
      <rPr>
        <sz val="8"/>
        <rFont val="Arial"/>
        <family val="2"/>
        <charset val="238"/>
      </rPr>
      <t>.</t>
    </r>
    <r>
      <rPr>
        <vertAlign val="subscript"/>
        <sz val="8"/>
        <rFont val="Arial"/>
        <family val="2"/>
        <charset val="238"/>
      </rPr>
      <t>d</t>
    </r>
  </si>
  <si>
    <t>Sprawność wykorzystania ciepła c.w.u.</t>
  </si>
  <si>
    <r>
      <t>η</t>
    </r>
    <r>
      <rPr>
        <vertAlign val="subscript"/>
        <sz val="8"/>
        <rFont val="Arial"/>
        <family val="2"/>
        <charset val="238"/>
      </rPr>
      <t>W</t>
    </r>
    <r>
      <rPr>
        <sz val="8"/>
        <rFont val="Arial"/>
        <family val="2"/>
        <charset val="238"/>
      </rPr>
      <t>.</t>
    </r>
    <r>
      <rPr>
        <vertAlign val="subscript"/>
        <sz val="8"/>
        <rFont val="Arial"/>
        <family val="2"/>
        <charset val="238"/>
      </rPr>
      <t>e</t>
    </r>
  </si>
  <si>
    <t>Sprawność akumulacji c.w.u.</t>
  </si>
  <si>
    <r>
      <t>η</t>
    </r>
    <r>
      <rPr>
        <vertAlign val="subscript"/>
        <sz val="8"/>
        <rFont val="Arial"/>
        <family val="2"/>
        <charset val="238"/>
      </rPr>
      <t>W.s</t>
    </r>
  </si>
  <si>
    <t>4.6.</t>
  </si>
  <si>
    <t>Obliczeniowa moc cieplna kolektorów</t>
  </si>
  <si>
    <t xml:space="preserve">Roczna wytworzenie energii użytkowej                                   </t>
  </si>
  <si>
    <t>Sprawność instalacji solarnej</t>
  </si>
  <si>
    <r>
      <t>η</t>
    </r>
    <r>
      <rPr>
        <vertAlign val="subscript"/>
        <sz val="8"/>
        <rFont val="Arial"/>
        <family val="2"/>
        <charset val="238"/>
      </rPr>
      <t>W</t>
    </r>
    <r>
      <rPr>
        <sz val="8"/>
        <rFont val="Arial"/>
        <family val="2"/>
        <charset val="238"/>
      </rPr>
      <t>.</t>
    </r>
    <r>
      <rPr>
        <vertAlign val="subscript"/>
        <sz val="8"/>
        <rFont val="Arial"/>
        <family val="2"/>
        <charset val="238"/>
      </rPr>
      <t>sol</t>
    </r>
  </si>
  <si>
    <t xml:space="preserve">Roczne wytworzernie energii końcowej                                   </t>
  </si>
  <si>
    <t xml:space="preserve">Roczne wytworzenie energii pierwotnej  </t>
  </si>
  <si>
    <t>4.7.</t>
  </si>
  <si>
    <t>Sieć cieplna</t>
  </si>
  <si>
    <t>Opis</t>
  </si>
  <si>
    <t>Obliczeniowa moc cieplna strat</t>
  </si>
  <si>
    <t>Sprawność źródła ciepła c.o.</t>
  </si>
  <si>
    <t>4.8.</t>
  </si>
  <si>
    <t>Energia elektryczna fotowoltaiczna z magazynem energii</t>
  </si>
  <si>
    <t>Obliczeniowa moc elektryczna paneli fotowoltaicznych</t>
  </si>
  <si>
    <t>Roczne wytworzenie energii użytkowej i końcowej</t>
  </si>
  <si>
    <t>Roczne wytworzenie energii pierwotnej</t>
  </si>
  <si>
    <t>Pojemność magazynu energii</t>
  </si>
  <si>
    <t>kWh</t>
  </si>
  <si>
    <t>Roczne magazynowanie energii</t>
  </si>
  <si>
    <t>Roczne straty magazynowania energii</t>
  </si>
  <si>
    <t>4.9.</t>
  </si>
  <si>
    <t>Energia elektryczna wiatrowa z magazynem energii</t>
  </si>
  <si>
    <t>Obliczeniowa moc turbin</t>
  </si>
  <si>
    <t>4.10.</t>
  </si>
  <si>
    <t>Energia elektryczna wodna</t>
  </si>
  <si>
    <t>Podsumowanie mocy i energii</t>
  </si>
  <si>
    <t>5.1.</t>
  </si>
  <si>
    <t>Energia cieplna z własnego źródła ciepła</t>
  </si>
  <si>
    <t>Obliczeniowa moc cieplna</t>
  </si>
  <si>
    <t>Roczne zapotrzebowanie energii końcowej</t>
  </si>
  <si>
    <t>Efekt zapotrzebowania energii końcowej</t>
  </si>
  <si>
    <t>Roczne zapotrzebowanie energii pierwotnej</t>
  </si>
  <si>
    <t>Efekt zapotrzebowanie energii pierwotnej</t>
  </si>
  <si>
    <t>5.2.</t>
  </si>
  <si>
    <t>Energia elektryczna systemowa</t>
  </si>
  <si>
    <t>Obliczeniowa moc elektryczna</t>
  </si>
  <si>
    <t>5.3.</t>
  </si>
  <si>
    <t>Roczne wytworzenie energii użytkowej</t>
  </si>
  <si>
    <t>Roczne wytworzenie energii końcowej</t>
  </si>
  <si>
    <t>Efekt wytworzenia energii końcowej</t>
  </si>
  <si>
    <t>Efekt wytworzenia energii pierwotnej</t>
  </si>
  <si>
    <t>Ogółem energia</t>
  </si>
  <si>
    <t>Ceny paliwa i energii w dniu sporządzania audytu</t>
  </si>
  <si>
    <t>Opłata stała energii z sieci cieplowniczej</t>
  </si>
  <si>
    <t xml:space="preserve"> zł/(MW*mc)</t>
  </si>
  <si>
    <t>Opłata zmienna energii z miejskiej sieci ciepłowniczej</t>
  </si>
  <si>
    <t>zł/GJ</t>
  </si>
  <si>
    <t>Cena zakupu paliwa</t>
  </si>
  <si>
    <t>zł/Mg</t>
  </si>
  <si>
    <t>Cena zakupu energii elektrycznej</t>
  </si>
  <si>
    <t>zł/rok</t>
  </si>
  <si>
    <t>Cena sprzedaży energii elektrycznej</t>
  </si>
  <si>
    <t xml:space="preserve">Łączne koszty eksploatacji </t>
  </si>
  <si>
    <t>Suma kosztów</t>
  </si>
  <si>
    <t xml:space="preserve">Efekt                       </t>
  </si>
  <si>
    <t>Charakterystyka ekonomiczna optymalnego wariantu termomodernizacyjnego</t>
  </si>
  <si>
    <t xml:space="preserve">Planowane koszty całkowite              </t>
  </si>
  <si>
    <t>zł</t>
  </si>
  <si>
    <t xml:space="preserve">Czas zwrotu nakładów inwestycyjnych (SPBT)          </t>
  </si>
  <si>
    <t>lat</t>
  </si>
  <si>
    <r>
      <t>Efekt ekologiczny i ekonomiczny CO</t>
    </r>
    <r>
      <rPr>
        <b/>
        <vertAlign val="subscript"/>
        <sz val="8"/>
        <rFont val="Arial"/>
        <family val="2"/>
        <charset val="238"/>
      </rPr>
      <t>2</t>
    </r>
  </si>
  <si>
    <r>
      <t>Emisja CO</t>
    </r>
    <r>
      <rPr>
        <vertAlign val="subscript"/>
        <sz val="8"/>
        <rFont val="Arial"/>
        <family val="2"/>
        <charset val="238"/>
      </rPr>
      <t>2</t>
    </r>
    <r>
      <rPr>
        <sz val="8"/>
        <rFont val="Arial"/>
        <family val="2"/>
        <charset val="238"/>
      </rPr>
      <t xml:space="preserve"> </t>
    </r>
  </si>
  <si>
    <t>t/rok</t>
  </si>
  <si>
    <t>Efekt ekologiczny</t>
  </si>
  <si>
    <r>
      <t>Cena redukcja emisji  CO</t>
    </r>
    <r>
      <rPr>
        <vertAlign val="subscript"/>
        <sz val="8"/>
        <rFont val="Arial"/>
        <family val="2"/>
        <charset val="238"/>
      </rPr>
      <t>2</t>
    </r>
    <r>
      <rPr>
        <sz val="8"/>
        <rFont val="Arial"/>
        <family val="2"/>
        <charset val="238"/>
      </rPr>
      <t xml:space="preserve">                           </t>
    </r>
  </si>
  <si>
    <t>zł/(t*rok)</t>
  </si>
  <si>
    <t>Efekt ekonomiczny energii pierwotnej</t>
  </si>
  <si>
    <t xml:space="preserve">Cena zmniejszenia zapotrzebowania energii pierwotnej                      </t>
  </si>
  <si>
    <t>zł/(kWh*rok)</t>
  </si>
  <si>
    <t>Wskaźnik ΔEP</t>
  </si>
  <si>
    <t>Wartość wskaźnika</t>
  </si>
  <si>
    <r>
      <t>kWh/(m</t>
    </r>
    <r>
      <rPr>
        <vertAlign val="superscript"/>
        <sz val="8"/>
        <rFont val="Arial"/>
        <family val="2"/>
        <charset val="238"/>
      </rPr>
      <t>2</t>
    </r>
    <r>
      <rPr>
        <sz val="8"/>
        <rFont val="Arial"/>
        <family val="2"/>
        <charset val="238"/>
      </rPr>
      <t>*a)</t>
    </r>
  </si>
  <si>
    <t>Klasa energochłonności wg tabeli 12.</t>
  </si>
  <si>
    <t xml:space="preserve">Efekt </t>
  </si>
  <si>
    <t>Klasy energochłonności</t>
  </si>
  <si>
    <t>ΔEP</t>
  </si>
  <si>
    <t>Klasa</t>
  </si>
  <si>
    <t>Budynek pasywny</t>
  </si>
  <si>
    <r>
      <t>kWh/(m</t>
    </r>
    <r>
      <rPr>
        <vertAlign val="superscript"/>
        <sz val="7"/>
        <rFont val="Arial"/>
        <family val="2"/>
        <charset val="238"/>
      </rPr>
      <t>2</t>
    </r>
    <r>
      <rPr>
        <sz val="7"/>
        <rFont val="Arial"/>
        <family val="2"/>
        <charset val="238"/>
      </rPr>
      <t>*a)</t>
    </r>
  </si>
  <si>
    <t>≤ 20</t>
  </si>
  <si>
    <r>
      <t>"A</t>
    </r>
    <r>
      <rPr>
        <vertAlign val="superscript"/>
        <sz val="8"/>
        <color theme="1"/>
        <rFont val="Arial"/>
        <family val="2"/>
        <charset val="238"/>
      </rPr>
      <t>+</t>
    </r>
    <r>
      <rPr>
        <sz val="8"/>
        <color theme="1"/>
        <rFont val="Arial"/>
        <family val="2"/>
        <charset val="238"/>
      </rPr>
      <t>"</t>
    </r>
  </si>
  <si>
    <t>Budynek niskoenergetyczny</t>
  </si>
  <si>
    <t>od 20 do 45</t>
  </si>
  <si>
    <t>Budynek oszczędny</t>
  </si>
  <si>
    <t>od 45  do 80</t>
  </si>
  <si>
    <t>B"</t>
  </si>
  <si>
    <t>Budynek średniooszczędny energetycznie</t>
  </si>
  <si>
    <t>od 80 do 100</t>
  </si>
  <si>
    <t>Budynek średnioenergochłonny energetycznie</t>
  </si>
  <si>
    <t>od 100 do150</t>
  </si>
  <si>
    <t>Budynek energochłonny</t>
  </si>
  <si>
    <t>od 150 do 250</t>
  </si>
  <si>
    <t>Budynek bardzo energochłonny</t>
  </si>
  <si>
    <t>od 250 do 500</t>
  </si>
  <si>
    <t>Budynek bardzo wysoko energochłonny</t>
  </si>
  <si>
    <t>od 500 do 1000</t>
  </si>
  <si>
    <t>Budynek ekstra energochłonny</t>
  </si>
  <si>
    <t>&gt; 1 000</t>
  </si>
  <si>
    <t>Ocena zapotrzebowania na energię pierwotną  w nawiązaniu do stanu przed i po termomodernizacji</t>
  </si>
  <si>
    <t>Energia i koszty - zestawienie</t>
  </si>
  <si>
    <t>"1"</t>
  </si>
  <si>
    <t>Stan po wymianie stolarki</t>
  </si>
  <si>
    <t>"2"</t>
  </si>
  <si>
    <t>Stan po dociepleniu przegród warstwowych</t>
  </si>
  <si>
    <t>"3"</t>
  </si>
  <si>
    <t>Stan po zabudowie wentylacji mechanicznej</t>
  </si>
  <si>
    <t>"4"</t>
  </si>
  <si>
    <t>Stan po zabudowie instalacji chłodniczej</t>
  </si>
  <si>
    <t>"5"</t>
  </si>
  <si>
    <t>Stan po modernizacji instalacji centralnego ogrzewania</t>
  </si>
  <si>
    <t>"6"</t>
  </si>
  <si>
    <t>Stan po modernizacji instalacji c.w.u.</t>
  </si>
  <si>
    <t>"7"</t>
  </si>
  <si>
    <t>Stan po modernizacji źródła ciepła c.o.</t>
  </si>
  <si>
    <t>"8"</t>
  </si>
  <si>
    <t>Stan po modernizacji źródła ciepła c.w.u.</t>
  </si>
  <si>
    <t>"9"</t>
  </si>
  <si>
    <t>Stan po modernizacji sieci cieplnej</t>
  </si>
  <si>
    <t>"10"</t>
  </si>
  <si>
    <t>Stan po zabudowie instalacji solarnej wspomagającej instalację c.w.u.</t>
  </si>
  <si>
    <t>"11"</t>
  </si>
  <si>
    <t xml:space="preserve">Stan po modernizacji instalacji oświetlenia </t>
  </si>
  <si>
    <t>"12"</t>
  </si>
  <si>
    <t>Stan po zabudowie instalacji fotowoltaicznej  z magazynem energii</t>
  </si>
  <si>
    <t>"13"</t>
  </si>
  <si>
    <t>Stan po zabudowie instalacji wiatrowej z magazynem energii</t>
  </si>
  <si>
    <t>"14"</t>
  </si>
  <si>
    <t>Stan po zabudowie elektrowni wodnej</t>
  </si>
  <si>
    <t>"15"</t>
  </si>
  <si>
    <t>Stan po zabudowie systemu zarządzania energią</t>
  </si>
  <si>
    <t>"16"</t>
  </si>
  <si>
    <t xml:space="preserve"> Stan po komplecie zamierzeń termomodernizacyjnych</t>
  </si>
  <si>
    <t>Dane ogólne:</t>
  </si>
  <si>
    <t>Powierzchnia ogrzewana</t>
  </si>
  <si>
    <r>
      <t>A</t>
    </r>
    <r>
      <rPr>
        <vertAlign val="subscript"/>
        <sz val="8"/>
        <rFont val="Arial"/>
        <family val="2"/>
        <charset val="238"/>
      </rPr>
      <t>ogrz</t>
    </r>
  </si>
  <si>
    <t>w tym powierzchnia chłodzona</t>
  </si>
  <si>
    <r>
      <t>A</t>
    </r>
    <r>
      <rPr>
        <vertAlign val="subscript"/>
        <sz val="8"/>
        <rFont val="Arial"/>
        <family val="2"/>
        <charset val="238"/>
      </rPr>
      <t>chł</t>
    </r>
  </si>
  <si>
    <t>w tym powierzchnia z wentylacją mechaniczną</t>
  </si>
  <si>
    <r>
      <t>A</t>
    </r>
    <r>
      <rPr>
        <vertAlign val="subscript"/>
        <sz val="8"/>
        <rFont val="Arial"/>
        <family val="2"/>
        <charset val="238"/>
      </rPr>
      <t>wm</t>
    </r>
  </si>
  <si>
    <t>Kubatura ogrzewana</t>
  </si>
  <si>
    <r>
      <t>V</t>
    </r>
    <r>
      <rPr>
        <vertAlign val="subscript"/>
        <sz val="8"/>
        <rFont val="Arial"/>
        <family val="2"/>
        <charset val="238"/>
      </rPr>
      <t>ogrz</t>
    </r>
  </si>
  <si>
    <r>
      <t>m</t>
    </r>
    <r>
      <rPr>
        <vertAlign val="superscript"/>
        <sz val="8"/>
        <rFont val="Arial"/>
        <family val="2"/>
        <charset val="238"/>
      </rPr>
      <t xml:space="preserve">3 </t>
    </r>
  </si>
  <si>
    <t>System grzewczy c.o.  - energia nieodnawialna:</t>
  </si>
  <si>
    <t>System grzewczy c.o.:</t>
  </si>
  <si>
    <t>Moc cieplna c.o. z wentylacją grawitacyjną</t>
  </si>
  <si>
    <r>
      <t>Φ</t>
    </r>
    <r>
      <rPr>
        <vertAlign val="subscript"/>
        <sz val="8"/>
        <rFont val="Arial"/>
        <family val="2"/>
        <charset val="238"/>
      </rPr>
      <t xml:space="preserve">co </t>
    </r>
  </si>
  <si>
    <t xml:space="preserve">Zaporzebowanie  energii cieplnej  użytkowej c.o. </t>
  </si>
  <si>
    <r>
      <t>QU</t>
    </r>
    <r>
      <rPr>
        <vertAlign val="subscript"/>
        <sz val="8"/>
        <rFont val="Arial"/>
        <family val="2"/>
        <charset val="238"/>
      </rPr>
      <t>co</t>
    </r>
  </si>
  <si>
    <t>Sprawność źródła ciepła</t>
  </si>
  <si>
    <t>Sprawność instalacji grzewczej</t>
  </si>
  <si>
    <t>η</t>
  </si>
  <si>
    <t>Sprawność źródła i systemu grzewczego</t>
  </si>
  <si>
    <r>
      <t>η</t>
    </r>
    <r>
      <rPr>
        <vertAlign val="subscript"/>
        <sz val="8"/>
        <rFont val="Arial"/>
        <family val="2"/>
        <charset val="238"/>
      </rPr>
      <t>H</t>
    </r>
  </si>
  <si>
    <t>Dobowe i tygodniowe ograniczanie ogrzewania</t>
  </si>
  <si>
    <t>W</t>
  </si>
  <si>
    <t xml:space="preserve">Zapotrzebowanie energii cieplnej końcowej c.o. </t>
  </si>
  <si>
    <t>Zużycie energii elektrycznej pomocniczej  c.o.</t>
  </si>
  <si>
    <r>
      <t>QK</t>
    </r>
    <r>
      <rPr>
        <vertAlign val="subscript"/>
        <sz val="8"/>
        <rFont val="Arial"/>
        <family val="2"/>
        <charset val="238"/>
      </rPr>
      <t>pom.</t>
    </r>
    <r>
      <rPr>
        <sz val="8"/>
        <rFont val="Arial"/>
        <family val="2"/>
        <charset val="238"/>
      </rPr>
      <t xml:space="preserve"> </t>
    </r>
    <r>
      <rPr>
        <vertAlign val="subscript"/>
        <sz val="8"/>
        <rFont val="Arial"/>
        <family val="2"/>
        <charset val="238"/>
      </rPr>
      <t>c.o.</t>
    </r>
  </si>
  <si>
    <t>System grzewczy c.o. - OZE:</t>
  </si>
  <si>
    <t>Wentylacja mechaniczna - energia nieodnawialna:</t>
  </si>
  <si>
    <t>Wentylacja mechaniczna:</t>
  </si>
  <si>
    <t xml:space="preserve">Moc cieplna </t>
  </si>
  <si>
    <r>
      <t>Φ</t>
    </r>
    <r>
      <rPr>
        <vertAlign val="subscript"/>
        <sz val="8"/>
        <rFont val="Arial"/>
        <family val="2"/>
        <charset val="238"/>
      </rPr>
      <t xml:space="preserve">wm </t>
    </r>
  </si>
  <si>
    <t>Zapotrzebowamie energii cieplnej  użytkowej went. mech.</t>
  </si>
  <si>
    <r>
      <t>QU</t>
    </r>
    <r>
      <rPr>
        <vertAlign val="subscript"/>
        <sz val="8"/>
        <rFont val="Arial"/>
        <family val="2"/>
        <charset val="238"/>
      </rPr>
      <t>wm</t>
    </r>
  </si>
  <si>
    <t>Sprawność źródła i systemu wentylacji mechanicznej</t>
  </si>
  <si>
    <t>Zapotrzebowanie energii cieplnej końcowej went. mech.</t>
  </si>
  <si>
    <t>Zużycie energii elektrycznej pomocniczej  went. mech.</t>
  </si>
  <si>
    <r>
      <t>QK</t>
    </r>
    <r>
      <rPr>
        <vertAlign val="subscript"/>
        <sz val="8"/>
        <rFont val="Arial"/>
        <family val="2"/>
        <charset val="238"/>
      </rPr>
      <t>pom.</t>
    </r>
    <r>
      <rPr>
        <sz val="8"/>
        <rFont val="Arial"/>
        <family val="2"/>
        <charset val="238"/>
      </rPr>
      <t xml:space="preserve"> </t>
    </r>
    <r>
      <rPr>
        <vertAlign val="subscript"/>
        <sz val="8"/>
        <rFont val="Arial"/>
        <family val="2"/>
        <charset val="238"/>
      </rPr>
      <t>wm</t>
    </r>
  </si>
  <si>
    <t>Wentylacja mechaniczna - OZE:</t>
  </si>
  <si>
    <t>Sprawność systemu wentylacji mechanicznej</t>
  </si>
  <si>
    <t>Instalacja chłodnicza - energia nieodnawialna:</t>
  </si>
  <si>
    <t>Instalacja chłodnicza:</t>
  </si>
  <si>
    <t>Moc cieplna źródła chłodu</t>
  </si>
  <si>
    <r>
      <t>Φ</t>
    </r>
    <r>
      <rPr>
        <vertAlign val="subscript"/>
        <sz val="8"/>
        <rFont val="Arial"/>
        <family val="2"/>
        <charset val="238"/>
      </rPr>
      <t>c</t>
    </r>
  </si>
  <si>
    <t>Zapotrzebowanie energii użytkowej</t>
  </si>
  <si>
    <t>QUc</t>
  </si>
  <si>
    <t>Sprawność instalacji chłodu</t>
  </si>
  <si>
    <r>
      <t>η</t>
    </r>
    <r>
      <rPr>
        <vertAlign val="subscript"/>
        <sz val="8"/>
        <rFont val="Arial"/>
        <family val="2"/>
        <charset val="238"/>
      </rPr>
      <t>c</t>
    </r>
  </si>
  <si>
    <t>Zapotrzebowanie energii końcowej</t>
  </si>
  <si>
    <t>QKc</t>
  </si>
  <si>
    <t>Zużycie energii elektrycznej pomocniczej</t>
  </si>
  <si>
    <r>
      <t>QK</t>
    </r>
    <r>
      <rPr>
        <vertAlign val="subscript"/>
        <sz val="8"/>
        <rFont val="Arial"/>
        <family val="2"/>
        <charset val="238"/>
      </rPr>
      <t>pom.c</t>
    </r>
  </si>
  <si>
    <t>Instalacja chłodnicza  - OZE</t>
  </si>
  <si>
    <t>Instalacja ciepłej wody użytkowej  - energia nieodnawialna</t>
  </si>
  <si>
    <t>Instalacja ciepłej wody użytkowej</t>
  </si>
  <si>
    <t xml:space="preserve">Moc cieplna instalacji </t>
  </si>
  <si>
    <r>
      <t>Φ</t>
    </r>
    <r>
      <rPr>
        <vertAlign val="subscript"/>
        <sz val="8"/>
        <rFont val="Arial"/>
        <family val="2"/>
        <charset val="238"/>
      </rPr>
      <t>cwu</t>
    </r>
  </si>
  <si>
    <r>
      <t>QU</t>
    </r>
    <r>
      <rPr>
        <vertAlign val="subscript"/>
        <sz val="8"/>
        <rFont val="Arial"/>
        <family val="2"/>
        <charset val="238"/>
      </rPr>
      <t>w</t>
    </r>
  </si>
  <si>
    <t>Sprawność instalacji c.w.u.</t>
  </si>
  <si>
    <r>
      <t>η</t>
    </r>
    <r>
      <rPr>
        <vertAlign val="subscript"/>
        <sz val="8"/>
        <rFont val="Arial"/>
        <family val="2"/>
        <charset val="238"/>
      </rPr>
      <t>w</t>
    </r>
  </si>
  <si>
    <r>
      <t>QK</t>
    </r>
    <r>
      <rPr>
        <vertAlign val="subscript"/>
        <sz val="8"/>
        <rFont val="Arial"/>
        <family val="2"/>
        <charset val="238"/>
      </rPr>
      <t>w</t>
    </r>
  </si>
  <si>
    <r>
      <t>QK</t>
    </r>
    <r>
      <rPr>
        <vertAlign val="subscript"/>
        <sz val="8"/>
        <rFont val="Arial"/>
        <family val="2"/>
        <charset val="238"/>
      </rPr>
      <t>pom.w</t>
    </r>
  </si>
  <si>
    <t>Instalacja ciepłej wody użytkowej - OZE</t>
  </si>
  <si>
    <t>Sieć cieplna - energia nieodnawialna</t>
  </si>
  <si>
    <t xml:space="preserve">Strata mocy cieplnej </t>
  </si>
  <si>
    <r>
      <t>Φ</t>
    </r>
    <r>
      <rPr>
        <vertAlign val="subscript"/>
        <sz val="8"/>
        <rFont val="Arial"/>
        <family val="2"/>
        <charset val="238"/>
      </rPr>
      <t>s</t>
    </r>
  </si>
  <si>
    <t>Strata energii użytkowej</t>
  </si>
  <si>
    <r>
      <t>QU</t>
    </r>
    <r>
      <rPr>
        <vertAlign val="subscript"/>
        <sz val="8"/>
        <rFont val="Arial"/>
        <family val="2"/>
        <charset val="238"/>
      </rPr>
      <t>s</t>
    </r>
  </si>
  <si>
    <t>Strata energii końcowej</t>
  </si>
  <si>
    <r>
      <t>QK</t>
    </r>
    <r>
      <rPr>
        <vertAlign val="subscript"/>
        <sz val="8"/>
        <rFont val="Arial"/>
        <family val="2"/>
        <charset val="238"/>
      </rPr>
      <t>s</t>
    </r>
  </si>
  <si>
    <t>Sieć cieplna - OZE</t>
  </si>
  <si>
    <t>Solarne wspomaganie przygotowania ciepłej wody użytkowej</t>
  </si>
  <si>
    <t>Wytworzenie energii cieplnej loco kolektor  (energia użytkowa)</t>
  </si>
  <si>
    <r>
      <t>QU</t>
    </r>
    <r>
      <rPr>
        <vertAlign val="subscript"/>
        <sz val="8"/>
        <rFont val="Arial"/>
        <family val="2"/>
        <charset val="238"/>
      </rPr>
      <t>sol</t>
    </r>
  </si>
  <si>
    <t>Wytworzenie energii cieplej końcowej</t>
  </si>
  <si>
    <r>
      <t>QK</t>
    </r>
    <r>
      <rPr>
        <vertAlign val="subscript"/>
        <sz val="8"/>
        <rFont val="Arial"/>
        <family val="2"/>
        <charset val="238"/>
      </rPr>
      <t>sol</t>
    </r>
  </si>
  <si>
    <r>
      <t>K</t>
    </r>
    <r>
      <rPr>
        <vertAlign val="subscript"/>
        <sz val="8"/>
        <rFont val="Arial"/>
        <family val="2"/>
        <charset val="238"/>
      </rPr>
      <t>e.p</t>
    </r>
  </si>
  <si>
    <t>Oświetlenie</t>
  </si>
  <si>
    <t>Moc elektryczna oświetlenia</t>
  </si>
  <si>
    <r>
      <t>Φ</t>
    </r>
    <r>
      <rPr>
        <vertAlign val="subscript"/>
        <sz val="8"/>
        <rFont val="Arial"/>
        <family val="2"/>
        <charset val="238"/>
      </rPr>
      <t>ośw</t>
    </r>
  </si>
  <si>
    <t>Zużycie energii użytkowej oświetlenia</t>
  </si>
  <si>
    <r>
      <t>QU</t>
    </r>
    <r>
      <rPr>
        <vertAlign val="subscript"/>
        <sz val="8"/>
        <rFont val="Arial"/>
        <family val="2"/>
        <charset val="238"/>
      </rPr>
      <t>ośw</t>
    </r>
  </si>
  <si>
    <t>Regulacja oświetlenia</t>
  </si>
  <si>
    <r>
      <t>F</t>
    </r>
    <r>
      <rPr>
        <vertAlign val="subscript"/>
        <sz val="8"/>
        <rFont val="Arial"/>
        <family val="2"/>
        <charset val="238"/>
      </rPr>
      <t>o</t>
    </r>
    <r>
      <rPr>
        <sz val="8"/>
        <rFont val="Arial"/>
        <family val="2"/>
        <charset val="238"/>
      </rPr>
      <t>*F</t>
    </r>
    <r>
      <rPr>
        <vertAlign val="subscript"/>
        <sz val="8"/>
        <rFont val="Arial"/>
        <family val="2"/>
        <charset val="238"/>
      </rPr>
      <t>d</t>
    </r>
    <r>
      <rPr>
        <sz val="8"/>
        <rFont val="Arial"/>
        <family val="2"/>
        <charset val="238"/>
      </rPr>
      <t>*MF*F</t>
    </r>
    <r>
      <rPr>
        <vertAlign val="subscript"/>
        <sz val="8"/>
        <rFont val="Arial"/>
        <family val="2"/>
        <charset val="238"/>
      </rPr>
      <t>c</t>
    </r>
  </si>
  <si>
    <t>Zużycie energii końcowej oświetlenia</t>
  </si>
  <si>
    <r>
      <t>F</t>
    </r>
    <r>
      <rPr>
        <vertAlign val="subscript"/>
        <sz val="8"/>
        <rFont val="Arial"/>
        <family val="2"/>
        <charset val="238"/>
      </rPr>
      <t>c</t>
    </r>
  </si>
  <si>
    <t>Fotowoltaika</t>
  </si>
  <si>
    <t>Moc elektryczna fotowoltaiki</t>
  </si>
  <si>
    <r>
      <t>Φ</t>
    </r>
    <r>
      <rPr>
        <vertAlign val="subscript"/>
        <sz val="8"/>
        <rFont val="Arial"/>
        <family val="2"/>
        <charset val="238"/>
      </rPr>
      <t>foto</t>
    </r>
  </si>
  <si>
    <r>
      <t>kW</t>
    </r>
    <r>
      <rPr>
        <vertAlign val="subscript"/>
        <sz val="8"/>
        <rFont val="Arial"/>
        <family val="2"/>
        <charset val="238"/>
      </rPr>
      <t>pik</t>
    </r>
  </si>
  <si>
    <t xml:space="preserve">Prognozowane wytworzenie energii elektrycznej  fotowoltaicznej  </t>
  </si>
  <si>
    <r>
      <t>QK</t>
    </r>
    <r>
      <rPr>
        <vertAlign val="subscript"/>
        <sz val="8"/>
        <rFont val="Arial"/>
        <family val="2"/>
        <charset val="238"/>
      </rPr>
      <t>foto</t>
    </r>
    <r>
      <rPr>
        <sz val="8"/>
        <rFont val="Arial"/>
        <family val="2"/>
        <charset val="238"/>
      </rPr>
      <t xml:space="preserve"> </t>
    </r>
  </si>
  <si>
    <t>w tym zużycie własne</t>
  </si>
  <si>
    <r>
      <t>QK</t>
    </r>
    <r>
      <rPr>
        <vertAlign val="subscript"/>
        <sz val="8"/>
        <rFont val="Arial"/>
        <family val="2"/>
        <charset val="238"/>
      </rPr>
      <t>foto.w</t>
    </r>
  </si>
  <si>
    <t>w tym sprzedaż</t>
  </si>
  <si>
    <r>
      <t>QK</t>
    </r>
    <r>
      <rPr>
        <vertAlign val="subscript"/>
        <sz val="8"/>
        <rFont val="Arial"/>
        <family val="2"/>
        <charset val="238"/>
      </rPr>
      <t>foto.s</t>
    </r>
  </si>
  <si>
    <t>Magazyn energii współpracujący z instalacją fotowoltaiczną</t>
  </si>
  <si>
    <t>Roczne magazynowanie energii elektrycznej</t>
  </si>
  <si>
    <r>
      <t>QU</t>
    </r>
    <r>
      <rPr>
        <vertAlign val="subscript"/>
        <sz val="8"/>
        <rFont val="Arial"/>
        <family val="2"/>
        <charset val="238"/>
      </rPr>
      <t>aku</t>
    </r>
  </si>
  <si>
    <t xml:space="preserve">Sprawność magazynowania energii elektrycznej  </t>
  </si>
  <si>
    <r>
      <t>η</t>
    </r>
    <r>
      <rPr>
        <vertAlign val="subscript"/>
        <sz val="8"/>
        <rFont val="Arial"/>
        <family val="2"/>
        <charset val="238"/>
      </rPr>
      <t>aku</t>
    </r>
  </si>
  <si>
    <t>Roczne straty energii elektrycznej</t>
  </si>
  <si>
    <r>
      <t>ΔQ</t>
    </r>
    <r>
      <rPr>
        <vertAlign val="subscript"/>
        <sz val="8"/>
        <rFont val="Arial"/>
        <family val="2"/>
        <charset val="238"/>
      </rPr>
      <t>aku</t>
    </r>
  </si>
  <si>
    <r>
      <t>Q</t>
    </r>
    <r>
      <rPr>
        <vertAlign val="subscript"/>
        <sz val="8"/>
        <rFont val="Arial"/>
        <family val="2"/>
        <charset val="238"/>
      </rPr>
      <t>pom</t>
    </r>
  </si>
  <si>
    <t>Instalacja wiatrowa</t>
  </si>
  <si>
    <t>Moc elektryczna instalacji wiatrowej</t>
  </si>
  <si>
    <r>
      <t>Φ</t>
    </r>
    <r>
      <rPr>
        <vertAlign val="subscript"/>
        <sz val="8"/>
        <rFont val="Arial"/>
        <family val="2"/>
        <charset val="238"/>
      </rPr>
      <t>wind</t>
    </r>
  </si>
  <si>
    <t xml:space="preserve">Roczne wytworzenie energii elektrycznej wiatrowej </t>
  </si>
  <si>
    <r>
      <t>QU</t>
    </r>
    <r>
      <rPr>
        <vertAlign val="subscript"/>
        <sz val="8"/>
        <rFont val="Arial"/>
        <family val="2"/>
        <charset val="238"/>
      </rPr>
      <t>wind</t>
    </r>
  </si>
  <si>
    <t>Quwind</t>
  </si>
  <si>
    <r>
      <t>QU</t>
    </r>
    <r>
      <rPr>
        <vertAlign val="subscript"/>
        <sz val="8"/>
        <rFont val="Arial"/>
        <family val="2"/>
        <charset val="238"/>
      </rPr>
      <t>wind.w</t>
    </r>
  </si>
  <si>
    <r>
      <t>QU</t>
    </r>
    <r>
      <rPr>
        <vertAlign val="subscript"/>
        <sz val="8"/>
        <rFont val="Arial"/>
        <family val="2"/>
        <charset val="238"/>
      </rPr>
      <t>wind</t>
    </r>
    <r>
      <rPr>
        <sz val="8"/>
        <rFont val="Arial"/>
        <family val="2"/>
        <charset val="238"/>
      </rPr>
      <t>.</t>
    </r>
    <r>
      <rPr>
        <vertAlign val="subscript"/>
        <sz val="8"/>
        <rFont val="Arial"/>
        <family val="2"/>
        <charset val="238"/>
      </rPr>
      <t>s</t>
    </r>
  </si>
  <si>
    <t>Magazyn energii współpracujący z instalacją wiatrową</t>
  </si>
  <si>
    <t>Elektrownia wodna</t>
  </si>
  <si>
    <t>Moc elektryczna elektrowni wodnej</t>
  </si>
  <si>
    <r>
      <t>Φ</t>
    </r>
    <r>
      <rPr>
        <vertAlign val="subscript"/>
        <sz val="8"/>
        <rFont val="Arial"/>
        <family val="2"/>
        <charset val="238"/>
      </rPr>
      <t>woda</t>
    </r>
  </si>
  <si>
    <t>Roczne wytworzenie energii elektrycznej wodnej</t>
  </si>
  <si>
    <r>
      <t>QU</t>
    </r>
    <r>
      <rPr>
        <vertAlign val="subscript"/>
        <sz val="8"/>
        <rFont val="Arial"/>
        <family val="2"/>
        <charset val="238"/>
      </rPr>
      <t>woda</t>
    </r>
  </si>
  <si>
    <r>
      <t>QU</t>
    </r>
    <r>
      <rPr>
        <vertAlign val="subscript"/>
        <sz val="8"/>
        <rFont val="Arial"/>
        <family val="2"/>
        <charset val="238"/>
      </rPr>
      <t>woda</t>
    </r>
    <r>
      <rPr>
        <sz val="8"/>
        <rFont val="Arial"/>
        <family val="2"/>
        <charset val="238"/>
      </rPr>
      <t>.</t>
    </r>
    <r>
      <rPr>
        <vertAlign val="subscript"/>
        <sz val="8"/>
        <rFont val="Arial"/>
        <family val="2"/>
        <charset val="238"/>
      </rPr>
      <t>w</t>
    </r>
  </si>
  <si>
    <r>
      <t>QU</t>
    </r>
    <r>
      <rPr>
        <vertAlign val="subscript"/>
        <sz val="8"/>
        <rFont val="Arial"/>
        <family val="2"/>
        <charset val="238"/>
      </rPr>
      <t>woda.s</t>
    </r>
  </si>
  <si>
    <t>Rozrządzenie Ministra Infrastruktury i Rozwoju z dnia 27.02.2015 r. określa metodologię wyznaczania charakterystyki energetycznej budynku lub części budynku oraz świadectw charakterystyki energetycznej (DZ. U. Z 2015 r. poz. 376)</t>
  </si>
  <si>
    <t>Moc</t>
  </si>
  <si>
    <t xml:space="preserve">Energia użytkowa </t>
  </si>
  <si>
    <t>Energia  końcowa</t>
  </si>
  <si>
    <t>Energia pierwotna</t>
  </si>
  <si>
    <t>Zestawienie 
zużycia i produkcji energii</t>
  </si>
  <si>
    <t>QU</t>
  </si>
  <si>
    <t>EU</t>
  </si>
  <si>
    <t>QK</t>
  </si>
  <si>
    <t>EK</t>
  </si>
  <si>
    <t>Współ. Nakładu</t>
  </si>
  <si>
    <t>QP</t>
  </si>
  <si>
    <t>EP</t>
  </si>
  <si>
    <t>Współ.</t>
  </si>
  <si>
    <t>nakładu</t>
  </si>
  <si>
    <t>Instalacja c.o.
energia nieodnawialna</t>
  </si>
  <si>
    <t>Instalacja c.o. OZE</t>
  </si>
  <si>
    <t>Went. Mechaniczna
energia nieodnawialna</t>
  </si>
  <si>
    <t>Went. mechaniczna OZE</t>
  </si>
  <si>
    <t>Instalacja chłodu
energia nieodnawialna</t>
  </si>
  <si>
    <t>Instalacja chłodu OZE</t>
  </si>
  <si>
    <t>Instalacja c.w.u.
energia nieodnawialna</t>
  </si>
  <si>
    <t>Instalacja c.w.u. OZE</t>
  </si>
  <si>
    <t>Sieć cieplna
energia nieodnawialna</t>
  </si>
  <si>
    <t>Sieć cieplna OZE</t>
  </si>
  <si>
    <t>Kolektory słoneczne c.w.u.</t>
  </si>
  <si>
    <t>Magazyn energii foto</t>
  </si>
  <si>
    <t>Elektrownia wiatrowa</t>
  </si>
  <si>
    <t>Magazyn energii wiatrowej</t>
  </si>
  <si>
    <t>Energia el. pomocnicza</t>
  </si>
  <si>
    <t>Razem</t>
  </si>
  <si>
    <t>W tym:</t>
  </si>
  <si>
    <t>Energia cieplna nieodnaw.</t>
  </si>
  <si>
    <t>Energia elektryczna syst.</t>
  </si>
  <si>
    <t>Energia OZE  elektryczna</t>
  </si>
  <si>
    <t>Energia OZE cieplna</t>
  </si>
  <si>
    <t>Paliwo:</t>
  </si>
  <si>
    <t>Węgiel ekogroszek</t>
  </si>
  <si>
    <r>
      <t>W</t>
    </r>
    <r>
      <rPr>
        <vertAlign val="subscript"/>
        <sz val="8"/>
        <rFont val="Arial"/>
        <family val="2"/>
        <charset val="238"/>
      </rPr>
      <t>d</t>
    </r>
  </si>
  <si>
    <t>MJ/kg</t>
  </si>
  <si>
    <t>Zużycie roczne paliwa na potrzeby grzewcze w budynku</t>
  </si>
  <si>
    <r>
      <t>QK</t>
    </r>
    <r>
      <rPr>
        <vertAlign val="subscript"/>
        <sz val="8"/>
        <rFont val="Arial"/>
        <family val="2"/>
        <charset val="238"/>
      </rPr>
      <t>c.o.</t>
    </r>
  </si>
  <si>
    <t>GJ/a</t>
  </si>
  <si>
    <r>
      <t>G</t>
    </r>
    <r>
      <rPr>
        <vertAlign val="subscript"/>
        <sz val="8"/>
        <rFont val="Arial"/>
        <family val="2"/>
        <charset val="238"/>
      </rPr>
      <t>c.o.</t>
    </r>
  </si>
  <si>
    <t>Mg/a</t>
  </si>
  <si>
    <t>Zużycie roczne paliwa na potrzeby wentylacji mechanicznej</t>
  </si>
  <si>
    <r>
      <t>QK</t>
    </r>
    <r>
      <rPr>
        <vertAlign val="subscript"/>
        <sz val="8"/>
        <rFont val="Arial"/>
        <family val="2"/>
        <charset val="238"/>
      </rPr>
      <t>wm</t>
    </r>
  </si>
  <si>
    <r>
      <t>G</t>
    </r>
    <r>
      <rPr>
        <vertAlign val="subscript"/>
        <sz val="8"/>
        <rFont val="Arial"/>
        <family val="2"/>
        <charset val="238"/>
      </rPr>
      <t>wm</t>
    </r>
  </si>
  <si>
    <t>Zużycie roczne paliwa na potrzeby strat ciepła sieci cieplnej</t>
  </si>
  <si>
    <r>
      <t>G</t>
    </r>
    <r>
      <rPr>
        <vertAlign val="subscript"/>
        <sz val="8"/>
        <rFont val="Arial"/>
        <family val="2"/>
        <charset val="238"/>
      </rPr>
      <t>s</t>
    </r>
  </si>
  <si>
    <t xml:space="preserve">Łączne zużycie roczne paliwa </t>
  </si>
  <si>
    <t>G</t>
  </si>
  <si>
    <t>Koszty paliwa i energii:</t>
  </si>
  <si>
    <t>Cena</t>
  </si>
  <si>
    <t>Jedn.</t>
  </si>
  <si>
    <t>zł/a</t>
  </si>
  <si>
    <t>c.o. i went.  - węgiel ekogroszek</t>
  </si>
  <si>
    <t>C.o. i went.  - węgiel ekogroszek</t>
  </si>
  <si>
    <t>C.o. i went.  - energia elektryczna</t>
  </si>
  <si>
    <t>c.o. i went.  - energia elektryczna systemowa w pompie ciepła</t>
  </si>
  <si>
    <t>zł/kWh</t>
  </si>
  <si>
    <t>C.o. i went.  - energia elektryczna systemowa w pompie ciepła</t>
  </si>
  <si>
    <t>Chłodzenie - energia elektryczna</t>
  </si>
  <si>
    <t>C.w.u. - energia elektryczna</t>
  </si>
  <si>
    <t>Oświetlenie - energia elektryczna</t>
  </si>
  <si>
    <t>Fotowoltaika  zużycie własne</t>
  </si>
  <si>
    <t>Fotowoltaika  sprzedaż</t>
  </si>
  <si>
    <t>Fotowoltaika  magazyn energii</t>
  </si>
  <si>
    <t>Energia elektryczna wiatrowa zużycie własne</t>
  </si>
  <si>
    <t>Energia elektryczna wiatrowa sprzedaż</t>
  </si>
  <si>
    <t>Energia wiatrowa magazyn energii</t>
  </si>
  <si>
    <t>Energia el. wodna zużycie własne</t>
  </si>
  <si>
    <t>Energia el. wodna sprzedaż</t>
  </si>
  <si>
    <r>
      <t>Razem koszty energii lub paliwa (Ke</t>
    </r>
    <r>
      <rPr>
        <b/>
        <vertAlign val="subscript"/>
        <sz val="8"/>
        <rFont val="Arial"/>
        <family val="2"/>
        <charset val="238"/>
      </rPr>
      <t>en</t>
    </r>
    <r>
      <rPr>
        <b/>
        <sz val="8"/>
        <rFont val="Arial"/>
        <family val="2"/>
        <charset val="238"/>
      </rPr>
      <t>)</t>
    </r>
  </si>
  <si>
    <t>"U"</t>
  </si>
  <si>
    <t>Koszty energii pomocniczej:</t>
  </si>
  <si>
    <t>Energia elektryczna pomocnicza</t>
  </si>
  <si>
    <t>"V"</t>
  </si>
  <si>
    <t>Koszty obsługi:</t>
  </si>
  <si>
    <t>Obsługa</t>
  </si>
  <si>
    <t>Remonty bieżące</t>
  </si>
  <si>
    <t>Inne</t>
  </si>
  <si>
    <t>Ochrona środowiska  - udział w kosztach paliwa</t>
  </si>
  <si>
    <r>
      <t>Razem koszty obsługi (Ke</t>
    </r>
    <r>
      <rPr>
        <b/>
        <vertAlign val="subscript"/>
        <sz val="8"/>
        <rFont val="Arial"/>
        <family val="2"/>
        <charset val="238"/>
      </rPr>
      <t>ob</t>
    </r>
    <r>
      <rPr>
        <b/>
        <sz val="8"/>
        <rFont val="Arial"/>
        <family val="2"/>
        <charset val="238"/>
      </rPr>
      <t>)</t>
    </r>
  </si>
  <si>
    <t>"W"</t>
  </si>
  <si>
    <r>
      <t>Ogółem koszty eksploatacji    (Ke = Ke</t>
    </r>
    <r>
      <rPr>
        <b/>
        <vertAlign val="subscript"/>
        <sz val="8"/>
        <rFont val="Arial"/>
        <family val="2"/>
        <charset val="238"/>
      </rPr>
      <t>en</t>
    </r>
    <r>
      <rPr>
        <b/>
        <sz val="8"/>
        <rFont val="Arial"/>
        <family val="2"/>
        <charset val="238"/>
      </rPr>
      <t xml:space="preserve"> + Ke</t>
    </r>
    <r>
      <rPr>
        <b/>
        <vertAlign val="subscript"/>
        <sz val="8"/>
        <rFont val="Arial"/>
        <family val="2"/>
        <charset val="238"/>
      </rPr>
      <t>ob</t>
    </r>
    <r>
      <rPr>
        <b/>
        <sz val="8"/>
        <rFont val="Arial"/>
        <family val="2"/>
        <charset val="238"/>
      </rPr>
      <t>)</t>
    </r>
  </si>
  <si>
    <t>"X"</t>
  </si>
  <si>
    <t>Efekty i koszty  w stosunku do kroku "0":</t>
  </si>
  <si>
    <t>Symbol</t>
  </si>
  <si>
    <t>Ilość</t>
  </si>
  <si>
    <t>Jednostka</t>
  </si>
  <si>
    <t>Efekty i koszty  w stosunku do kroku "1":</t>
  </si>
  <si>
    <t>Efekty i koszty  w stosunku do kroku "2":</t>
  </si>
  <si>
    <t>Efekty i koszty  w stosunku do kroku "3":</t>
  </si>
  <si>
    <t>Efekty i koszty  w stosunku do kroku "4":</t>
  </si>
  <si>
    <t>Efekty i koszty  w stosunku do kroku "5":</t>
  </si>
  <si>
    <t>Efekty i koszty  w stosunku do kroku "6":</t>
  </si>
  <si>
    <t>Efekty i koszty  w stosunku do kroku "7":</t>
  </si>
  <si>
    <t>Efekty i koszty  w stosunku do kroku "8":</t>
  </si>
  <si>
    <t>Efekty i koszty  w stosunku do kroku "9":</t>
  </si>
  <si>
    <t>Efekty i koszty  w stosunku do kroku "10":</t>
  </si>
  <si>
    <t>Efekty i koszty  w stosunku do kroku "11":</t>
  </si>
  <si>
    <t>Efekty i koszty  w stosunku do kroku "12":</t>
  </si>
  <si>
    <t>Efekty i koszty  w stosunku do kroku "13":</t>
  </si>
  <si>
    <t>Efekty i koszty  w stosunku do kroku "14":</t>
  </si>
  <si>
    <t>Zmniejszenie zapotrzebowania mocy</t>
  </si>
  <si>
    <t>ΔΦ</t>
  </si>
  <si>
    <t>Zmniejszenie zapotrzebowania energii użytkowej</t>
  </si>
  <si>
    <t>ΔQU</t>
  </si>
  <si>
    <t>Zmniejszenie zapotrzebowania energii końcowej</t>
  </si>
  <si>
    <t>ΔQK</t>
  </si>
  <si>
    <t>Zmniejszenie zapotrzebowania energii pierwotnej</t>
  </si>
  <si>
    <t>ΔQP</t>
  </si>
  <si>
    <t>Zmniejszenie kosztów eksploatacji</t>
  </si>
  <si>
    <t>Δke</t>
  </si>
  <si>
    <t>N</t>
  </si>
  <si>
    <t>Prosty czas zwrotu nakładów inwestycyjnych</t>
  </si>
  <si>
    <t>SPBT</t>
  </si>
  <si>
    <t>Wskaźniki emisji</t>
  </si>
  <si>
    <t xml:space="preserve">KOBiZE </t>
  </si>
  <si>
    <t>ENERGIA CIEPLNA</t>
  </si>
  <si>
    <t xml:space="preserve">Paliwo (energia) </t>
  </si>
  <si>
    <t>Wartość opałowa</t>
  </si>
  <si>
    <t>WO</t>
  </si>
  <si>
    <t>Uwaga! Jednostkę należy zmienić stosownie do paliwa!
Zwrócić również uwagę na We w przypadku wystąpienia łączonych źródeł ciepła</t>
  </si>
  <si>
    <r>
      <t>Wskaźnik emisji CO</t>
    </r>
    <r>
      <rPr>
        <vertAlign val="subscript"/>
        <sz val="8"/>
        <rFont val="Arial"/>
        <family val="2"/>
        <charset val="238"/>
      </rPr>
      <t>2</t>
    </r>
  </si>
  <si>
    <r>
      <t>WE</t>
    </r>
    <r>
      <rPr>
        <vertAlign val="subscript"/>
        <sz val="8"/>
        <color theme="1"/>
        <rFont val="Arial"/>
        <family val="2"/>
        <charset val="238"/>
      </rPr>
      <t>CO2</t>
    </r>
  </si>
  <si>
    <t>kg/GJ</t>
  </si>
  <si>
    <t>Efekt energetyczny i ekologiczny</t>
  </si>
  <si>
    <t>Zużycie energii</t>
  </si>
  <si>
    <r>
      <t>Emisja CO</t>
    </r>
    <r>
      <rPr>
        <vertAlign val="subscript"/>
        <sz val="8"/>
        <color theme="1"/>
        <rFont val="Arial"/>
        <family val="2"/>
        <charset val="238"/>
      </rPr>
      <t>2</t>
    </r>
  </si>
  <si>
    <t>Energia nieodnawialna</t>
  </si>
  <si>
    <t>Energia odnawialna</t>
  </si>
  <si>
    <t>z energii nieodnawialnej</t>
  </si>
  <si>
    <t>z energii odnawialnej</t>
  </si>
  <si>
    <r>
      <t>tCO</t>
    </r>
    <r>
      <rPr>
        <vertAlign val="subscript"/>
        <sz val="8"/>
        <rFont val="Arial"/>
        <family val="2"/>
        <charset val="238"/>
      </rPr>
      <t>2</t>
    </r>
    <r>
      <rPr>
        <sz val="8"/>
        <rFont val="Arial"/>
        <family val="2"/>
        <charset val="238"/>
      </rPr>
      <t>/a</t>
    </r>
  </si>
  <si>
    <r>
      <t>Emisja  równoważnika CO</t>
    </r>
    <r>
      <rPr>
        <vertAlign val="subscript"/>
        <sz val="8"/>
        <color theme="1"/>
        <rFont val="Arial"/>
        <family val="2"/>
        <charset val="238"/>
      </rPr>
      <t>2</t>
    </r>
  </si>
  <si>
    <t>ENERGIA ELEKTRYCZNA</t>
  </si>
  <si>
    <t xml:space="preserve">Energia </t>
  </si>
  <si>
    <t>kg/MWh</t>
  </si>
  <si>
    <t>Koszty inwestycyjne pakietu usprawnień</t>
  </si>
  <si>
    <r>
      <t>Koszt jednostkowy redukcji emisji CO</t>
    </r>
    <r>
      <rPr>
        <vertAlign val="subscript"/>
        <sz val="8"/>
        <rFont val="Arial"/>
        <family val="2"/>
        <charset val="238"/>
      </rPr>
      <t>2</t>
    </r>
  </si>
  <si>
    <t>zł/t</t>
  </si>
  <si>
    <t>Wskaźniki</t>
  </si>
  <si>
    <t xml:space="preserve"> Wskaźniki produktu</t>
  </si>
  <si>
    <t>Metodologia</t>
  </si>
  <si>
    <t>Wartość</t>
  </si>
  <si>
    <t>bazowa</t>
  </si>
  <si>
    <t>docelowa</t>
  </si>
  <si>
    <t>Powierzchnia użytkowa budynków mieszkalnych poddanych termomodernizacji</t>
  </si>
  <si>
    <r>
      <t>m</t>
    </r>
    <r>
      <rPr>
        <vertAlign val="superscript"/>
        <sz val="7"/>
        <rFont val="Arial"/>
        <family val="2"/>
        <charset val="238"/>
      </rPr>
      <t>2</t>
    </r>
  </si>
  <si>
    <t xml:space="preserve">Budynki publiczne o lepszej charakterystyce energetycznej  </t>
  </si>
  <si>
    <t>Zakładka 1.1.</t>
  </si>
  <si>
    <t>Liczba zmodernizowanych energetycznie budynków</t>
  </si>
  <si>
    <t>szt.</t>
  </si>
  <si>
    <t>Liczba zmodernizowanych indywidualnych źródeł ciepła</t>
  </si>
  <si>
    <t>Liczba zmodernizowanych źródeł ciepła (innych niż indywidualne)</t>
  </si>
  <si>
    <t>Lokale mieszkalne o lepszej udoskonalonej charakterystyce energetycznej</t>
  </si>
  <si>
    <t xml:space="preserve">Lokale mieszkalne wykorzystujące kotły i systemy ciepłownicze zasilane gazem ziemnym zastępujące instalacje zasilane stałymi paliwami kopalnymi </t>
  </si>
  <si>
    <t>Dodatkowa zdolność wytwarzania energii elektrycznej ze źródeł OZE</t>
  </si>
  <si>
    <t>Zakładka 0.5.</t>
  </si>
  <si>
    <t>MW</t>
  </si>
  <si>
    <t>Dodatkowa zdolność wytwarzania energii cieplnej ze źródeł OZE</t>
  </si>
  <si>
    <t>Liczba zmodernizowanych jednostek wytwarzania energii elektrycznej ze źródeł OZE</t>
  </si>
  <si>
    <t>Liczba wybudowanych jednostek wytwarzania energii elektrycznej ze źródeł OZE</t>
  </si>
  <si>
    <t>Liczba zmodernizowanych jednostek wytwarzania energii cieplnej ze źródeł OZE</t>
  </si>
  <si>
    <t>Liczba wybudowanych jednostek wytwarzania energii cieplnej ze źródeł OZE</t>
  </si>
  <si>
    <t xml:space="preserve">Liczba powstałych magazynów energii elektrycznej  </t>
  </si>
  <si>
    <t xml:space="preserve">Liczba powstałych magazynów energii cieplnej </t>
  </si>
  <si>
    <t xml:space="preserve"> Wskaźniki rezultatu</t>
  </si>
  <si>
    <t>Roczne zużycie energii pierwotnej  (w tym: w lokalach mieszkalnych, budynkach, publicznych, przedsiębiorstwach, innych)</t>
  </si>
  <si>
    <t>MWh/rok</t>
  </si>
  <si>
    <t xml:space="preserve">Szacowana emisja gazów cieplarnianych </t>
  </si>
  <si>
    <t>Zakładka 0.6.</t>
  </si>
  <si>
    <t>tony równoważnika CO2/rok</t>
  </si>
  <si>
    <t xml:space="preserve">Szacowana emisja gazów cieplarnianych z kotłów i systemów ciepłowniczych przekształconych z zasilania stałymi paliwami kopalnymi na zasilanie gazem </t>
  </si>
  <si>
    <t xml:space="preserve">Uwaga: Wskaźnik wykazuje się jeżeli następuje wymiania stałego paliwa kopalnego na gaz </t>
  </si>
  <si>
    <t>Liczba dodatkowych użytkowników podłączonych do sieci ciepłowniczej</t>
  </si>
  <si>
    <t>osoby</t>
  </si>
  <si>
    <t>Ilość zaoszczędzonej energii elektrycznej</t>
  </si>
  <si>
    <t>Ilość zaoszczędzonej energii cieplnej</t>
  </si>
  <si>
    <t>Ilość wytworzonej energii elektrycznej ze źródeł OZE</t>
  </si>
  <si>
    <t>Ilość wytworzonej energii cieplnej ze źródeł OZE</t>
  </si>
  <si>
    <t>Definicje wskaźników  produktu</t>
  </si>
  <si>
    <t>Lp</t>
  </si>
  <si>
    <t>Wskaźniki produktu</t>
  </si>
  <si>
    <t>miary</t>
  </si>
  <si>
    <t xml:space="preserve">PLRO022 </t>
  </si>
  <si>
    <r>
      <rPr>
        <sz val="8"/>
        <color rgb="FFC65911"/>
        <rFont val="Arial"/>
      </rPr>
      <t>m</t>
    </r>
    <r>
      <rPr>
        <vertAlign val="superscript"/>
        <sz val="8"/>
        <color rgb="FFC65911"/>
        <rFont val="Arial"/>
      </rPr>
      <t>2</t>
    </r>
  </si>
  <si>
    <t>Wskaźnik mierzy powierzchnię netto budynków poddanych termomodernizacji (wyrażoną w m2).  Termomodernizacja definiowana jest jako przedsięwzięcia służące poprawie efektywności energetycznej budynku.     
Poprawę charakterystyki energetycznej należy wyliczyć metodą obliczeniową, tj. metodą z załącznika nr 1 do Rozporządzenia MINISTRA INFRASTRUKTURY I ROZWOJU z dnia 27 lutego 2015 r. w sprawie metodologii wyznaczania charakterystyki energetycznej budynku lub części budynku oraz świadectw charakterystyki energetycznej (Dz.U. z 2015 r., poz. 376).</t>
  </si>
  <si>
    <t xml:space="preserve">RCO019 </t>
  </si>
  <si>
    <r>
      <t>m</t>
    </r>
    <r>
      <rPr>
        <vertAlign val="superscript"/>
        <sz val="8"/>
        <color rgb="FFC65911"/>
        <rFont val="Arial"/>
        <family val="2"/>
        <charset val="238"/>
      </rPr>
      <t>2</t>
    </r>
  </si>
  <si>
    <t xml:space="preserve">Powierzchnia netto budynków publicznych, które osiągają lepszą charakterystykę energetyczną dzięki otrzymanemu wsparciu. Udoskonaloną charakterystykę energetyczną należy rozumieć jako poprawę klasyfikacji energetycznej budynku publicznego o co najmniej jedną klasę energetyczną i należy ją udokumentować na podstawie świadectw charakterystyki energetycznej. Klasyfikacja energetyczna, o której mowa, jest zgodna z definicją zawartą w krajowym świadectwie charakterystyki energetycznej, zgodnie z dyrektywą 2010/31/UE. Budynki publiczne definiuje się jako budynki będące własnością instytucji publicznych i budynki będące własnością organizacji non-profit. Organizacja non-profit to osoba prawna zorganizowana i działająca dla zbiorowego, publicznego lub społecznego pożytku, w przeciwieństwie do podmiotu prowadzącego działalność gospodarczą, której celem jest generowanie zysku dla jego właścicieli. Przykłady obejmują budynki administracji publicznej, szkoły, szpitale itp.   Wskaźnik nie obejmuje: - lokali socjalnych (ponieważ są uwzględniane w RCO18),  - szkół prywatnych lub szpitali prywatnych będących własnością inwestorów prywatnych.  Wsparcie dla takich podmiotów prywatnych należy zgłaszać jako wsparcie dla przedsiębiorstw wykorzystując RCO01 itp. </t>
  </si>
  <si>
    <t xml:space="preserve">PLRO023 </t>
  </si>
  <si>
    <t xml:space="preserve">Wskaźnik mierzy liczbę zmodernizowanych energetycznie budynków w wyniku realizacji projektu. Modernizacja – obejmuje przebudowę, remont oraz rozbudowę budynków w celu dokonania modernizacji urządzeń energetycznych. Przebudowa – wykonywanie robót budowlanych, w wyniku których następuje zmiana parametrów użytkowych lub technicznych istniejącego obiektu budowlanego, z wyjątkiem charakterystycznych parametrów, jak: kubatura, powierzchnia zabudowy, wysokość, długość, szerokość bądź liczba kondygnacji. Remont – wykonywanie w istniejącym obiekcie budowlanym robót budowlanych polegających na odtworzeniu stanu pierwotnego, a niestanowiących bieżącej konserwacji, przy czym dopuszcza się stosowanie wyrobów budowlanych innych niż użyto w stanie pierwotnym. Rozbudowa – w budownictwie rodzaj budowy, w wyniku którego powstaje nowa część istniejącego już obiektu budowlanego 
Poprawę charakterystyki energetycznej należy wyliczyć metodą obliczeniową, tj. metodą z załącznika nr 1 do Rozporządzenia MINISTRA INFRASTRUKTURY I ROZWOJU z dnia 27 lutego 2015 r. w sprawie metodologii wyznaczania charakterystyki energetycznej budynku lub części budynku oraz świadectw charakterystyki energetycznej (Dz.U. z 2015 r., poz. 376). </t>
  </si>
  <si>
    <t xml:space="preserve">PLRO024 </t>
  </si>
  <si>
    <t xml:space="preserve">Liczba zmodernizowanych indywidualnych źródeł ciepła polegająca na wymianie indywidualnego źródła ogrzewania na nowe nisko lub zeroemisyjne lub na podłączeniu do sieci ciepłowniczej. Do wartości wskaźnika należy wliczyć liczbę nowo zainstalowanych źródeł ciepła. </t>
  </si>
  <si>
    <t xml:space="preserve">PLRO025 </t>
  </si>
  <si>
    <t xml:space="preserve">Liczba zmodernizowanych lokalnych źródeł ciepła.  Źródło ciepła rozumiane jest jako zespół urządzeń lub instalacji służących do wytwarzania ciepła (spoza systemów ciepłowniczych). Wsparcie dotyczy lokalnych źródeł ciepła, gdzie produkcja ciepła jest przeznaczona dla budynku publicznego lub wielorodzinnego mieszkalnego, zespołu budynków (np. kompleksu szpitala) lub też osiedla, bądź danej części miejscowości.    Lokalne źródła ciepła stanowią: a) kotłownia lub węzeł cieplny, z których nośnik ciepła jest dostarczany bezpośrednio do instalacji ogrzewania i ciepłej wody w budynku, b) ciepłownia osiedlowa lub grupowy wymiennik ciepła wraz z siecią ciepłowniczą o mocy nominalnej do 11,6 MW, dostarczającej ciepło do budynków. Zakresem wskaźnika nie są objęte inwestycje dotyczące sieci ciepłowniczych oraz ogrzewania węglowego tj. piece i kotły węglowe.   Zakres wskaźnika nie odnosi się do indywidualnych źródeł ciepła przeznaczonych na potrzeby budynków jednorodzinnych lub indywidualnych lokali mieszkalnych. </t>
  </si>
  <si>
    <t>RCO018</t>
  </si>
  <si>
    <t xml:space="preserve">Liczba lokali mieszkalnych o udoskonalonej charakterystyce energetycznej dzięki udzielonemu wsparciu finansowemu. Udoskonaloną charakterystykę energetyczną należy rozumieć jako poprawę klasyfikacji energetycznej lokalu mieszkalnego o co najmniej jedną klasę energetyczną i należy ją udokumentować na podstawie świadectw charakterystyki energetycznej. Klasyfikacja energetyczna, o której mowa, jest zgodna z definicją zawartą w krajowym świadectwie charakterystyki energetycznej, zgodnie z dyrektywą 2010/31/UE.   Lokal mieszkalny definiuje się jako „pomieszczenie lub zestaw pokoi w budynku stałym lub strukturalnie oddzielonej części budynku, który (…) jest przeznaczony do mieszkania przez jedno prywatne gospodarstwo domowe przez cały rok”. (zob. ESTAT online w odniesieniach). Wskaźnik obejmuje również mieszkalnictwo socjalne w ramach RSO2.1, w którym to przypadku należy również zastosować RCO65 – Inf. społeczna: Pojemność nowych lub zmodernizowanych lokali socjalnych.   Wskaźnik ten nie obejmuje lokali mieszkalnych objętych RCO123 Energia: Lokale mieszkalne z wymienionymi kotłami zasilanymi gazem ziemnym, aby uniknąć konieczności stosowania dwóch wskaźników charakterystyki energetycznej w odniesieniu do operacji objętych wsparciem. 
Poprawę charakterystyki energetycznej należy wyliczyć metodą obliczeniową, tj. metodą z załącznika nr 1 do Rozporządzenia MINISTRA INFRASTRUKTURY I ROZWOJU z dnia 27 lutego 2015 r. w sprawie metodologii wyznaczania charakterystyki energetycznej budynku lub części budynku oraz świadectw charakterystyki energetycznej (Dz.U. z 2015 r., poz. 376) </t>
  </si>
  <si>
    <t>RCO123</t>
  </si>
  <si>
    <t xml:space="preserve">Wskaźnik ten mierzy liczbę lokali mieszkalnych objętych wsparciem w celu wykorzystywania kotłów i systemów ciepłowniczych zasilanych gazem ziemnym zastępujących instalacje zasilane stałymi paliwami kopalnymi.   Lokale mieszkalne korzystające z nowych kotłów zasilanych gazem ziemnym powinny osiągnąć lepszą charakterystykę energetyczną dzięki udzielonemu wsparciu finansowemu. Udoskonaloną charakterystykę energetyczną należy rozumieć jako poprawę klasyfikacji energetycznej lokalu mieszkalnego o co najmniej jedną klasę energetyczną i należy ją udokumentować na podstawie świadectw charakterystyki energetycznej. Klasyfikacja energetyczna, o której mowa, jest zgodna z definicją zawartą w krajowym świadectwie charakterystyki energetycznej, zgodnie z dyrektywą 2010/31/UE.   Lokal mieszkalny definiuje się jako „pomieszczenie lub zestaw pokoi w budynku stałym lub strukturalnie oddzielonej części budynku, który (…) jest przeznaczony do mieszkania przez jedno prywatne gospodarstwo domowe przez cały rok. Wskaźnik obejmuje również lokale socjalne.   Lokale mieszkalne liczone w ramach tego wskaźnika nie będą liczone w ramach RCO18 Energia: Lokale mieszkalne o lepszej udoskonalonej charakterystyce energetycznej, aby uniknąć konieczności stosowania dwóch wskaźników charakterystyki energetycznej w odniesieniu do operacji objętych wsparciem. </t>
  </si>
  <si>
    <t>PLRO026</t>
  </si>
  <si>
    <t xml:space="preserve">Wskaźnik obejmuje dodatkową zdolność produkcyjną energii elektrycznej ze źródeł odnawialnych. Zdolność produkcyjna jest rozumiana jako maksymalna moc zainstalowana.    Zgodnie z dyrektywą 2018/2011 oraz ustawą z dnia 20 lutego 2015 r. o odnawialnych źródłach energii (Dz.U. z 2015 r. poz. 478, z późn. zm), energia odnawialna oznacza odnawialne, niekopalne źródła energii obejmujące: energię wiatru, energię promieniowania słonecznego, energię aerotermalną, energię geotermalną, energię hydrotermalną, hydroenergię, energię fal, prądów i pływów morskich, energię otrzymywaną z biomasy, biogazu, biogazu rolniczego oraz z biopłynów. </t>
  </si>
  <si>
    <t>PLRO027</t>
  </si>
  <si>
    <t xml:space="preserve">Wskaźnik obejmuje dodatkową zdolność produkcyjną energii cieplnej ze źródeł odnawialnych. Zdolność produkcyjna jest rozumiana jako maksymalna moc zainstalowana. Zgodnie z dyrektywą 2018/2011 oraz ustawą z dnia 20 lutego 2015 r. o odnawialnych źródłach energii (Dz.U. z 2015 r. poz. 478, z późn. zm), energia odnawialna oznacza odnawialne, niekopalne źródła energii obejmujące: energię wiatru, energię promieniowania słonecznego, energię aerotermalną, energię geotermalną, energię hydrotermalną, hydroenergię, energię fal, prądów i pływów morskich, energię otrzymywaną z biomasy, biogazu, biogazu rolniczego oraz z biopłynów. </t>
  </si>
  <si>
    <t>PLRO035</t>
  </si>
  <si>
    <t>Liczba zmodernizowanych jednostek wytwarzania energii elektrycznej z OZE</t>
  </si>
  <si>
    <t>Wskaźnik obejmuje zmodernizowane, w wyniku realizacji projektu, jednostki służące wytwarzaniu energii elektrycznej ze źródeł odnawialnych. Modernizacja jednostki musi wiązać się ze zwiększeniem mocy istniejącej instalacji.   Definicja jednostki wytwarzania energii elektrycznej taka jak w definicji wskaźnika agregującego: „Liczba jednostek wytwarzania energii elektrycznej i cieplnej z OZE” tj.  Jednostka wytwarzania energii elektrycznej i cieplnej obejmuje: w przypadku przedsiębiorstw energetycznych: jednostki wytwórcze – jednostka wytwórcza, to wyodrębniony zespół urządzeń należących do przedsiębiorstwa energetycznego, służący do wytwarzania energii z OZE i wyprowadzania mocy, opisany poprzez dane techniczne i handlowe, w przypadku budynków mieszkalnych i budynków użyteczności publicznej: zespół urządzeń służących do wytwarzania energii elektrycznej i/lub cieplnej z OZE.</t>
  </si>
  <si>
    <t>PLRO034</t>
  </si>
  <si>
    <t>Liczba wybudowanych jednostek wytwarzania energii elektrycznej z OZE</t>
  </si>
  <si>
    <t xml:space="preserve">Wskaźnik obejmuje wybudowane, w wyniku realizacji projektu, jednostki służące wytwarzaniu energii elektrycznej ze źródeł odnawialnych.    Definicja jednostki wytwarzania energii elektrycznej taka jak w definicji wskaźnika agregującego: „Liczba jednostek wytwarzania energii elektrycznej i cieplnej z OZE” tj.  Jednostka wytwarzania energii elektrycznej i cieplnej obejmuje: w przypadku przedsiębiorstw energetycznych: jednostki wytwórcze – jednostka wytwórcza, to wyodrębniony zespół urządzeń należących do przedsiębiorstwa energetycznego, służący do wytwarzania energii z OZE i wyprowadzania mocy, opisany poprzez dane techniczne i handlowe, w przypadku budynków mieszkalnych i budynków użyteczności publicznej: zespół urządzeń służących do wytwarzania energii elektrycznej i/lub cieplnej z OZE. </t>
  </si>
  <si>
    <t>PLRO037</t>
  </si>
  <si>
    <t>Liczba zmodernizowanych jednostek wytwarzania energii cieplnej z OZE</t>
  </si>
  <si>
    <t xml:space="preserve">Wskaźnik obejmuje zmodernizowane, w wyniku realizacji projektu, jednostki służące wytwarzaniu energii cieplnej ze źródeł odnawialnych. Modernizacja jednostki musi wiązać się ze zwiększeniem mocy istniejącej instalacji.   Definicja jednostki wytwarzania energii cieplnej taka jak w definicji wskaźnika agregującego: „Liczba jednostek wytwarzania energii elektrycznej i cieplnej z OZE” tj.  Jednostka wytwarzania energii elektrycznej i cieplnej obejmuje: w przypadku przedsiębiorstw energetycznych: jednostki wytwórcze – jednostka wytwórcza, to wyodrębniony zespół urządzeń należących do przedsiębiorstwa energetycznego, służący do wytwarzania energii z OZE i wyprowadzania mocy, opisany poprzez dane techniczne i handlowe, w przypadku budynków mieszkalnych i budynków użyteczności publicznej: zespół urządzeń służących do wytwarzania energii elektrycznej i/lub cieplnej z OZE. </t>
  </si>
  <si>
    <t>PLRO036</t>
  </si>
  <si>
    <t>Liczba wybudowanych jednostek wytwarzania energii cieplnej z OZE</t>
  </si>
  <si>
    <t>Wskaźnik obejmuje wybudowane, w wyniku realizacji projektu, jednostki służące wytwarzaniu energii cieplnej ze źródeł odnawialnych.    Definicja jednostki wytwarzania energii cieplnej taka jak w definicji wskaźnika agregującego: „Liczba jednostek wytwarzania energii elektrycznej i cieplnej z OZE” tj.  Jednostka wytwarzania energii elektrycznej i cieplnej obejmuje: w przypadku przedsiębiorstw energetycznych: jednostki wytwórcze – jednostka wytwórcza, to wyodrębniony zespół urządzeń należących do przedsiębiorstwa energetycznego, służący do wytwarzania energii z OZE i wyprowadzania mocy, opisany poprzez dane techniczne i handlowe, w przypadku budynków mieszkalnych i budynków użyteczności publicznej: zespół urządzeń służących do wytwarzania energii elektrycznej i/lub cieplnej z OZE.</t>
  </si>
  <si>
    <t>PLRO238 </t>
  </si>
  <si>
    <t xml:space="preserve">Magazyn energii elektrycznej- zgodnie z art. 3 pkt 10k) Ustawy z dnia 10 kwietnia 1997 r. Prawo energetyczne – instalacja umożliwiająca magazynowanie energii elektrycznej i wprowadzenie jej do sieci elektroenergetycznej. </t>
  </si>
  <si>
    <t>PLRO237</t>
  </si>
  <si>
    <t xml:space="preserve">Magazyn energii cieplnej - wyodrębniona instalacja służąca do przechowywania energii cieplnej w dowolnej postaci, w sposób pozwalający na, co najmniej częściowe jej odzyskanie. </t>
  </si>
  <si>
    <t>Definicje wskaźników rezultatu:</t>
  </si>
  <si>
    <t>Lp.</t>
  </si>
  <si>
    <t>Wskaźniki rezultatu</t>
  </si>
  <si>
    <t>Jednostka miary</t>
  </si>
  <si>
    <t>RCR026</t>
  </si>
  <si>
    <t>Roczne zużycie energii pierwotnej (w tym: w lokalach mieszkalnych, budynkach publicznych, przedsiębiorstwach, innych)</t>
  </si>
  <si>
    <t xml:space="preserve">Całkowite roczne zużycie energii pierwotnej podmiotów objętych wsparciem. Wartość bazowa odnosi się do rocznego zużycia energii pierwotnej przed interwencją, a osiągnięta wartość odnosi się do rocznego zużycia energii pierwotnej rok po interwencji. W przypadku budynków obie wartości należy udokumentować na podstawie świadectw charakterystyki energetycznej, zgodnie z dyrektywą 2010/31/UE. W przypadku procesów w przedsiębiorstwach roczne zużycie energii pierwotnej należy udokumentować na podstawie audytów energetycznych lub innych odpowiednich specyfikacji technicznych.   Budynki publiczne definiuje się jako budynki będące własnością instytucji publicznych i budynki będące własnością organizacji non-profit, pod warunkiem, że takie instytucje realizują w budynku objętym projektem cele leżące w interesie ogólnym, takie jak edukacja, zdrowie, środowisko i transport. Przykłady obejmują budynki administracji publicznej, szkoły, szpitale itp. </t>
  </si>
  <si>
    <t>RCR029</t>
  </si>
  <si>
    <t>Szacowana emisja gazów cieplarnianych</t>
  </si>
  <si>
    <r>
      <rPr>
        <sz val="8"/>
        <color rgb="FFC65911"/>
        <rFont val="Arial"/>
      </rPr>
      <t>tony równoważnika CO</t>
    </r>
    <r>
      <rPr>
        <vertAlign val="subscript"/>
        <sz val="8"/>
        <color rgb="FFC65911"/>
        <rFont val="Arial"/>
      </rPr>
      <t>2</t>
    </r>
    <r>
      <rPr>
        <sz val="8"/>
        <color rgb="FFC65911"/>
        <rFont val="Arial"/>
      </rPr>
      <t>/rok</t>
    </r>
  </si>
  <si>
    <t xml:space="preserve">Całkowita szacowana emisja gazów cieplarnianych podmiotów lub procesów objętych wsparciem. Wartość bazowa odnosi się do poziomu szacowanej emisji gazów cieplarnianych w ciągu roku przed rozpoczęciem interwencji, a osiągnięta wartość jest obliczana jako całkowita szacowana emisja gazów cieplarnianych na podstawie osiągniętego poziomu charakterystyki energetycznej w roku następującym po zakończeniu interwencji. Wskaźnika tego nie stosuje się w operacjach wykorzystujących wskaźniki „RCR105 Szacowana emisja gazów cieplarnianych z kotłów przekształconych na zasilanie gazem” lub „RCR29a FST: Szacowana emisja gazów cieplarnianych w przedsiębiorstwach (dyr. 2003/87/WE)”, aby uniknąć konieczności stosowania dwóch wskaźników emisji gazów cieplarnianych w odniesieniu do operacji objętych wsparciem. </t>
  </si>
  <si>
    <t>RCR105</t>
  </si>
  <si>
    <t>Szacowana emisja gazów cieplarnianych z kotłów i systemów ciepłowniczych przekształconych z zasilania stałymi paliwami kopalnymi na zasilanie gazem</t>
  </si>
  <si>
    <r>
      <t>tony równoważnika CO</t>
    </r>
    <r>
      <rPr>
        <vertAlign val="subscript"/>
        <sz val="8"/>
        <color rgb="FFC65911"/>
        <rFont val="Arial"/>
        <family val="2"/>
        <charset val="238"/>
      </rPr>
      <t>2</t>
    </r>
    <r>
      <rPr>
        <sz val="8"/>
        <color rgb="FFC65911"/>
        <rFont val="Arial"/>
        <family val="2"/>
        <charset val="238"/>
      </rPr>
      <t>/rok</t>
    </r>
  </si>
  <si>
    <t xml:space="preserve">Całkowita szacowana emisja gazów cieplarnianych w przypadku wsparcia na rzecz kotłów i systemów ciepłowniczych przekształcanych z zasilania stałymi paliwami kopalnymi na zasilanie gazem. Wartość bazowa odnosi się do poziomu szacowanej emisji gazów cieplarnianych w ciągu roku przed rozpoczęciem interwencji, a osiągnięta wartość jest obliczana jako całkowita szacowana emisja gazów cieplarnianych na podstawie osiągniętego poziomu charakterystyki energetycznej w roku następującym po zakończeniu interwencji. Wartości zgłoszonych w ramach tego wskaźnika nie należy zgłaszać w pozycji „RCR29 Klimat: Szacowana emisja gazów cieplarnianych”, aby uniknąć konieczności stosowania dwóch wskaźników emisji gazów cieplarnianych w odniesieniu do operacji objętych wsparciem. </t>
  </si>
  <si>
    <t>PLRR009</t>
  </si>
  <si>
    <t>Liczba osób (użytkowników końcowych) podłączonych do sieci ciepłowniczej w wyniku realizacji projektu.</t>
  </si>
  <si>
    <t>PLRR011</t>
  </si>
  <si>
    <t xml:space="preserve">Ilość zaoszczędzonej energii elektrycznej </t>
  </si>
  <si>
    <t xml:space="preserve">Ilość zaoszczędzonej w wyniku realizacji projektu energii elektrycznej w ciągu pełnego roku po zakończeniu projektu w stosunku do roku bazowego. Wskaźnik odnosi się do energii końcowej. W przypadku przedsiębiorstw produkcyjnych: różnica między rocznym zużyciem energii elektrycznej w roku bazowym w stosunku do rocznego zużycia energii elektrycznej po zakończeniu projektu, skorygowana w przypadku zmiany wielkości produkcji. W przypadku modernizacji energetycznej budynków: różnica między rocznym zużyciem energii elektrycznej w roku bazowym w stosunku do rocznego zużycia energii elektrycznej po zakończeniu projektu. 
Poprawę charakterystyki energetycznej należy wyliczyć metodą obliczeniową, tj. metodą z załącznika nr 1 do Rozporządzenia MINISTRA INFRASTRUKTURY I ROZWOJU z dnia 27 lutego 2015 r. w sprawie metodologii wyznaczania charakterystyki energetycznej budynku lub części budynku oraz świadectw charakterystyki energetycznej (Dz.U. z 2015 r., poz. 376). </t>
  </si>
  <si>
    <t>PLRR012</t>
  </si>
  <si>
    <t xml:space="preserve">Ilość zaoszczędzonej w wyniku realizacji projektu energii cieplnej w ciągu pełnego roku po zakończeniu projektu. Wskaźnik odnosi się do energii końcowej. W przypadku przedsiębiorstw produkcyjnych: różnica między rocznym zużyciem energii cieplnej w roku bazowym w stosunku do rocznego zużycia energii cieplnej po zakończeniu projektu, skorygowana w przypadku zmiany wielkości produkcji. W przypadku modernizacji energetycznej budynków: różnica między rocznym zużyciem energii cieplnej w roku bazowym w stosunku do rocznego zużycia energii cieplnej po zakończeniu projektu. 
Poprawę charakterystyki energetycznej należy wyliczyć metodą obliczeniową, tj. metodą z załącznika nr 1 do Rozporządzenia MINISTRA INFRASTRUKTURY I ROZWOJU z dnia 27 lutego 2015 r. w sprawie metodologii wyznaczania charakterystyki energetycznej budynku lub części budynku oraz świadectw charakterystyki energetycznej (Dz.U. z 2015 r., poz. 376). </t>
  </si>
  <si>
    <t>PLRR013</t>
  </si>
  <si>
    <t xml:space="preserve">Wskaźnik mierzy ilość rocznej produkcji energii elektrycznej ze źródeł odnawialnych przed rozpoczęciem projektu i po jego zakończeniu. Wartość bazowa odnosi się do rocznej energii wyprodukowanej w roku poprzedzającym rozpoczęcie projektu i może być większa od zera w przypadkach, gdy zdolność produkcyjna jest zwiększana. Wartość osiągnięta to wartość energii elektrycznej wyprodukowanej w rok po zakończeniu projektu. </t>
  </si>
  <si>
    <t>PLRR014</t>
  </si>
  <si>
    <t xml:space="preserve">Wskaźnik mierzy ilość rocznej produkcji energii cieplnej ze źródeł odnawialnych przed rozpoczęciem projektu i po jego zakończeniu. Wartość bazowa odnosi się do rocznej energii wyprodukowanej w roku poprzedzającym rozpoczęcie projektu i może być większa od zera w przypadkach, gdy zdolność produkcyjna jest zwiększana. Wartość osiągnięta to wartość energii cieplnej wyprodukowanej w rok po zakończeniu projektu. </t>
  </si>
  <si>
    <t>Zadanie - dane importowane ze strony tytułowej:</t>
  </si>
  <si>
    <t>Wnioskodawca</t>
  </si>
  <si>
    <t>Rodzaj budynku</t>
  </si>
  <si>
    <t>budynek użyteczności publicznej</t>
  </si>
  <si>
    <t>Opis do wypełnienia:</t>
  </si>
  <si>
    <t>Współczynnik "U"</t>
  </si>
  <si>
    <t>Aktualny</t>
  </si>
  <si>
    <t>WT 2021</t>
  </si>
  <si>
    <t>Projekt</t>
  </si>
  <si>
    <r>
      <t>W/(m</t>
    </r>
    <r>
      <rPr>
        <vertAlign val="superscript"/>
        <sz val="8"/>
        <color theme="1"/>
        <rFont val="Arial"/>
        <family val="2"/>
        <charset val="238"/>
      </rPr>
      <t>2</t>
    </r>
    <r>
      <rPr>
        <sz val="8"/>
        <color theme="1"/>
        <rFont val="Arial"/>
        <family val="2"/>
        <charset val="238"/>
      </rPr>
      <t>K)</t>
    </r>
  </si>
  <si>
    <t>0.0.</t>
  </si>
  <si>
    <t>Ściany w gruncie - mostek cieplny</t>
  </si>
  <si>
    <t>0.1.</t>
  </si>
  <si>
    <t>Podłoga piwnic</t>
  </si>
  <si>
    <t>0.2.</t>
  </si>
  <si>
    <t>Ściany piwnic</t>
  </si>
  <si>
    <t>0.3.</t>
  </si>
  <si>
    <t>Ściany piwnic ponad gruntem</t>
  </si>
  <si>
    <t>0.5.</t>
  </si>
  <si>
    <t>Okna piwnic</t>
  </si>
  <si>
    <t>Drzwi piwnic</t>
  </si>
  <si>
    <t>0.6.</t>
  </si>
  <si>
    <t>Strop nad piwnicą</t>
  </si>
  <si>
    <t>0.7.</t>
  </si>
  <si>
    <t>Podłoga na gruncie</t>
  </si>
  <si>
    <t>0.8.</t>
  </si>
  <si>
    <t>Ściany nadziemia  I</t>
  </si>
  <si>
    <t>0.9.</t>
  </si>
  <si>
    <t>Ściany nadziemia  II</t>
  </si>
  <si>
    <t>0.10.</t>
  </si>
  <si>
    <t>Ściany nadziemia  III</t>
  </si>
  <si>
    <t>0.11.</t>
  </si>
  <si>
    <t xml:space="preserve">Okna </t>
  </si>
  <si>
    <t>0.12.</t>
  </si>
  <si>
    <t xml:space="preserve">Ściany przeszklone </t>
  </si>
  <si>
    <t>0.13.</t>
  </si>
  <si>
    <t xml:space="preserve">Drzwi </t>
  </si>
  <si>
    <t>0.14.</t>
  </si>
  <si>
    <t>Strop ostatniej kondygnacji</t>
  </si>
  <si>
    <t>0.15.</t>
  </si>
  <si>
    <t>Dach</t>
  </si>
  <si>
    <t>0.16.</t>
  </si>
  <si>
    <t>Konstrukcja</t>
  </si>
  <si>
    <t>0.17.</t>
  </si>
  <si>
    <t>Ogólny stan techniczny  budynku</t>
  </si>
  <si>
    <t>Dane do wypełnienia:</t>
  </si>
  <si>
    <t>Powierzchnia.</t>
  </si>
  <si>
    <t>Kubatura</t>
  </si>
  <si>
    <t>Rok przekazania budynku w użytkowanie</t>
  </si>
  <si>
    <t>"IB"</t>
  </si>
  <si>
    <t>zabudowy</t>
  </si>
  <si>
    <t>użytkowa ogrzewana</t>
  </si>
  <si>
    <t>całkowita</t>
  </si>
  <si>
    <t>ogrzewana</t>
  </si>
  <si>
    <t>Au</t>
  </si>
  <si>
    <t>Vogrz</t>
  </si>
  <si>
    <t>0.1.a</t>
  </si>
  <si>
    <t>w tym piwnice</t>
  </si>
  <si>
    <t>0.1.b</t>
  </si>
  <si>
    <t>w tym nadziemie</t>
  </si>
  <si>
    <t>0.2.a</t>
  </si>
  <si>
    <t>w tym  pomieszczenia mieszkalne</t>
  </si>
  <si>
    <t>Au.miesz</t>
  </si>
  <si>
    <r>
      <t>m</t>
    </r>
    <r>
      <rPr>
        <vertAlign val="superscript"/>
        <sz val="8"/>
        <color theme="1"/>
        <rFont val="Arial"/>
        <family val="2"/>
        <charset val="238"/>
      </rPr>
      <t>2</t>
    </r>
  </si>
  <si>
    <t>0.2.b</t>
  </si>
  <si>
    <t>w tym  pomieszczenia niemieszkalne</t>
  </si>
  <si>
    <t>Au.niem</t>
  </si>
  <si>
    <t>0.3.a</t>
  </si>
  <si>
    <t>w tym pomieszczenia chłodzone</t>
  </si>
  <si>
    <t>Au.chł</t>
  </si>
  <si>
    <t>Vchł</t>
  </si>
  <si>
    <r>
      <t>m</t>
    </r>
    <r>
      <rPr>
        <vertAlign val="superscript"/>
        <sz val="8"/>
        <color theme="1"/>
        <rFont val="Arial"/>
        <family val="2"/>
        <charset val="238"/>
      </rPr>
      <t>3</t>
    </r>
  </si>
  <si>
    <t>0.3.b</t>
  </si>
  <si>
    <t>w tym pomieszczenia z wentylacją mechaniczną</t>
  </si>
  <si>
    <t>Au.wm</t>
  </si>
  <si>
    <t>Vwm</t>
  </si>
  <si>
    <t>0.3.c</t>
  </si>
  <si>
    <t>w tym pomieszczenia z wentylacją grawitacyjną</t>
  </si>
  <si>
    <t>0.4.a</t>
  </si>
  <si>
    <t>ik</t>
  </si>
  <si>
    <t>0.4.b</t>
  </si>
  <si>
    <t>im</t>
  </si>
  <si>
    <t>0.4.c</t>
  </si>
  <si>
    <t xml:space="preserve">Liczba osób użytkujących budynek </t>
  </si>
  <si>
    <t>ios</t>
  </si>
  <si>
    <t>Uwaga:</t>
  </si>
  <si>
    <t>W przypadku zmian należy zaktualizować komórki!</t>
  </si>
  <si>
    <t>Krok "0"      Stan obliczeniowy przed termomodernizacją</t>
  </si>
  <si>
    <t xml:space="preserve"> </t>
  </si>
  <si>
    <t>Krok "1"  Stan obliczeniowy po dociepleniu stolarki</t>
  </si>
  <si>
    <t>Krok "2" Stan obliczeniowy po dociepleniu przegród warstwowych</t>
  </si>
  <si>
    <t>Krok "3" Stan obliczeniowy po modernizacji wentylacji</t>
  </si>
  <si>
    <t>Krok "4" Stan obliczeniowy po zabudowie instalacji chłodniczej</t>
  </si>
  <si>
    <t>Krok "5" Stan obliczeniowy po modernizacji instalacji centralnego ogrzewania</t>
  </si>
  <si>
    <t>Krok "6" Stan obliczeniowy po modernizacji instalacji c.w.u.</t>
  </si>
  <si>
    <t>Krok "7" Stan obliczeniowy po modernizacji źródła ciepła centralnego ogrzewania</t>
  </si>
  <si>
    <t>Krok "8" Stan obliczeniowy po modernizacji źródła ciepła c.w.u.</t>
  </si>
  <si>
    <t>Krok "15" Stan obliczeniowy po zabudowie systemu zarządzania energią</t>
  </si>
  <si>
    <t>Opis przedsięwzięcia termomodernizacyjnego:</t>
  </si>
  <si>
    <t xml:space="preserve">Instalacja centralnego ogrzewania </t>
  </si>
  <si>
    <t>Grzejniki  - rodzaj</t>
  </si>
  <si>
    <t>3.1.</t>
  </si>
  <si>
    <t>4.1.</t>
  </si>
  <si>
    <t>6.1.</t>
  </si>
  <si>
    <t>7.1.</t>
  </si>
  <si>
    <t>8.1.</t>
  </si>
  <si>
    <t>15.1.</t>
  </si>
  <si>
    <t>Obudowy grzejników</t>
  </si>
  <si>
    <t>3.2.</t>
  </si>
  <si>
    <t>4.2.</t>
  </si>
  <si>
    <t>6.2.</t>
  </si>
  <si>
    <t>7.2.</t>
  </si>
  <si>
    <t>8.2.</t>
  </si>
  <si>
    <t>15.2.</t>
  </si>
  <si>
    <t>Grzejniki - stan techniczny</t>
  </si>
  <si>
    <t>3.3.</t>
  </si>
  <si>
    <t>4.3.</t>
  </si>
  <si>
    <t>6.3.</t>
  </si>
  <si>
    <t>7.3.</t>
  </si>
  <si>
    <t>8.3.</t>
  </si>
  <si>
    <t>15.3.</t>
  </si>
  <si>
    <t>0.4.</t>
  </si>
  <si>
    <t>Orurowanie - rodzaj</t>
  </si>
  <si>
    <t>1.4.</t>
  </si>
  <si>
    <t>2.4.</t>
  </si>
  <si>
    <t>3.4.</t>
  </si>
  <si>
    <t>5.4.</t>
  </si>
  <si>
    <t>6.4.</t>
  </si>
  <si>
    <t>7.4.</t>
  </si>
  <si>
    <t>8.4.</t>
  </si>
  <si>
    <t>15.4.</t>
  </si>
  <si>
    <t>Orurowanie - izolacja cieplna w pomieszczeniach nieogrzewanych</t>
  </si>
  <si>
    <t>1.5.</t>
  </si>
  <si>
    <t>2.5.</t>
  </si>
  <si>
    <t>3.5.</t>
  </si>
  <si>
    <t>5.5.</t>
  </si>
  <si>
    <t>6.5.</t>
  </si>
  <si>
    <t>7.5.</t>
  </si>
  <si>
    <t>8.5.</t>
  </si>
  <si>
    <t>15.5.</t>
  </si>
  <si>
    <t>Orurowanie - stan techniczny</t>
  </si>
  <si>
    <t>1.6.</t>
  </si>
  <si>
    <t>2.6.</t>
  </si>
  <si>
    <t>3.6.</t>
  </si>
  <si>
    <t>5.6.</t>
  </si>
  <si>
    <t>6.6.</t>
  </si>
  <si>
    <t>7.6.</t>
  </si>
  <si>
    <t>8.6.</t>
  </si>
  <si>
    <t>15.6.</t>
  </si>
  <si>
    <t>Automatyka pogodowa</t>
  </si>
  <si>
    <t>1.7.</t>
  </si>
  <si>
    <t>2.7.</t>
  </si>
  <si>
    <t>3.7.</t>
  </si>
  <si>
    <t>5.7.</t>
  </si>
  <si>
    <t>6.7.</t>
  </si>
  <si>
    <t>7.7.</t>
  </si>
  <si>
    <t>8.7.</t>
  </si>
  <si>
    <t>15.7.</t>
  </si>
  <si>
    <t>Zawory termostatyczne przygrzejnikowe</t>
  </si>
  <si>
    <t>1.8.</t>
  </si>
  <si>
    <t>2.8.</t>
  </si>
  <si>
    <t>3.8.</t>
  </si>
  <si>
    <t>5.8.</t>
  </si>
  <si>
    <t>6.8.</t>
  </si>
  <si>
    <t>7.8.</t>
  </si>
  <si>
    <t>8.8.</t>
  </si>
  <si>
    <t>15.8.</t>
  </si>
  <si>
    <t>Zawory regulacyjne podpionowe</t>
  </si>
  <si>
    <t>1.9.</t>
  </si>
  <si>
    <t>2.9.</t>
  </si>
  <si>
    <t>3.9.</t>
  </si>
  <si>
    <t>5.9.</t>
  </si>
  <si>
    <t>6.9.</t>
  </si>
  <si>
    <t>7.9.</t>
  </si>
  <si>
    <t>8.9.</t>
  </si>
  <si>
    <t>15.9.</t>
  </si>
  <si>
    <t>Instalacja wentylacji</t>
  </si>
  <si>
    <t>Wentylacja grawitacyjna</t>
  </si>
  <si>
    <t xml:space="preserve">Wentylacja grawitacyjna </t>
  </si>
  <si>
    <t>Wentylacja grawitacyjna - stan techniczny</t>
  </si>
  <si>
    <t>Wentylacja mechaniczna - stan techniczny</t>
  </si>
  <si>
    <t>Automatyka wentylacji mechanicznej</t>
  </si>
  <si>
    <t>Odzysk ciepła z wentylacji mechanicznej</t>
  </si>
  <si>
    <t>Instalacja wentylacji dane do wypełnienia:</t>
  </si>
  <si>
    <t>Algorytm lub symbol</t>
  </si>
  <si>
    <t>Instalacja wentylacji  dane do wypełnienia:</t>
  </si>
  <si>
    <t>Łączny strumień powietrza wentylacyjnego wg OZC</t>
  </si>
  <si>
    <r>
      <t>V</t>
    </r>
    <r>
      <rPr>
        <vertAlign val="subscript"/>
        <sz val="8"/>
        <rFont val="Arial"/>
        <family val="2"/>
        <charset val="238"/>
      </rPr>
      <t>w</t>
    </r>
  </si>
  <si>
    <t>Kubatura z wentylacją grawitacyjną</t>
  </si>
  <si>
    <r>
      <t>V</t>
    </r>
    <r>
      <rPr>
        <vertAlign val="subscript"/>
        <sz val="8"/>
        <rFont val="Arial"/>
        <family val="2"/>
        <charset val="238"/>
      </rPr>
      <t>wg.kub</t>
    </r>
  </si>
  <si>
    <t>W tym strumień powietrza wentylacji grawitacyjnej</t>
  </si>
  <si>
    <r>
      <t>V</t>
    </r>
    <r>
      <rPr>
        <vertAlign val="subscript"/>
        <sz val="8"/>
        <rFont val="Arial"/>
        <family val="2"/>
        <charset val="238"/>
      </rPr>
      <t>wg</t>
    </r>
  </si>
  <si>
    <t>Krotność wymian powietrza wentylacji grawitacyjnej</t>
  </si>
  <si>
    <t>n</t>
  </si>
  <si>
    <t>1/h</t>
  </si>
  <si>
    <t>Kubatura z wentylacją mechaniczną</t>
  </si>
  <si>
    <r>
      <t>V</t>
    </r>
    <r>
      <rPr>
        <vertAlign val="subscript"/>
        <sz val="8"/>
        <rFont val="Arial"/>
        <family val="2"/>
        <charset val="238"/>
      </rPr>
      <t>wm.kub</t>
    </r>
  </si>
  <si>
    <t>W tym strumień powietrza wentylacji mechanicznej</t>
  </si>
  <si>
    <r>
      <t>V</t>
    </r>
    <r>
      <rPr>
        <vertAlign val="subscript"/>
        <sz val="8"/>
        <rFont val="Arial"/>
        <family val="2"/>
        <charset val="238"/>
      </rPr>
      <t>wm</t>
    </r>
  </si>
  <si>
    <t>Krotność wymian powietrza wentylacji mechanicznej</t>
  </si>
  <si>
    <t>Wentylacja mechaniczna dane do wypełnienia:</t>
  </si>
  <si>
    <t>Temperatura obliczeniowa</t>
  </si>
  <si>
    <t>Δt</t>
  </si>
  <si>
    <r>
      <rPr>
        <vertAlign val="superscript"/>
        <sz val="8"/>
        <color theme="1"/>
        <rFont val="Arial"/>
        <family val="2"/>
        <charset val="238"/>
      </rPr>
      <t>o</t>
    </r>
    <r>
      <rPr>
        <sz val="8"/>
        <color theme="1"/>
        <rFont val="Arial"/>
        <family val="2"/>
        <charset val="238"/>
      </rPr>
      <t>C</t>
    </r>
  </si>
  <si>
    <t>Sprawność odzysku ciepła</t>
  </si>
  <si>
    <t>Zaporzebowanie mocy cieplnej wentylacji mechanicznej</t>
  </si>
  <si>
    <t>Φwm = 0,001* 0,34 * Vwm * Δt *(1-η)</t>
  </si>
  <si>
    <t>Ogrzewanie i wentylacja - dane do wypełnienia:</t>
  </si>
  <si>
    <t>Energia</t>
  </si>
  <si>
    <t>Strata mocy cieplej przez przenikanie</t>
  </si>
  <si>
    <r>
      <t>Φ</t>
    </r>
    <r>
      <rPr>
        <vertAlign val="subscript"/>
        <sz val="8"/>
        <rFont val="Arial"/>
        <family val="2"/>
        <charset val="238"/>
      </rPr>
      <t>T</t>
    </r>
  </si>
  <si>
    <t>Nadwyżka mocy cieplnej do kompensacji osłabienia ogrzewania</t>
  </si>
  <si>
    <r>
      <t>Φ</t>
    </r>
    <r>
      <rPr>
        <vertAlign val="subscript"/>
        <sz val="8"/>
        <rFont val="Arial"/>
        <family val="2"/>
        <charset val="238"/>
      </rPr>
      <t>RH</t>
    </r>
  </si>
  <si>
    <t xml:space="preserve">Moc wentylacji </t>
  </si>
  <si>
    <r>
      <t>Φ</t>
    </r>
    <r>
      <rPr>
        <vertAlign val="subscript"/>
        <sz val="8"/>
        <rFont val="Arial"/>
        <family val="2"/>
        <charset val="238"/>
      </rPr>
      <t>V</t>
    </r>
  </si>
  <si>
    <t>w tym wentylacja grawitacyjna</t>
  </si>
  <si>
    <r>
      <t>Φ</t>
    </r>
    <r>
      <rPr>
        <vertAlign val="subscript"/>
        <sz val="8"/>
        <rFont val="Arial"/>
        <family val="2"/>
        <charset val="238"/>
      </rPr>
      <t>V.wg</t>
    </r>
  </si>
  <si>
    <t>1.3.a</t>
  </si>
  <si>
    <t>2.3.a</t>
  </si>
  <si>
    <t>3.3.a</t>
  </si>
  <si>
    <t>4.3.a</t>
  </si>
  <si>
    <t>5.3.a</t>
  </si>
  <si>
    <t>6.3.a</t>
  </si>
  <si>
    <t>7.3.a</t>
  </si>
  <si>
    <t>8.3.a</t>
  </si>
  <si>
    <t>15.3.a</t>
  </si>
  <si>
    <t>w tym wentylacja mechaniczna</t>
  </si>
  <si>
    <r>
      <t>Φ</t>
    </r>
    <r>
      <rPr>
        <vertAlign val="subscript"/>
        <sz val="8"/>
        <rFont val="Arial"/>
        <family val="2"/>
        <charset val="238"/>
      </rPr>
      <t>V.wm</t>
    </r>
  </si>
  <si>
    <t>1.3.b</t>
  </si>
  <si>
    <t>2.3.b</t>
  </si>
  <si>
    <t>3.3.b</t>
  </si>
  <si>
    <t>4.3.b</t>
  </si>
  <si>
    <t>5.3.b</t>
  </si>
  <si>
    <t>6.3.b</t>
  </si>
  <si>
    <t>7.3.b</t>
  </si>
  <si>
    <t>8.3.b</t>
  </si>
  <si>
    <t>15.3.b</t>
  </si>
  <si>
    <t>Razem moc i energia użytkowa centralnego ogrzewania</t>
  </si>
  <si>
    <r>
      <t>Φ</t>
    </r>
    <r>
      <rPr>
        <vertAlign val="subscript"/>
        <sz val="8"/>
        <rFont val="Arial"/>
        <family val="2"/>
        <charset val="238"/>
      </rPr>
      <t>co,</t>
    </r>
    <r>
      <rPr>
        <sz val="8"/>
        <rFont val="Arial"/>
        <family val="2"/>
        <charset val="238"/>
      </rPr>
      <t xml:space="preserve">  QU</t>
    </r>
    <r>
      <rPr>
        <vertAlign val="subscript"/>
        <sz val="8"/>
        <rFont val="Arial"/>
        <family val="2"/>
        <charset val="238"/>
      </rPr>
      <t>co</t>
    </r>
  </si>
  <si>
    <t>Moc i energia użytkowa  wentylacji mechanicznej</t>
  </si>
  <si>
    <r>
      <t>Φ</t>
    </r>
    <r>
      <rPr>
        <vertAlign val="subscript"/>
        <sz val="8"/>
        <rFont val="Arial"/>
        <family val="2"/>
        <charset val="238"/>
      </rPr>
      <t>wm,</t>
    </r>
    <r>
      <rPr>
        <sz val="8"/>
        <rFont val="Arial"/>
        <family val="2"/>
        <charset val="238"/>
      </rPr>
      <t xml:space="preserve">  QU</t>
    </r>
    <r>
      <rPr>
        <vertAlign val="subscript"/>
        <sz val="8"/>
        <rFont val="Arial"/>
        <family val="2"/>
        <charset val="238"/>
      </rPr>
      <t>wm</t>
    </r>
  </si>
  <si>
    <t>Moc i energia użytkowa wentylacji mechanicznej</t>
  </si>
  <si>
    <t>Ogółem moc i energia użytkowa c.o. i wentylacji mechanicznej</t>
  </si>
  <si>
    <r>
      <t>Φ</t>
    </r>
    <r>
      <rPr>
        <vertAlign val="subscript"/>
        <sz val="8"/>
        <rFont val="Arial"/>
        <family val="2"/>
        <charset val="238"/>
      </rPr>
      <t xml:space="preserve">ogrzew,  </t>
    </r>
    <r>
      <rPr>
        <sz val="8"/>
        <rFont val="Arial"/>
        <family val="2"/>
        <charset val="238"/>
      </rPr>
      <t>QU</t>
    </r>
    <r>
      <rPr>
        <vertAlign val="subscript"/>
        <sz val="8"/>
        <rFont val="Arial"/>
        <family val="2"/>
        <charset val="238"/>
      </rPr>
      <t>ogrzew</t>
    </r>
  </si>
  <si>
    <t>Sprawność transportu ciepła c.o.</t>
  </si>
  <si>
    <r>
      <t>η</t>
    </r>
    <r>
      <rPr>
        <vertAlign val="subscript"/>
        <sz val="8"/>
        <rFont val="Arial"/>
        <family val="2"/>
        <charset val="238"/>
      </rPr>
      <t>H</t>
    </r>
    <r>
      <rPr>
        <sz val="8"/>
        <rFont val="Arial"/>
        <family val="2"/>
        <charset val="238"/>
      </rPr>
      <t>.</t>
    </r>
    <r>
      <rPr>
        <vertAlign val="subscript"/>
        <sz val="8"/>
        <rFont val="Arial"/>
        <family val="2"/>
        <charset val="238"/>
      </rPr>
      <t>d</t>
    </r>
  </si>
  <si>
    <t>Sprawność regulacji i wykorzystania ciepła c.o.</t>
  </si>
  <si>
    <r>
      <t>η</t>
    </r>
    <r>
      <rPr>
        <vertAlign val="subscript"/>
        <sz val="8"/>
        <rFont val="Arial"/>
        <family val="2"/>
        <charset val="238"/>
      </rPr>
      <t>H</t>
    </r>
    <r>
      <rPr>
        <sz val="8"/>
        <rFont val="Arial"/>
        <family val="2"/>
        <charset val="238"/>
      </rPr>
      <t>.</t>
    </r>
    <r>
      <rPr>
        <vertAlign val="subscript"/>
        <sz val="8"/>
        <rFont val="Arial"/>
        <family val="2"/>
        <charset val="238"/>
      </rPr>
      <t>e</t>
    </r>
  </si>
  <si>
    <t>Sprawność akumulacji ciepła c.o.</t>
  </si>
  <si>
    <r>
      <t>η</t>
    </r>
    <r>
      <rPr>
        <vertAlign val="subscript"/>
        <sz val="8"/>
        <rFont val="Arial"/>
        <family val="2"/>
        <charset val="238"/>
      </rPr>
      <t>H.s</t>
    </r>
  </si>
  <si>
    <t>1.10.</t>
  </si>
  <si>
    <t>3.10.</t>
  </si>
  <si>
    <t>5.10.</t>
  </si>
  <si>
    <t>6.10.</t>
  </si>
  <si>
    <t>7.10.</t>
  </si>
  <si>
    <t>8.10.</t>
  </si>
  <si>
    <t>15.10.</t>
  </si>
  <si>
    <t>Sprawność całkowita systemu grzewczego (bez źródła ciepła)</t>
  </si>
  <si>
    <r>
      <t>η</t>
    </r>
    <r>
      <rPr>
        <vertAlign val="subscript"/>
        <sz val="8"/>
        <rFont val="Arial"/>
        <family val="2"/>
        <charset val="238"/>
      </rPr>
      <t>H</t>
    </r>
    <r>
      <rPr>
        <sz val="8"/>
        <rFont val="Arial"/>
        <family val="2"/>
        <charset val="238"/>
      </rPr>
      <t>.</t>
    </r>
    <r>
      <rPr>
        <vertAlign val="subscript"/>
        <sz val="8"/>
        <rFont val="Arial"/>
        <family val="2"/>
        <charset val="238"/>
      </rPr>
      <t>d</t>
    </r>
    <r>
      <rPr>
        <sz val="8"/>
        <rFont val="Arial"/>
        <family val="2"/>
        <charset val="238"/>
      </rPr>
      <t xml:space="preserve"> </t>
    </r>
    <r>
      <rPr>
        <vertAlign val="subscript"/>
        <sz val="8"/>
        <rFont val="Arial"/>
        <family val="2"/>
        <charset val="238"/>
      </rPr>
      <t>*</t>
    </r>
    <r>
      <rPr>
        <sz val="8"/>
        <rFont val="Arial"/>
        <family val="2"/>
        <charset val="238"/>
      </rPr>
      <t xml:space="preserve"> η</t>
    </r>
    <r>
      <rPr>
        <vertAlign val="subscript"/>
        <sz val="8"/>
        <rFont val="Arial"/>
        <family val="2"/>
        <charset val="238"/>
      </rPr>
      <t>H</t>
    </r>
    <r>
      <rPr>
        <sz val="8"/>
        <rFont val="Arial"/>
        <family val="2"/>
        <charset val="238"/>
      </rPr>
      <t>.</t>
    </r>
    <r>
      <rPr>
        <vertAlign val="subscript"/>
        <sz val="8"/>
        <rFont val="Arial"/>
        <family val="2"/>
        <charset val="238"/>
      </rPr>
      <t>e</t>
    </r>
    <r>
      <rPr>
        <sz val="8"/>
        <rFont val="Arial"/>
        <family val="2"/>
        <charset val="238"/>
      </rPr>
      <t xml:space="preserve"> </t>
    </r>
    <r>
      <rPr>
        <vertAlign val="subscript"/>
        <sz val="8"/>
        <rFont val="Arial"/>
        <family val="2"/>
        <charset val="238"/>
      </rPr>
      <t xml:space="preserve">* </t>
    </r>
    <r>
      <rPr>
        <sz val="8"/>
        <rFont val="Arial"/>
        <family val="2"/>
        <charset val="238"/>
      </rPr>
      <t>η</t>
    </r>
    <r>
      <rPr>
        <vertAlign val="subscript"/>
        <sz val="8"/>
        <rFont val="Arial"/>
        <family val="2"/>
        <charset val="238"/>
      </rPr>
      <t>H.s</t>
    </r>
  </si>
  <si>
    <t>1.11.</t>
  </si>
  <si>
    <r>
      <rPr>
        <vertAlign val="subscript"/>
        <sz val="8"/>
        <rFont val="Arial"/>
        <family val="2"/>
        <charset val="238"/>
      </rPr>
      <t xml:space="preserve"> </t>
    </r>
    <r>
      <rPr>
        <sz val="8"/>
        <rFont val="Arial"/>
        <family val="2"/>
        <charset val="238"/>
      </rPr>
      <t>η</t>
    </r>
    <r>
      <rPr>
        <vertAlign val="subscript"/>
        <sz val="8"/>
        <rFont val="Arial"/>
        <family val="2"/>
        <charset val="238"/>
      </rPr>
      <t>H</t>
    </r>
    <r>
      <rPr>
        <sz val="8"/>
        <rFont val="Arial"/>
        <family val="2"/>
        <charset val="238"/>
      </rPr>
      <t>.</t>
    </r>
    <r>
      <rPr>
        <vertAlign val="subscript"/>
        <sz val="8"/>
        <rFont val="Arial"/>
        <family val="2"/>
        <charset val="238"/>
      </rPr>
      <t>d</t>
    </r>
    <r>
      <rPr>
        <sz val="8"/>
        <rFont val="Arial"/>
        <family val="2"/>
        <charset val="238"/>
      </rPr>
      <t xml:space="preserve"> </t>
    </r>
    <r>
      <rPr>
        <vertAlign val="subscript"/>
        <sz val="8"/>
        <rFont val="Arial"/>
        <family val="2"/>
        <charset val="238"/>
      </rPr>
      <t>*</t>
    </r>
    <r>
      <rPr>
        <sz val="8"/>
        <rFont val="Arial"/>
        <family val="2"/>
        <charset val="238"/>
      </rPr>
      <t xml:space="preserve"> η</t>
    </r>
    <r>
      <rPr>
        <vertAlign val="subscript"/>
        <sz val="8"/>
        <rFont val="Arial"/>
        <family val="2"/>
        <charset val="238"/>
      </rPr>
      <t>H</t>
    </r>
    <r>
      <rPr>
        <sz val="8"/>
        <rFont val="Arial"/>
        <family val="2"/>
        <charset val="238"/>
      </rPr>
      <t>.</t>
    </r>
    <r>
      <rPr>
        <vertAlign val="subscript"/>
        <sz val="8"/>
        <rFont val="Arial"/>
        <family val="2"/>
        <charset val="238"/>
      </rPr>
      <t>e</t>
    </r>
    <r>
      <rPr>
        <sz val="8"/>
        <rFont val="Arial"/>
        <family val="2"/>
        <charset val="238"/>
      </rPr>
      <t xml:space="preserve"> </t>
    </r>
    <r>
      <rPr>
        <vertAlign val="subscript"/>
        <sz val="8"/>
        <rFont val="Arial"/>
        <family val="2"/>
        <charset val="238"/>
      </rPr>
      <t xml:space="preserve">* </t>
    </r>
    <r>
      <rPr>
        <sz val="8"/>
        <rFont val="Arial"/>
        <family val="2"/>
        <charset val="238"/>
      </rPr>
      <t>η</t>
    </r>
    <r>
      <rPr>
        <vertAlign val="subscript"/>
        <sz val="8"/>
        <rFont val="Arial"/>
        <family val="2"/>
        <charset val="238"/>
      </rPr>
      <t>H.s</t>
    </r>
  </si>
  <si>
    <t>2.11.</t>
  </si>
  <si>
    <t>3.11.</t>
  </si>
  <si>
    <t>4.11.</t>
  </si>
  <si>
    <t>5.11.</t>
  </si>
  <si>
    <t>6.11.</t>
  </si>
  <si>
    <t>7.11.</t>
  </si>
  <si>
    <t>8.11.</t>
  </si>
  <si>
    <t>15.11.</t>
  </si>
  <si>
    <t>Ograniczenie ogrzewania w okresie doby</t>
  </si>
  <si>
    <r>
      <t>w</t>
    </r>
    <r>
      <rPr>
        <vertAlign val="subscript"/>
        <sz val="8"/>
        <rFont val="Arial"/>
        <family val="2"/>
        <charset val="238"/>
      </rPr>
      <t>d</t>
    </r>
  </si>
  <si>
    <t>1.12.</t>
  </si>
  <si>
    <t>2.12.</t>
  </si>
  <si>
    <t>3.12.</t>
  </si>
  <si>
    <t>4.12.</t>
  </si>
  <si>
    <t>5.12.</t>
  </si>
  <si>
    <t>6.12.</t>
  </si>
  <si>
    <t>7.12.</t>
  </si>
  <si>
    <t>8.12.</t>
  </si>
  <si>
    <t>15.12.</t>
  </si>
  <si>
    <t>Ograniczanie ogrzewanie w okresie tygodnia</t>
  </si>
  <si>
    <t>1.13.</t>
  </si>
  <si>
    <t>2.13.</t>
  </si>
  <si>
    <t>3.13.</t>
  </si>
  <si>
    <t>4.13.</t>
  </si>
  <si>
    <t>5.13.</t>
  </si>
  <si>
    <t>6.13.</t>
  </si>
  <si>
    <t>7.13.</t>
  </si>
  <si>
    <t>8.13.</t>
  </si>
  <si>
    <t>15.13.</t>
  </si>
  <si>
    <t>Łączna koretka z prowadzenia przerw w ogrzewaniu</t>
  </si>
  <si>
    <r>
      <t>w</t>
    </r>
    <r>
      <rPr>
        <vertAlign val="subscript"/>
        <sz val="8"/>
        <rFont val="Arial"/>
        <family val="2"/>
        <charset val="238"/>
      </rPr>
      <t xml:space="preserve">d </t>
    </r>
    <r>
      <rPr>
        <sz val="8"/>
        <rFont val="Arial"/>
        <family val="2"/>
        <charset val="238"/>
      </rPr>
      <t>* w</t>
    </r>
    <r>
      <rPr>
        <vertAlign val="subscript"/>
        <sz val="8"/>
        <rFont val="Arial"/>
        <family val="2"/>
        <charset val="238"/>
      </rPr>
      <t>t</t>
    </r>
  </si>
  <si>
    <t>1.14.</t>
  </si>
  <si>
    <t>2.14.</t>
  </si>
  <si>
    <t>3.14.</t>
  </si>
  <si>
    <t>4.14.</t>
  </si>
  <si>
    <t>5.14.</t>
  </si>
  <si>
    <t>6.14.</t>
  </si>
  <si>
    <t>7.14.</t>
  </si>
  <si>
    <t>8.14.</t>
  </si>
  <si>
    <t>15.14.</t>
  </si>
  <si>
    <t>Moc i energia końcowa  centralnego ogrzewania</t>
  </si>
  <si>
    <r>
      <t>Φ</t>
    </r>
    <r>
      <rPr>
        <vertAlign val="subscript"/>
        <sz val="8"/>
        <rFont val="Arial"/>
        <family val="2"/>
        <charset val="238"/>
      </rPr>
      <t>co,</t>
    </r>
    <r>
      <rPr>
        <sz val="8"/>
        <rFont val="Arial"/>
        <family val="2"/>
        <charset val="238"/>
      </rPr>
      <t xml:space="preserve">  QK</t>
    </r>
    <r>
      <rPr>
        <vertAlign val="subscript"/>
        <sz val="8"/>
        <rFont val="Arial"/>
        <family val="2"/>
        <charset val="238"/>
      </rPr>
      <t>co</t>
    </r>
  </si>
  <si>
    <t>1.15.</t>
  </si>
  <si>
    <t>2.15.</t>
  </si>
  <si>
    <t>3.15.</t>
  </si>
  <si>
    <t>4.15.</t>
  </si>
  <si>
    <t>5.15.</t>
  </si>
  <si>
    <t>6.15.</t>
  </si>
  <si>
    <t>7.15.</t>
  </si>
  <si>
    <t>8.15.</t>
  </si>
  <si>
    <t>15.15.</t>
  </si>
  <si>
    <t>Moc i energia końcowa wentylacji mechanicznej</t>
  </si>
  <si>
    <r>
      <t>Φ</t>
    </r>
    <r>
      <rPr>
        <vertAlign val="subscript"/>
        <sz val="8"/>
        <rFont val="Arial"/>
        <family val="2"/>
        <charset val="238"/>
      </rPr>
      <t>wm,</t>
    </r>
    <r>
      <rPr>
        <sz val="8"/>
        <rFont val="Arial"/>
        <family val="2"/>
        <charset val="238"/>
      </rPr>
      <t xml:space="preserve">  QK</t>
    </r>
    <r>
      <rPr>
        <vertAlign val="subscript"/>
        <sz val="8"/>
        <rFont val="Arial"/>
        <family val="2"/>
        <charset val="238"/>
      </rPr>
      <t>wm</t>
    </r>
  </si>
  <si>
    <t>1.16.</t>
  </si>
  <si>
    <t>2.16.</t>
  </si>
  <si>
    <t>3.16.</t>
  </si>
  <si>
    <t>4.16.</t>
  </si>
  <si>
    <t>5.16.</t>
  </si>
  <si>
    <t>6.16.</t>
  </si>
  <si>
    <t>7.16.</t>
  </si>
  <si>
    <t>8.16.</t>
  </si>
  <si>
    <t>15.16.</t>
  </si>
  <si>
    <t>Ogółem moc i energia końcowa  c.o. i wentylacji mechanicznej</t>
  </si>
  <si>
    <r>
      <t>Φ</t>
    </r>
    <r>
      <rPr>
        <vertAlign val="subscript"/>
        <sz val="8"/>
        <rFont val="Arial"/>
        <family val="2"/>
        <charset val="238"/>
      </rPr>
      <t xml:space="preserve">ogrzew,  </t>
    </r>
    <r>
      <rPr>
        <sz val="8"/>
        <rFont val="Arial"/>
        <family val="2"/>
        <charset val="238"/>
      </rPr>
      <t>QK</t>
    </r>
    <r>
      <rPr>
        <vertAlign val="subscript"/>
        <sz val="8"/>
        <rFont val="Arial"/>
        <family val="2"/>
        <charset val="238"/>
      </rPr>
      <t>ogrzew</t>
    </r>
  </si>
  <si>
    <t>1.17.</t>
  </si>
  <si>
    <t>2.17.</t>
  </si>
  <si>
    <t>3.17.</t>
  </si>
  <si>
    <t>4.17.</t>
  </si>
  <si>
    <t>5.17.</t>
  </si>
  <si>
    <t>6.17.</t>
  </si>
  <si>
    <t>Ogółem moc i energia końcowa c.o. i wentylacji mechanicznej</t>
  </si>
  <si>
    <t>7.17.</t>
  </si>
  <si>
    <t>8.17.</t>
  </si>
  <si>
    <t>15.17.</t>
  </si>
  <si>
    <t>0.18.</t>
  </si>
  <si>
    <t>Energia elektryczna pomocnicza c.o.</t>
  </si>
  <si>
    <t>1.18.</t>
  </si>
  <si>
    <t>2.18.</t>
  </si>
  <si>
    <t>3.18.</t>
  </si>
  <si>
    <t>4.18.</t>
  </si>
  <si>
    <t>5.18.</t>
  </si>
  <si>
    <t>6.18.</t>
  </si>
  <si>
    <t>7.18.</t>
  </si>
  <si>
    <t>8.18.</t>
  </si>
  <si>
    <t>15.18.</t>
  </si>
  <si>
    <t>0.19.</t>
  </si>
  <si>
    <t>Energia elektryczna pomocnicza wentylacji mechanicznej</t>
  </si>
  <si>
    <t>1.19.</t>
  </si>
  <si>
    <t>2.19.</t>
  </si>
  <si>
    <t>3.19.</t>
  </si>
  <si>
    <t>4.19.</t>
  </si>
  <si>
    <t>5.19.</t>
  </si>
  <si>
    <t>6.19.</t>
  </si>
  <si>
    <t>7.19.</t>
  </si>
  <si>
    <t>8.19.</t>
  </si>
  <si>
    <t>15.19.</t>
  </si>
  <si>
    <t>0.20.</t>
  </si>
  <si>
    <t>Razem energia elektryczna pomocnicza</t>
  </si>
  <si>
    <r>
      <t>QK</t>
    </r>
    <r>
      <rPr>
        <vertAlign val="subscript"/>
        <sz val="8"/>
        <rFont val="Arial"/>
        <family val="2"/>
        <charset val="238"/>
      </rPr>
      <t>pom. ogrzew</t>
    </r>
  </si>
  <si>
    <t>1.20.</t>
  </si>
  <si>
    <t>2.20.</t>
  </si>
  <si>
    <t>3.20.</t>
  </si>
  <si>
    <t>4.20.</t>
  </si>
  <si>
    <t>5.20.</t>
  </si>
  <si>
    <t>6.20.</t>
  </si>
  <si>
    <t>7.20.</t>
  </si>
  <si>
    <t>8.20.</t>
  </si>
  <si>
    <t>15.20.</t>
  </si>
  <si>
    <t>Rodzaje mocy i energii ogrzewania oraz wentylacji</t>
  </si>
  <si>
    <t>Udział</t>
  </si>
  <si>
    <t>Φ</t>
  </si>
  <si>
    <t>Moc c.o. z paliwa nieodnawialnego</t>
  </si>
  <si>
    <t>Moc wentylacji mechanicznej z paliwa nieodnawialnego</t>
  </si>
  <si>
    <t>Energia  c.o. użytkowa i końcowa z paliwa nieodnawialnego</t>
  </si>
  <si>
    <t>Energia w.m.  użytkowa i końcowa z paliwa nieodnawialnego</t>
  </si>
  <si>
    <t>Moc c.o. z OZE</t>
  </si>
  <si>
    <t>Moc wentylacji mechanicznej z OZE</t>
  </si>
  <si>
    <t>Energia c.o. użytkowa i końcowa z OZE</t>
  </si>
  <si>
    <t>Energia w.m. użytkowa i końcowa z OZE</t>
  </si>
  <si>
    <t>Instalacja chłodnicza</t>
  </si>
  <si>
    <t>Źródło chłodu</t>
  </si>
  <si>
    <t>Przesył chłodu</t>
  </si>
  <si>
    <t>Odbiorniki chłodu</t>
  </si>
  <si>
    <t>Magazyn (zasobnik) chłodu</t>
  </si>
  <si>
    <t>Automatyka</t>
  </si>
  <si>
    <t>Pomieszczenia chłodzone</t>
  </si>
  <si>
    <t>Instalacja chłodnicza  szacunkowy bilans mocy</t>
  </si>
  <si>
    <t>Powierzchnia chłodzona</t>
  </si>
  <si>
    <r>
      <t>A</t>
    </r>
    <r>
      <rPr>
        <vertAlign val="subscript"/>
        <sz val="8"/>
        <rFont val="Arial"/>
        <family val="2"/>
        <charset val="238"/>
      </rPr>
      <t>u.c</t>
    </r>
  </si>
  <si>
    <t>Strata mocy cieplnej na ogrzewanie</t>
  </si>
  <si>
    <r>
      <t>Φ</t>
    </r>
    <r>
      <rPr>
        <vertAlign val="subscript"/>
        <sz val="8"/>
        <rFont val="Arial"/>
        <family val="2"/>
        <charset val="238"/>
      </rPr>
      <t>co</t>
    </r>
  </si>
  <si>
    <t xml:space="preserve">Udział mocy chłodniczej do w/w straty mocy cieplnej </t>
  </si>
  <si>
    <t>Zaporzebowanie mocy chłodniczej</t>
  </si>
  <si>
    <t>Instalacja chłodnicza - dane do wypełnienia:</t>
  </si>
  <si>
    <t>Moc i energia użytkowa</t>
  </si>
  <si>
    <r>
      <t>Φ</t>
    </r>
    <r>
      <rPr>
        <vertAlign val="subscript"/>
        <sz val="8"/>
        <rFont val="Arial"/>
        <family val="2"/>
        <charset val="238"/>
      </rPr>
      <t>c,</t>
    </r>
    <r>
      <rPr>
        <sz val="8"/>
        <rFont val="Arial"/>
        <family val="2"/>
        <charset val="238"/>
      </rPr>
      <t xml:space="preserve">  QU</t>
    </r>
    <r>
      <rPr>
        <vertAlign val="subscript"/>
        <sz val="8"/>
        <rFont val="Arial"/>
        <family val="2"/>
        <charset val="238"/>
      </rPr>
      <t>c</t>
    </r>
  </si>
  <si>
    <r>
      <t>Φ</t>
    </r>
    <r>
      <rPr>
        <vertAlign val="subscript"/>
        <sz val="8"/>
        <rFont val="Arial"/>
        <family val="2"/>
        <charset val="238"/>
      </rPr>
      <t>c,</t>
    </r>
    <r>
      <rPr>
        <sz val="8"/>
        <rFont val="Arial"/>
        <family val="2"/>
        <charset val="238"/>
      </rPr>
      <t xml:space="preserve">  EU</t>
    </r>
    <r>
      <rPr>
        <vertAlign val="subscript"/>
        <sz val="8"/>
        <rFont val="Arial"/>
        <family val="2"/>
        <charset val="238"/>
      </rPr>
      <t>c</t>
    </r>
  </si>
  <si>
    <t>Sprawność źródła ciepła chłodu</t>
  </si>
  <si>
    <r>
      <t>η</t>
    </r>
    <r>
      <rPr>
        <vertAlign val="subscript"/>
        <sz val="8"/>
        <rFont val="Arial"/>
        <family val="2"/>
        <charset val="238"/>
      </rPr>
      <t>c.d</t>
    </r>
  </si>
  <si>
    <t xml:space="preserve">Sprawność całkowita systemu chłodzenia                   </t>
  </si>
  <si>
    <r>
      <t>ESEER *η</t>
    </r>
    <r>
      <rPr>
        <vertAlign val="subscript"/>
        <sz val="7"/>
        <rFont val="Arial"/>
        <family val="2"/>
        <charset val="238"/>
      </rPr>
      <t>W.d *</t>
    </r>
    <r>
      <rPr>
        <sz val="7"/>
        <rFont val="Arial"/>
        <family val="2"/>
        <charset val="238"/>
      </rPr>
      <t xml:space="preserve"> η</t>
    </r>
    <r>
      <rPr>
        <vertAlign val="subscript"/>
        <sz val="7"/>
        <rFont val="Arial"/>
        <family val="2"/>
        <charset val="238"/>
      </rPr>
      <t>W</t>
    </r>
    <r>
      <rPr>
        <sz val="7"/>
        <rFont val="Arial"/>
        <family val="2"/>
        <charset val="238"/>
      </rPr>
      <t>.</t>
    </r>
    <r>
      <rPr>
        <vertAlign val="subscript"/>
        <sz val="7"/>
        <rFont val="Arial"/>
        <family val="2"/>
        <charset val="238"/>
      </rPr>
      <t>e*</t>
    </r>
    <r>
      <rPr>
        <sz val="7"/>
        <rFont val="Arial"/>
        <family val="2"/>
        <charset val="238"/>
      </rPr>
      <t xml:space="preserve"> η</t>
    </r>
    <r>
      <rPr>
        <vertAlign val="subscript"/>
        <sz val="7"/>
        <rFont val="Arial"/>
        <family val="2"/>
        <charset val="238"/>
      </rPr>
      <t>W</t>
    </r>
    <r>
      <rPr>
        <sz val="7"/>
        <rFont val="Arial"/>
        <family val="2"/>
        <charset val="238"/>
      </rPr>
      <t>.</t>
    </r>
    <r>
      <rPr>
        <vertAlign val="subscript"/>
        <sz val="7"/>
        <rFont val="Arial"/>
        <family val="2"/>
        <charset val="238"/>
      </rPr>
      <t>s</t>
    </r>
  </si>
  <si>
    <t>Moc i energia końcowa</t>
  </si>
  <si>
    <r>
      <t>Φ</t>
    </r>
    <r>
      <rPr>
        <vertAlign val="subscript"/>
        <sz val="8"/>
        <rFont val="Arial"/>
        <family val="2"/>
        <charset val="238"/>
      </rPr>
      <t>c,</t>
    </r>
    <r>
      <rPr>
        <sz val="8"/>
        <rFont val="Arial"/>
        <family val="2"/>
        <charset val="238"/>
      </rPr>
      <t xml:space="preserve">  QK</t>
    </r>
    <r>
      <rPr>
        <vertAlign val="subscript"/>
        <sz val="8"/>
        <rFont val="Arial"/>
        <family val="2"/>
        <charset val="238"/>
      </rPr>
      <t>c</t>
    </r>
  </si>
  <si>
    <r>
      <t>QK</t>
    </r>
    <r>
      <rPr>
        <vertAlign val="subscript"/>
        <sz val="8"/>
        <rFont val="Arial"/>
        <family val="2"/>
        <charset val="238"/>
      </rPr>
      <t>pom c</t>
    </r>
  </si>
  <si>
    <t>Rodzaje mocy i energii instalacji chłodniczej</t>
  </si>
  <si>
    <t>Moc z paliwa nieodnawialnego</t>
  </si>
  <si>
    <t>Energia  użytkowa i końcowa z paliwa nieodnawialnego</t>
  </si>
  <si>
    <t>Moc z OZE</t>
  </si>
  <si>
    <t>Energia użytkowa i końcowa z OZE</t>
  </si>
  <si>
    <t>Instalacja cieplej wody użytkowej</t>
  </si>
  <si>
    <t xml:space="preserve">Źródło </t>
  </si>
  <si>
    <t xml:space="preserve">Zasobnik </t>
  </si>
  <si>
    <t>Dystrybucja w obiekcie</t>
  </si>
  <si>
    <t>Cyrkulacja</t>
  </si>
  <si>
    <t xml:space="preserve">Rozbiory </t>
  </si>
  <si>
    <t>Armatura energooszczędna</t>
  </si>
  <si>
    <t>Bilans c.w.u. wg faktycznego zużycia</t>
  </si>
  <si>
    <t>Ilość osób korzystających z c.w.u.</t>
  </si>
  <si>
    <t>i</t>
  </si>
  <si>
    <t>Dobowe zmierzone zużycie c.w.u.</t>
  </si>
  <si>
    <r>
      <t>v</t>
    </r>
    <r>
      <rPr>
        <vertAlign val="subscript"/>
        <sz val="8"/>
        <rFont val="Arial"/>
        <family val="2"/>
        <charset val="238"/>
      </rPr>
      <t>wd.zm</t>
    </r>
  </si>
  <si>
    <t>Roczne zmierzone zużycie c.w.u.</t>
  </si>
  <si>
    <r>
      <t>v</t>
    </r>
    <r>
      <rPr>
        <vertAlign val="subscript"/>
        <sz val="8"/>
        <rFont val="Arial"/>
        <family val="2"/>
        <charset val="238"/>
      </rPr>
      <t>wa.zm</t>
    </r>
  </si>
  <si>
    <t>Współczynnik korekcyjny dobowego rozbioru c.w.u.</t>
  </si>
  <si>
    <r>
      <t>k</t>
    </r>
    <r>
      <rPr>
        <vertAlign val="subscript"/>
        <sz val="8"/>
        <rFont val="Arial"/>
        <family val="2"/>
        <charset val="238"/>
      </rPr>
      <t>w</t>
    </r>
  </si>
  <si>
    <t>Moc cieplna obliczona wg zmierzonego zużycia c.w.u.</t>
  </si>
  <si>
    <r>
      <t>Φ</t>
    </r>
    <r>
      <rPr>
        <vertAlign val="subscript"/>
        <sz val="8"/>
        <rFont val="Arial"/>
        <family val="2"/>
        <charset val="238"/>
      </rPr>
      <t>w</t>
    </r>
  </si>
  <si>
    <t>Roczne zużycie energii cieplnej użytkowej</t>
  </si>
  <si>
    <t>"Ł"</t>
  </si>
  <si>
    <t>Bilans c.w.u.  wskaźnikowy wg programu komputerowego OZC:</t>
  </si>
  <si>
    <t>Bilans c.w.u. wskaźnikowy wg programu komputerowego OZC:</t>
  </si>
  <si>
    <t xml:space="preserve">Wskaźnik zużycia c.w.u. </t>
  </si>
  <si>
    <r>
      <t>v</t>
    </r>
    <r>
      <rPr>
        <vertAlign val="subscript"/>
        <sz val="8"/>
        <rFont val="Arial"/>
        <family val="2"/>
        <charset val="238"/>
      </rPr>
      <t>w.Au</t>
    </r>
  </si>
  <si>
    <r>
      <t>dm</t>
    </r>
    <r>
      <rPr>
        <vertAlign val="superscript"/>
        <sz val="8"/>
        <rFont val="Arial"/>
        <family val="2"/>
        <charset val="238"/>
      </rPr>
      <t>3</t>
    </r>
    <r>
      <rPr>
        <sz val="8"/>
        <rFont val="Arial"/>
        <family val="2"/>
        <charset val="238"/>
      </rPr>
      <t>/(m</t>
    </r>
    <r>
      <rPr>
        <vertAlign val="superscript"/>
        <sz val="8"/>
        <rFont val="Arial"/>
        <family val="2"/>
        <charset val="238"/>
      </rPr>
      <t>2</t>
    </r>
    <r>
      <rPr>
        <sz val="8"/>
        <rFont val="Arial"/>
        <family val="2"/>
        <charset val="238"/>
      </rPr>
      <t>*a)</t>
    </r>
  </si>
  <si>
    <t xml:space="preserve">Współczynnik korekcyjny zużycia  c.w.u. </t>
  </si>
  <si>
    <t xml:space="preserve">Współczynnik  korekcyjny zużycia  c.w.u. </t>
  </si>
  <si>
    <t xml:space="preserve">Roczne obliczeniowe zużycie c.w.u. </t>
  </si>
  <si>
    <t>Moc i energia wg faktycznego zużycia lub OZC
należy wypełnić właściwe komórki:</t>
  </si>
  <si>
    <r>
      <t>Φ</t>
    </r>
    <r>
      <rPr>
        <vertAlign val="subscript"/>
        <sz val="8"/>
        <rFont val="Arial"/>
        <family val="2"/>
        <charset val="238"/>
      </rPr>
      <t>w,</t>
    </r>
    <r>
      <rPr>
        <sz val="8"/>
        <rFont val="Arial"/>
        <family val="2"/>
        <charset val="238"/>
      </rPr>
      <t xml:space="preserve">  QU</t>
    </r>
    <r>
      <rPr>
        <vertAlign val="subscript"/>
        <sz val="8"/>
        <rFont val="Arial"/>
        <family val="2"/>
        <charset val="238"/>
      </rPr>
      <t>w</t>
    </r>
  </si>
  <si>
    <t xml:space="preserve">Sprawność instalacji c.w.u.  (bez źródła ciepła)                   </t>
  </si>
  <si>
    <r>
      <t>η</t>
    </r>
    <r>
      <rPr>
        <vertAlign val="subscript"/>
        <sz val="8"/>
        <rFont val="Arial"/>
        <family val="2"/>
        <charset val="238"/>
      </rPr>
      <t>W.d *</t>
    </r>
    <r>
      <rPr>
        <sz val="8"/>
        <rFont val="Arial"/>
        <family val="2"/>
        <charset val="238"/>
      </rPr>
      <t xml:space="preserve"> η</t>
    </r>
    <r>
      <rPr>
        <vertAlign val="subscript"/>
        <sz val="8"/>
        <rFont val="Arial"/>
        <family val="2"/>
        <charset val="238"/>
      </rPr>
      <t>W</t>
    </r>
    <r>
      <rPr>
        <sz val="8"/>
        <rFont val="Arial"/>
        <family val="2"/>
        <charset val="238"/>
      </rPr>
      <t>.</t>
    </r>
    <r>
      <rPr>
        <vertAlign val="subscript"/>
        <sz val="8"/>
        <rFont val="Arial"/>
        <family val="2"/>
        <charset val="238"/>
      </rPr>
      <t>e*</t>
    </r>
    <r>
      <rPr>
        <sz val="8"/>
        <rFont val="Arial"/>
        <family val="2"/>
        <charset val="238"/>
      </rPr>
      <t xml:space="preserve"> η</t>
    </r>
    <r>
      <rPr>
        <vertAlign val="subscript"/>
        <sz val="8"/>
        <rFont val="Arial"/>
        <family val="2"/>
        <charset val="238"/>
      </rPr>
      <t>W</t>
    </r>
    <r>
      <rPr>
        <sz val="8"/>
        <rFont val="Arial"/>
        <family val="2"/>
        <charset val="238"/>
      </rPr>
      <t>.</t>
    </r>
    <r>
      <rPr>
        <vertAlign val="subscript"/>
        <sz val="8"/>
        <rFont val="Arial"/>
        <family val="2"/>
        <charset val="238"/>
      </rPr>
      <t>s</t>
    </r>
  </si>
  <si>
    <r>
      <t>η</t>
    </r>
    <r>
      <rPr>
        <vertAlign val="subscript"/>
        <sz val="7"/>
        <rFont val="Arial"/>
        <family val="2"/>
        <charset val="238"/>
      </rPr>
      <t>H.g *</t>
    </r>
    <r>
      <rPr>
        <sz val="7"/>
        <rFont val="Arial"/>
        <family val="2"/>
        <charset val="238"/>
      </rPr>
      <t xml:space="preserve"> η</t>
    </r>
    <r>
      <rPr>
        <vertAlign val="subscript"/>
        <sz val="7"/>
        <rFont val="Arial"/>
        <family val="2"/>
        <charset val="238"/>
      </rPr>
      <t>W.d *</t>
    </r>
    <r>
      <rPr>
        <sz val="7"/>
        <rFont val="Arial"/>
        <family val="2"/>
        <charset val="238"/>
      </rPr>
      <t xml:space="preserve"> η</t>
    </r>
    <r>
      <rPr>
        <vertAlign val="subscript"/>
        <sz val="7"/>
        <rFont val="Arial"/>
        <family val="2"/>
        <charset val="238"/>
      </rPr>
      <t>W</t>
    </r>
    <r>
      <rPr>
        <sz val="7"/>
        <rFont val="Arial"/>
        <family val="2"/>
        <charset val="238"/>
      </rPr>
      <t>.</t>
    </r>
    <r>
      <rPr>
        <vertAlign val="subscript"/>
        <sz val="7"/>
        <rFont val="Arial"/>
        <family val="2"/>
        <charset val="238"/>
      </rPr>
      <t>e*</t>
    </r>
    <r>
      <rPr>
        <sz val="7"/>
        <rFont val="Arial"/>
        <family val="2"/>
        <charset val="238"/>
      </rPr>
      <t xml:space="preserve"> η</t>
    </r>
    <r>
      <rPr>
        <vertAlign val="subscript"/>
        <sz val="7"/>
        <rFont val="Arial"/>
        <family val="2"/>
        <charset val="238"/>
      </rPr>
      <t>W</t>
    </r>
    <r>
      <rPr>
        <sz val="7"/>
        <rFont val="Arial"/>
        <family val="2"/>
        <charset val="238"/>
      </rPr>
      <t>.</t>
    </r>
    <r>
      <rPr>
        <vertAlign val="subscript"/>
        <sz val="7"/>
        <rFont val="Arial"/>
        <family val="2"/>
        <charset val="238"/>
      </rPr>
      <t>s</t>
    </r>
  </si>
  <si>
    <t>18.6.</t>
  </si>
  <si>
    <t>Moc i energia końcowa na przygotowanie c.w.u.</t>
  </si>
  <si>
    <r>
      <t>Φ</t>
    </r>
    <r>
      <rPr>
        <vertAlign val="subscript"/>
        <sz val="8"/>
        <rFont val="Arial"/>
        <family val="2"/>
        <charset val="238"/>
      </rPr>
      <t>w,</t>
    </r>
    <r>
      <rPr>
        <sz val="8"/>
        <rFont val="Arial"/>
        <family val="2"/>
        <charset val="238"/>
      </rPr>
      <t xml:space="preserve">  QK</t>
    </r>
    <r>
      <rPr>
        <vertAlign val="subscript"/>
        <sz val="8"/>
        <rFont val="Arial"/>
        <family val="2"/>
        <charset val="238"/>
      </rPr>
      <t>w</t>
    </r>
  </si>
  <si>
    <r>
      <t>QK</t>
    </r>
    <r>
      <rPr>
        <vertAlign val="subscript"/>
        <sz val="8"/>
        <rFont val="Arial"/>
        <family val="2"/>
        <charset val="238"/>
      </rPr>
      <t>pom w</t>
    </r>
  </si>
  <si>
    <t>2.10.</t>
  </si>
  <si>
    <t>Rodzaje mocy i energii instalacji c.w.u.</t>
  </si>
  <si>
    <t xml:space="preserve">Uwaga: w przypadku modernizacji źródła ciepła i instalacji c.w.u. zaleca się wykonanie bilansu c.w.u. wg faktycznego zużycia </t>
  </si>
  <si>
    <t>Wymiana stolarki</t>
  </si>
  <si>
    <t>Nakłady inwestycyjne:</t>
  </si>
  <si>
    <t>Docieplenie przegród warstwowych</t>
  </si>
  <si>
    <t>Zabudowa wentylacji mechanicznej</t>
  </si>
  <si>
    <t>Zabudowa instalacji chłodniczej</t>
  </si>
  <si>
    <t>Modernizacja instalacji c.w.u.:</t>
  </si>
  <si>
    <t>Modernizacja źródła ciepła  c.o.</t>
  </si>
  <si>
    <t>Modernizacja źródła ciepła  c.w.u.</t>
  </si>
  <si>
    <t>Zabudowa systemu zarządzania energią</t>
  </si>
  <si>
    <t>Jednostkowe nakłady inwestycyjne</t>
  </si>
  <si>
    <r>
      <t>zł/m</t>
    </r>
    <r>
      <rPr>
        <vertAlign val="superscript"/>
        <sz val="8"/>
        <color theme="1"/>
        <rFont val="Arial"/>
        <family val="2"/>
        <charset val="238"/>
      </rPr>
      <t>2</t>
    </r>
  </si>
  <si>
    <r>
      <t>zł/m</t>
    </r>
    <r>
      <rPr>
        <vertAlign val="superscript"/>
        <sz val="8"/>
        <color theme="1"/>
        <rFont val="Arial"/>
        <family val="2"/>
        <charset val="238"/>
      </rPr>
      <t>3</t>
    </r>
    <r>
      <rPr>
        <sz val="8"/>
        <color theme="1"/>
        <rFont val="Arial"/>
        <family val="2"/>
        <charset val="238"/>
      </rPr>
      <t>/h</t>
    </r>
  </si>
  <si>
    <t>zł/kW</t>
  </si>
  <si>
    <t>Ilość jednostek</t>
  </si>
  <si>
    <t>Nakłady inwestycyjne</t>
  </si>
  <si>
    <t>Efekty do kroku "0"</t>
  </si>
  <si>
    <t>Efekty do kroku "1"</t>
  </si>
  <si>
    <t>Efekty do kroku "2"</t>
  </si>
  <si>
    <t>Zabudowa instalacji chłodniczej - efekty cieplne</t>
  </si>
  <si>
    <t>Efekty do kroku "3"</t>
  </si>
  <si>
    <t>Modernizacja instalacji c.o. - efekty cieplne</t>
  </si>
  <si>
    <t>Efekty do kroku "4"</t>
  </si>
  <si>
    <t>Modernizacja instalacji c.w.u. - efekty cieplne:</t>
  </si>
  <si>
    <t>Efekty do kroku "5"</t>
  </si>
  <si>
    <t>Modernizacja źródła ciepła   c.o. - efekty cieplne</t>
  </si>
  <si>
    <t>Efekty do kroku "6"</t>
  </si>
  <si>
    <t>Modernizacja źródła ciepła c.w.u. - efekty cieplne</t>
  </si>
  <si>
    <t>Efekty do kroku "7"</t>
  </si>
  <si>
    <t>Zabudowa systemu zarządzania energią  - efekty cieplne</t>
  </si>
  <si>
    <t>Efekty do kroku "8"</t>
  </si>
  <si>
    <t>Efekt mocy cieplnej</t>
  </si>
  <si>
    <t>Efekt energii użytkowej</t>
  </si>
  <si>
    <t>Efekt energii końcowej</t>
  </si>
  <si>
    <t>Efekt kosztów</t>
  </si>
  <si>
    <t>Zakładka 0.5. energia i koszty</t>
  </si>
  <si>
    <t>Czas zwrotu nakładów inwestycyjnych</t>
  </si>
  <si>
    <t>Zabudowa instalacji chłodniczej - efekty chłodnicze</t>
  </si>
  <si>
    <t>Modernizacja instalacji c.w.u.:- efekty chłodnicze</t>
  </si>
  <si>
    <t>Modernizacja źródła ciepła c.o. - efekty chłodnicze</t>
  </si>
  <si>
    <t>Modernizacja źródła ciepła c.w.u. - efekty chłodnicze</t>
  </si>
  <si>
    <t>Zabudowa systemu zarządzania energią  - efekty chłodnicze</t>
  </si>
  <si>
    <t>Efekt mocy chłodniczej</t>
  </si>
  <si>
    <t xml:space="preserve">Źródło ciepła c.o.  </t>
  </si>
  <si>
    <t>Krok  "00"</t>
  </si>
  <si>
    <t>Stan faktyczny przed termomodernizacją</t>
  </si>
  <si>
    <t>Krok  "0"</t>
  </si>
  <si>
    <t>Stan obliczeniowy przed termomodernizacją</t>
  </si>
  <si>
    <t>Krok  "7"</t>
  </si>
  <si>
    <t>Stan obliczeniowy po modernizacji źródła ciepła</t>
  </si>
  <si>
    <t xml:space="preserve">Opcja "1"  </t>
  </si>
  <si>
    <t>Własne źródło ciepła</t>
  </si>
  <si>
    <t>faktyczne zużycie paliwa</t>
  </si>
  <si>
    <t>obliczeniowe zużycie paliwa</t>
  </si>
  <si>
    <t>Opis źródła ciepła:</t>
  </si>
  <si>
    <t>jeżeli nie dotyczy proszę pozostawić niewypełnione</t>
  </si>
  <si>
    <t>Źródło ciepła na paliwo nieodnawialne</t>
  </si>
  <si>
    <t>Zamiennie</t>
  </si>
  <si>
    <t>00.1.</t>
  </si>
  <si>
    <t>Lokalizacja</t>
  </si>
  <si>
    <t>energia aerotermalna, energia geotermalna, energia hydrotermalna, hydroenergia</t>
  </si>
  <si>
    <t>00.2.</t>
  </si>
  <si>
    <t>Stan techniczny lokalizacji (pomieszczenia)</t>
  </si>
  <si>
    <t>energia fal, prądów i pływów morskich</t>
  </si>
  <si>
    <t>00.3.</t>
  </si>
  <si>
    <t>Opis źródła</t>
  </si>
  <si>
    <t>energia otrzymywana z biomasy, biogazu, biogazu rolniczego oraz z biopłynów</t>
  </si>
  <si>
    <t>00.4.</t>
  </si>
  <si>
    <r>
      <t xml:space="preserve">Parametr pracy w </t>
    </r>
    <r>
      <rPr>
        <vertAlign val="superscript"/>
        <sz val="8"/>
        <color theme="1"/>
        <rFont val="Arial"/>
        <family val="2"/>
        <charset val="238"/>
      </rPr>
      <t>o</t>
    </r>
    <r>
      <rPr>
        <sz val="8"/>
        <color theme="1"/>
        <rFont val="Arial"/>
        <family val="2"/>
        <charset val="238"/>
      </rPr>
      <t>C</t>
    </r>
  </si>
  <si>
    <t>00.5.</t>
  </si>
  <si>
    <t>00.6.</t>
  </si>
  <si>
    <t>Stan techniczny</t>
  </si>
  <si>
    <t>00.7.</t>
  </si>
  <si>
    <t>Paliwo (energia)</t>
  </si>
  <si>
    <t>00.8.</t>
  </si>
  <si>
    <t>Pomiar zużycia paliwa (energii)</t>
  </si>
  <si>
    <t>00.9.</t>
  </si>
  <si>
    <t>Pomiar wytworzonej energii cieplnej</t>
  </si>
  <si>
    <t xml:space="preserve">System zarządzania energią </t>
  </si>
  <si>
    <t>Pomiar, rejestracja i analiza komputerowa</t>
  </si>
  <si>
    <t>Źródło ciepła OZE</t>
  </si>
  <si>
    <t>Paliwo  (energia)</t>
  </si>
  <si>
    <t>Pomiar  wytworzonej energii cieplnej</t>
  </si>
  <si>
    <t>Napędy w źródle ciepła - energia pomocnicza</t>
  </si>
  <si>
    <t>Napędy w źródle ciepła - energia pomocnicza  wg OZC</t>
  </si>
  <si>
    <t xml:space="preserve">Opis </t>
  </si>
  <si>
    <t>Pompy  obiegowe  w źródle ciepła - energia pomocnicza wg OZC</t>
  </si>
  <si>
    <t>Pompy obiegowe  w źródle ciepła - energia pomocnicza wg OZC</t>
  </si>
  <si>
    <t>Łączna ilość</t>
  </si>
  <si>
    <t>Łączna moc zainstalowana</t>
  </si>
  <si>
    <t xml:space="preserve">Czas pracy </t>
  </si>
  <si>
    <t>t</t>
  </si>
  <si>
    <t>dni/a</t>
  </si>
  <si>
    <t>h/a</t>
  </si>
  <si>
    <t>Pompy  obiegowe  w źródle ciepła - en. pom.</t>
  </si>
  <si>
    <t>Czas pracy pomp obiegowych</t>
  </si>
  <si>
    <t>Zasobnik (magazyn energii) w źródle ciepła</t>
  </si>
  <si>
    <t>Zasobnik (magazyn energii)  w źródle ciepła</t>
  </si>
  <si>
    <t>Łączna pojemność</t>
  </si>
  <si>
    <t>K</t>
  </si>
  <si>
    <t>Sprawność magazynowania</t>
  </si>
  <si>
    <r>
      <t>η</t>
    </r>
    <r>
      <rPr>
        <vertAlign val="subscript"/>
        <sz val="8"/>
        <rFont val="Arial"/>
        <family val="2"/>
        <charset val="238"/>
      </rPr>
      <t>e.s</t>
    </r>
  </si>
  <si>
    <t xml:space="preserve">"I" </t>
  </si>
  <si>
    <t>Parametry źródła ciepła  - dane do wypełnienia:</t>
  </si>
  <si>
    <t>Producent i typ kotła</t>
  </si>
  <si>
    <t>Sprawność</t>
  </si>
  <si>
    <t>Emitor</t>
  </si>
  <si>
    <t>Rok</t>
  </si>
  <si>
    <t>Moc łączna</t>
  </si>
  <si>
    <t>łączna</t>
  </si>
  <si>
    <t>chwilowa</t>
  </si>
  <si>
    <t>roczna</t>
  </si>
  <si>
    <t>wysokość</t>
  </si>
  <si>
    <t>budowy</t>
  </si>
  <si>
    <r>
      <rPr>
        <sz val="8"/>
        <rFont val="Symbol"/>
        <family val="1"/>
        <charset val="2"/>
      </rPr>
      <t>h</t>
    </r>
    <r>
      <rPr>
        <vertAlign val="subscript"/>
        <sz val="8"/>
        <rFont val="Arial"/>
        <family val="2"/>
        <charset val="238"/>
      </rPr>
      <t>H,g,max</t>
    </r>
  </si>
  <si>
    <r>
      <rPr>
        <sz val="8"/>
        <rFont val="Symbol"/>
        <family val="1"/>
        <charset val="2"/>
      </rPr>
      <t>h</t>
    </r>
    <r>
      <rPr>
        <vertAlign val="subscript"/>
        <sz val="8"/>
        <rFont val="Arial"/>
        <family val="2"/>
        <charset val="238"/>
      </rPr>
      <t>H,g</t>
    </r>
  </si>
  <si>
    <t>H</t>
  </si>
  <si>
    <t>kotła</t>
  </si>
  <si>
    <t>m</t>
  </si>
  <si>
    <t>Uwaga: w przypadku innego paliwa należy wpisać właściwe paliwo i jednostki</t>
  </si>
  <si>
    <t>Paliwo nieodnawialne</t>
  </si>
  <si>
    <t>wg KOBiZE</t>
  </si>
  <si>
    <t>wg KOBiZ</t>
  </si>
  <si>
    <t xml:space="preserve">wg KOBiZE </t>
  </si>
  <si>
    <t>Zawartość popiołu</t>
  </si>
  <si>
    <t>Ar</t>
  </si>
  <si>
    <t>wg specyfikacji dostawy</t>
  </si>
  <si>
    <t>Zawartość siarki</t>
  </si>
  <si>
    <t>s</t>
  </si>
  <si>
    <t>Cena zakupu paliwa w dniu sporządzania audytu</t>
  </si>
  <si>
    <r>
      <t>k</t>
    </r>
    <r>
      <rPr>
        <vertAlign val="subscript"/>
        <sz val="8"/>
        <rFont val="Arial"/>
        <family val="2"/>
        <charset val="238"/>
      </rPr>
      <t>pod</t>
    </r>
  </si>
  <si>
    <t>wg faktury</t>
  </si>
  <si>
    <r>
      <t>k</t>
    </r>
    <r>
      <rPr>
        <vertAlign val="subscript"/>
        <sz val="8"/>
        <rFont val="Arial"/>
        <family val="2"/>
        <charset val="238"/>
      </rPr>
      <t>pal</t>
    </r>
  </si>
  <si>
    <t xml:space="preserve">Zużycie paliwa w roku poprzedzającym audyt </t>
  </si>
  <si>
    <r>
      <t>G</t>
    </r>
    <r>
      <rPr>
        <vertAlign val="subscript"/>
        <sz val="8"/>
        <rFont val="Arial"/>
        <family val="2"/>
        <charset val="238"/>
      </rPr>
      <t>pod</t>
    </r>
  </si>
  <si>
    <t>Mg</t>
  </si>
  <si>
    <t>wg faktur w roku</t>
  </si>
  <si>
    <t>Zapotrzebowanie mocy cieplnej</t>
  </si>
  <si>
    <r>
      <t>Φ</t>
    </r>
    <r>
      <rPr>
        <vertAlign val="subscript"/>
        <sz val="8"/>
        <rFont val="Arial"/>
        <family val="2"/>
        <charset val="238"/>
      </rPr>
      <t>ogrzew</t>
    </r>
    <r>
      <rPr>
        <sz val="8"/>
        <rFont val="Arial"/>
        <family val="2"/>
        <charset val="238"/>
      </rPr>
      <t xml:space="preserve"> </t>
    </r>
  </si>
  <si>
    <t>Uwaga!: w przypadku wymiany na kocioł gazowy należy odpowiednio zmienić jednostki</t>
  </si>
  <si>
    <t xml:space="preserve">Energia w zużytym paliwie w roku poprzedzającym audyt </t>
  </si>
  <si>
    <r>
      <t>QK</t>
    </r>
    <r>
      <rPr>
        <vertAlign val="subscript"/>
        <sz val="8"/>
        <rFont val="Arial"/>
        <family val="2"/>
        <charset val="238"/>
      </rPr>
      <t>pod</t>
    </r>
  </si>
  <si>
    <t>Zapotrzebowanie na energię użytkową</t>
  </si>
  <si>
    <t>GJ</t>
  </si>
  <si>
    <t>Sprawność systemu grzewczego</t>
  </si>
  <si>
    <r>
      <t>h</t>
    </r>
    <r>
      <rPr>
        <vertAlign val="subscript"/>
        <sz val="8"/>
        <rFont val="Arial"/>
        <family val="2"/>
        <charset val="238"/>
      </rPr>
      <t>H</t>
    </r>
  </si>
  <si>
    <t>węgiel kamienny</t>
  </si>
  <si>
    <t>Korekta ograniczania  ogrzewania</t>
  </si>
  <si>
    <t>węgiel brunatny</t>
  </si>
  <si>
    <t>Zapotrzebowanie na energię końcową</t>
  </si>
  <si>
    <t>torf</t>
  </si>
  <si>
    <t>Udział paliwa nieodnawialnego</t>
  </si>
  <si>
    <r>
      <t>u</t>
    </r>
    <r>
      <rPr>
        <vertAlign val="subscript"/>
        <sz val="8"/>
        <color theme="1"/>
        <rFont val="Arial"/>
        <family val="2"/>
        <charset val="238"/>
      </rPr>
      <t>pod</t>
    </r>
  </si>
  <si>
    <t>Zapotrzebowanie na energię końcową paliwa nieodnawialnego</t>
  </si>
  <si>
    <t>Obliczeniowe zużycie paliwa nieodnawialnego</t>
  </si>
  <si>
    <r>
      <t>G</t>
    </r>
    <r>
      <rPr>
        <vertAlign val="subscript"/>
        <sz val="8"/>
        <color theme="1"/>
        <rFont val="Arial"/>
        <family val="2"/>
        <charset val="238"/>
      </rPr>
      <t>pod</t>
    </r>
  </si>
  <si>
    <t>Energia OZE do wytwarzania energii cieplnej</t>
  </si>
  <si>
    <t xml:space="preserve">Zużycie w roku poprzedzającym audyt  </t>
  </si>
  <si>
    <r>
      <rPr>
        <sz val="8"/>
        <rFont val="Arial"/>
        <family val="2"/>
        <charset val="238"/>
      </rPr>
      <t>QK</t>
    </r>
    <r>
      <rPr>
        <vertAlign val="subscript"/>
        <sz val="8"/>
        <rFont val="Arial"/>
        <family val="2"/>
        <charset val="238"/>
      </rPr>
      <t>szcz</t>
    </r>
  </si>
  <si>
    <t>Udział mocy cieplnej OZE</t>
  </si>
  <si>
    <r>
      <t>u</t>
    </r>
    <r>
      <rPr>
        <vertAlign val="subscript"/>
        <sz val="8"/>
        <color theme="1"/>
        <rFont val="Arial"/>
        <family val="2"/>
        <charset val="238"/>
      </rPr>
      <t>oze</t>
    </r>
  </si>
  <si>
    <t>Obliczeniowe zapotrzebowanie mocy OZE</t>
  </si>
  <si>
    <r>
      <t>Φ</t>
    </r>
    <r>
      <rPr>
        <vertAlign val="subscript"/>
        <sz val="8"/>
        <color theme="1"/>
        <rFont val="Arial"/>
        <family val="2"/>
        <charset val="238"/>
      </rPr>
      <t>OZE</t>
    </r>
  </si>
  <si>
    <t>Cena zakupu w dniu sporządzania audytu</t>
  </si>
  <si>
    <r>
      <t>k</t>
    </r>
    <r>
      <rPr>
        <vertAlign val="subscript"/>
        <sz val="8"/>
        <rFont val="Arial"/>
        <family val="2"/>
        <charset val="238"/>
      </rPr>
      <t>szcz</t>
    </r>
  </si>
  <si>
    <t>Udział energii OZE</t>
  </si>
  <si>
    <r>
      <t>u</t>
    </r>
    <r>
      <rPr>
        <vertAlign val="subscript"/>
        <sz val="8"/>
        <color theme="1"/>
        <rFont val="Arial"/>
        <family val="2"/>
        <charset val="238"/>
      </rPr>
      <t>OZE</t>
    </r>
  </si>
  <si>
    <t>Obliczeniowe zużycie energii odnawialnej końcowej</t>
  </si>
  <si>
    <r>
      <rPr>
        <sz val="8"/>
        <rFont val="Arial"/>
        <family val="2"/>
        <charset val="238"/>
      </rPr>
      <t>QK</t>
    </r>
    <r>
      <rPr>
        <vertAlign val="subscript"/>
        <sz val="8"/>
        <rFont val="Arial"/>
        <family val="2"/>
        <charset val="238"/>
      </rPr>
      <t>OZE</t>
    </r>
  </si>
  <si>
    <r>
      <t>k</t>
    </r>
    <r>
      <rPr>
        <vertAlign val="subscript"/>
        <sz val="8"/>
        <rFont val="Arial"/>
        <family val="2"/>
        <charset val="238"/>
      </rPr>
      <t>OZE</t>
    </r>
  </si>
  <si>
    <t>Razem paliwo i energia zużyte na wytwarzanie energii cieplnej</t>
  </si>
  <si>
    <t xml:space="preserve">Zużycie w roku poprzedzajęcym audyt  </t>
  </si>
  <si>
    <t xml:space="preserve">Obliczeniowe zużycie energii końcowej </t>
  </si>
  <si>
    <r>
      <t>QK</t>
    </r>
    <r>
      <rPr>
        <vertAlign val="subscript"/>
        <sz val="8"/>
        <rFont val="Arial"/>
        <family val="2"/>
        <charset val="238"/>
      </rPr>
      <t>pom</t>
    </r>
  </si>
  <si>
    <t>Zapotrzebowanie wg OZC</t>
  </si>
  <si>
    <t>do dyskusji czy to chcemy</t>
  </si>
  <si>
    <r>
      <t>k</t>
    </r>
    <r>
      <rPr>
        <vertAlign val="subscript"/>
        <sz val="8"/>
        <rFont val="Arial"/>
        <family val="2"/>
        <charset val="238"/>
      </rPr>
      <t>pom</t>
    </r>
  </si>
  <si>
    <t>Stan po roku po termomodernizacji</t>
  </si>
  <si>
    <t xml:space="preserve">"N" </t>
  </si>
  <si>
    <t>Zestawienie paliwa, energii i kosztów:</t>
  </si>
  <si>
    <t xml:space="preserve">"P" </t>
  </si>
  <si>
    <t>Zestawienie faktycznego żużycia paliwa, energii i kosztów:</t>
  </si>
  <si>
    <t>Koszty paliwa i energii</t>
  </si>
  <si>
    <r>
      <t>Ke</t>
    </r>
    <r>
      <rPr>
        <vertAlign val="subscript"/>
        <sz val="8"/>
        <rFont val="Arial"/>
        <family val="2"/>
        <charset val="238"/>
      </rPr>
      <t>en</t>
    </r>
  </si>
  <si>
    <t>Koszty obsługi</t>
  </si>
  <si>
    <r>
      <t>Ke</t>
    </r>
    <r>
      <rPr>
        <vertAlign val="subscript"/>
        <sz val="8"/>
        <rFont val="Arial"/>
        <family val="2"/>
        <charset val="238"/>
      </rPr>
      <t>ob</t>
    </r>
  </si>
  <si>
    <t>Konserwacja i obsługa  wg informacji Inwestora</t>
  </si>
  <si>
    <t>Konserwacja i obsług</t>
  </si>
  <si>
    <t>Uwaga! W przypadku wystąpienia różnic pomiędzy faktycznym a obliczeniowym zużyciem paliwa należy zamieścić wyjaśnienie beneficjenta łącznie z audytorem, autorem dokumentacji projektowej oraz inspektorem nadzoru. Wyjaśnienie do ewentualnej akceptacji.</t>
  </si>
  <si>
    <t>Remonty bieżące wg informacji Inwestora</t>
  </si>
  <si>
    <t xml:space="preserve">Remonty bieżące </t>
  </si>
  <si>
    <t>Inne wg informacji Inwestora</t>
  </si>
  <si>
    <t>Opłata za gospodarcze korzystanie ze środowiska (jeżeli występuje)</t>
  </si>
  <si>
    <t>(zgodnie z tabelą "N" ustalenia ogólne)</t>
  </si>
  <si>
    <t xml:space="preserve">Razem </t>
  </si>
  <si>
    <t xml:space="preserve">Łączne koszty eksploatacji    </t>
  </si>
  <si>
    <r>
      <t>Ke = Ke</t>
    </r>
    <r>
      <rPr>
        <vertAlign val="subscript"/>
        <sz val="8"/>
        <rFont val="Arial"/>
        <family val="2"/>
        <charset val="238"/>
      </rPr>
      <t>en</t>
    </r>
    <r>
      <rPr>
        <sz val="8"/>
        <rFont val="Arial"/>
        <family val="2"/>
        <charset val="238"/>
      </rPr>
      <t xml:space="preserve"> + Ke</t>
    </r>
    <r>
      <rPr>
        <vertAlign val="subscript"/>
        <sz val="8"/>
        <rFont val="Arial"/>
        <family val="2"/>
        <charset val="238"/>
      </rPr>
      <t>ob</t>
    </r>
  </si>
  <si>
    <t>Nie wiem czy dobre formuły zrobiłam</t>
  </si>
  <si>
    <t>Jednostkowe koszty</t>
  </si>
  <si>
    <t>Jednostkowy koszty</t>
  </si>
  <si>
    <t>Jednostkowy koszt w paliwie i energii (źródło ciepła)</t>
  </si>
  <si>
    <r>
      <t>Ke</t>
    </r>
    <r>
      <rPr>
        <vertAlign val="subscript"/>
        <sz val="8"/>
        <rFont val="Arial"/>
        <family val="2"/>
        <charset val="238"/>
      </rPr>
      <t>en</t>
    </r>
    <r>
      <rPr>
        <sz val="8"/>
        <rFont val="Arial"/>
        <family val="2"/>
        <charset val="238"/>
      </rPr>
      <t>/QK</t>
    </r>
  </si>
  <si>
    <r>
      <t>ke</t>
    </r>
    <r>
      <rPr>
        <vertAlign val="subscript"/>
        <sz val="8"/>
        <rFont val="Arial"/>
        <family val="2"/>
        <charset val="238"/>
      </rPr>
      <t>en</t>
    </r>
    <r>
      <rPr>
        <sz val="8"/>
        <rFont val="Arial"/>
        <family val="2"/>
        <charset val="238"/>
      </rPr>
      <t>/QK</t>
    </r>
  </si>
  <si>
    <t xml:space="preserve"> Wyjaśnienie:</t>
  </si>
  <si>
    <t>Jednostkowy koszt obsługi</t>
  </si>
  <si>
    <r>
      <t>Ke</t>
    </r>
    <r>
      <rPr>
        <vertAlign val="subscript"/>
        <sz val="8"/>
        <rFont val="Arial"/>
        <family val="2"/>
        <charset val="238"/>
      </rPr>
      <t>ob</t>
    </r>
    <r>
      <rPr>
        <sz val="8"/>
        <rFont val="Arial"/>
        <family val="2"/>
        <charset val="238"/>
      </rPr>
      <t>/QK</t>
    </r>
  </si>
  <si>
    <r>
      <t>ke</t>
    </r>
    <r>
      <rPr>
        <vertAlign val="subscript"/>
        <sz val="8"/>
        <rFont val="Arial"/>
        <family val="2"/>
        <charset val="238"/>
      </rPr>
      <t>ob</t>
    </r>
    <r>
      <rPr>
        <sz val="8"/>
        <rFont val="Arial"/>
        <family val="2"/>
        <charset val="238"/>
      </rPr>
      <t>/QK</t>
    </r>
  </si>
  <si>
    <t>Jednostkowy łączny koszt eksploatacji</t>
  </si>
  <si>
    <t>Ke/QK</t>
  </si>
  <si>
    <t xml:space="preserve"> zl/kWh</t>
  </si>
  <si>
    <t>ke/QK</t>
  </si>
  <si>
    <t>Uwaga! W przypadku, gdy obliczeniowe zużycie paliwa jest większe od rzeczywistego o: 50% dla energii cieplnej oraz o 10% dla energii elektrycznej i OZE należy wyjaśnić stosowne wyjaśnienie.</t>
  </si>
  <si>
    <t>Wyjaśnienie do zastosowanego źródła ciepła:</t>
  </si>
  <si>
    <t>Tabela "L" Ustalenia ogólne - obowiązująca hierarchia źródeł ciepła</t>
  </si>
  <si>
    <t>(zgodnie z tabelą "M" ustalenia ogólne)</t>
  </si>
  <si>
    <t>Opcja "2"</t>
  </si>
  <si>
    <t>Zasilanie z miejskiej sieci ciepłowniczej</t>
  </si>
  <si>
    <t xml:space="preserve">Węzeł cieplny dostawcy energii  </t>
  </si>
  <si>
    <t>Źródło (elektrociepłownia lub ciepłownia)</t>
  </si>
  <si>
    <t>Paliwo w źródle ciepła</t>
  </si>
  <si>
    <t>Pomiar energii cieplnej na wodzie instalacyjnej</t>
  </si>
  <si>
    <r>
      <t xml:space="preserve">Parametr wody instalacyjnej w </t>
    </r>
    <r>
      <rPr>
        <vertAlign val="superscript"/>
        <sz val="8"/>
        <color theme="1"/>
        <rFont val="Arial"/>
        <family val="2"/>
        <charset val="238"/>
      </rPr>
      <t>o</t>
    </r>
    <r>
      <rPr>
        <sz val="8"/>
        <color theme="1"/>
        <rFont val="Arial"/>
        <family val="2"/>
        <charset val="238"/>
      </rPr>
      <t>C</t>
    </r>
  </si>
  <si>
    <t>Lokalizacja węzła cieplnego</t>
  </si>
  <si>
    <t>Opis węzła cieplnego</t>
  </si>
  <si>
    <t xml:space="preserve">Własny węzeł cieplny </t>
  </si>
  <si>
    <t>Pomiar energii cieplnej na wodzie sieciowej</t>
  </si>
  <si>
    <t>Stan techniczny pomieszczenia węzła</t>
  </si>
  <si>
    <t>Wymiennik  (wymienniki)</t>
  </si>
  <si>
    <r>
      <t xml:space="preserve">Parametr wody sieciowej w </t>
    </r>
    <r>
      <rPr>
        <vertAlign val="superscript"/>
        <sz val="8"/>
        <color theme="1"/>
        <rFont val="Arial"/>
        <family val="2"/>
        <charset val="238"/>
      </rPr>
      <t>o</t>
    </r>
    <r>
      <rPr>
        <sz val="8"/>
        <color theme="1"/>
        <rFont val="Arial"/>
        <family val="2"/>
        <charset val="238"/>
      </rPr>
      <t>C</t>
    </r>
  </si>
  <si>
    <t>Pompy obiegowe we własnym własnym węźle cieplnym - energia pomocnicza</t>
  </si>
  <si>
    <t>Pompy obiegowe - nie dotyczy</t>
  </si>
  <si>
    <t>Brak</t>
  </si>
  <si>
    <t xml:space="preserve">"E" </t>
  </si>
  <si>
    <t>Parametry własnego węzła cieplnego - opis i dane do wypełnienia:</t>
  </si>
  <si>
    <t>Producent i typ wymiennika ciepła</t>
  </si>
  <si>
    <t>Rok budowy</t>
  </si>
  <si>
    <r>
      <t>h</t>
    </r>
    <r>
      <rPr>
        <vertAlign val="subscript"/>
        <sz val="8"/>
        <rFont val="Arial"/>
        <family val="2"/>
        <charset val="238"/>
      </rPr>
      <t>H,g,max</t>
    </r>
  </si>
  <si>
    <r>
      <t>h</t>
    </r>
    <r>
      <rPr>
        <vertAlign val="subscript"/>
        <sz val="8"/>
        <rFont val="Arial"/>
        <family val="2"/>
        <charset val="238"/>
      </rPr>
      <t>H,g</t>
    </r>
  </si>
  <si>
    <t xml:space="preserve">"F" </t>
  </si>
  <si>
    <t>Energia i moc  cieplna - dane do wypełnienia:</t>
  </si>
  <si>
    <t>Moc zamówiona wg faktury w dniu sporządzania audytu</t>
  </si>
  <si>
    <t>Zapotrzebowanie mocy cieplnej wg OZC</t>
  </si>
  <si>
    <t>Zakup energii wg faktur w roku poprzedzającym audyt</t>
  </si>
  <si>
    <t>rok</t>
  </si>
  <si>
    <t>Zapotrzebowanie energii cieplnej końcowej wg OZC</t>
  </si>
  <si>
    <t>Stawka podatku VAT w dniu sporządzania audytu</t>
  </si>
  <si>
    <t xml:space="preserve">"G" </t>
  </si>
  <si>
    <t>Energia elektryczna pomocnicza  we własnym węźle - dane do wypełnienia</t>
  </si>
  <si>
    <r>
      <t>QK</t>
    </r>
    <r>
      <rPr>
        <vertAlign val="subscript"/>
        <sz val="8"/>
        <rFont val="Arial"/>
        <family val="2"/>
        <charset val="238"/>
      </rPr>
      <t>el</t>
    </r>
  </si>
  <si>
    <r>
      <t>k</t>
    </r>
    <r>
      <rPr>
        <vertAlign val="subscript"/>
        <sz val="8"/>
        <rFont val="Arial"/>
        <family val="2"/>
        <charset val="238"/>
      </rPr>
      <t>el</t>
    </r>
  </si>
  <si>
    <t xml:space="preserve">"H" </t>
  </si>
  <si>
    <t>Energia i koszty - dane do wypełnienia:</t>
  </si>
  <si>
    <t>Zakup energii cieplnej  wg faktur</t>
  </si>
  <si>
    <t>Jedn. miar</t>
  </si>
  <si>
    <t>Koszt netto</t>
  </si>
  <si>
    <t>Koszt brutto</t>
  </si>
  <si>
    <t xml:space="preserve">zł/(MW m-c)
zł/GJ </t>
  </si>
  <si>
    <t>brutto</t>
  </si>
  <si>
    <t>Moc zamówiona</t>
  </si>
  <si>
    <t>Moc przesyłana</t>
  </si>
  <si>
    <t>Razem moc</t>
  </si>
  <si>
    <t>Energia cieplna zakupiona</t>
  </si>
  <si>
    <t>Energia cieplna przesyłana</t>
  </si>
  <si>
    <t>Razem energia  cieplna</t>
  </si>
  <si>
    <t>Razem koszty energii cieplnej</t>
  </si>
  <si>
    <r>
      <t>Ke</t>
    </r>
    <r>
      <rPr>
        <vertAlign val="subscript"/>
        <sz val="8"/>
        <rFont val="Arial"/>
        <family val="2"/>
        <charset val="238"/>
      </rPr>
      <t>en</t>
    </r>
    <r>
      <rPr>
        <sz val="8"/>
        <rFont val="Arial"/>
        <family val="2"/>
        <charset val="238"/>
      </rPr>
      <t xml:space="preserve"> </t>
    </r>
  </si>
  <si>
    <t>Koszty energii pomocniczej</t>
  </si>
  <si>
    <t>Inne  wg informacji Inwestora</t>
  </si>
  <si>
    <r>
      <t>Ke</t>
    </r>
    <r>
      <rPr>
        <vertAlign val="subscript"/>
        <sz val="8"/>
        <color theme="1"/>
        <rFont val="Arial"/>
        <family val="2"/>
        <charset val="238"/>
      </rPr>
      <t>ob</t>
    </r>
  </si>
  <si>
    <r>
      <t>Ke =Ke</t>
    </r>
    <r>
      <rPr>
        <vertAlign val="subscript"/>
        <sz val="8"/>
        <rFont val="Arial"/>
        <family val="2"/>
        <charset val="238"/>
      </rPr>
      <t>en</t>
    </r>
    <r>
      <rPr>
        <sz val="8"/>
        <rFont val="Arial"/>
        <family val="2"/>
        <charset val="238"/>
      </rPr>
      <t xml:space="preserve"> + Ke</t>
    </r>
    <r>
      <rPr>
        <vertAlign val="subscript"/>
        <sz val="8"/>
        <rFont val="Arial"/>
        <family val="2"/>
        <charset val="238"/>
      </rPr>
      <t>ob</t>
    </r>
  </si>
  <si>
    <t>Wyjaśnienie do zastosowanego źródła:</t>
  </si>
  <si>
    <t>Krok  "8"</t>
  </si>
  <si>
    <t>Opcja "1"  własne źródło ciepła</t>
  </si>
  <si>
    <t>Opcja "2"  własne źródło ciepła</t>
  </si>
  <si>
    <t xml:space="preserve">"A" </t>
  </si>
  <si>
    <t>Opis źródła ciepła do wypełnienia</t>
  </si>
  <si>
    <t>Opis źródła ciepla do wypełnienia</t>
  </si>
  <si>
    <t>Lokalizacja źródła c.w.u.</t>
  </si>
  <si>
    <t xml:space="preserve">Stan techniczny pomieszczenia </t>
  </si>
  <si>
    <t>Energia OZE</t>
  </si>
  <si>
    <t>Pomiar zużycia c.w.u.</t>
  </si>
  <si>
    <t>0.6a.</t>
  </si>
  <si>
    <t>Podgrzewacz - opis</t>
  </si>
  <si>
    <t>1.6a.</t>
  </si>
  <si>
    <t>0.6b.</t>
  </si>
  <si>
    <t>Podgrzewacz - automatyka</t>
  </si>
  <si>
    <t>1.6b.</t>
  </si>
  <si>
    <t>0.6c.</t>
  </si>
  <si>
    <t>Podgrzewacz - stan techniczny</t>
  </si>
  <si>
    <t>1.6c.</t>
  </si>
  <si>
    <t>Podgrzewacz- stan techniczny</t>
  </si>
  <si>
    <t>0.7a.</t>
  </si>
  <si>
    <t>Pompa (pompy) c.w.u. - opis</t>
  </si>
  <si>
    <t>1.7a.</t>
  </si>
  <si>
    <t>0.7b.</t>
  </si>
  <si>
    <t>Pompy (pompy) c.w.u. - stan techniczny</t>
  </si>
  <si>
    <t>1.7b.</t>
  </si>
  <si>
    <t>0.8a.</t>
  </si>
  <si>
    <t>Pompa cyrkulacyjna - opis</t>
  </si>
  <si>
    <t>1.8a.</t>
  </si>
  <si>
    <t>0.8b</t>
  </si>
  <si>
    <t>Pompa cyrkulacyjna - stan techniczny</t>
  </si>
  <si>
    <t>1.8b.</t>
  </si>
  <si>
    <t>Regulacja przesyłu i rozbioru c.w.u.</t>
  </si>
  <si>
    <t>Pomiar podgrzanej c.w.u.</t>
  </si>
  <si>
    <t>Ilość punktów odbioru c.w.u.</t>
  </si>
  <si>
    <t xml:space="preserve">"C" </t>
  </si>
  <si>
    <t>Parametry kotłów do wypełnienia:</t>
  </si>
  <si>
    <t>Emitor wysokość</t>
  </si>
  <si>
    <t>Rok budowy kotła</t>
  </si>
  <si>
    <t xml:space="preserve">"D" </t>
  </si>
  <si>
    <t>Paliwo i energia do wypełnienia:</t>
  </si>
  <si>
    <t>Paliwo</t>
  </si>
  <si>
    <t>wg KOBiZE z roku</t>
  </si>
  <si>
    <r>
      <t>G</t>
    </r>
    <r>
      <rPr>
        <vertAlign val="subscript"/>
        <sz val="8"/>
        <rFont val="Arial"/>
        <family val="2"/>
        <charset val="238"/>
      </rPr>
      <t>pal</t>
    </r>
  </si>
  <si>
    <r>
      <t>EK</t>
    </r>
    <r>
      <rPr>
        <vertAlign val="subscript"/>
        <sz val="8"/>
        <rFont val="Arial"/>
        <family val="2"/>
        <charset val="238"/>
      </rPr>
      <t>pal</t>
    </r>
  </si>
  <si>
    <t>Energia elektryczna (źródło ciepła)</t>
  </si>
  <si>
    <r>
      <t>E</t>
    </r>
    <r>
      <rPr>
        <vertAlign val="subscript"/>
        <sz val="8"/>
        <rFont val="Arial"/>
        <family val="2"/>
        <charset val="238"/>
      </rPr>
      <t>kel.z</t>
    </r>
  </si>
  <si>
    <t xml:space="preserve">Zużycie w roku poprzedzajcym audyt  </t>
  </si>
  <si>
    <r>
      <t>k</t>
    </r>
    <r>
      <rPr>
        <vertAlign val="subscript"/>
        <sz val="8"/>
        <rFont val="Arial"/>
        <family val="2"/>
        <charset val="238"/>
      </rPr>
      <t>el. p</t>
    </r>
  </si>
  <si>
    <t>0.1</t>
  </si>
  <si>
    <r>
      <t>EK</t>
    </r>
    <r>
      <rPr>
        <vertAlign val="subscript"/>
        <sz val="8"/>
        <rFont val="Arial"/>
        <family val="2"/>
        <charset val="238"/>
      </rPr>
      <t>el</t>
    </r>
  </si>
  <si>
    <t>Koszty do wypełnienia:</t>
  </si>
  <si>
    <r>
      <t>Qe</t>
    </r>
    <r>
      <rPr>
        <vertAlign val="subscript"/>
        <sz val="8"/>
        <rFont val="Arial"/>
        <family val="2"/>
        <charset val="238"/>
      </rPr>
      <t>en</t>
    </r>
  </si>
  <si>
    <r>
      <t>Qe</t>
    </r>
    <r>
      <rPr>
        <vertAlign val="subscript"/>
        <sz val="8"/>
        <rFont val="Arial"/>
        <family val="2"/>
        <charset val="238"/>
      </rPr>
      <t>ob</t>
    </r>
  </si>
  <si>
    <t>Jednostkowy koszt obslugi</t>
  </si>
  <si>
    <t>Opcja "2" zasilanie z miejskiej sieci ciepłowniczej</t>
  </si>
  <si>
    <t>0.4a.</t>
  </si>
  <si>
    <t>1.4a.</t>
  </si>
  <si>
    <t>0.4b.</t>
  </si>
  <si>
    <r>
      <t xml:space="preserve">Wymiennik nominalny parametr pracy w </t>
    </r>
    <r>
      <rPr>
        <vertAlign val="superscript"/>
        <sz val="8"/>
        <color theme="1"/>
        <rFont val="Arial"/>
        <family val="2"/>
        <charset val="238"/>
      </rPr>
      <t>o</t>
    </r>
    <r>
      <rPr>
        <sz val="8"/>
        <color theme="1"/>
        <rFont val="Arial"/>
        <family val="2"/>
        <charset val="238"/>
      </rPr>
      <t>C</t>
    </r>
  </si>
  <si>
    <t>1.4b.</t>
  </si>
  <si>
    <t>0.4c.</t>
  </si>
  <si>
    <t>Wymiennik (wymienniki) - stan techniczny</t>
  </si>
  <si>
    <t>1.4c.</t>
  </si>
  <si>
    <t>0.7c.</t>
  </si>
  <si>
    <t>1.7c.</t>
  </si>
  <si>
    <t>0.8b.</t>
  </si>
  <si>
    <t>0.9a.</t>
  </si>
  <si>
    <t>1.9a.</t>
  </si>
  <si>
    <t>0.9b</t>
  </si>
  <si>
    <t>1.9b</t>
  </si>
  <si>
    <t>Pomiar  podgrzanej c.w.u.</t>
  </si>
  <si>
    <t>Parametry węzła cieplnego do wypełnienia:</t>
  </si>
  <si>
    <t>Moc zamówiona energii wg faktury w dniu sporządzania audytu</t>
  </si>
  <si>
    <t>Zakup energii  wg faktur w roku poprzedzającym audyt</t>
  </si>
  <si>
    <t>Zakup energii cieplnej</t>
  </si>
  <si>
    <t>Jedn. Miar</t>
  </si>
  <si>
    <t xml:space="preserve">zł/(MW m-c) zł/GJ </t>
  </si>
  <si>
    <t>Tabela do wypełnienia:</t>
  </si>
  <si>
    <t xml:space="preserve">Ściany w gruncie - mostek cieplny </t>
  </si>
  <si>
    <t>El.</t>
  </si>
  <si>
    <t>Ściany brutto</t>
  </si>
  <si>
    <t>Nr</t>
  </si>
  <si>
    <t>Okna nowe</t>
  </si>
  <si>
    <t>Okna stare</t>
  </si>
  <si>
    <t>Drzwi nowe</t>
  </si>
  <si>
    <t>Drzwi stare</t>
  </si>
  <si>
    <t>Netto</t>
  </si>
  <si>
    <t>dług.</t>
  </si>
  <si>
    <t>wys.</t>
  </si>
  <si>
    <t>pow.</t>
  </si>
  <si>
    <t>szer.</t>
  </si>
  <si>
    <t>ilość</t>
  </si>
  <si>
    <r>
      <t>m</t>
    </r>
    <r>
      <rPr>
        <vertAlign val="superscript"/>
        <sz val="6"/>
        <rFont val="Arial"/>
        <family val="2"/>
        <charset val="238"/>
      </rPr>
      <t>2</t>
    </r>
    <r>
      <rPr>
        <sz val="6"/>
        <rFont val="Arial"/>
        <family val="2"/>
        <charset val="238"/>
      </rPr>
      <t xml:space="preserve">  </t>
    </r>
  </si>
  <si>
    <t>On</t>
  </si>
  <si>
    <t>Os</t>
  </si>
  <si>
    <t>Dn</t>
  </si>
  <si>
    <t>Ds</t>
  </si>
  <si>
    <t>Σ</t>
  </si>
  <si>
    <t>E</t>
  </si>
  <si>
    <t>S</t>
  </si>
  <si>
    <t>ΣΣ</t>
  </si>
  <si>
    <t>Ściany piwnic w gruncie</t>
  </si>
  <si>
    <t>Ściany nadziemia I</t>
  </si>
  <si>
    <t>ΣΣΣ</t>
  </si>
  <si>
    <t>Ogółem</t>
  </si>
  <si>
    <t>Uwaga: bez ścian w gruncie jako mostek cieplny</t>
  </si>
  <si>
    <t>Przegrody poziome brutto</t>
  </si>
  <si>
    <t>Ak</t>
  </si>
  <si>
    <r>
      <t>m</t>
    </r>
    <r>
      <rPr>
        <vertAlign val="superscript"/>
        <sz val="8"/>
        <rFont val="Arial"/>
        <family val="2"/>
        <charset val="238"/>
      </rPr>
      <t>2</t>
    </r>
    <r>
      <rPr>
        <sz val="8"/>
        <rFont val="Arial"/>
        <family val="2"/>
        <charset val="238"/>
      </rPr>
      <t xml:space="preserve">  </t>
    </r>
  </si>
  <si>
    <t>Ściany ogrzewane brutto</t>
  </si>
  <si>
    <t>Ogółem osłona cieplna  budynku</t>
  </si>
  <si>
    <t>Stolarka i przegrody przeszklone</t>
  </si>
  <si>
    <t>Krok 1.1.</t>
  </si>
  <si>
    <t>Docieplenie okien piwnic</t>
  </si>
  <si>
    <t>Krok 1.2.</t>
  </si>
  <si>
    <t>Docieplenie drzwi piwnic</t>
  </si>
  <si>
    <t>Krok 1.3.</t>
  </si>
  <si>
    <t>Docieplenie okien nadziemia</t>
  </si>
  <si>
    <t>Krok 1.4.</t>
  </si>
  <si>
    <t>Ściany przeszklone w nadziemiu</t>
  </si>
  <si>
    <t>Krok 1.5.</t>
  </si>
  <si>
    <t>Docieplenie drzwi nadziemia</t>
  </si>
  <si>
    <t>docieplenie drzwi piwnic</t>
  </si>
  <si>
    <t>Dane do wypełnienia</t>
  </si>
  <si>
    <t>Powierzchnia okien</t>
  </si>
  <si>
    <t>Powierzchnia drzwi</t>
  </si>
  <si>
    <t>Powierzchnia przeszklenia</t>
  </si>
  <si>
    <t>Strumień powietrza wentylacyjnego</t>
  </si>
  <si>
    <r>
      <t>V</t>
    </r>
    <r>
      <rPr>
        <vertAlign val="subscript"/>
        <sz val="8"/>
        <rFont val="Arial"/>
        <family val="2"/>
        <charset val="238"/>
      </rPr>
      <t>nor</t>
    </r>
  </si>
  <si>
    <t>Ilość stopniodni</t>
  </si>
  <si>
    <r>
      <t>S</t>
    </r>
    <r>
      <rPr>
        <vertAlign val="subscript"/>
        <sz val="8"/>
        <rFont val="Arial"/>
        <family val="2"/>
        <charset val="238"/>
      </rPr>
      <t>d</t>
    </r>
  </si>
  <si>
    <t>Temperatura obliczeniowa zewnętrzna</t>
  </si>
  <si>
    <r>
      <t>t</t>
    </r>
    <r>
      <rPr>
        <vertAlign val="subscript"/>
        <sz val="8"/>
        <rFont val="Arial"/>
        <family val="2"/>
        <charset val="238"/>
      </rPr>
      <t>zo</t>
    </r>
  </si>
  <si>
    <r>
      <t>o</t>
    </r>
    <r>
      <rPr>
        <sz val="8"/>
        <rFont val="Arial"/>
        <family val="2"/>
        <charset val="238"/>
      </rPr>
      <t>C</t>
    </r>
  </si>
  <si>
    <t>Temperatura obliczeniowa wewnętrzna</t>
  </si>
  <si>
    <r>
      <t>t</t>
    </r>
    <r>
      <rPr>
        <vertAlign val="subscript"/>
        <sz val="8"/>
        <rFont val="Arial"/>
        <family val="2"/>
        <charset val="238"/>
      </rPr>
      <t>wo</t>
    </r>
  </si>
  <si>
    <t>Różnica temperatur</t>
  </si>
  <si>
    <t>Jednostkowy koszt energii cieplnej - opłata stała miesięczna</t>
  </si>
  <si>
    <r>
      <t>O</t>
    </r>
    <r>
      <rPr>
        <vertAlign val="subscript"/>
        <sz val="8"/>
        <rFont val="Arial"/>
        <family val="2"/>
        <charset val="238"/>
      </rPr>
      <t>m</t>
    </r>
  </si>
  <si>
    <t>zł/(MW*mc)</t>
  </si>
  <si>
    <t>Jednostkowy koszt energii cieplnej - opłata zmienna</t>
  </si>
  <si>
    <r>
      <t>O</t>
    </r>
    <r>
      <rPr>
        <vertAlign val="subscript"/>
        <sz val="8"/>
        <rFont val="Arial"/>
        <family val="2"/>
        <charset val="238"/>
      </rPr>
      <t>z</t>
    </r>
  </si>
  <si>
    <t>Założenia:</t>
  </si>
  <si>
    <t>a</t>
  </si>
  <si>
    <t>Wariant 1 - okna PCV z szybami zespolonymi dwukomorowymi</t>
  </si>
  <si>
    <r>
      <t>W/(m</t>
    </r>
    <r>
      <rPr>
        <vertAlign val="superscript"/>
        <sz val="8"/>
        <rFont val="Arial"/>
        <family val="2"/>
        <charset val="238"/>
      </rPr>
      <t xml:space="preserve">2 </t>
    </r>
    <r>
      <rPr>
        <sz val="8"/>
        <rFont val="Arial"/>
        <family val="2"/>
        <charset val="238"/>
      </rPr>
      <t>* K)</t>
    </r>
  </si>
  <si>
    <t>Wariant 1 - drzwi Alu standardowe</t>
  </si>
  <si>
    <t>Wariant 1 - przeszklenie standardowe</t>
  </si>
  <si>
    <t>Wariant 2 - okna PCV z szybami zespolonymi dwukomorowymi  ekstra I</t>
  </si>
  <si>
    <t>Wariant 2 - drzwi Alu ekstra I</t>
  </si>
  <si>
    <t>Wariant 2 -  przeszklenie standardowe ekstra I</t>
  </si>
  <si>
    <t>Wariant 3 - okna PCV z szybami zespolonymi dwukomorowymi  ekstra  II</t>
  </si>
  <si>
    <t>Wariant 3 - drzwi Alu ekstra II</t>
  </si>
  <si>
    <t>Wariant 3 -  przeszklenie standardoweekstra II</t>
  </si>
  <si>
    <t>Analiza i dane do wypełnienia:</t>
  </si>
  <si>
    <t>Stan</t>
  </si>
  <si>
    <t>Stan projektowany warianty</t>
  </si>
  <si>
    <t>istniejący</t>
  </si>
  <si>
    <r>
      <t>Współczynnik przenikania ciepła U</t>
    </r>
    <r>
      <rPr>
        <vertAlign val="subscript"/>
        <sz val="8"/>
        <rFont val="Arial"/>
        <family val="2"/>
        <charset val="238"/>
      </rPr>
      <t xml:space="preserve">o , </t>
    </r>
    <r>
      <rPr>
        <sz val="8"/>
        <rFont val="Arial"/>
        <family val="2"/>
        <charset val="238"/>
      </rPr>
      <t>U</t>
    </r>
    <r>
      <rPr>
        <vertAlign val="subscript"/>
        <sz val="8"/>
        <rFont val="Arial"/>
        <family val="2"/>
        <charset val="238"/>
      </rPr>
      <t>w</t>
    </r>
  </si>
  <si>
    <r>
      <t>Współczynnik korekcyjny dla wentylacji C</t>
    </r>
    <r>
      <rPr>
        <vertAlign val="subscript"/>
        <sz val="8"/>
        <rFont val="Arial"/>
        <family val="2"/>
        <charset val="238"/>
      </rPr>
      <t>r</t>
    </r>
  </si>
  <si>
    <r>
      <t>Współczynnik korekcyjny dla wentylacji C</t>
    </r>
    <r>
      <rPr>
        <vertAlign val="subscript"/>
        <sz val="8"/>
        <rFont val="Arial"/>
        <family val="2"/>
        <charset val="238"/>
      </rPr>
      <t>m</t>
    </r>
  </si>
  <si>
    <r>
      <t>Współczynnik korekcyjny dla wentylacji C</t>
    </r>
    <r>
      <rPr>
        <vertAlign val="subscript"/>
        <sz val="8"/>
        <rFont val="Arial"/>
        <family val="2"/>
        <charset val="238"/>
      </rPr>
      <t>w</t>
    </r>
  </si>
  <si>
    <r>
      <t>Q</t>
    </r>
    <r>
      <rPr>
        <vertAlign val="subscript"/>
        <sz val="8"/>
        <rFont val="Arial"/>
        <family val="2"/>
        <charset val="238"/>
      </rPr>
      <t xml:space="preserve">0,p, </t>
    </r>
    <r>
      <rPr>
        <sz val="8"/>
        <rFont val="Arial"/>
        <family val="2"/>
        <charset val="238"/>
      </rPr>
      <t>Q</t>
    </r>
    <r>
      <rPr>
        <vertAlign val="subscript"/>
        <sz val="8"/>
        <rFont val="Arial"/>
        <family val="2"/>
        <charset val="238"/>
      </rPr>
      <t xml:space="preserve">1,p </t>
    </r>
    <r>
      <rPr>
        <sz val="8"/>
        <rFont val="Arial"/>
        <family val="2"/>
        <charset val="238"/>
      </rPr>
      <t>= 8,64 *10</t>
    </r>
    <r>
      <rPr>
        <vertAlign val="superscript"/>
        <sz val="8"/>
        <rFont val="Arial"/>
        <family val="2"/>
        <charset val="238"/>
      </rPr>
      <t>-5</t>
    </r>
    <r>
      <rPr>
        <sz val="8"/>
        <rFont val="Arial"/>
        <family val="2"/>
        <charset val="238"/>
      </rPr>
      <t xml:space="preserve"> * Sd *A</t>
    </r>
    <r>
      <rPr>
        <vertAlign val="subscript"/>
        <sz val="8"/>
        <rFont val="Arial"/>
        <family val="2"/>
        <charset val="238"/>
      </rPr>
      <t>ok</t>
    </r>
    <r>
      <rPr>
        <sz val="8"/>
        <rFont val="Arial"/>
        <family val="2"/>
        <charset val="238"/>
      </rPr>
      <t xml:space="preserve"> * U</t>
    </r>
    <r>
      <rPr>
        <vertAlign val="subscript"/>
        <sz val="8"/>
        <rFont val="Arial"/>
        <family val="2"/>
        <charset val="238"/>
      </rPr>
      <t>o</t>
    </r>
  </si>
  <si>
    <r>
      <t>Q</t>
    </r>
    <r>
      <rPr>
        <vertAlign val="subscript"/>
        <sz val="8"/>
        <rFont val="Arial"/>
        <family val="2"/>
        <charset val="238"/>
      </rPr>
      <t xml:space="preserve">0,w, </t>
    </r>
    <r>
      <rPr>
        <sz val="8"/>
        <rFont val="Arial"/>
        <family val="2"/>
        <charset val="238"/>
      </rPr>
      <t>Q</t>
    </r>
    <r>
      <rPr>
        <vertAlign val="subscript"/>
        <sz val="8"/>
        <rFont val="Arial"/>
        <family val="2"/>
        <charset val="238"/>
      </rPr>
      <t xml:space="preserve">1,w </t>
    </r>
    <r>
      <rPr>
        <sz val="8"/>
        <rFont val="Arial"/>
        <family val="2"/>
        <charset val="238"/>
      </rPr>
      <t>= 2,94 *10</t>
    </r>
    <r>
      <rPr>
        <vertAlign val="superscript"/>
        <sz val="8"/>
        <rFont val="Arial"/>
        <family val="2"/>
        <charset val="238"/>
      </rPr>
      <t>-5</t>
    </r>
    <r>
      <rPr>
        <sz val="8"/>
        <rFont val="Arial"/>
        <family val="2"/>
        <charset val="238"/>
      </rPr>
      <t xml:space="preserve"> * C</t>
    </r>
    <r>
      <rPr>
        <vertAlign val="subscript"/>
        <sz val="8"/>
        <rFont val="Arial"/>
        <family val="2"/>
        <charset val="238"/>
      </rPr>
      <t>r</t>
    </r>
    <r>
      <rPr>
        <sz val="8"/>
        <rFont val="Arial"/>
        <family val="2"/>
        <charset val="238"/>
      </rPr>
      <t xml:space="preserve"> * C</t>
    </r>
    <r>
      <rPr>
        <vertAlign val="subscript"/>
        <sz val="8"/>
        <rFont val="Arial"/>
        <family val="2"/>
        <charset val="238"/>
      </rPr>
      <t>w</t>
    </r>
    <r>
      <rPr>
        <sz val="8"/>
        <rFont val="Arial"/>
        <family val="2"/>
        <charset val="238"/>
      </rPr>
      <t xml:space="preserve"> * V</t>
    </r>
    <r>
      <rPr>
        <vertAlign val="subscript"/>
        <sz val="8"/>
        <rFont val="Arial"/>
        <family val="2"/>
        <charset val="238"/>
      </rPr>
      <t>norm</t>
    </r>
    <r>
      <rPr>
        <sz val="8"/>
        <rFont val="Arial"/>
        <family val="2"/>
        <charset val="238"/>
      </rPr>
      <t xml:space="preserve"> * Sd</t>
    </r>
  </si>
  <si>
    <r>
      <t>ΣQ</t>
    </r>
    <r>
      <rPr>
        <vertAlign val="subscript"/>
        <sz val="8"/>
        <rFont val="Arial"/>
        <family val="2"/>
        <charset val="238"/>
      </rPr>
      <t xml:space="preserve">0, </t>
    </r>
    <r>
      <rPr>
        <sz val="8"/>
        <rFont val="Arial"/>
        <family val="2"/>
        <charset val="238"/>
      </rPr>
      <t>Q</t>
    </r>
    <r>
      <rPr>
        <vertAlign val="subscript"/>
        <sz val="8"/>
        <rFont val="Arial"/>
        <family val="2"/>
        <charset val="238"/>
      </rPr>
      <t xml:space="preserve">1  </t>
    </r>
    <r>
      <rPr>
        <sz val="8"/>
        <rFont val="Arial"/>
        <family val="2"/>
        <charset val="238"/>
      </rPr>
      <t>= Q</t>
    </r>
    <r>
      <rPr>
        <vertAlign val="subscript"/>
        <sz val="8"/>
        <rFont val="Arial"/>
        <family val="2"/>
        <charset val="238"/>
      </rPr>
      <t xml:space="preserve">0,p, </t>
    </r>
    <r>
      <rPr>
        <sz val="8"/>
        <rFont val="Arial"/>
        <family val="2"/>
        <charset val="238"/>
      </rPr>
      <t>Q</t>
    </r>
    <r>
      <rPr>
        <vertAlign val="subscript"/>
        <sz val="8"/>
        <rFont val="Arial"/>
        <family val="2"/>
        <charset val="238"/>
      </rPr>
      <t xml:space="preserve">1,p </t>
    </r>
    <r>
      <rPr>
        <sz val="8"/>
        <rFont val="Arial"/>
        <family val="2"/>
        <charset val="238"/>
      </rPr>
      <t>+ Q</t>
    </r>
    <r>
      <rPr>
        <vertAlign val="subscript"/>
        <sz val="8"/>
        <rFont val="Arial"/>
        <family val="2"/>
        <charset val="238"/>
      </rPr>
      <t xml:space="preserve">0,w, </t>
    </r>
    <r>
      <rPr>
        <sz val="8"/>
        <rFont val="Arial"/>
        <family val="2"/>
        <charset val="238"/>
      </rPr>
      <t>Q</t>
    </r>
    <r>
      <rPr>
        <vertAlign val="subscript"/>
        <sz val="8"/>
        <rFont val="Arial"/>
        <family val="2"/>
        <charset val="238"/>
      </rPr>
      <t>1,w</t>
    </r>
  </si>
  <si>
    <r>
      <t>q</t>
    </r>
    <r>
      <rPr>
        <vertAlign val="subscript"/>
        <sz val="8"/>
        <rFont val="Arial"/>
        <family val="2"/>
        <charset val="238"/>
      </rPr>
      <t>0,p,</t>
    </r>
    <r>
      <rPr>
        <sz val="8"/>
        <rFont val="Arial"/>
        <family val="2"/>
        <charset val="238"/>
      </rPr>
      <t xml:space="preserve"> q</t>
    </r>
    <r>
      <rPr>
        <vertAlign val="subscript"/>
        <sz val="8"/>
        <rFont val="Arial"/>
        <family val="2"/>
        <charset val="238"/>
      </rPr>
      <t>1,p</t>
    </r>
    <r>
      <rPr>
        <sz val="8"/>
        <rFont val="Arial"/>
        <family val="2"/>
        <charset val="238"/>
      </rPr>
      <t xml:space="preserve"> = 10</t>
    </r>
    <r>
      <rPr>
        <vertAlign val="superscript"/>
        <sz val="8"/>
        <rFont val="Arial"/>
        <family val="2"/>
        <charset val="238"/>
      </rPr>
      <t>-3</t>
    </r>
    <r>
      <rPr>
        <sz val="8"/>
        <rFont val="Arial"/>
        <family val="2"/>
        <charset val="238"/>
      </rPr>
      <t xml:space="preserve"> *A</t>
    </r>
    <r>
      <rPr>
        <vertAlign val="subscript"/>
        <sz val="8"/>
        <rFont val="Arial"/>
        <family val="2"/>
        <charset val="238"/>
      </rPr>
      <t>ok</t>
    </r>
    <r>
      <rPr>
        <sz val="8"/>
        <rFont val="Arial"/>
        <family val="2"/>
        <charset val="238"/>
      </rPr>
      <t xml:space="preserve"> * (t</t>
    </r>
    <r>
      <rPr>
        <vertAlign val="subscript"/>
        <sz val="8"/>
        <rFont val="Arial"/>
        <family val="2"/>
        <charset val="238"/>
      </rPr>
      <t>wo</t>
    </r>
    <r>
      <rPr>
        <sz val="8"/>
        <rFont val="Arial"/>
        <family val="2"/>
        <charset val="238"/>
      </rPr>
      <t xml:space="preserve"> - t</t>
    </r>
    <r>
      <rPr>
        <vertAlign val="subscript"/>
        <sz val="8"/>
        <rFont val="Arial"/>
        <family val="2"/>
        <charset val="238"/>
      </rPr>
      <t>zo</t>
    </r>
    <r>
      <rPr>
        <sz val="8"/>
        <rFont val="Arial"/>
        <family val="2"/>
        <charset val="238"/>
      </rPr>
      <t>) * U</t>
    </r>
    <r>
      <rPr>
        <vertAlign val="subscript"/>
        <sz val="8"/>
        <rFont val="Arial"/>
        <family val="2"/>
        <charset val="238"/>
      </rPr>
      <t>o</t>
    </r>
    <r>
      <rPr>
        <sz val="8"/>
        <rFont val="Arial"/>
        <family val="2"/>
        <charset val="238"/>
      </rPr>
      <t xml:space="preserve"> </t>
    </r>
  </si>
  <si>
    <r>
      <t>q</t>
    </r>
    <r>
      <rPr>
        <vertAlign val="subscript"/>
        <sz val="8"/>
        <rFont val="Arial"/>
        <family val="2"/>
        <charset val="238"/>
      </rPr>
      <t xml:space="preserve">0,w, </t>
    </r>
    <r>
      <rPr>
        <sz val="8"/>
        <rFont val="Arial"/>
        <family val="2"/>
        <charset val="238"/>
      </rPr>
      <t>q</t>
    </r>
    <r>
      <rPr>
        <vertAlign val="subscript"/>
        <sz val="8"/>
        <rFont val="Arial"/>
        <family val="2"/>
        <charset val="238"/>
      </rPr>
      <t xml:space="preserve">1,w </t>
    </r>
    <r>
      <rPr>
        <sz val="8"/>
        <rFont val="Arial"/>
        <family val="2"/>
        <charset val="238"/>
      </rPr>
      <t>= 3,4 *10</t>
    </r>
    <r>
      <rPr>
        <vertAlign val="superscript"/>
        <sz val="8"/>
        <rFont val="Arial"/>
        <family val="2"/>
        <charset val="238"/>
      </rPr>
      <t>-4</t>
    </r>
    <r>
      <rPr>
        <sz val="8"/>
        <rFont val="Arial"/>
        <family val="2"/>
        <charset val="238"/>
      </rPr>
      <t xml:space="preserve"> * C</t>
    </r>
    <r>
      <rPr>
        <vertAlign val="subscript"/>
        <sz val="8"/>
        <rFont val="Arial"/>
        <family val="2"/>
        <charset val="238"/>
      </rPr>
      <t>m</t>
    </r>
    <r>
      <rPr>
        <sz val="8"/>
        <rFont val="Arial"/>
        <family val="2"/>
        <charset val="238"/>
      </rPr>
      <t xml:space="preserve"> * C</t>
    </r>
    <r>
      <rPr>
        <vertAlign val="subscript"/>
        <sz val="8"/>
        <rFont val="Arial"/>
        <family val="2"/>
        <charset val="238"/>
      </rPr>
      <t>w</t>
    </r>
    <r>
      <rPr>
        <sz val="8"/>
        <rFont val="Arial"/>
        <family val="2"/>
        <charset val="238"/>
      </rPr>
      <t xml:space="preserve"> * V</t>
    </r>
    <r>
      <rPr>
        <vertAlign val="subscript"/>
        <sz val="8"/>
        <rFont val="Arial"/>
        <family val="2"/>
        <charset val="238"/>
      </rPr>
      <t xml:space="preserve">norm </t>
    </r>
    <r>
      <rPr>
        <sz val="8"/>
        <rFont val="Arial"/>
        <family val="2"/>
        <charset val="238"/>
      </rPr>
      <t xml:space="preserve"> * (t</t>
    </r>
    <r>
      <rPr>
        <vertAlign val="subscript"/>
        <sz val="8"/>
        <rFont val="Arial"/>
        <family val="2"/>
        <charset val="238"/>
      </rPr>
      <t>wo</t>
    </r>
    <r>
      <rPr>
        <sz val="8"/>
        <rFont val="Arial"/>
        <family val="2"/>
        <charset val="238"/>
      </rPr>
      <t xml:space="preserve"> - t</t>
    </r>
    <r>
      <rPr>
        <vertAlign val="subscript"/>
        <sz val="8"/>
        <rFont val="Arial"/>
        <family val="2"/>
        <charset val="238"/>
      </rPr>
      <t>zo</t>
    </r>
    <r>
      <rPr>
        <sz val="8"/>
        <rFont val="Arial"/>
        <family val="2"/>
        <charset val="238"/>
      </rPr>
      <t>)</t>
    </r>
  </si>
  <si>
    <r>
      <t>Σq</t>
    </r>
    <r>
      <rPr>
        <vertAlign val="subscript"/>
        <sz val="8"/>
        <rFont val="Arial"/>
        <family val="2"/>
        <charset val="238"/>
      </rPr>
      <t xml:space="preserve">0, </t>
    </r>
    <r>
      <rPr>
        <sz val="8"/>
        <rFont val="Arial"/>
        <family val="2"/>
        <charset val="238"/>
      </rPr>
      <t>q</t>
    </r>
    <r>
      <rPr>
        <vertAlign val="subscript"/>
        <sz val="8"/>
        <rFont val="Arial"/>
        <family val="2"/>
        <charset val="238"/>
      </rPr>
      <t xml:space="preserve">1  </t>
    </r>
    <r>
      <rPr>
        <sz val="8"/>
        <rFont val="Arial"/>
        <family val="2"/>
        <charset val="238"/>
      </rPr>
      <t>= q</t>
    </r>
    <r>
      <rPr>
        <vertAlign val="subscript"/>
        <sz val="8"/>
        <rFont val="Arial"/>
        <family val="2"/>
        <charset val="238"/>
      </rPr>
      <t xml:space="preserve">0,p, </t>
    </r>
    <r>
      <rPr>
        <sz val="8"/>
        <rFont val="Arial"/>
        <family val="2"/>
        <charset val="238"/>
      </rPr>
      <t>q</t>
    </r>
    <r>
      <rPr>
        <vertAlign val="subscript"/>
        <sz val="8"/>
        <rFont val="Arial"/>
        <family val="2"/>
        <charset val="238"/>
      </rPr>
      <t xml:space="preserve">1,p </t>
    </r>
    <r>
      <rPr>
        <sz val="8"/>
        <rFont val="Arial"/>
        <family val="2"/>
        <charset val="238"/>
      </rPr>
      <t>+ q</t>
    </r>
    <r>
      <rPr>
        <vertAlign val="subscript"/>
        <sz val="8"/>
        <rFont val="Arial"/>
        <family val="2"/>
        <charset val="238"/>
      </rPr>
      <t xml:space="preserve">0,w, </t>
    </r>
    <r>
      <rPr>
        <sz val="8"/>
        <rFont val="Arial"/>
        <family val="2"/>
        <charset val="238"/>
      </rPr>
      <t>q</t>
    </r>
    <r>
      <rPr>
        <vertAlign val="subscript"/>
        <sz val="8"/>
        <rFont val="Arial"/>
        <family val="2"/>
        <charset val="238"/>
      </rPr>
      <t>1,w</t>
    </r>
  </si>
  <si>
    <t>Roczna oszczędność kosztów</t>
  </si>
  <si>
    <r>
      <t>ΔQ</t>
    </r>
    <r>
      <rPr>
        <vertAlign val="subscript"/>
        <sz val="8"/>
        <rFont val="Arial"/>
        <family val="2"/>
        <charset val="238"/>
      </rPr>
      <t xml:space="preserve">ru </t>
    </r>
    <r>
      <rPr>
        <sz val="8"/>
        <rFont val="Arial"/>
        <family val="2"/>
        <charset val="238"/>
      </rPr>
      <t>= (Q</t>
    </r>
    <r>
      <rPr>
        <vertAlign val="subscript"/>
        <sz val="8"/>
        <rFont val="Arial"/>
        <family val="2"/>
        <charset val="238"/>
      </rPr>
      <t>ou</t>
    </r>
    <r>
      <rPr>
        <sz val="8"/>
        <rFont val="Arial"/>
        <family val="2"/>
        <charset val="238"/>
      </rPr>
      <t xml:space="preserve"> - Q</t>
    </r>
    <r>
      <rPr>
        <vertAlign val="subscript"/>
        <sz val="8"/>
        <rFont val="Arial"/>
        <family val="2"/>
        <charset val="238"/>
      </rPr>
      <t>nu</t>
    </r>
    <r>
      <rPr>
        <sz val="8"/>
        <rFont val="Arial"/>
        <family val="2"/>
        <charset val="238"/>
      </rPr>
      <t>) * O</t>
    </r>
    <r>
      <rPr>
        <vertAlign val="subscript"/>
        <sz val="8"/>
        <rFont val="Arial"/>
        <family val="2"/>
        <charset val="238"/>
      </rPr>
      <t xml:space="preserve">z </t>
    </r>
    <r>
      <rPr>
        <sz val="8"/>
        <rFont val="Arial"/>
        <family val="2"/>
        <charset val="238"/>
      </rPr>
      <t xml:space="preserve"> + 12(q</t>
    </r>
    <r>
      <rPr>
        <vertAlign val="subscript"/>
        <sz val="8"/>
        <rFont val="Arial"/>
        <family val="2"/>
        <charset val="238"/>
      </rPr>
      <t>ou</t>
    </r>
    <r>
      <rPr>
        <sz val="8"/>
        <rFont val="Arial"/>
        <family val="2"/>
        <charset val="238"/>
      </rPr>
      <t xml:space="preserve"> - q</t>
    </r>
    <r>
      <rPr>
        <vertAlign val="subscript"/>
        <sz val="8"/>
        <rFont val="Arial"/>
        <family val="2"/>
        <charset val="238"/>
      </rPr>
      <t>nu</t>
    </r>
    <r>
      <rPr>
        <sz val="8"/>
        <rFont val="Arial"/>
        <family val="2"/>
        <charset val="238"/>
      </rPr>
      <t>) * O</t>
    </r>
    <r>
      <rPr>
        <vertAlign val="subscript"/>
        <sz val="8"/>
        <rFont val="Arial"/>
        <family val="2"/>
        <charset val="238"/>
      </rPr>
      <t>m</t>
    </r>
  </si>
  <si>
    <r>
      <t>Jednostkowa cena wymiany okien [n</t>
    </r>
    <r>
      <rPr>
        <vertAlign val="subscript"/>
        <sz val="8"/>
        <rFont val="Arial"/>
        <family val="2"/>
        <charset val="238"/>
      </rPr>
      <t xml:space="preserve">ok </t>
    </r>
    <r>
      <rPr>
        <sz val="8"/>
        <rFont val="Arial"/>
        <family val="2"/>
        <charset val="238"/>
      </rPr>
      <t>]</t>
    </r>
  </si>
  <si>
    <r>
      <t>zł/m</t>
    </r>
    <r>
      <rPr>
        <vertAlign val="superscript"/>
        <sz val="8"/>
        <rFont val="Arial"/>
        <family val="2"/>
        <charset val="238"/>
      </rPr>
      <t>2</t>
    </r>
  </si>
  <si>
    <r>
      <t>Koszt wymiany okien [N</t>
    </r>
    <r>
      <rPr>
        <vertAlign val="subscript"/>
        <sz val="8"/>
        <rFont val="Arial"/>
        <family val="2"/>
        <charset val="238"/>
      </rPr>
      <t>ok</t>
    </r>
    <r>
      <rPr>
        <sz val="8"/>
        <rFont val="Arial"/>
        <family val="2"/>
        <charset val="238"/>
      </rPr>
      <t>]</t>
    </r>
  </si>
  <si>
    <r>
      <t>Koszt modernizacji wentylacji [N</t>
    </r>
    <r>
      <rPr>
        <vertAlign val="subscript"/>
        <sz val="8"/>
        <rFont val="Arial"/>
        <family val="2"/>
        <charset val="238"/>
      </rPr>
      <t>w</t>
    </r>
    <r>
      <rPr>
        <sz val="8"/>
        <rFont val="Arial"/>
        <family val="2"/>
        <charset val="238"/>
      </rPr>
      <t>]</t>
    </r>
  </si>
  <si>
    <t>Łączne nakłady inwestycyjne  [N]</t>
  </si>
  <si>
    <r>
      <t>SPBT = N/ΔQ</t>
    </r>
    <r>
      <rPr>
        <vertAlign val="subscript"/>
        <sz val="8"/>
        <rFont val="Arial"/>
        <family val="2"/>
        <charset val="238"/>
      </rPr>
      <t>ru</t>
    </r>
  </si>
  <si>
    <t>lata</t>
  </si>
  <si>
    <t xml:space="preserve">Wybrany wariant usprawnienia: </t>
  </si>
  <si>
    <t>Wariant nr</t>
  </si>
  <si>
    <t>Współczynnik przenikania ciepła dla wybranego wariantu</t>
  </si>
  <si>
    <t>Współczynnik przenikania ciepła  wg obowiązujących Warunków Technicznych</t>
  </si>
  <si>
    <t>Koszt  N</t>
  </si>
  <si>
    <t>Powierzchnię okien można opcjonalnie podać z przedmiaru lub zestawienia stolarki wg dokumentacji projektowej</t>
  </si>
  <si>
    <t>Powierzchnię drzwi można opcjonalnie podać z przedmiaru lub zestawienia stolarki wg dokumentacji projektowej</t>
  </si>
  <si>
    <t>Powierzchnię przeszklenia można opcjonalnie podać z przedmiaru lub zestawienia stolarki wg dokumentacji projektowej</t>
  </si>
  <si>
    <t>Ściany, stropy i dachy</t>
  </si>
  <si>
    <t>Krok 2.0.</t>
  </si>
  <si>
    <t>Docieplenie ścian w gruncie jako mostek cieplny</t>
  </si>
  <si>
    <t>Krok 2.1.</t>
  </si>
  <si>
    <t>Docieplenie podłogi w piwnicy</t>
  </si>
  <si>
    <t>Krok 2.2.</t>
  </si>
  <si>
    <t>Docieplenie ścian piwnic w gruncie</t>
  </si>
  <si>
    <t>Krok 2.3.</t>
  </si>
  <si>
    <t>Docieplenie ścian piwnic ponad gruntem</t>
  </si>
  <si>
    <t>Krok 2.4.</t>
  </si>
  <si>
    <t>Docieplenie stropu nad piwnicą</t>
  </si>
  <si>
    <t>Krok 2.5.</t>
  </si>
  <si>
    <t>Docieplenie podłogi na gruncie</t>
  </si>
  <si>
    <t>Krok 2.6.</t>
  </si>
  <si>
    <t>Docieplenie ścian nadziemia I</t>
  </si>
  <si>
    <t>Krok 2.7.</t>
  </si>
  <si>
    <t>Docieplenie ścian nadziemia II</t>
  </si>
  <si>
    <t>Krok 2.8.</t>
  </si>
  <si>
    <t>Docieplenie ścian nadziemia III</t>
  </si>
  <si>
    <t>Krok 2.9.</t>
  </si>
  <si>
    <t>Docieplenie stropu ostatniej kondygnacji</t>
  </si>
  <si>
    <t>Krok 2.10.</t>
  </si>
  <si>
    <t>Docieplenie dachu</t>
  </si>
  <si>
    <t>Powierzchnia</t>
  </si>
  <si>
    <t xml:space="preserve">Powierzchnia przegrody do obliczania strat </t>
  </si>
  <si>
    <t>Wsp. przenikania ciepła przed termomodernizacją wg OZC</t>
  </si>
  <si>
    <r>
      <t>U</t>
    </r>
    <r>
      <rPr>
        <vertAlign val="subscript"/>
        <sz val="7"/>
        <rFont val="Arial"/>
        <family val="2"/>
        <charset val="238"/>
      </rPr>
      <t>o</t>
    </r>
  </si>
  <si>
    <r>
      <t>W/(m</t>
    </r>
    <r>
      <rPr>
        <vertAlign val="superscript"/>
        <sz val="7"/>
        <rFont val="Arial"/>
        <family val="2"/>
        <charset val="238"/>
      </rPr>
      <t>2</t>
    </r>
    <r>
      <rPr>
        <sz val="7"/>
        <rFont val="Arial"/>
        <family val="2"/>
        <charset val="238"/>
      </rPr>
      <t>K)</t>
    </r>
  </si>
  <si>
    <t>Powierzchnia przegrody do obliczania kosztu usprawnienia</t>
  </si>
  <si>
    <r>
      <t>A</t>
    </r>
    <r>
      <rPr>
        <vertAlign val="subscript"/>
        <sz val="7"/>
        <rFont val="Arial"/>
        <family val="2"/>
        <charset val="238"/>
      </rPr>
      <t>koszt</t>
    </r>
  </si>
  <si>
    <r>
      <t>A</t>
    </r>
    <r>
      <rPr>
        <vertAlign val="subscript"/>
        <sz val="8"/>
        <rFont val="Arial"/>
        <family val="2"/>
        <charset val="238"/>
      </rPr>
      <t>koszt</t>
    </r>
  </si>
  <si>
    <t>Warstwa ocieplenia</t>
  </si>
  <si>
    <t>g</t>
  </si>
  <si>
    <t>cm</t>
  </si>
  <si>
    <t xml:space="preserve">Ilość stopniodni </t>
  </si>
  <si>
    <t>Sd</t>
  </si>
  <si>
    <t>dzieńK/rok</t>
  </si>
  <si>
    <t>Wsp. przewodzenia ciepła izolacji cieplnej</t>
  </si>
  <si>
    <t>λ</t>
  </si>
  <si>
    <t>W/(mK)</t>
  </si>
  <si>
    <t>Opór cieplny dla stanu istniejącego</t>
  </si>
  <si>
    <r>
      <t>R</t>
    </r>
    <r>
      <rPr>
        <vertAlign val="subscript"/>
        <sz val="7"/>
        <rFont val="Arial"/>
        <family val="2"/>
        <charset val="238"/>
      </rPr>
      <t>akt</t>
    </r>
  </si>
  <si>
    <r>
      <t>(m</t>
    </r>
    <r>
      <rPr>
        <vertAlign val="superscript"/>
        <sz val="7"/>
        <rFont val="Arial"/>
        <family val="2"/>
        <charset val="238"/>
      </rPr>
      <t>2</t>
    </r>
    <r>
      <rPr>
        <sz val="7"/>
        <rFont val="Arial"/>
        <family val="2"/>
        <charset val="238"/>
      </rPr>
      <t>K)/W</t>
    </r>
  </si>
  <si>
    <r>
      <t>R</t>
    </r>
    <r>
      <rPr>
        <vertAlign val="subscript"/>
        <sz val="8"/>
        <rFont val="Arial"/>
        <family val="2"/>
        <charset val="238"/>
      </rPr>
      <t>akt</t>
    </r>
  </si>
  <si>
    <r>
      <t>(m</t>
    </r>
    <r>
      <rPr>
        <vertAlign val="superscript"/>
        <sz val="8"/>
        <rFont val="Arial"/>
        <family val="2"/>
        <charset val="238"/>
      </rPr>
      <t>2</t>
    </r>
    <r>
      <rPr>
        <sz val="8"/>
        <rFont val="Arial"/>
        <family val="2"/>
        <charset val="238"/>
      </rPr>
      <t>K)/W</t>
    </r>
  </si>
  <si>
    <t>Koszt jednostkowy docieplenia</t>
  </si>
  <si>
    <r>
      <t>zł/m</t>
    </r>
    <r>
      <rPr>
        <vertAlign val="superscript"/>
        <sz val="7"/>
        <rFont val="Arial"/>
        <family val="2"/>
        <charset val="238"/>
      </rPr>
      <t>2</t>
    </r>
  </si>
  <si>
    <t>Opór cieplny dla stanu istniejącego po demontażu ocieplenia (opcja)</t>
  </si>
  <si>
    <r>
      <t>R</t>
    </r>
    <r>
      <rPr>
        <vertAlign val="subscript"/>
        <sz val="7"/>
        <rFont val="Arial"/>
        <family val="2"/>
        <charset val="238"/>
      </rPr>
      <t xml:space="preserve">obl </t>
    </r>
  </si>
  <si>
    <r>
      <t>R</t>
    </r>
    <r>
      <rPr>
        <vertAlign val="subscript"/>
        <sz val="8"/>
        <rFont val="Arial"/>
        <family val="2"/>
        <charset val="238"/>
      </rPr>
      <t xml:space="preserve">obl </t>
    </r>
  </si>
  <si>
    <r>
      <t>t</t>
    </r>
    <r>
      <rPr>
        <vertAlign val="subscript"/>
        <sz val="7"/>
        <rFont val="Arial"/>
        <family val="2"/>
        <charset val="238"/>
      </rPr>
      <t>zo</t>
    </r>
  </si>
  <si>
    <r>
      <t>o</t>
    </r>
    <r>
      <rPr>
        <sz val="7"/>
        <rFont val="Arial"/>
        <family val="2"/>
        <charset val="238"/>
      </rPr>
      <t>C</t>
    </r>
  </si>
  <si>
    <t>Wsp. przenikania ciepła po termomodernizacji wg OZC</t>
  </si>
  <si>
    <r>
      <t>U</t>
    </r>
    <r>
      <rPr>
        <vertAlign val="subscript"/>
        <sz val="7"/>
        <rFont val="Arial"/>
        <family val="2"/>
        <charset val="238"/>
      </rPr>
      <t>proj</t>
    </r>
  </si>
  <si>
    <r>
      <t>t</t>
    </r>
    <r>
      <rPr>
        <vertAlign val="subscript"/>
        <sz val="7"/>
        <rFont val="Arial"/>
        <family val="2"/>
        <charset val="238"/>
      </rPr>
      <t>wo</t>
    </r>
  </si>
  <si>
    <t>Efekt energetyczny</t>
  </si>
  <si>
    <t>Niemierzalny</t>
  </si>
  <si>
    <t xml:space="preserve">Deklarowany współczynnik przewodności materiału izolacyjnego </t>
  </si>
  <si>
    <t>W/mK</t>
  </si>
  <si>
    <r>
      <t>O</t>
    </r>
    <r>
      <rPr>
        <vertAlign val="subscript"/>
        <sz val="7"/>
        <rFont val="Arial"/>
        <family val="2"/>
        <charset val="238"/>
      </rPr>
      <t>m</t>
    </r>
  </si>
  <si>
    <t>zł/(kW*mc)</t>
  </si>
  <si>
    <r>
      <t>O</t>
    </r>
    <r>
      <rPr>
        <vertAlign val="subscript"/>
        <sz val="7"/>
        <rFont val="Arial"/>
        <family val="2"/>
        <charset val="238"/>
      </rPr>
      <t>z</t>
    </r>
  </si>
  <si>
    <t>Stan istniejący</t>
  </si>
  <si>
    <t>Warianty</t>
  </si>
  <si>
    <t>Warstwa dodatkowej izolacji termicznej  [Δg]</t>
  </si>
  <si>
    <t>Zwiększenie oporu cieplnego [ΔR = Δg/λ]</t>
  </si>
  <si>
    <r>
      <t>Opór cieplny [R</t>
    </r>
    <r>
      <rPr>
        <vertAlign val="subscript"/>
        <sz val="8"/>
        <rFont val="Arial"/>
        <family val="2"/>
        <charset val="238"/>
      </rPr>
      <t>0,w</t>
    </r>
    <r>
      <rPr>
        <sz val="8"/>
        <rFont val="Arial"/>
        <family val="2"/>
        <charset val="238"/>
      </rPr>
      <t>]</t>
    </r>
  </si>
  <si>
    <r>
      <t>Wsp. przenikania ciepła [U</t>
    </r>
    <r>
      <rPr>
        <vertAlign val="subscript"/>
        <sz val="8"/>
        <rFont val="Arial"/>
        <family val="2"/>
        <charset val="238"/>
      </rPr>
      <t>0</t>
    </r>
    <r>
      <rPr>
        <sz val="8"/>
        <rFont val="Arial"/>
        <family val="2"/>
        <charset val="238"/>
      </rPr>
      <t>, U</t>
    </r>
    <r>
      <rPr>
        <vertAlign val="subscript"/>
        <sz val="8"/>
        <rFont val="Arial"/>
        <family val="2"/>
        <charset val="238"/>
      </rPr>
      <t>w</t>
    </r>
    <r>
      <rPr>
        <sz val="8"/>
        <rFont val="Arial"/>
        <family val="2"/>
        <charset val="238"/>
      </rPr>
      <t>]</t>
    </r>
  </si>
  <si>
    <r>
      <t>Q</t>
    </r>
    <r>
      <rPr>
        <vertAlign val="subscript"/>
        <sz val="8"/>
        <rFont val="Arial"/>
        <family val="2"/>
        <charset val="238"/>
      </rPr>
      <t xml:space="preserve">0,u, </t>
    </r>
    <r>
      <rPr>
        <sz val="8"/>
        <rFont val="Arial"/>
        <family val="2"/>
        <charset val="238"/>
      </rPr>
      <t>Q</t>
    </r>
    <r>
      <rPr>
        <vertAlign val="subscript"/>
        <sz val="8"/>
        <rFont val="Arial"/>
        <family val="2"/>
        <charset val="238"/>
      </rPr>
      <t xml:space="preserve">w,u </t>
    </r>
    <r>
      <rPr>
        <sz val="8"/>
        <rFont val="Arial"/>
        <family val="2"/>
        <charset val="238"/>
      </rPr>
      <t>= 8,64 *10</t>
    </r>
    <r>
      <rPr>
        <vertAlign val="superscript"/>
        <sz val="8"/>
        <rFont val="Arial"/>
        <family val="2"/>
        <charset val="238"/>
      </rPr>
      <t>-5</t>
    </r>
    <r>
      <rPr>
        <sz val="8"/>
        <rFont val="Arial"/>
        <family val="2"/>
        <charset val="238"/>
      </rPr>
      <t xml:space="preserve"> * Sd *A/R</t>
    </r>
  </si>
  <si>
    <r>
      <t>q</t>
    </r>
    <r>
      <rPr>
        <vertAlign val="subscript"/>
        <sz val="8"/>
        <rFont val="Arial"/>
        <family val="2"/>
        <charset val="238"/>
      </rPr>
      <t xml:space="preserve">0,u, </t>
    </r>
    <r>
      <rPr>
        <sz val="8"/>
        <rFont val="Arial"/>
        <family val="2"/>
        <charset val="238"/>
      </rPr>
      <t>q</t>
    </r>
    <r>
      <rPr>
        <vertAlign val="subscript"/>
        <sz val="8"/>
        <rFont val="Arial"/>
        <family val="2"/>
        <charset val="238"/>
      </rPr>
      <t xml:space="preserve">w,u </t>
    </r>
    <r>
      <rPr>
        <sz val="8"/>
        <rFont val="Arial"/>
        <family val="2"/>
        <charset val="238"/>
      </rPr>
      <t>= 10</t>
    </r>
    <r>
      <rPr>
        <vertAlign val="superscript"/>
        <sz val="8"/>
        <rFont val="Arial"/>
        <family val="2"/>
        <charset val="238"/>
      </rPr>
      <t>-3</t>
    </r>
    <r>
      <rPr>
        <sz val="8"/>
        <rFont val="Arial"/>
        <family val="2"/>
        <charset val="238"/>
      </rPr>
      <t xml:space="preserve"> *A</t>
    </r>
    <r>
      <rPr>
        <vertAlign val="subscript"/>
        <sz val="8"/>
        <rFont val="Arial"/>
        <family val="2"/>
        <charset val="238"/>
      </rPr>
      <t xml:space="preserve"> </t>
    </r>
    <r>
      <rPr>
        <sz val="8"/>
        <rFont val="Arial"/>
        <family val="2"/>
        <charset val="238"/>
      </rPr>
      <t>* (t</t>
    </r>
    <r>
      <rPr>
        <vertAlign val="subscript"/>
        <sz val="8"/>
        <rFont val="Arial"/>
        <family val="2"/>
        <charset val="238"/>
      </rPr>
      <t>wo</t>
    </r>
    <r>
      <rPr>
        <sz val="8"/>
        <rFont val="Arial"/>
        <family val="2"/>
        <charset val="238"/>
      </rPr>
      <t xml:space="preserve"> - t</t>
    </r>
    <r>
      <rPr>
        <vertAlign val="subscript"/>
        <sz val="8"/>
        <rFont val="Arial"/>
        <family val="2"/>
        <charset val="238"/>
      </rPr>
      <t>zo</t>
    </r>
    <r>
      <rPr>
        <sz val="8"/>
        <rFont val="Arial"/>
        <family val="2"/>
        <charset val="238"/>
      </rPr>
      <t>)R</t>
    </r>
  </si>
  <si>
    <r>
      <t>Koszty eksploatacji K</t>
    </r>
    <r>
      <rPr>
        <vertAlign val="subscript"/>
        <sz val="8"/>
        <rFont val="Arial"/>
        <family val="2"/>
        <charset val="238"/>
      </rPr>
      <t>en</t>
    </r>
    <r>
      <rPr>
        <sz val="8"/>
        <rFont val="Arial"/>
        <family val="2"/>
        <charset val="238"/>
      </rPr>
      <t xml:space="preserve"> = Q * Oz  + 12 *q * Om</t>
    </r>
  </si>
  <si>
    <r>
      <t>Efekt kosztów eksploatacji  ΔK</t>
    </r>
    <r>
      <rPr>
        <vertAlign val="subscript"/>
        <sz val="8"/>
        <rFont val="Arial"/>
        <family val="2"/>
        <charset val="238"/>
      </rPr>
      <t xml:space="preserve">en </t>
    </r>
    <r>
      <rPr>
        <sz val="8"/>
        <rFont val="Arial"/>
        <family val="2"/>
        <charset val="238"/>
      </rPr>
      <t>= K</t>
    </r>
    <r>
      <rPr>
        <vertAlign val="subscript"/>
        <sz val="8"/>
        <rFont val="Arial"/>
        <family val="2"/>
        <charset val="238"/>
      </rPr>
      <t>en baza</t>
    </r>
    <r>
      <rPr>
        <sz val="8"/>
        <rFont val="Arial"/>
        <family val="2"/>
        <charset val="238"/>
      </rPr>
      <t xml:space="preserve"> - K</t>
    </r>
    <r>
      <rPr>
        <vertAlign val="subscript"/>
        <sz val="8"/>
        <rFont val="Arial"/>
        <family val="2"/>
        <charset val="238"/>
      </rPr>
      <t>en w</t>
    </r>
  </si>
  <si>
    <r>
      <t>Jednostkowa cena stała docieplenia [n</t>
    </r>
    <r>
      <rPr>
        <vertAlign val="subscript"/>
        <sz val="8"/>
        <rFont val="Arial"/>
        <family val="2"/>
        <charset val="238"/>
      </rPr>
      <t>us</t>
    </r>
    <r>
      <rPr>
        <sz val="8"/>
        <rFont val="Arial"/>
        <family val="2"/>
        <charset val="238"/>
      </rPr>
      <t>]</t>
    </r>
  </si>
  <si>
    <r>
      <t>Jednostkowa cena zmienna docieplenia [n</t>
    </r>
    <r>
      <rPr>
        <vertAlign val="subscript"/>
        <sz val="8"/>
        <rFont val="Arial"/>
        <family val="2"/>
        <charset val="238"/>
      </rPr>
      <t>uz</t>
    </r>
    <r>
      <rPr>
        <sz val="8"/>
        <rFont val="Arial"/>
        <family val="2"/>
        <charset val="238"/>
      </rPr>
      <t>]</t>
    </r>
  </si>
  <si>
    <r>
      <t>zł/m</t>
    </r>
    <r>
      <rPr>
        <vertAlign val="superscript"/>
        <sz val="7"/>
        <rFont val="Arial"/>
        <family val="2"/>
        <charset val="238"/>
      </rPr>
      <t>3</t>
    </r>
  </si>
  <si>
    <r>
      <t>zł/m</t>
    </r>
    <r>
      <rPr>
        <vertAlign val="superscript"/>
        <sz val="8"/>
        <rFont val="Arial"/>
        <family val="2"/>
        <charset val="238"/>
      </rPr>
      <t>3</t>
    </r>
  </si>
  <si>
    <r>
      <t>Łączna jednostkowa cena docieplenia [n</t>
    </r>
    <r>
      <rPr>
        <vertAlign val="subscript"/>
        <sz val="8"/>
        <rFont val="Arial"/>
        <family val="2"/>
        <charset val="238"/>
      </rPr>
      <t>u</t>
    </r>
    <r>
      <rPr>
        <sz val="8"/>
        <rFont val="Arial"/>
        <family val="2"/>
        <charset val="238"/>
      </rPr>
      <t>]</t>
    </r>
  </si>
  <si>
    <r>
      <t>Koszt docieplenia [N = A</t>
    </r>
    <r>
      <rPr>
        <vertAlign val="subscript"/>
        <sz val="8"/>
        <rFont val="Arial"/>
        <family val="2"/>
        <charset val="238"/>
      </rPr>
      <t>koszt</t>
    </r>
    <r>
      <rPr>
        <sz val="8"/>
        <rFont val="Arial"/>
        <family val="2"/>
        <charset val="238"/>
      </rPr>
      <t xml:space="preserve"> * n</t>
    </r>
    <r>
      <rPr>
        <vertAlign val="subscript"/>
        <sz val="8"/>
        <rFont val="Arial"/>
        <family val="2"/>
        <charset val="238"/>
      </rPr>
      <t>u</t>
    </r>
    <r>
      <rPr>
        <sz val="8"/>
        <rFont val="Arial"/>
        <family val="2"/>
        <charset val="238"/>
      </rPr>
      <t>]</t>
    </r>
  </si>
  <si>
    <t>SPBT = N/Δqru</t>
  </si>
  <si>
    <r>
      <t>W/(m</t>
    </r>
    <r>
      <rPr>
        <vertAlign val="superscript"/>
        <sz val="7"/>
        <rFont val="Arial"/>
        <family val="2"/>
        <charset val="238"/>
      </rPr>
      <t xml:space="preserve">2 </t>
    </r>
    <r>
      <rPr>
        <sz val="7"/>
        <rFont val="Arial"/>
        <family val="2"/>
        <charset val="238"/>
      </rPr>
      <t>* K)</t>
    </r>
  </si>
  <si>
    <t>Koszt  docieplenia [N]</t>
  </si>
  <si>
    <t>Krok "0"</t>
  </si>
  <si>
    <t>Krok "11"</t>
  </si>
  <si>
    <t>Budynek</t>
  </si>
  <si>
    <t>Rodzaj oświetlenia</t>
  </si>
  <si>
    <t>Dane ogólne do wypełnienia:</t>
  </si>
  <si>
    <t>Powierzchnia użytkowa</t>
  </si>
  <si>
    <r>
      <t>m</t>
    </r>
    <r>
      <rPr>
        <vertAlign val="superscript"/>
        <sz val="7"/>
        <color theme="1"/>
        <rFont val="Calibri"/>
        <family val="2"/>
        <charset val="238"/>
        <scheme val="minor"/>
      </rPr>
      <t>2</t>
    </r>
  </si>
  <si>
    <t>Czas użytkowania</t>
  </si>
  <si>
    <r>
      <t>t</t>
    </r>
    <r>
      <rPr>
        <vertAlign val="subscript"/>
        <sz val="7"/>
        <color theme="1"/>
        <rFont val="Arial"/>
        <family val="2"/>
        <charset val="238"/>
      </rPr>
      <t>d</t>
    </r>
    <r>
      <rPr>
        <sz val="7"/>
        <color theme="1"/>
        <rFont val="Arial"/>
        <family val="2"/>
        <charset val="238"/>
      </rPr>
      <t xml:space="preserve"> + t</t>
    </r>
    <r>
      <rPr>
        <vertAlign val="subscript"/>
        <sz val="7"/>
        <color theme="1"/>
        <rFont val="Arial"/>
        <family val="2"/>
        <charset val="238"/>
      </rPr>
      <t>n</t>
    </r>
  </si>
  <si>
    <t>h/rok</t>
  </si>
  <si>
    <t>Regulacja ręczna</t>
  </si>
  <si>
    <r>
      <t>F</t>
    </r>
    <r>
      <rPr>
        <vertAlign val="subscript"/>
        <sz val="7"/>
        <color theme="1"/>
        <rFont val="Arial"/>
        <family val="2"/>
        <charset val="238"/>
      </rPr>
      <t>o</t>
    </r>
  </si>
  <si>
    <t>Regulacja automatyczna  (ręczna)</t>
  </si>
  <si>
    <t>Brak uwzględniania światła dziennego</t>
  </si>
  <si>
    <r>
      <t>F</t>
    </r>
    <r>
      <rPr>
        <vertAlign val="subscript"/>
        <sz val="7"/>
        <color theme="1"/>
        <rFont val="Arial"/>
        <family val="2"/>
        <charset val="238"/>
      </rPr>
      <t>d</t>
    </r>
  </si>
  <si>
    <t>Uwzględnienia światła dziennego  (brak)</t>
  </si>
  <si>
    <t>Brak regulacji natężenia  światła</t>
  </si>
  <si>
    <t>MF</t>
  </si>
  <si>
    <t>Jest regulacja natężenia  światła (brak)</t>
  </si>
  <si>
    <t>Obniżenie natężenia światła</t>
  </si>
  <si>
    <r>
      <t>F</t>
    </r>
    <r>
      <rPr>
        <vertAlign val="subscript"/>
        <sz val="7"/>
        <color theme="1"/>
        <rFont val="Arial"/>
        <family val="2"/>
        <charset val="238"/>
      </rPr>
      <t>c</t>
    </r>
  </si>
  <si>
    <t>∑ regulacji oświetlenia</t>
  </si>
  <si>
    <r>
      <t>F</t>
    </r>
    <r>
      <rPr>
        <vertAlign val="subscript"/>
        <sz val="7"/>
        <color theme="1"/>
        <rFont val="Arial"/>
        <family val="2"/>
        <charset val="238"/>
      </rPr>
      <t>o</t>
    </r>
    <r>
      <rPr>
        <sz val="7"/>
        <color theme="1"/>
        <rFont val="Arial"/>
        <family val="2"/>
        <charset val="238"/>
      </rPr>
      <t>*F</t>
    </r>
    <r>
      <rPr>
        <vertAlign val="subscript"/>
        <sz val="8"/>
        <color theme="1"/>
        <rFont val="Arial"/>
        <family val="2"/>
        <charset val="238"/>
      </rPr>
      <t>d</t>
    </r>
    <r>
      <rPr>
        <sz val="7"/>
        <color theme="1"/>
        <rFont val="Arial"/>
        <family val="2"/>
        <charset val="238"/>
      </rPr>
      <t>*MF*F</t>
    </r>
    <r>
      <rPr>
        <vertAlign val="subscript"/>
        <sz val="7"/>
        <color theme="1"/>
        <rFont val="Arial"/>
        <family val="2"/>
        <charset val="238"/>
      </rPr>
      <t>c</t>
    </r>
  </si>
  <si>
    <t>Bilans lamp do wypełnienia:</t>
  </si>
  <si>
    <t>Typ lamp</t>
  </si>
  <si>
    <t>Czas pracy</t>
  </si>
  <si>
    <t>Σ mocy</t>
  </si>
  <si>
    <t>Energia użytkowa</t>
  </si>
  <si>
    <t>Energia końcowa  wg analizy  lub OZC</t>
  </si>
  <si>
    <t>Luminancja katalogowa</t>
  </si>
  <si>
    <t>Sprawność lampy</t>
  </si>
  <si>
    <t>Lumin. realna</t>
  </si>
  <si>
    <t>Σ lumin</t>
  </si>
  <si>
    <t>h</t>
  </si>
  <si>
    <t>kW/szt.</t>
  </si>
  <si>
    <t>lm/szt</t>
  </si>
  <si>
    <t>lm/W</t>
  </si>
  <si>
    <t>lm</t>
  </si>
  <si>
    <t>Uzyskane wskaźniki:</t>
  </si>
  <si>
    <t>Wskaźnik luminancji</t>
  </si>
  <si>
    <r>
      <t>P</t>
    </r>
    <r>
      <rPr>
        <vertAlign val="subscript"/>
        <sz val="8"/>
        <color theme="1"/>
        <rFont val="Arial"/>
        <family val="2"/>
        <charset val="238"/>
      </rPr>
      <t>lm</t>
    </r>
  </si>
  <si>
    <r>
      <t>lm/m</t>
    </r>
    <r>
      <rPr>
        <vertAlign val="superscript"/>
        <sz val="7"/>
        <rFont val="Arial"/>
        <family val="2"/>
        <charset val="238"/>
      </rPr>
      <t>2</t>
    </r>
  </si>
  <si>
    <t>Wskaźnik mocy</t>
  </si>
  <si>
    <r>
      <t>P</t>
    </r>
    <r>
      <rPr>
        <vertAlign val="subscript"/>
        <sz val="8"/>
        <color theme="1"/>
        <rFont val="Arial"/>
        <family val="2"/>
        <charset val="238"/>
      </rPr>
      <t>n</t>
    </r>
  </si>
  <si>
    <r>
      <t>W/m</t>
    </r>
    <r>
      <rPr>
        <vertAlign val="superscript"/>
        <sz val="7"/>
        <rFont val="Arial"/>
        <family val="2"/>
        <charset val="238"/>
      </rPr>
      <t>2</t>
    </r>
  </si>
  <si>
    <t>Ceny i koszty:</t>
  </si>
  <si>
    <t>Cena zakupu energii el. w dniu sporządzania audytu</t>
  </si>
  <si>
    <r>
      <t>k</t>
    </r>
    <r>
      <rPr>
        <vertAlign val="subscript"/>
        <sz val="8"/>
        <color theme="1"/>
        <rFont val="Arial"/>
        <family val="2"/>
        <charset val="238"/>
      </rPr>
      <t>z</t>
    </r>
  </si>
  <si>
    <t>Koszt zakupu energii elektrycznej</t>
  </si>
  <si>
    <r>
      <t>K</t>
    </r>
    <r>
      <rPr>
        <vertAlign val="subscript"/>
        <sz val="8"/>
        <color theme="1"/>
        <rFont val="Arial"/>
        <family val="2"/>
        <charset val="238"/>
      </rPr>
      <t>z</t>
    </r>
  </si>
  <si>
    <r>
      <t>K</t>
    </r>
    <r>
      <rPr>
        <vertAlign val="subscript"/>
        <sz val="8"/>
        <color theme="1"/>
        <rFont val="Arial"/>
        <family val="2"/>
        <charset val="238"/>
      </rPr>
      <t>e</t>
    </r>
  </si>
  <si>
    <t>Razem koszty eksploatacji</t>
  </si>
  <si>
    <t>Efekty do stanu przed termomodernizacją:</t>
  </si>
  <si>
    <t>ΔK</t>
  </si>
  <si>
    <t>zł/szt.</t>
  </si>
  <si>
    <t>Krok " 9"</t>
  </si>
  <si>
    <t>Lokalizacja źródła ciepła</t>
  </si>
  <si>
    <t>Obiekty zasilane ze źródła ciepła</t>
  </si>
  <si>
    <t>Przebieg i typ sieci cieplnej</t>
  </si>
  <si>
    <t xml:space="preserve">Materiał i izolacja cieplna sieci </t>
  </si>
  <si>
    <t>Stan techniczny  sieci cieplnej</t>
  </si>
  <si>
    <t>Dane podstawowe do wypełnienia:</t>
  </si>
  <si>
    <t>Czas eksploatacji sieci w roku</t>
  </si>
  <si>
    <t>dni</t>
  </si>
  <si>
    <t>Średnia temperatura zasilania</t>
  </si>
  <si>
    <r>
      <t>t</t>
    </r>
    <r>
      <rPr>
        <vertAlign val="subscript"/>
        <sz val="8"/>
        <rFont val="Arial"/>
        <family val="2"/>
        <charset val="238"/>
      </rPr>
      <t>s. zas</t>
    </r>
  </si>
  <si>
    <t>Średnia temperatura powrotu</t>
  </si>
  <si>
    <r>
      <t>t</t>
    </r>
    <r>
      <rPr>
        <vertAlign val="subscript"/>
        <sz val="8"/>
        <rFont val="Arial"/>
        <family val="2"/>
        <charset val="238"/>
      </rPr>
      <t>s. Pow</t>
    </r>
  </si>
  <si>
    <t>Sprawność źródła ciepła przed modernizacją</t>
  </si>
  <si>
    <r>
      <t>η</t>
    </r>
    <r>
      <rPr>
        <vertAlign val="subscript"/>
        <sz val="7"/>
        <rFont val="Arial"/>
        <family val="2"/>
        <charset val="238"/>
      </rPr>
      <t>H.g</t>
    </r>
  </si>
  <si>
    <t>Sprawność źródła ciepła po modernizacji</t>
  </si>
  <si>
    <t>Wartość opałowa paliwa</t>
  </si>
  <si>
    <t>Dane odcinków rur do wypełnienia:</t>
  </si>
  <si>
    <t>Średnica</t>
  </si>
  <si>
    <t>Długość</t>
  </si>
  <si>
    <t>Wskaźnik strat</t>
  </si>
  <si>
    <t>Zużycie izolacji</t>
  </si>
  <si>
    <t>Strata mocy</t>
  </si>
  <si>
    <t>l</t>
  </si>
  <si>
    <r>
      <t>Φ</t>
    </r>
    <r>
      <rPr>
        <vertAlign val="subscript"/>
        <sz val="8"/>
        <rFont val="Arial"/>
        <family val="2"/>
        <charset val="238"/>
      </rPr>
      <t>str</t>
    </r>
  </si>
  <si>
    <r>
      <t>QU</t>
    </r>
    <r>
      <rPr>
        <vertAlign val="subscript"/>
        <sz val="8"/>
        <rFont val="Arial"/>
        <family val="2"/>
        <charset val="238"/>
      </rPr>
      <t>str</t>
    </r>
  </si>
  <si>
    <r>
      <t>QK</t>
    </r>
    <r>
      <rPr>
        <vertAlign val="subscript"/>
        <sz val="8"/>
        <rFont val="Arial"/>
        <family val="2"/>
        <charset val="238"/>
      </rPr>
      <t>str</t>
    </r>
  </si>
  <si>
    <t>mm</t>
  </si>
  <si>
    <t>mb</t>
  </si>
  <si>
    <t>W/mb</t>
  </si>
  <si>
    <t>Zużycie paliwa</t>
  </si>
  <si>
    <t>Nakłady inwestycyjne do wypełnienia:</t>
  </si>
  <si>
    <t>Nakłady</t>
  </si>
  <si>
    <t>2 x Dn</t>
  </si>
  <si>
    <t>jednostk.</t>
  </si>
  <si>
    <t>inwestycyjne</t>
  </si>
  <si>
    <t>zł/mb</t>
  </si>
  <si>
    <t>Cena energii cieplnej</t>
  </si>
  <si>
    <t>k</t>
  </si>
  <si>
    <t xml:space="preserve">  </t>
  </si>
  <si>
    <t>Czas zwrotu nakładów</t>
  </si>
  <si>
    <t>Rodzaje mocy i energii przed modernizacją źródła ciepła</t>
  </si>
  <si>
    <t>Rodzaje mocy i energii po modernizacji źródła ciepła</t>
  </si>
  <si>
    <t>Energia użytkowa i końcowa z paliwa nieodnawialnego</t>
  </si>
  <si>
    <t>Energia użytkowa i końcowa po modernizacji źródła ciepła:</t>
  </si>
  <si>
    <t>Zużycie</t>
  </si>
  <si>
    <t>Strata</t>
  </si>
  <si>
    <t>Strata  energii</t>
  </si>
  <si>
    <t>izolacji</t>
  </si>
  <si>
    <t>mocy</t>
  </si>
  <si>
    <t>użytkowej</t>
  </si>
  <si>
    <t>końcowej</t>
  </si>
  <si>
    <t>"i"</t>
  </si>
  <si>
    <t>Instalacja solarna wspomagająca przygotowanie c.w.u.</t>
  </si>
  <si>
    <t>Krok "10"</t>
  </si>
  <si>
    <t>Instalacja solarna c.w.u.</t>
  </si>
  <si>
    <t>Orientacja wg stron świata</t>
  </si>
  <si>
    <t>Typ kolektorów słonecznych</t>
  </si>
  <si>
    <t>Instalacja solarna  c.w.u.</t>
  </si>
  <si>
    <t xml:space="preserve">Zużycie energii cieplnej końcowej c.w.u. w roku poprzedzającym audyt  </t>
  </si>
  <si>
    <r>
      <t>QK</t>
    </r>
    <r>
      <rPr>
        <vertAlign val="subscript"/>
        <sz val="7"/>
        <rFont val="Arial"/>
        <family val="2"/>
        <charset val="238"/>
      </rPr>
      <t>w</t>
    </r>
  </si>
  <si>
    <t>Proponowany udział energii cieplnej solarnej w zużyciu energii końcowej c.w.u</t>
  </si>
  <si>
    <r>
      <t>k</t>
    </r>
    <r>
      <rPr>
        <vertAlign val="subscript"/>
        <sz val="7"/>
        <rFont val="Arial"/>
        <family val="2"/>
        <charset val="238"/>
      </rPr>
      <t>prop</t>
    </r>
  </si>
  <si>
    <t>Wstępnie proponowane wytworzenie energii solarnej</t>
  </si>
  <si>
    <r>
      <t>QK</t>
    </r>
    <r>
      <rPr>
        <vertAlign val="subscript"/>
        <sz val="7"/>
        <rFont val="Arial"/>
        <family val="2"/>
        <charset val="238"/>
      </rPr>
      <t>prop</t>
    </r>
  </si>
  <si>
    <t>Kąt nachylenia kolektorów</t>
  </si>
  <si>
    <t>α</t>
  </si>
  <si>
    <t>o</t>
  </si>
  <si>
    <t>Jednostkowa produkcja mocy absorbera</t>
  </si>
  <si>
    <t>φ</t>
  </si>
  <si>
    <r>
      <t>kW/m</t>
    </r>
    <r>
      <rPr>
        <vertAlign val="superscript"/>
        <sz val="7"/>
        <rFont val="Arial"/>
        <family val="2"/>
        <charset val="238"/>
      </rPr>
      <t>2</t>
    </r>
  </si>
  <si>
    <t>Powierzchnia czynna absorbera w kolektorze</t>
  </si>
  <si>
    <r>
      <t xml:space="preserve">Ilość kolektorów
</t>
    </r>
    <r>
      <rPr>
        <i/>
        <sz val="8"/>
        <color theme="5" tint="-0.249977111117893"/>
        <rFont val="Arial"/>
        <family val="2"/>
        <charset val="238"/>
      </rPr>
      <t>ilość kolektorów należy dobrać do udziału procentowego energii c.w.u. wg pkt. 2</t>
    </r>
  </si>
  <si>
    <t>Łączna powierzchnia czynna absorbera</t>
  </si>
  <si>
    <r>
      <t>A</t>
    </r>
    <r>
      <rPr>
        <vertAlign val="subscript"/>
        <sz val="7"/>
        <rFont val="Calibri"/>
        <family val="2"/>
        <charset val="238"/>
      </rPr>
      <t>∑</t>
    </r>
  </si>
  <si>
    <t>Nominalna moc instalacji solarnej</t>
  </si>
  <si>
    <r>
      <t>Φ</t>
    </r>
    <r>
      <rPr>
        <vertAlign val="subscript"/>
        <sz val="7"/>
        <rFont val="Arial"/>
        <family val="2"/>
        <charset val="238"/>
      </rPr>
      <t>sol</t>
    </r>
  </si>
  <si>
    <t xml:space="preserve"> kW</t>
  </si>
  <si>
    <t>Prognozowana jednostkowe wytworzenie energii cieplnej solarnej</t>
  </si>
  <si>
    <r>
      <t>qk</t>
    </r>
    <r>
      <rPr>
        <vertAlign val="subscript"/>
        <sz val="7"/>
        <rFont val="Arial"/>
        <family val="2"/>
        <charset val="238"/>
      </rPr>
      <t>sol</t>
    </r>
  </si>
  <si>
    <t>Rok po termomodernizacji</t>
  </si>
  <si>
    <t>Wytworzenie energii cieplnej solarnej loco kolektory  (energia użytkowa)</t>
  </si>
  <si>
    <r>
      <t>QU</t>
    </r>
    <r>
      <rPr>
        <vertAlign val="subscript"/>
        <sz val="7"/>
        <rFont val="Arial"/>
        <family val="2"/>
        <charset val="238"/>
      </rPr>
      <t>sol</t>
    </r>
  </si>
  <si>
    <r>
      <t>η</t>
    </r>
    <r>
      <rPr>
        <vertAlign val="subscript"/>
        <sz val="7"/>
        <rFont val="Arial"/>
        <family val="2"/>
        <charset val="238"/>
      </rPr>
      <t>W</t>
    </r>
    <r>
      <rPr>
        <sz val="7"/>
        <rFont val="Arial"/>
        <family val="2"/>
        <charset val="238"/>
      </rPr>
      <t>.</t>
    </r>
    <r>
      <rPr>
        <vertAlign val="subscript"/>
        <sz val="7"/>
        <rFont val="Arial"/>
        <family val="2"/>
        <charset val="238"/>
      </rPr>
      <t>sol</t>
    </r>
  </si>
  <si>
    <t>jeżeli prognozowane wytworzenie energii elektrycznej jest większe od rzeczywistego o przynajmniej 10% należy zamieścić wyjaśnienie</t>
  </si>
  <si>
    <t>Wytworzenie energii cieplnej solarnej końcowej</t>
  </si>
  <si>
    <r>
      <t>QK</t>
    </r>
    <r>
      <rPr>
        <vertAlign val="subscript"/>
        <sz val="7"/>
        <rFont val="Arial"/>
        <family val="2"/>
        <charset val="238"/>
      </rPr>
      <t>sol</t>
    </r>
  </si>
  <si>
    <r>
      <t>QK</t>
    </r>
    <r>
      <rPr>
        <vertAlign val="subscript"/>
        <sz val="7"/>
        <rFont val="Arial"/>
        <family val="2"/>
        <charset val="238"/>
      </rPr>
      <t>pom w</t>
    </r>
  </si>
  <si>
    <t>&gt;10%</t>
  </si>
  <si>
    <t>Cena energii cieplnej w dniu sporządzenia audytu</t>
  </si>
  <si>
    <r>
      <t>k</t>
    </r>
    <r>
      <rPr>
        <vertAlign val="subscript"/>
        <sz val="7"/>
        <rFont val="Arial"/>
        <family val="2"/>
        <charset val="238"/>
      </rPr>
      <t>w</t>
    </r>
  </si>
  <si>
    <t>Wyjaśnienie</t>
  </si>
  <si>
    <t>zgodnie z tabelą "O" Ustalenia ogólne</t>
  </si>
  <si>
    <t>Cena energii elektrycznej pomocniczej</t>
  </si>
  <si>
    <r>
      <t>k</t>
    </r>
    <r>
      <rPr>
        <vertAlign val="subscript"/>
        <sz val="7"/>
        <rFont val="Arial"/>
        <family val="2"/>
        <charset val="238"/>
      </rPr>
      <t>p</t>
    </r>
  </si>
  <si>
    <t xml:space="preserve">Oszczędność kosztów energii cieplnej           </t>
  </si>
  <si>
    <r>
      <t>K</t>
    </r>
    <r>
      <rPr>
        <vertAlign val="subscript"/>
        <sz val="7"/>
        <rFont val="Arial"/>
        <family val="2"/>
        <charset val="238"/>
      </rPr>
      <t>e.z</t>
    </r>
  </si>
  <si>
    <t xml:space="preserve">Koszt energii elektrycznej pomocniczej     </t>
  </si>
  <si>
    <r>
      <t>K</t>
    </r>
    <r>
      <rPr>
        <vertAlign val="subscript"/>
        <sz val="7"/>
        <rFont val="Arial"/>
        <family val="2"/>
        <charset val="238"/>
      </rPr>
      <t>e.p</t>
    </r>
  </si>
  <si>
    <t xml:space="preserve">Koszty obsługi                                                 </t>
  </si>
  <si>
    <r>
      <t>K</t>
    </r>
    <r>
      <rPr>
        <vertAlign val="subscript"/>
        <sz val="7"/>
        <rFont val="Arial"/>
        <family val="2"/>
        <charset val="238"/>
      </rPr>
      <t>e</t>
    </r>
  </si>
  <si>
    <t xml:space="preserve">Roczny efekt finansowy z produkcji energii elektrycznej po odjęciu kosztów eksploatacji                                                                                  </t>
  </si>
  <si>
    <r>
      <t>ΔK</t>
    </r>
    <r>
      <rPr>
        <vertAlign val="subscript"/>
        <sz val="7"/>
        <rFont val="Arial"/>
        <family val="2"/>
        <charset val="238"/>
      </rPr>
      <t>e</t>
    </r>
  </si>
  <si>
    <t xml:space="preserve">Jednostkowa cena budowy instalacji solarnej                                                       </t>
  </si>
  <si>
    <r>
      <t>n</t>
    </r>
    <r>
      <rPr>
        <vertAlign val="subscript"/>
        <sz val="7"/>
        <rFont val="Arial"/>
        <family val="2"/>
        <charset val="238"/>
      </rPr>
      <t>inw.sol</t>
    </r>
  </si>
  <si>
    <t xml:space="preserve">Całkowite nakłady inwestycyjne                                             </t>
  </si>
  <si>
    <r>
      <t>N</t>
    </r>
    <r>
      <rPr>
        <vertAlign val="subscript"/>
        <sz val="7"/>
        <rFont val="Arial"/>
        <family val="2"/>
        <charset val="238"/>
      </rPr>
      <t>inw</t>
    </r>
    <r>
      <rPr>
        <sz val="7"/>
        <rFont val="Arial"/>
        <family val="2"/>
        <charset val="238"/>
      </rPr>
      <t>.</t>
    </r>
    <r>
      <rPr>
        <vertAlign val="subscript"/>
        <sz val="7"/>
        <rFont val="Arial"/>
        <family val="2"/>
        <charset val="238"/>
      </rPr>
      <t>foto</t>
    </r>
  </si>
  <si>
    <t xml:space="preserve">Prosty czas zwrotu nakładów inwestycyjnych                                       </t>
  </si>
  <si>
    <t>Instalacja fotowoltaiczna</t>
  </si>
  <si>
    <t>Krok "12"</t>
  </si>
  <si>
    <t>Instalacja fotowoltaicza</t>
  </si>
  <si>
    <t>Typ paneli</t>
  </si>
  <si>
    <t xml:space="preserve">Zużycie energii elektrycznej wg faktur w roku poprzedzającym audyt  </t>
  </si>
  <si>
    <r>
      <t>QK</t>
    </r>
    <r>
      <rPr>
        <vertAlign val="subscript"/>
        <sz val="7"/>
        <rFont val="Arial"/>
        <family val="2"/>
        <charset val="238"/>
      </rPr>
      <t>fakt</t>
    </r>
  </si>
  <si>
    <t>Proponowany udział energii el. foto w całkowitym zużyciu energii elektrycznej</t>
  </si>
  <si>
    <t>Wstępnie proponowane wytworzenie energii elektrycznej foto</t>
  </si>
  <si>
    <t xml:space="preserve">Irradiancja </t>
  </si>
  <si>
    <t>Ir</t>
  </si>
  <si>
    <t xml:space="preserve">Kąt nachylenia paneli </t>
  </si>
  <si>
    <t>Produkcja mocy foto z jednego panela</t>
  </si>
  <si>
    <r>
      <t>kW</t>
    </r>
    <r>
      <rPr>
        <vertAlign val="subscript"/>
        <sz val="7"/>
        <rFont val="Arial"/>
        <family val="2"/>
        <charset val="238"/>
      </rPr>
      <t>pik</t>
    </r>
    <r>
      <rPr>
        <sz val="7"/>
        <rFont val="Arial"/>
        <family val="2"/>
        <charset val="238"/>
      </rPr>
      <t>/szt.</t>
    </r>
  </si>
  <si>
    <t>Powierzchnia czynna jednego panela</t>
  </si>
  <si>
    <r>
      <t xml:space="preserve">Ilość paneli
</t>
    </r>
    <r>
      <rPr>
        <i/>
        <sz val="8"/>
        <color theme="5" tint="-0.249977111117893"/>
        <rFont val="Arial"/>
        <family val="2"/>
        <charset val="238"/>
      </rPr>
      <t>ilość paneli należy dobrać do udziału procentowego energii foto wg pkt. 2</t>
    </r>
  </si>
  <si>
    <t xml:space="preserve"> i</t>
  </si>
  <si>
    <t>Łączna powierzchnia czynna paneli</t>
  </si>
  <si>
    <t>Nominalna moc instalacji foto</t>
  </si>
  <si>
    <r>
      <t>Φ</t>
    </r>
    <r>
      <rPr>
        <vertAlign val="subscript"/>
        <sz val="7"/>
        <rFont val="Arial"/>
        <family val="2"/>
        <charset val="238"/>
      </rPr>
      <t>fotoo</t>
    </r>
  </si>
  <si>
    <r>
      <t xml:space="preserve"> kW</t>
    </r>
    <r>
      <rPr>
        <vertAlign val="subscript"/>
        <sz val="7"/>
        <rFont val="Arial"/>
        <family val="2"/>
        <charset val="238"/>
      </rPr>
      <t>pik</t>
    </r>
  </si>
  <si>
    <t>Prognozowana jednostkowe wytwarzanie energii  elektrycznej foto</t>
  </si>
  <si>
    <r>
      <t>qk</t>
    </r>
    <r>
      <rPr>
        <vertAlign val="subscript"/>
        <sz val="7"/>
        <rFont val="Arial"/>
        <family val="2"/>
        <charset val="238"/>
      </rPr>
      <t>foto</t>
    </r>
  </si>
  <si>
    <r>
      <t>kWh/(kW</t>
    </r>
    <r>
      <rPr>
        <vertAlign val="subscript"/>
        <sz val="7"/>
        <rFont val="Arial"/>
        <family val="2"/>
        <charset val="238"/>
      </rPr>
      <t xml:space="preserve">pik </t>
    </r>
    <r>
      <rPr>
        <sz val="7"/>
        <rFont val="Arial"/>
        <family val="2"/>
        <charset val="238"/>
      </rPr>
      <t>*a)</t>
    </r>
  </si>
  <si>
    <t>Prognozowane wytworzonie energii elektrycznej foto</t>
  </si>
  <si>
    <r>
      <t>QK</t>
    </r>
    <r>
      <rPr>
        <vertAlign val="subscript"/>
        <sz val="7"/>
        <rFont val="Arial"/>
        <family val="2"/>
        <charset val="238"/>
      </rPr>
      <t>soto</t>
    </r>
  </si>
  <si>
    <t>Rzeczywiste wytworzonie energii elektrycznej foto</t>
  </si>
  <si>
    <t>12a</t>
  </si>
  <si>
    <t>w tym zużycie na potrzeby własne</t>
  </si>
  <si>
    <r>
      <t>QK</t>
    </r>
    <r>
      <rPr>
        <vertAlign val="subscript"/>
        <sz val="7"/>
        <rFont val="Arial"/>
        <family val="2"/>
        <charset val="238"/>
      </rPr>
      <t>foto</t>
    </r>
    <r>
      <rPr>
        <sz val="7"/>
        <rFont val="Arial"/>
        <family val="2"/>
        <charset val="238"/>
      </rPr>
      <t>.</t>
    </r>
    <r>
      <rPr>
        <vertAlign val="subscript"/>
        <sz val="7"/>
        <rFont val="Arial"/>
        <family val="2"/>
        <charset val="238"/>
      </rPr>
      <t>z</t>
    </r>
  </si>
  <si>
    <t>12b</t>
  </si>
  <si>
    <t>w tym energia elektryczna przekazywana (sprzedawana) do sieci</t>
  </si>
  <si>
    <r>
      <t>Qk</t>
    </r>
    <r>
      <rPr>
        <vertAlign val="subscript"/>
        <sz val="7"/>
        <rFont val="Arial"/>
        <family val="2"/>
        <charset val="238"/>
      </rPr>
      <t>foto</t>
    </r>
    <r>
      <rPr>
        <sz val="7"/>
        <rFont val="Arial"/>
        <family val="2"/>
        <charset val="238"/>
      </rPr>
      <t>.</t>
    </r>
    <r>
      <rPr>
        <vertAlign val="subscript"/>
        <sz val="7"/>
        <rFont val="Arial"/>
        <family val="2"/>
        <charset val="238"/>
      </rPr>
      <t>s</t>
    </r>
  </si>
  <si>
    <t>Cena zakupu energii elektrycznej w dniu sporządzania audytu</t>
  </si>
  <si>
    <r>
      <t>k</t>
    </r>
    <r>
      <rPr>
        <vertAlign val="subscript"/>
        <sz val="7"/>
        <rFont val="Arial"/>
        <family val="2"/>
        <charset val="238"/>
      </rPr>
      <t>z</t>
    </r>
  </si>
  <si>
    <t>Cena sprzedaży energii elektrycznej w dniu sporządzania audytu</t>
  </si>
  <si>
    <r>
      <t>k</t>
    </r>
    <r>
      <rPr>
        <vertAlign val="subscript"/>
        <sz val="7"/>
        <rFont val="Arial"/>
        <family val="2"/>
        <charset val="238"/>
      </rPr>
      <t>s</t>
    </r>
  </si>
  <si>
    <t xml:space="preserve">Jednostkowa cena świadectwa pochodzenia energii produkowanej z OZE (zielone certyfikaty) - jeżeli dotyczy                                                            </t>
  </si>
  <si>
    <r>
      <t>k</t>
    </r>
    <r>
      <rPr>
        <vertAlign val="subscript"/>
        <sz val="7"/>
        <rFont val="Arial"/>
        <family val="2"/>
        <charset val="238"/>
      </rPr>
      <t>zc</t>
    </r>
  </si>
  <si>
    <t xml:space="preserve">Oszczędność kosztów zakupu energii elektrycznej                </t>
  </si>
  <si>
    <t xml:space="preserve">Dochód ze sprzedaży energii elektrycznej     </t>
  </si>
  <si>
    <r>
      <t>K</t>
    </r>
    <r>
      <rPr>
        <vertAlign val="subscript"/>
        <sz val="7"/>
        <rFont val="Arial"/>
        <family val="2"/>
        <charset val="238"/>
      </rPr>
      <t>e.s</t>
    </r>
  </si>
  <si>
    <t xml:space="preserve">Dochód ze sprzedaży świadectw energetycznych OZE                                          - jeżeli dotyczy                                                          </t>
  </si>
  <si>
    <r>
      <t>K</t>
    </r>
    <r>
      <rPr>
        <vertAlign val="subscript"/>
        <sz val="7"/>
        <rFont val="Arial"/>
        <family val="2"/>
        <charset val="238"/>
      </rPr>
      <t>e</t>
    </r>
    <r>
      <rPr>
        <sz val="7"/>
        <rFont val="Arial"/>
        <family val="2"/>
        <charset val="238"/>
      </rPr>
      <t>.</t>
    </r>
    <r>
      <rPr>
        <vertAlign val="subscript"/>
        <sz val="7"/>
        <rFont val="Arial"/>
        <family val="2"/>
        <charset val="238"/>
      </rPr>
      <t>zc</t>
    </r>
  </si>
  <si>
    <t xml:space="preserve">Koszty obsługi                                                  </t>
  </si>
  <si>
    <t xml:space="preserve">Jednostkowa cena budowy instalacji fotowoltaicznej                                                          </t>
  </si>
  <si>
    <r>
      <t>n</t>
    </r>
    <r>
      <rPr>
        <vertAlign val="subscript"/>
        <sz val="7"/>
        <rFont val="Arial"/>
        <family val="2"/>
        <charset val="238"/>
      </rPr>
      <t>inw.foto</t>
    </r>
  </si>
  <si>
    <r>
      <t>zł/kW</t>
    </r>
    <r>
      <rPr>
        <vertAlign val="subscript"/>
        <sz val="7"/>
        <rFont val="Arial"/>
        <family val="2"/>
        <charset val="238"/>
      </rPr>
      <t>pik</t>
    </r>
  </si>
  <si>
    <t>Magazyn energii współpracujący
z instalacją fotowoltaiczną</t>
  </si>
  <si>
    <t>Typ akumulatorów</t>
  </si>
  <si>
    <t>Pojemność akumulatorów</t>
  </si>
  <si>
    <t>Q</t>
  </si>
  <si>
    <t>Wytworzona energia elektryczna</t>
  </si>
  <si>
    <t>Udział akumulacji w wytworzonej energii elektrycznej</t>
  </si>
  <si>
    <r>
      <t>k</t>
    </r>
    <r>
      <rPr>
        <vertAlign val="subscript"/>
        <sz val="8"/>
        <rFont val="Arial"/>
        <family val="2"/>
        <charset val="238"/>
      </rPr>
      <t>aku</t>
    </r>
  </si>
  <si>
    <t>Roczne straty akumulacji energii elektrycznej</t>
  </si>
  <si>
    <t>Energia pomocnicza</t>
  </si>
  <si>
    <t xml:space="preserve">Cena sprzedaży energii elektrycznej w dniu sporządzania audytu               </t>
  </si>
  <si>
    <r>
      <t>k</t>
    </r>
    <r>
      <rPr>
        <vertAlign val="subscript"/>
        <sz val="8"/>
        <rFont val="Arial"/>
        <family val="2"/>
        <charset val="238"/>
      </rPr>
      <t>s</t>
    </r>
  </si>
  <si>
    <t xml:space="preserve">Jednostkowa cena budowy magazynu energii                                                        </t>
  </si>
  <si>
    <r>
      <t>n</t>
    </r>
    <r>
      <rPr>
        <vertAlign val="subscript"/>
        <sz val="8"/>
        <rFont val="Arial"/>
        <family val="2"/>
        <charset val="238"/>
      </rPr>
      <t>inw.aku</t>
    </r>
  </si>
  <si>
    <r>
      <t>N</t>
    </r>
    <r>
      <rPr>
        <vertAlign val="subscript"/>
        <sz val="8"/>
        <rFont val="Arial"/>
        <family val="2"/>
        <charset val="238"/>
      </rPr>
      <t>inw</t>
    </r>
    <r>
      <rPr>
        <sz val="8"/>
        <rFont val="Arial"/>
        <family val="2"/>
        <charset val="238"/>
      </rPr>
      <t>.</t>
    </r>
    <r>
      <rPr>
        <vertAlign val="subscript"/>
        <sz val="8"/>
        <rFont val="Arial"/>
        <family val="2"/>
        <charset val="238"/>
      </rPr>
      <t>aku</t>
    </r>
  </si>
  <si>
    <t>nie dotyczy</t>
  </si>
  <si>
    <t>Krok "13"</t>
  </si>
  <si>
    <t>Typ turbiny</t>
  </si>
  <si>
    <t xml:space="preserve">Nominalna moc elektryczna dla wiatru o prędkości np.:                   v = 7,0 m/s                       </t>
  </si>
  <si>
    <r>
      <t>φ</t>
    </r>
    <r>
      <rPr>
        <vertAlign val="subscript"/>
        <sz val="7"/>
        <rFont val="Arial"/>
        <family val="2"/>
        <charset val="238"/>
      </rPr>
      <t>wind</t>
    </r>
  </si>
  <si>
    <t>Ilość turbin</t>
  </si>
  <si>
    <t>Łączna moc elektryczna turbin</t>
  </si>
  <si>
    <t>Prognozowana jednostkowe wytworzenie energii elektrycznej</t>
  </si>
  <si>
    <r>
      <t>ek</t>
    </r>
    <r>
      <rPr>
        <vertAlign val="subscript"/>
        <sz val="7"/>
        <rFont val="Arial"/>
        <family val="2"/>
        <charset val="238"/>
      </rPr>
      <t>wind</t>
    </r>
  </si>
  <si>
    <r>
      <t>kWh/(kW</t>
    </r>
    <r>
      <rPr>
        <vertAlign val="subscript"/>
        <sz val="7"/>
        <rFont val="Arial"/>
        <family val="2"/>
        <charset val="238"/>
      </rPr>
      <t>wind *</t>
    </r>
    <r>
      <rPr>
        <sz val="7"/>
        <rFont val="Arial"/>
        <family val="2"/>
        <charset val="238"/>
      </rPr>
      <t>a)</t>
    </r>
  </si>
  <si>
    <t xml:space="preserve">Prognozowane wytworzenie energii elektrycznej         </t>
  </si>
  <si>
    <r>
      <t>EK</t>
    </r>
    <r>
      <rPr>
        <vertAlign val="subscript"/>
        <sz val="8"/>
        <rFont val="Arial"/>
        <family val="2"/>
        <charset val="238"/>
      </rPr>
      <t>wind</t>
    </r>
  </si>
  <si>
    <t>5a</t>
  </si>
  <si>
    <t>w tym zużycie energii elektrycznej na potrzeby własne</t>
  </si>
  <si>
    <r>
      <t>EK</t>
    </r>
    <r>
      <rPr>
        <vertAlign val="subscript"/>
        <sz val="8"/>
        <rFont val="Arial"/>
        <family val="2"/>
        <charset val="238"/>
      </rPr>
      <t>wind</t>
    </r>
    <r>
      <rPr>
        <sz val="8"/>
        <rFont val="Arial"/>
        <family val="2"/>
        <charset val="238"/>
      </rPr>
      <t>.</t>
    </r>
    <r>
      <rPr>
        <vertAlign val="subscript"/>
        <sz val="8"/>
        <rFont val="Arial"/>
        <family val="2"/>
        <charset val="238"/>
      </rPr>
      <t>z</t>
    </r>
  </si>
  <si>
    <t>5b</t>
  </si>
  <si>
    <t xml:space="preserve">w tym energia elektryczna przekazywana (sprzedawana) do sieci </t>
  </si>
  <si>
    <r>
      <t>Ek</t>
    </r>
    <r>
      <rPr>
        <vertAlign val="subscript"/>
        <sz val="8"/>
        <rFont val="Arial"/>
        <family val="2"/>
        <charset val="238"/>
      </rPr>
      <t>wind</t>
    </r>
    <r>
      <rPr>
        <sz val="8"/>
        <rFont val="Arial"/>
        <family val="2"/>
        <charset val="238"/>
      </rPr>
      <t>.</t>
    </r>
    <r>
      <rPr>
        <vertAlign val="subscript"/>
        <sz val="8"/>
        <rFont val="Arial"/>
        <family val="2"/>
        <charset val="238"/>
      </rPr>
      <t>s</t>
    </r>
  </si>
  <si>
    <t xml:space="preserve">Cena zakupu energii elektrycznej w dniu sporządzania audytu               </t>
  </si>
  <si>
    <r>
      <t>k</t>
    </r>
    <r>
      <rPr>
        <vertAlign val="subscript"/>
        <sz val="8"/>
        <rFont val="Arial"/>
        <family val="2"/>
        <charset val="238"/>
      </rPr>
      <t>z</t>
    </r>
  </si>
  <si>
    <r>
      <t>k</t>
    </r>
    <r>
      <rPr>
        <vertAlign val="subscript"/>
        <sz val="8"/>
        <rFont val="Arial"/>
        <family val="2"/>
        <charset val="238"/>
      </rPr>
      <t>zc</t>
    </r>
  </si>
  <si>
    <r>
      <t>K</t>
    </r>
    <r>
      <rPr>
        <vertAlign val="subscript"/>
        <sz val="8"/>
        <rFont val="Arial"/>
        <family val="2"/>
        <charset val="238"/>
      </rPr>
      <t>e.z</t>
    </r>
  </si>
  <si>
    <r>
      <t>K</t>
    </r>
    <r>
      <rPr>
        <vertAlign val="subscript"/>
        <sz val="8"/>
        <rFont val="Arial"/>
        <family val="2"/>
        <charset val="238"/>
      </rPr>
      <t>e.s</t>
    </r>
  </si>
  <si>
    <t xml:space="preserve">Dochód ze sprzedaży świadectw energetycznych - jeżeli dotyczy                                                                                          </t>
  </si>
  <si>
    <r>
      <t>K</t>
    </r>
    <r>
      <rPr>
        <vertAlign val="subscript"/>
        <sz val="8"/>
        <rFont val="Arial"/>
        <family val="2"/>
        <charset val="238"/>
      </rPr>
      <t>e</t>
    </r>
    <r>
      <rPr>
        <sz val="8"/>
        <rFont val="Arial"/>
        <family val="2"/>
        <charset val="238"/>
      </rPr>
      <t>.</t>
    </r>
    <r>
      <rPr>
        <vertAlign val="subscript"/>
        <sz val="8"/>
        <rFont val="Arial"/>
        <family val="2"/>
        <charset val="238"/>
      </rPr>
      <t>zc</t>
    </r>
  </si>
  <si>
    <r>
      <t>K</t>
    </r>
    <r>
      <rPr>
        <vertAlign val="subscript"/>
        <sz val="8"/>
        <rFont val="Arial"/>
        <family val="2"/>
        <charset val="238"/>
      </rPr>
      <t>e</t>
    </r>
  </si>
  <si>
    <r>
      <t>ΔK</t>
    </r>
    <r>
      <rPr>
        <vertAlign val="subscript"/>
        <sz val="8"/>
        <rFont val="Arial"/>
        <family val="2"/>
        <charset val="238"/>
      </rPr>
      <t>e</t>
    </r>
  </si>
  <si>
    <t xml:space="preserve">Jednostkowa cena budowy instalacji wiatrowej                                                         </t>
  </si>
  <si>
    <r>
      <t>n</t>
    </r>
    <r>
      <rPr>
        <vertAlign val="subscript"/>
        <sz val="8"/>
        <rFont val="Arial"/>
        <family val="2"/>
        <charset val="238"/>
      </rPr>
      <t>inw</t>
    </r>
  </si>
  <si>
    <r>
      <t>zł/kW</t>
    </r>
    <r>
      <rPr>
        <vertAlign val="subscript"/>
        <sz val="8"/>
        <rFont val="Arial"/>
        <family val="2"/>
        <charset val="238"/>
      </rPr>
      <t>wind</t>
    </r>
  </si>
  <si>
    <r>
      <t>N</t>
    </r>
    <r>
      <rPr>
        <vertAlign val="subscript"/>
        <sz val="8"/>
        <rFont val="Arial"/>
        <family val="2"/>
        <charset val="238"/>
      </rPr>
      <t>inw</t>
    </r>
  </si>
  <si>
    <t>Wytworzona energia elektryczna na potrzeby własne</t>
  </si>
  <si>
    <r>
      <t>E</t>
    </r>
    <r>
      <rPr>
        <vertAlign val="subscript"/>
        <sz val="8"/>
        <rFont val="Arial"/>
        <family val="2"/>
        <charset val="238"/>
      </rPr>
      <t>pom</t>
    </r>
  </si>
  <si>
    <t>Krok "14"</t>
  </si>
  <si>
    <t>Elektownia wodna</t>
  </si>
  <si>
    <t xml:space="preserve">Nominalna moc elektryczna dla wody o prędkości np.:                   v = 3,0 m/s                       </t>
  </si>
  <si>
    <r>
      <t>φ</t>
    </r>
    <r>
      <rPr>
        <vertAlign val="subscript"/>
        <sz val="8"/>
        <rFont val="Arial"/>
        <family val="2"/>
        <charset val="238"/>
      </rPr>
      <t>wind</t>
    </r>
  </si>
  <si>
    <t>Czas pracy w roku</t>
  </si>
  <si>
    <r>
      <t>t</t>
    </r>
    <r>
      <rPr>
        <vertAlign val="subscript"/>
        <sz val="8"/>
        <rFont val="Arial"/>
        <family val="2"/>
        <charset val="238"/>
      </rPr>
      <t>a</t>
    </r>
  </si>
  <si>
    <t xml:space="preserve">Wytworzenie energii elektrycznej         </t>
  </si>
  <si>
    <r>
      <t>Ek</t>
    </r>
    <r>
      <rPr>
        <vertAlign val="subscript"/>
        <sz val="8"/>
        <rFont val="Arial"/>
        <family val="2"/>
        <charset val="238"/>
      </rPr>
      <t>woda</t>
    </r>
  </si>
  <si>
    <r>
      <t>EK</t>
    </r>
    <r>
      <rPr>
        <vertAlign val="subscript"/>
        <sz val="8"/>
        <rFont val="Arial"/>
        <family val="2"/>
        <charset val="238"/>
      </rPr>
      <t>woda</t>
    </r>
    <r>
      <rPr>
        <sz val="8"/>
        <rFont val="Arial"/>
        <family val="2"/>
        <charset val="238"/>
      </rPr>
      <t>.</t>
    </r>
    <r>
      <rPr>
        <vertAlign val="subscript"/>
        <sz val="8"/>
        <rFont val="Arial"/>
        <family val="2"/>
        <charset val="238"/>
      </rPr>
      <t>z</t>
    </r>
  </si>
  <si>
    <r>
      <t>Ek</t>
    </r>
    <r>
      <rPr>
        <vertAlign val="subscript"/>
        <sz val="8"/>
        <rFont val="Arial"/>
        <family val="2"/>
        <charset val="238"/>
      </rPr>
      <t>woda</t>
    </r>
    <r>
      <rPr>
        <sz val="8"/>
        <rFont val="Arial"/>
        <family val="2"/>
        <charset val="238"/>
      </rPr>
      <t>.</t>
    </r>
    <r>
      <rPr>
        <vertAlign val="subscript"/>
        <sz val="8"/>
        <rFont val="Arial"/>
        <family val="2"/>
        <charset val="238"/>
      </rPr>
      <t>s</t>
    </r>
  </si>
  <si>
    <t xml:space="preserve">Dochód ze sprzedaży świadectw energetycznych OZE  - jeżeli dotyczy                                                          </t>
  </si>
  <si>
    <r>
      <t xml:space="preserve">Roczny efekt finansowy z produkcji energii elektrycznej po odjęciu kosztów eksploatacji      </t>
    </r>
    <r>
      <rPr>
        <sz val="8"/>
        <rFont val="Times New Roman"/>
        <family val="1"/>
        <charset val="238"/>
      </rPr>
      <t xml:space="preserve">                                                                            </t>
    </r>
  </si>
  <si>
    <t xml:space="preserve">Jednostkowa cena budowy elektrowni wodnej                                                       </t>
  </si>
  <si>
    <r>
      <t>zł/kW</t>
    </r>
    <r>
      <rPr>
        <vertAlign val="subscript"/>
        <sz val="8"/>
        <rFont val="Arial"/>
        <family val="2"/>
        <charset val="238"/>
      </rPr>
      <t>woda</t>
    </r>
  </si>
  <si>
    <t>Dane importowane z innych zakładek</t>
  </si>
  <si>
    <t>Wariant</t>
  </si>
  <si>
    <t>Docieplenia stolarki wg algorytmu z Ustawy</t>
  </si>
  <si>
    <t>Pow.</t>
  </si>
  <si>
    <r>
      <t>U</t>
    </r>
    <r>
      <rPr>
        <vertAlign val="subscript"/>
        <sz val="8"/>
        <rFont val="Arial"/>
        <family val="2"/>
        <charset val="238"/>
      </rPr>
      <t>proj</t>
    </r>
  </si>
  <si>
    <t>Koszt</t>
  </si>
  <si>
    <t>Efekt</t>
  </si>
  <si>
    <t>o wspieraniu przedsięwzięć termomodernizacyjnych</t>
  </si>
  <si>
    <r>
      <t>W/m</t>
    </r>
    <r>
      <rPr>
        <vertAlign val="superscript"/>
        <sz val="7"/>
        <rFont val="Arial"/>
        <family val="2"/>
        <charset val="238"/>
      </rPr>
      <t>2</t>
    </r>
    <r>
      <rPr>
        <sz val="7"/>
        <rFont val="Arial"/>
        <family val="2"/>
        <charset val="238"/>
      </rPr>
      <t>K</t>
    </r>
  </si>
  <si>
    <t>Okna nadziemia</t>
  </si>
  <si>
    <t>Wymiana na PCV</t>
  </si>
  <si>
    <t>Przeszklenia nadziemia</t>
  </si>
  <si>
    <t>Drzwi nadziemia</t>
  </si>
  <si>
    <t>Wymiana na Alu</t>
  </si>
  <si>
    <t>Docieplenia przegród warstwowych wg algorytmu z Ustawy</t>
  </si>
  <si>
    <t>2.0.</t>
  </si>
  <si>
    <t>Ściany w gruncie  (mostek)</t>
  </si>
  <si>
    <t>Docieplenia przegród budowlanych</t>
  </si>
  <si>
    <t>wg OZC</t>
  </si>
  <si>
    <t>Stolarka</t>
  </si>
  <si>
    <t>Wymiana na nową</t>
  </si>
  <si>
    <t>Przegrody warstwowe</t>
  </si>
  <si>
    <t xml:space="preserve">Docieplenie </t>
  </si>
  <si>
    <t>Modernizacja instalacji c.o.</t>
  </si>
  <si>
    <t>Modernizacja instalacji c.w.u.</t>
  </si>
  <si>
    <t>Modernizacja źrodła ciepła  c.o.</t>
  </si>
  <si>
    <t>Modernizacja źrodła ciepła c.w.u.</t>
  </si>
  <si>
    <t>Zabudowa instalacji solarnej wspomagającej przygotowanie c.w.u.</t>
  </si>
  <si>
    <t>Zabudowa instalacji fotowoltaicznej z magazynem energii</t>
  </si>
  <si>
    <t>Zabudowa instalacji wiatrowej z magazynem energii</t>
  </si>
  <si>
    <t>Zabudowa elektrowni wodnej</t>
  </si>
  <si>
    <t>Do realizacji należy wybrać warianty wg. następujących kryteriów:</t>
  </si>
  <si>
    <t>Ceny aktualne i ich dynamika</t>
  </si>
  <si>
    <t>Aktualne i docelowe wymagania ochrony środowiska</t>
  </si>
  <si>
    <t>Możliwości finansowych Inwestora</t>
  </si>
  <si>
    <t>Możliwości pozyskania dofinansowania zewnętrznego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</si>
</sst>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 #,##0.00_-;_-* &quot;-&quot;??_-;_-@_-"/>
    <numFmt numFmtId="165" formatCode="#,##0.0"/>
    <numFmt numFmtId="166" formatCode="0.0"/>
    <numFmt numFmtId="167" formatCode="0.000"/>
    <numFmt numFmtId="168" formatCode="#,##0.000"/>
    <numFmt numFmtId="169" formatCode="_-* #,##0\ _z_ł_-;\-* #,##0\ _z_ł_-;_-* &quot;-&quot;??\ _z_ł_-;_-@_-"/>
    <numFmt numFmtId="170" formatCode="0.0000"/>
    <numFmt numFmtId="171" formatCode="0.000000"/>
    <numFmt numFmtId="172" formatCode="#,##0.00_ ;\-#,##0.00\ "/>
    <numFmt numFmtId="173" formatCode="[$-F400]h:mm:ss\ AM/PM"/>
    <numFmt numFmtId="174" formatCode="0;0;&quot;-&quot;"/>
  </numFmts>
  <fonts count="95">
    <font>
      <sz val="11"/>
      <color theme="1"/>
      <name val="Calibri"/>
      <family val="2"/>
      <charset val="238"/>
      <scheme val="minor"/>
    </font>
    <font>
      <sz val="8"/>
      <name val="Arial"/>
      <family val="2"/>
      <charset val="238"/>
    </font>
    <font>
      <sz val="7"/>
      <name val="Arial"/>
      <family val="2"/>
      <charset val="238"/>
    </font>
    <font>
      <vertAlign val="subscript"/>
      <sz val="8"/>
      <name val="Arial"/>
      <family val="2"/>
      <charset val="238"/>
    </font>
    <font>
      <vertAlign val="superscript"/>
      <sz val="8"/>
      <name val="Arial"/>
      <family val="2"/>
      <charset val="238"/>
    </font>
    <font>
      <sz val="11"/>
      <color theme="1"/>
      <name val="Arial"/>
      <family val="2"/>
      <charset val="238"/>
    </font>
    <font>
      <sz val="8"/>
      <color theme="1"/>
      <name val="Calibri"/>
      <family val="2"/>
      <charset val="238"/>
      <scheme val="minor"/>
    </font>
    <font>
      <i/>
      <sz val="8"/>
      <color theme="1"/>
      <name val="Arial"/>
      <family val="2"/>
      <charset val="238"/>
    </font>
    <font>
      <sz val="10"/>
      <color theme="1"/>
      <name val="Arial"/>
      <family val="2"/>
      <charset val="238"/>
    </font>
    <font>
      <b/>
      <sz val="16"/>
      <color theme="1"/>
      <name val="Arial"/>
      <family val="2"/>
      <charset val="238"/>
    </font>
    <font>
      <sz val="12"/>
      <color theme="1"/>
      <name val="Arial"/>
      <family val="2"/>
      <charset val="238"/>
    </font>
    <font>
      <b/>
      <sz val="14"/>
      <color theme="1"/>
      <name val="Arial"/>
      <family val="2"/>
      <charset val="238"/>
    </font>
    <font>
      <sz val="12"/>
      <name val="Arial"/>
      <family val="2"/>
      <charset val="238"/>
    </font>
    <font>
      <sz val="9"/>
      <name val="Arial"/>
      <family val="2"/>
      <charset val="238"/>
    </font>
    <font>
      <b/>
      <sz val="8"/>
      <name val="Arial"/>
      <family val="2"/>
      <charset val="238"/>
    </font>
    <font>
      <b/>
      <sz val="10"/>
      <name val="Arial"/>
      <family val="2"/>
      <charset val="238"/>
    </font>
    <font>
      <b/>
      <vertAlign val="subscript"/>
      <sz val="8"/>
      <name val="Arial"/>
      <family val="2"/>
      <charset val="238"/>
    </font>
    <font>
      <i/>
      <sz val="10"/>
      <color theme="1"/>
      <name val="Arial"/>
      <family val="2"/>
      <charset val="238"/>
    </font>
    <font>
      <b/>
      <sz val="12"/>
      <color theme="1"/>
      <name val="Arial"/>
      <family val="2"/>
      <charset val="238"/>
    </font>
    <font>
      <sz val="8"/>
      <name val="Calibri"/>
      <family val="2"/>
      <charset val="238"/>
      <scheme val="minor"/>
    </font>
    <font>
      <sz val="9"/>
      <color theme="1"/>
      <name val="Arial"/>
      <family val="2"/>
      <charset val="238"/>
    </font>
    <font>
      <sz val="8"/>
      <color theme="1"/>
      <name val="Arial"/>
      <family val="2"/>
      <charset val="238"/>
    </font>
    <font>
      <b/>
      <sz val="11"/>
      <color theme="1"/>
      <name val="Calibri"/>
      <family val="2"/>
      <charset val="238"/>
      <scheme val="minor"/>
    </font>
    <font>
      <vertAlign val="superscript"/>
      <sz val="8"/>
      <color theme="1"/>
      <name val="Arial"/>
      <family val="2"/>
      <charset val="238"/>
    </font>
    <font>
      <i/>
      <sz val="8"/>
      <name val="Arial"/>
      <family val="2"/>
      <charset val="238"/>
    </font>
    <font>
      <b/>
      <sz val="8"/>
      <color theme="1"/>
      <name val="Arial"/>
      <family val="2"/>
      <charset val="238"/>
    </font>
    <font>
      <b/>
      <sz val="10"/>
      <color theme="1"/>
      <name val="Arial"/>
      <family val="2"/>
      <charset val="238"/>
    </font>
    <font>
      <vertAlign val="subscript"/>
      <sz val="8"/>
      <color theme="1"/>
      <name val="Arial"/>
      <family val="2"/>
      <charset val="238"/>
    </font>
    <font>
      <vertAlign val="superscript"/>
      <sz val="7"/>
      <name val="Arial"/>
      <family val="2"/>
      <charset val="238"/>
    </font>
    <font>
      <vertAlign val="subscript"/>
      <sz val="7"/>
      <name val="Arial"/>
      <family val="2"/>
      <charset val="238"/>
    </font>
    <font>
      <i/>
      <sz val="8"/>
      <color theme="5" tint="-0.249977111117893"/>
      <name val="Arial"/>
      <family val="2"/>
      <charset val="238"/>
    </font>
    <font>
      <sz val="8"/>
      <color theme="5" tint="-0.249977111117893"/>
      <name val="Calibri"/>
      <family val="2"/>
      <charset val="238"/>
      <scheme val="minor"/>
    </font>
    <font>
      <sz val="11"/>
      <color theme="5" tint="-0.249977111117893"/>
      <name val="Calibri"/>
      <family val="2"/>
      <charset val="238"/>
      <scheme val="minor"/>
    </font>
    <font>
      <sz val="8"/>
      <color theme="5" tint="-0.249977111117893"/>
      <name val="Arial"/>
      <family val="2"/>
      <charset val="238"/>
    </font>
    <font>
      <sz val="11"/>
      <name val="Calibri"/>
      <family val="2"/>
      <charset val="238"/>
      <scheme val="minor"/>
    </font>
    <font>
      <sz val="10"/>
      <color theme="5" tint="-0.249977111117893"/>
      <name val="Arial"/>
      <family val="2"/>
      <charset val="238"/>
    </font>
    <font>
      <sz val="11"/>
      <color theme="5" tint="-0.249977111117893"/>
      <name val="Arial"/>
      <family val="2"/>
      <charset val="238"/>
    </font>
    <font>
      <sz val="7"/>
      <color theme="1"/>
      <name val="Arial"/>
      <family val="2"/>
      <charset val="238"/>
    </font>
    <font>
      <sz val="7"/>
      <color theme="1"/>
      <name val="Calibri"/>
      <family val="2"/>
      <charset val="238"/>
      <scheme val="minor"/>
    </font>
    <font>
      <vertAlign val="subscript"/>
      <sz val="7"/>
      <color theme="1"/>
      <name val="Arial"/>
      <family val="2"/>
      <charset val="238"/>
    </font>
    <font>
      <i/>
      <sz val="11"/>
      <color theme="5" tint="-0.249977111117893"/>
      <name val="Arial"/>
      <family val="2"/>
      <charset val="238"/>
    </font>
    <font>
      <b/>
      <sz val="7"/>
      <name val="Arial"/>
      <family val="2"/>
      <charset val="238"/>
    </font>
    <font>
      <sz val="5"/>
      <name val="Arial"/>
      <family val="2"/>
      <charset val="238"/>
    </font>
    <font>
      <sz val="6"/>
      <name val="Arial"/>
      <family val="2"/>
      <charset val="238"/>
    </font>
    <font>
      <vertAlign val="superscript"/>
      <sz val="6"/>
      <name val="Arial"/>
      <family val="2"/>
      <charset val="238"/>
    </font>
    <font>
      <b/>
      <sz val="6"/>
      <name val="Arial"/>
      <family val="2"/>
      <charset val="238"/>
    </font>
    <font>
      <i/>
      <sz val="8"/>
      <color theme="5"/>
      <name val="Arial"/>
      <family val="2"/>
      <charset val="238"/>
    </font>
    <font>
      <i/>
      <sz val="8"/>
      <color theme="1"/>
      <name val="Calibri"/>
      <family val="2"/>
      <charset val="238"/>
      <scheme val="minor"/>
    </font>
    <font>
      <sz val="6"/>
      <color theme="1"/>
      <name val="Arial"/>
      <family val="2"/>
      <charset val="238"/>
    </font>
    <font>
      <b/>
      <sz val="6"/>
      <color theme="1"/>
      <name val="Arial"/>
      <family val="2"/>
      <charset val="238"/>
    </font>
    <font>
      <i/>
      <sz val="6"/>
      <color theme="5" tint="-0.249977111117893"/>
      <name val="Arial"/>
      <family val="2"/>
      <charset val="238"/>
    </font>
    <font>
      <i/>
      <sz val="11"/>
      <color theme="5" tint="-0.249977111117893"/>
      <name val="Calibri"/>
      <family val="2"/>
      <charset val="238"/>
      <scheme val="minor"/>
    </font>
    <font>
      <sz val="9"/>
      <color theme="1"/>
      <name val="Calibri"/>
      <family val="2"/>
      <charset val="238"/>
      <scheme val="minor"/>
    </font>
    <font>
      <sz val="10"/>
      <color theme="5" tint="-0.249977111117893"/>
      <name val="Calibri"/>
      <family val="2"/>
      <charset val="238"/>
      <scheme val="minor"/>
    </font>
    <font>
      <i/>
      <sz val="8"/>
      <color theme="5" tint="-0.249977111117893"/>
      <name val="Calibri"/>
      <family val="2"/>
      <charset val="238"/>
      <scheme val="minor"/>
    </font>
    <font>
      <sz val="11"/>
      <color theme="1"/>
      <name val="Calibri"/>
      <family val="2"/>
      <charset val="238"/>
      <scheme val="minor"/>
    </font>
    <font>
      <i/>
      <sz val="10"/>
      <color theme="5" tint="-0.249977111117893"/>
      <name val="Calibri"/>
      <family val="2"/>
      <charset val="238"/>
      <scheme val="minor"/>
    </font>
    <font>
      <sz val="8"/>
      <name val="Times New Roman"/>
      <family val="1"/>
      <charset val="238"/>
    </font>
    <font>
      <b/>
      <sz val="10"/>
      <color theme="5" tint="-0.249977111117893"/>
      <name val="Arial"/>
      <family val="2"/>
      <charset val="238"/>
    </font>
    <font>
      <vertAlign val="subscript"/>
      <sz val="7"/>
      <name val="Calibri"/>
      <family val="2"/>
      <charset val="238"/>
    </font>
    <font>
      <vertAlign val="superscript"/>
      <sz val="7"/>
      <color theme="1"/>
      <name val="Calibri"/>
      <family val="2"/>
      <charset val="238"/>
      <scheme val="minor"/>
    </font>
    <font>
      <sz val="8"/>
      <color rgb="FF000000"/>
      <name val="Arial"/>
      <family val="2"/>
      <charset val="238"/>
    </font>
    <font>
      <sz val="8"/>
      <color theme="9" tint="-0.249977111117893"/>
      <name val="Arial"/>
      <family val="2"/>
      <charset val="238"/>
    </font>
    <font>
      <sz val="11"/>
      <color theme="9" tint="-0.249977111117893"/>
      <name val="Calibri"/>
      <family val="2"/>
      <charset val="238"/>
      <scheme val="minor"/>
    </font>
    <font>
      <b/>
      <sz val="8"/>
      <color theme="5" tint="-0.249977111117893"/>
      <name val="Arial"/>
      <family val="2"/>
      <charset val="238"/>
    </font>
    <font>
      <i/>
      <sz val="11"/>
      <color theme="1"/>
      <name val="Arial"/>
      <family val="2"/>
      <charset val="238"/>
    </font>
    <font>
      <sz val="11"/>
      <color rgb="FFFF0000"/>
      <name val="Calibri"/>
      <family val="2"/>
      <charset val="238"/>
      <scheme val="minor"/>
    </font>
    <font>
      <sz val="8"/>
      <color rgb="FFFF0000"/>
      <name val="Arial"/>
      <family val="2"/>
      <charset val="238"/>
    </font>
    <font>
      <sz val="9"/>
      <color rgb="FFFF0000"/>
      <name val="Arial"/>
      <family val="2"/>
      <charset val="238"/>
    </font>
    <font>
      <sz val="10"/>
      <color rgb="FFFF0000"/>
      <name val="Arial"/>
      <family val="2"/>
      <charset val="238"/>
    </font>
    <font>
      <sz val="8"/>
      <name val="Arial"/>
      <family val="1"/>
      <charset val="2"/>
    </font>
    <font>
      <sz val="8"/>
      <name val="Symbol"/>
      <family val="1"/>
      <charset val="2"/>
    </font>
    <font>
      <vertAlign val="subscript"/>
      <sz val="8"/>
      <name val="Arial"/>
      <family val="1"/>
      <charset val="2"/>
    </font>
    <font>
      <i/>
      <sz val="8"/>
      <color rgb="FFFF0000"/>
      <name val="Arial"/>
      <family val="2"/>
      <charset val="238"/>
    </font>
    <font>
      <b/>
      <i/>
      <sz val="8"/>
      <color theme="5" tint="-0.249977111117893"/>
      <name val="Arial"/>
      <family val="2"/>
      <charset val="238"/>
    </font>
    <font>
      <b/>
      <sz val="18"/>
      <color rgb="FFFF0000"/>
      <name val="Arial"/>
      <family val="2"/>
      <charset val="238"/>
    </font>
    <font>
      <b/>
      <sz val="8"/>
      <color rgb="FFFF0000"/>
      <name val="Arial"/>
      <family val="2"/>
      <charset val="238"/>
    </font>
    <font>
      <u/>
      <sz val="11"/>
      <color theme="10"/>
      <name val="Calibri"/>
      <family val="2"/>
      <charset val="238"/>
      <scheme val="minor"/>
    </font>
    <font>
      <sz val="10"/>
      <name val="Arial"/>
      <family val="2"/>
      <charset val="238"/>
    </font>
    <font>
      <u/>
      <sz val="8"/>
      <color theme="10"/>
      <name val="Arial"/>
      <family val="2"/>
      <charset val="238"/>
    </font>
    <font>
      <b/>
      <sz val="11"/>
      <color theme="5" tint="-0.249977111117893"/>
      <name val="Calibri"/>
      <family val="2"/>
      <charset val="238"/>
      <scheme val="minor"/>
    </font>
    <font>
      <u/>
      <sz val="10"/>
      <color theme="10"/>
      <name val="Arial"/>
      <family val="2"/>
      <charset val="238"/>
    </font>
    <font>
      <b/>
      <sz val="16"/>
      <color rgb="FFFF0000"/>
      <name val="Arial"/>
      <family val="2"/>
      <charset val="238"/>
    </font>
    <font>
      <b/>
      <sz val="11"/>
      <color theme="5" tint="-0.249977111117893"/>
      <name val="Arial"/>
      <family val="2"/>
      <charset val="238"/>
    </font>
    <font>
      <i/>
      <u/>
      <sz val="8"/>
      <color theme="10"/>
      <name val="Arial"/>
      <family val="2"/>
      <charset val="238"/>
    </font>
    <font>
      <b/>
      <sz val="8"/>
      <color rgb="FF000000"/>
      <name val="Arial"/>
      <family val="2"/>
      <charset val="238"/>
    </font>
    <font>
      <sz val="8"/>
      <color rgb="FFC65911"/>
      <name val="Arial"/>
      <family val="2"/>
      <charset val="238"/>
    </font>
    <font>
      <vertAlign val="superscript"/>
      <sz val="8"/>
      <color rgb="FFC65911"/>
      <name val="Arial"/>
      <family val="2"/>
      <charset val="238"/>
    </font>
    <font>
      <vertAlign val="subscript"/>
      <sz val="8"/>
      <color rgb="FFC65911"/>
      <name val="Arial"/>
      <family val="2"/>
      <charset val="238"/>
    </font>
    <font>
      <sz val="8"/>
      <color theme="0"/>
      <name val="Arial"/>
      <family val="2"/>
      <charset val="238"/>
    </font>
    <font>
      <sz val="8"/>
      <color rgb="FF000000"/>
      <name val="Arial"/>
    </font>
    <font>
      <sz val="8"/>
      <color rgb="FFC65911"/>
      <name val="Arial"/>
    </font>
    <font>
      <vertAlign val="superscript"/>
      <sz val="8"/>
      <color rgb="FFC65911"/>
      <name val="Arial"/>
    </font>
    <font>
      <vertAlign val="subscript"/>
      <sz val="8"/>
      <color rgb="FFC65911"/>
      <name val="Arial"/>
    </font>
    <font>
      <sz val="8"/>
      <color theme="1"/>
      <name val="Arial"/>
    </font>
  </fonts>
  <fills count="18">
    <fill>
      <patternFill patternType="none"/>
    </fill>
    <fill>
      <patternFill patternType="gray125"/>
    </fill>
    <fill>
      <patternFill patternType="gray0625">
        <bgColor theme="0"/>
      </patternFill>
    </fill>
    <fill>
      <patternFill patternType="solid">
        <fgColor theme="0"/>
        <bgColor indexed="64"/>
      </patternFill>
    </fill>
    <fill>
      <patternFill patternType="solid">
        <fgColor theme="9" tint="0.79998168889431442"/>
        <bgColor indexed="64"/>
      </patternFill>
    </fill>
    <fill>
      <patternFill patternType="gray0625"/>
    </fill>
    <fill>
      <patternFill patternType="solid">
        <fgColor indexed="65"/>
        <bgColor indexed="64"/>
      </patternFill>
    </fill>
    <fill>
      <patternFill patternType="solid">
        <fgColor theme="9" tint="0.59996337778862885"/>
        <bgColor indexed="64"/>
      </patternFill>
    </fill>
    <fill>
      <patternFill patternType="solid">
        <fgColor theme="9" tint="0.39994506668294322"/>
        <bgColor indexed="64"/>
      </patternFill>
    </fill>
    <fill>
      <patternFill patternType="solid">
        <fgColor theme="7" tint="0.59996337778862885"/>
        <bgColor indexed="64"/>
      </patternFill>
    </fill>
    <fill>
      <patternFill patternType="solid">
        <fgColor theme="5" tint="0.79998168889431442"/>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tint="-0.24994659260841701"/>
        <bgColor indexed="64"/>
      </patternFill>
    </fill>
    <fill>
      <patternFill patternType="solid">
        <fgColor theme="7" tint="0.39994506668294322"/>
        <bgColor indexed="64"/>
      </patternFill>
    </fill>
    <fill>
      <patternFill patternType="solid">
        <fgColor rgb="FFFFF2CC"/>
        <bgColor indexed="64"/>
      </patternFill>
    </fill>
    <fill>
      <patternFill patternType="solid">
        <fgColor rgb="FFE2EFDA"/>
        <bgColor indexed="64"/>
      </patternFill>
    </fill>
    <fill>
      <patternFill patternType="solid">
        <fgColor rgb="FFFFFFFF"/>
        <bgColor indexed="64"/>
      </patternFill>
    </fill>
  </fills>
  <borders count="10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medium">
        <color indexed="64"/>
      </right>
      <top style="thin">
        <color indexed="64"/>
      </top>
      <bottom style="thin">
        <color rgb="FF000000"/>
      </bottom>
      <diagonal/>
    </border>
    <border>
      <left style="medium">
        <color indexed="64"/>
      </left>
      <right style="thin">
        <color rgb="FF000000"/>
      </right>
      <top style="medium">
        <color indexed="64"/>
      </top>
      <bottom style="thin">
        <color indexed="64"/>
      </bottom>
      <diagonal/>
    </border>
    <border>
      <left style="medium">
        <color indexed="64"/>
      </left>
      <right style="thin">
        <color rgb="FF000000"/>
      </right>
      <top/>
      <bottom style="thin">
        <color indexed="64"/>
      </bottom>
      <diagonal/>
    </border>
    <border>
      <left style="medium">
        <color indexed="64"/>
      </left>
      <right style="thin">
        <color rgb="FF000000"/>
      </right>
      <top style="thin">
        <color indexed="64"/>
      </top>
      <bottom style="thin">
        <color indexed="64"/>
      </bottom>
      <diagonal/>
    </border>
    <border>
      <left style="medium">
        <color indexed="64"/>
      </left>
      <right style="thin">
        <color rgb="FF000000"/>
      </right>
      <top style="thin">
        <color indexed="64"/>
      </top>
      <bottom style="medium">
        <color indexed="64"/>
      </bottom>
      <diagonal/>
    </border>
    <border>
      <left/>
      <right style="medium">
        <color rgb="FF000000"/>
      </right>
      <top style="medium">
        <color indexed="64"/>
      </top>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164" fontId="55" fillId="0" borderId="0" applyFont="0" applyFill="0" applyBorder="0" applyAlignment="0" applyProtection="0"/>
    <xf numFmtId="9" fontId="55" fillId="0" borderId="0" applyFont="0" applyFill="0" applyBorder="0" applyAlignment="0" applyProtection="0"/>
    <xf numFmtId="0" fontId="77" fillId="0" borderId="0" applyNumberFormat="0" applyFill="0" applyBorder="0" applyAlignment="0" applyProtection="0"/>
  </cellStyleXfs>
  <cellXfs count="2831">
    <xf numFmtId="0" fontId="0" fillId="0" borderId="0" xfId="0"/>
    <xf numFmtId="0" fontId="5" fillId="0" borderId="0" xfId="0" applyFont="1"/>
    <xf numFmtId="0" fontId="8" fillId="0" borderId="0" xfId="0" applyFont="1"/>
    <xf numFmtId="0" fontId="1" fillId="0" borderId="0" xfId="0" applyFont="1"/>
    <xf numFmtId="0" fontId="21" fillId="0" borderId="0" xfId="0" applyFont="1"/>
    <xf numFmtId="0" fontId="21" fillId="5" borderId="6" xfId="0" applyFont="1" applyFill="1" applyBorder="1"/>
    <xf numFmtId="0" fontId="21" fillId="0" borderId="0" xfId="0" applyFont="1" applyAlignment="1">
      <alignment horizontal="center"/>
    </xf>
    <xf numFmtId="0" fontId="21" fillId="6" borderId="5" xfId="0" applyFont="1" applyFill="1" applyBorder="1" applyAlignment="1">
      <alignment horizontal="center"/>
    </xf>
    <xf numFmtId="0" fontId="21" fillId="6" borderId="32" xfId="0" applyFont="1" applyFill="1" applyBorder="1" applyAlignment="1">
      <alignment horizontal="center"/>
    </xf>
    <xf numFmtId="0" fontId="21" fillId="0" borderId="6" xfId="0" applyFont="1" applyBorder="1"/>
    <xf numFmtId="0" fontId="1" fillId="3" borderId="3" xfId="0" applyFont="1" applyFill="1" applyBorder="1"/>
    <xf numFmtId="0" fontId="1" fillId="3" borderId="21" xfId="0" applyFont="1" applyFill="1" applyBorder="1"/>
    <xf numFmtId="0" fontId="1" fillId="5" borderId="3" xfId="0" applyFont="1" applyFill="1" applyBorder="1" applyAlignment="1">
      <alignment horizontal="center"/>
    </xf>
    <xf numFmtId="0" fontId="1" fillId="2" borderId="21" xfId="0" applyFont="1" applyFill="1" applyBorder="1"/>
    <xf numFmtId="0" fontId="21" fillId="5" borderId="21" xfId="0" applyFont="1" applyFill="1" applyBorder="1"/>
    <xf numFmtId="0" fontId="33" fillId="0" borderId="0" xfId="0" applyFont="1"/>
    <xf numFmtId="0" fontId="21" fillId="0" borderId="9" xfId="0" applyFont="1" applyBorder="1"/>
    <xf numFmtId="4" fontId="1" fillId="3" borderId="3" xfId="0" applyNumberFormat="1" applyFont="1" applyFill="1" applyBorder="1" applyAlignment="1">
      <alignment horizontal="center"/>
    </xf>
    <xf numFmtId="0" fontId="21" fillId="0" borderId="3" xfId="0" applyFont="1" applyBorder="1"/>
    <xf numFmtId="0" fontId="37" fillId="0" borderId="0" xfId="0" applyFont="1" applyAlignment="1">
      <alignment horizontal="center"/>
    </xf>
    <xf numFmtId="0" fontId="21" fillId="0" borderId="1" xfId="0" applyFont="1" applyBorder="1" applyAlignment="1">
      <alignment horizontal="center"/>
    </xf>
    <xf numFmtId="0" fontId="51" fillId="0" borderId="0" xfId="0" applyFont="1"/>
    <xf numFmtId="0" fontId="21" fillId="0" borderId="5" xfId="0" applyFont="1" applyBorder="1" applyAlignment="1">
      <alignment horizontal="center"/>
    </xf>
    <xf numFmtId="0" fontId="21" fillId="0" borderId="32" xfId="0" applyFont="1" applyBorder="1" applyAlignment="1">
      <alignment horizontal="center"/>
    </xf>
    <xf numFmtId="0" fontId="1" fillId="2" borderId="14" xfId="0" applyFont="1" applyFill="1" applyBorder="1"/>
    <xf numFmtId="0" fontId="21" fillId="5" borderId="25" xfId="0" applyFont="1" applyFill="1" applyBorder="1"/>
    <xf numFmtId="0" fontId="21" fillId="5" borderId="29" xfId="0" applyFont="1" applyFill="1" applyBorder="1"/>
    <xf numFmtId="0" fontId="1" fillId="5" borderId="2" xfId="0" applyFont="1" applyFill="1" applyBorder="1" applyAlignment="1">
      <alignment horizontal="center"/>
    </xf>
    <xf numFmtId="0" fontId="1" fillId="5" borderId="58" xfId="0" applyFont="1" applyFill="1" applyBorder="1" applyAlignment="1">
      <alignment horizontal="center"/>
    </xf>
    <xf numFmtId="0" fontId="1" fillId="5" borderId="37" xfId="0" applyFont="1" applyFill="1" applyBorder="1" applyAlignment="1">
      <alignment horizontal="center"/>
    </xf>
    <xf numFmtId="14" fontId="1" fillId="6" borderId="79" xfId="0" applyNumberFormat="1" applyFont="1" applyFill="1" applyBorder="1" applyAlignment="1">
      <alignment horizontal="center"/>
    </xf>
    <xf numFmtId="0" fontId="56" fillId="0" borderId="0" xfId="0" applyFont="1"/>
    <xf numFmtId="0" fontId="1" fillId="6" borderId="63" xfId="0" applyFont="1" applyFill="1" applyBorder="1" applyAlignment="1">
      <alignment horizontal="center"/>
    </xf>
    <xf numFmtId="0" fontId="0" fillId="0" borderId="30" xfId="0" applyBorder="1" applyAlignment="1">
      <alignment horizontal="center"/>
    </xf>
    <xf numFmtId="0" fontId="2" fillId="5" borderId="44" xfId="0" applyFont="1" applyFill="1" applyBorder="1" applyAlignment="1">
      <alignment horizontal="center"/>
    </xf>
    <xf numFmtId="0" fontId="2" fillId="5" borderId="21" xfId="0" applyFont="1" applyFill="1" applyBorder="1" applyAlignment="1">
      <alignment horizontal="center"/>
    </xf>
    <xf numFmtId="0" fontId="1" fillId="5" borderId="45" xfId="0" applyFont="1" applyFill="1" applyBorder="1" applyAlignment="1">
      <alignment horizontal="center"/>
    </xf>
    <xf numFmtId="0" fontId="1" fillId="5" borderId="65" xfId="0" applyFont="1" applyFill="1" applyBorder="1" applyAlignment="1">
      <alignment horizontal="center"/>
    </xf>
    <xf numFmtId="0" fontId="21" fillId="0" borderId="21" xfId="0" applyFont="1" applyBorder="1"/>
    <xf numFmtId="0" fontId="0" fillId="0" borderId="26" xfId="0" applyBorder="1" applyAlignment="1">
      <alignment horizontal="center"/>
    </xf>
    <xf numFmtId="0" fontId="2" fillId="0" borderId="0" xfId="0" applyFont="1" applyAlignment="1">
      <alignment horizontal="center"/>
    </xf>
    <xf numFmtId="0" fontId="33" fillId="0" borderId="1" xfId="0" applyFont="1" applyBorder="1" applyAlignment="1">
      <alignment horizontal="center"/>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35" fillId="0" borderId="0" xfId="0" applyFont="1"/>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4" xfId="0" applyFont="1" applyFill="1" applyBorder="1" applyAlignment="1">
      <alignment horizontal="center" vertical="center" wrapText="1"/>
    </xf>
    <xf numFmtId="4" fontId="1" fillId="3" borderId="21" xfId="0" applyNumberFormat="1" applyFont="1" applyFill="1" applyBorder="1" applyAlignment="1">
      <alignment horizontal="center"/>
    </xf>
    <xf numFmtId="0" fontId="37" fillId="0" borderId="0" xfId="0" applyFont="1"/>
    <xf numFmtId="0" fontId="33" fillId="0" borderId="35" xfId="0" applyFont="1" applyBorder="1"/>
    <xf numFmtId="0" fontId="33" fillId="0" borderId="36" xfId="0" applyFont="1" applyBorder="1"/>
    <xf numFmtId="0" fontId="32" fillId="0" borderId="37" xfId="0" applyFont="1" applyBorder="1"/>
    <xf numFmtId="0" fontId="33" fillId="0" borderId="37" xfId="0" applyFont="1" applyBorder="1"/>
    <xf numFmtId="0" fontId="33" fillId="0" borderId="5" xfId="0" applyFont="1" applyBorder="1" applyAlignment="1">
      <alignment horizontal="center"/>
    </xf>
    <xf numFmtId="0" fontId="33" fillId="0" borderId="23" xfId="0" applyFont="1" applyBorder="1"/>
    <xf numFmtId="0" fontId="33" fillId="0" borderId="62" xfId="0" applyFont="1" applyBorder="1"/>
    <xf numFmtId="0" fontId="33" fillId="0" borderId="43" xfId="0" applyFont="1" applyBorder="1"/>
    <xf numFmtId="0" fontId="33" fillId="0" borderId="32" xfId="0" applyFont="1" applyBorder="1" applyAlignment="1">
      <alignment horizontal="center"/>
    </xf>
    <xf numFmtId="0" fontId="33" fillId="0" borderId="38" xfId="0" applyFont="1" applyBorder="1"/>
    <xf numFmtId="0" fontId="33" fillId="0" borderId="39" xfId="0" applyFont="1" applyBorder="1"/>
    <xf numFmtId="0" fontId="37" fillId="0" borderId="6" xfId="0" applyFont="1" applyBorder="1"/>
    <xf numFmtId="0" fontId="37" fillId="0" borderId="9" xfId="0" applyFont="1" applyBorder="1"/>
    <xf numFmtId="0" fontId="2" fillId="0" borderId="3" xfId="0" applyFont="1" applyBorder="1"/>
    <xf numFmtId="0" fontId="20" fillId="0" borderId="0" xfId="0" applyFont="1" applyAlignment="1">
      <alignment vertical="center"/>
    </xf>
    <xf numFmtId="0" fontId="1" fillId="3" borderId="29" xfId="0" applyFont="1" applyFill="1" applyBorder="1" applyAlignment="1">
      <alignment horizontal="center" vertical="center" wrapText="1"/>
    </xf>
    <xf numFmtId="0" fontId="1" fillId="2" borderId="2" xfId="0" applyFont="1" applyFill="1" applyBorder="1" applyAlignment="1">
      <alignment vertical="center"/>
    </xf>
    <xf numFmtId="0" fontId="1" fillId="2" borderId="9" xfId="0" applyFont="1" applyFill="1" applyBorder="1" applyAlignment="1">
      <alignment vertical="center"/>
    </xf>
    <xf numFmtId="0" fontId="21" fillId="0" borderId="0" xfId="0" applyFont="1" applyAlignment="1">
      <alignment vertical="center"/>
    </xf>
    <xf numFmtId="0" fontId="0" fillId="0" borderId="0" xfId="0" applyAlignment="1">
      <alignment vertical="center"/>
    </xf>
    <xf numFmtId="0" fontId="30" fillId="0" borderId="12" xfId="0" applyFont="1" applyBorder="1" applyAlignment="1">
      <alignment horizontal="center" vertical="center"/>
    </xf>
    <xf numFmtId="0" fontId="21" fillId="0" borderId="38" xfId="0" applyFont="1" applyBorder="1" applyAlignment="1">
      <alignment vertical="center"/>
    </xf>
    <xf numFmtId="0" fontId="1" fillId="3" borderId="60" xfId="0" applyFont="1" applyFill="1" applyBorder="1" applyAlignment="1">
      <alignment horizontal="center" vertical="center"/>
    </xf>
    <xf numFmtId="0" fontId="21" fillId="5" borderId="3" xfId="0" applyFont="1" applyFill="1" applyBorder="1" applyAlignment="1">
      <alignment vertical="center"/>
    </xf>
    <xf numFmtId="0" fontId="21" fillId="0" borderId="36" xfId="0" applyFont="1" applyBorder="1" applyAlignment="1">
      <alignment horizontal="center" vertical="center"/>
    </xf>
    <xf numFmtId="0" fontId="21" fillId="0" borderId="4" xfId="0" applyFont="1" applyBorder="1" applyAlignment="1">
      <alignment horizontal="center" vertical="center"/>
    </xf>
    <xf numFmtId="0" fontId="21" fillId="0" borderId="3" xfId="0" applyFont="1" applyBorder="1" applyAlignment="1">
      <alignment horizontal="center" vertical="center"/>
    </xf>
    <xf numFmtId="0" fontId="1" fillId="3" borderId="55" xfId="0" applyFont="1" applyFill="1" applyBorder="1" applyAlignment="1">
      <alignment horizontal="center" vertical="center"/>
    </xf>
    <xf numFmtId="0" fontId="21" fillId="0" borderId="6" xfId="0" applyFont="1" applyBorder="1" applyAlignment="1">
      <alignment horizontal="center" vertical="center"/>
    </xf>
    <xf numFmtId="0" fontId="1" fillId="3" borderId="61" xfId="0" applyFont="1" applyFill="1" applyBorder="1" applyAlignment="1">
      <alignment horizontal="center" vertical="center"/>
    </xf>
    <xf numFmtId="0" fontId="1" fillId="3" borderId="5" xfId="0" applyFont="1" applyFill="1" applyBorder="1" applyAlignment="1">
      <alignment horizontal="center" vertical="center"/>
    </xf>
    <xf numFmtId="2" fontId="21" fillId="0" borderId="6" xfId="0" applyNumberFormat="1" applyFont="1" applyBorder="1" applyAlignment="1">
      <alignment horizontal="center" vertical="center"/>
    </xf>
    <xf numFmtId="0" fontId="1" fillId="3" borderId="18" xfId="0" applyFont="1" applyFill="1" applyBorder="1" applyAlignment="1">
      <alignment horizontal="center" vertical="center" wrapText="1"/>
    </xf>
    <xf numFmtId="0" fontId="21" fillId="0" borderId="0" xfId="0" applyFont="1" applyAlignment="1">
      <alignment horizontal="center" vertical="center"/>
    </xf>
    <xf numFmtId="0" fontId="1" fillId="3" borderId="18" xfId="0" applyFont="1" applyFill="1" applyBorder="1" applyAlignment="1">
      <alignment vertical="center" wrapText="1"/>
    </xf>
    <xf numFmtId="0" fontId="1" fillId="3" borderId="19" xfId="0" applyFont="1" applyFill="1" applyBorder="1" applyAlignment="1">
      <alignment vertical="center" wrapText="1"/>
    </xf>
    <xf numFmtId="0" fontId="2" fillId="2" borderId="6"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6" xfId="0" applyFont="1" applyFill="1" applyBorder="1" applyAlignment="1">
      <alignment horizontal="center" vertical="center" wrapText="1"/>
    </xf>
    <xf numFmtId="165" fontId="1" fillId="3" borderId="3" xfId="0" applyNumberFormat="1" applyFont="1" applyFill="1" applyBorder="1" applyAlignment="1">
      <alignment horizontal="center" vertical="center"/>
    </xf>
    <xf numFmtId="0" fontId="1" fillId="3" borderId="0" xfId="0" applyFont="1" applyFill="1" applyAlignment="1">
      <alignment vertical="center"/>
    </xf>
    <xf numFmtId="165" fontId="1" fillId="3" borderId="6" xfId="0" applyNumberFormat="1" applyFont="1" applyFill="1" applyBorder="1" applyAlignment="1">
      <alignment horizontal="center" vertical="center"/>
    </xf>
    <xf numFmtId="3" fontId="1" fillId="3" borderId="4" xfId="0" applyNumberFormat="1" applyFont="1" applyFill="1" applyBorder="1" applyAlignment="1">
      <alignment horizontal="center" vertical="center"/>
    </xf>
    <xf numFmtId="0" fontId="1" fillId="3" borderId="17" xfId="0" applyFont="1" applyFill="1" applyBorder="1" applyAlignment="1">
      <alignment horizontal="center" vertical="center"/>
    </xf>
    <xf numFmtId="0" fontId="1" fillId="2" borderId="6" xfId="0" applyFont="1" applyFill="1" applyBorder="1" applyAlignment="1">
      <alignment vertical="center"/>
    </xf>
    <xf numFmtId="3" fontId="1" fillId="3" borderId="7" xfId="0" applyNumberFormat="1" applyFont="1" applyFill="1" applyBorder="1" applyAlignment="1">
      <alignment horizontal="center" vertical="center"/>
    </xf>
    <xf numFmtId="0" fontId="1" fillId="3" borderId="7" xfId="0" applyFont="1" applyFill="1" applyBorder="1" applyAlignment="1">
      <alignment horizontal="center" vertical="center"/>
    </xf>
    <xf numFmtId="3" fontId="1" fillId="3" borderId="34" xfId="0" applyNumberFormat="1" applyFont="1" applyFill="1" applyBorder="1" applyAlignment="1">
      <alignment horizontal="center" vertical="center"/>
    </xf>
    <xf numFmtId="0" fontId="5" fillId="0" borderId="0" xfId="0" applyFont="1" applyAlignment="1">
      <alignment vertical="center"/>
    </xf>
    <xf numFmtId="0" fontId="12" fillId="0" borderId="0" xfId="0" applyFont="1" applyAlignment="1">
      <alignment vertical="center"/>
    </xf>
    <xf numFmtId="0" fontId="1" fillId="0" borderId="4" xfId="0" applyFont="1" applyBorder="1" applyAlignment="1">
      <alignment horizontal="center" vertical="center"/>
    </xf>
    <xf numFmtId="14" fontId="1" fillId="0" borderId="34" xfId="0" applyNumberFormat="1" applyFont="1" applyBorder="1" applyAlignment="1">
      <alignment horizontal="center" vertical="center"/>
    </xf>
    <xf numFmtId="0" fontId="14" fillId="0" borderId="12" xfId="0" applyFont="1" applyBorder="1" applyAlignment="1">
      <alignment horizontal="center" vertical="center"/>
    </xf>
    <xf numFmtId="0" fontId="1" fillId="0" borderId="63" xfId="0" applyFont="1" applyBorder="1" applyAlignment="1">
      <alignment horizontal="center" vertical="center"/>
    </xf>
    <xf numFmtId="0" fontId="1" fillId="0" borderId="21" xfId="0" applyFont="1" applyBorder="1" applyAlignment="1">
      <alignment vertical="center"/>
    </xf>
    <xf numFmtId="0" fontId="1" fillId="0" borderId="18" xfId="0" applyFont="1" applyBorder="1" applyAlignment="1">
      <alignment horizontal="center" vertical="center"/>
    </xf>
    <xf numFmtId="0" fontId="1" fillId="0" borderId="19" xfId="0" applyFont="1" applyBorder="1" applyAlignment="1">
      <alignment vertical="center"/>
    </xf>
    <xf numFmtId="0" fontId="6" fillId="0" borderId="0" xfId="0" applyFont="1" applyAlignment="1">
      <alignment vertical="center"/>
    </xf>
    <xf numFmtId="0" fontId="1" fillId="0" borderId="55" xfId="0" applyFont="1" applyBorder="1" applyAlignment="1">
      <alignment horizontal="center" vertical="center"/>
    </xf>
    <xf numFmtId="0" fontId="1" fillId="0" borderId="24" xfId="0" applyFont="1" applyBorder="1" applyAlignment="1">
      <alignment vertical="center"/>
    </xf>
    <xf numFmtId="0" fontId="1" fillId="0" borderId="0" xfId="0" applyFont="1" applyAlignment="1">
      <alignment vertical="center"/>
    </xf>
    <xf numFmtId="0" fontId="14" fillId="0" borderId="29"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vertical="center"/>
    </xf>
    <xf numFmtId="0" fontId="1" fillId="0" borderId="8" xfId="0" applyFont="1" applyBorder="1" applyAlignment="1">
      <alignment horizontal="center" vertical="center"/>
    </xf>
    <xf numFmtId="0" fontId="1" fillId="0" borderId="9" xfId="0" applyFont="1" applyBorder="1" applyAlignment="1">
      <alignment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3" fontId="1" fillId="0" borderId="6" xfId="0" applyNumberFormat="1" applyFont="1" applyBorder="1" applyAlignment="1">
      <alignment horizontal="center" vertical="center"/>
    </xf>
    <xf numFmtId="3" fontId="1" fillId="0" borderId="7" xfId="0" applyNumberFormat="1"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vertical="center" wrapText="1"/>
    </xf>
    <xf numFmtId="0" fontId="1" fillId="0" borderId="0" xfId="0" applyFont="1" applyAlignment="1">
      <alignment horizontal="center" vertical="center"/>
    </xf>
    <xf numFmtId="2" fontId="1" fillId="0" borderId="6" xfId="0" applyNumberFormat="1" applyFont="1" applyBorder="1" applyAlignment="1">
      <alignment horizontal="center" vertical="center"/>
    </xf>
    <xf numFmtId="0" fontId="1" fillId="0" borderId="32" xfId="0" applyFont="1" applyBorder="1" applyAlignment="1">
      <alignment horizontal="center" vertical="center"/>
    </xf>
    <xf numFmtId="0" fontId="1" fillId="0" borderId="9" xfId="0" applyFont="1" applyBorder="1" applyAlignment="1">
      <alignment horizontal="center" vertical="center"/>
    </xf>
    <xf numFmtId="0" fontId="1" fillId="0" borderId="33" xfId="0" applyFont="1" applyBorder="1" applyAlignment="1">
      <alignment horizontal="center" vertical="center"/>
    </xf>
    <xf numFmtId="0" fontId="1" fillId="0" borderId="3" xfId="0" applyFont="1" applyBorder="1" applyAlignment="1">
      <alignment vertical="center"/>
    </xf>
    <xf numFmtId="167" fontId="1" fillId="0" borderId="7" xfId="0" applyNumberFormat="1" applyFont="1" applyBorder="1" applyAlignment="1">
      <alignment horizontal="center" vertical="center"/>
    </xf>
    <xf numFmtId="0" fontId="1" fillId="0" borderId="25" xfId="0" applyFont="1" applyBorder="1" applyAlignment="1">
      <alignment horizontal="center" vertical="center"/>
    </xf>
    <xf numFmtId="167" fontId="1" fillId="0" borderId="34" xfId="0" applyNumberFormat="1" applyFont="1" applyBorder="1" applyAlignment="1">
      <alignment horizontal="center" vertical="center"/>
    </xf>
    <xf numFmtId="0" fontId="14" fillId="0" borderId="60" xfId="0" applyFont="1" applyBorder="1" applyAlignment="1">
      <alignment horizontal="center" vertical="center"/>
    </xf>
    <xf numFmtId="0" fontId="1" fillId="0" borderId="24" xfId="0" applyFont="1" applyBorder="1" applyAlignment="1">
      <alignment horizontal="center" vertical="center"/>
    </xf>
    <xf numFmtId="0" fontId="1" fillId="0" borderId="64" xfId="0" applyFont="1" applyBorder="1" applyAlignment="1">
      <alignment horizontal="center" vertical="center"/>
    </xf>
    <xf numFmtId="0" fontId="1" fillId="0" borderId="21" xfId="0" applyFont="1" applyBorder="1" applyAlignment="1">
      <alignment horizontal="center" vertical="center"/>
    </xf>
    <xf numFmtId="0" fontId="1" fillId="0" borderId="46" xfId="0" applyFont="1" applyBorder="1" applyAlignment="1">
      <alignment vertical="center"/>
    </xf>
    <xf numFmtId="0" fontId="1" fillId="0" borderId="57" xfId="0" applyFont="1" applyBorder="1" applyAlignment="1">
      <alignment horizontal="center" vertical="center"/>
    </xf>
    <xf numFmtId="2" fontId="1" fillId="0" borderId="9" xfId="0" applyNumberFormat="1" applyFont="1" applyBorder="1" applyAlignment="1">
      <alignment horizontal="center" vertical="center"/>
    </xf>
    <xf numFmtId="0" fontId="1" fillId="0" borderId="36" xfId="0" applyFont="1" applyBorder="1" applyAlignment="1">
      <alignment vertical="center"/>
    </xf>
    <xf numFmtId="4" fontId="1" fillId="0" borderId="3" xfId="0" applyNumberFormat="1" applyFont="1" applyBorder="1" applyAlignment="1">
      <alignment horizontal="center" vertical="center"/>
    </xf>
    <xf numFmtId="0" fontId="1" fillId="0" borderId="24" xfId="0" applyFont="1" applyBorder="1" applyAlignment="1">
      <alignment vertical="center" wrapText="1"/>
    </xf>
    <xf numFmtId="0" fontId="1" fillId="0" borderId="24" xfId="0" applyFont="1" applyBorder="1" applyAlignment="1">
      <alignment horizontal="center" vertical="center" wrapText="1"/>
    </xf>
    <xf numFmtId="0" fontId="1" fillId="0" borderId="50" xfId="0" applyFont="1" applyBorder="1" applyAlignment="1">
      <alignment vertical="center" wrapText="1"/>
    </xf>
    <xf numFmtId="0" fontId="1" fillId="0" borderId="57" xfId="0" applyFont="1" applyBorder="1" applyAlignment="1">
      <alignment vertical="center" wrapText="1"/>
    </xf>
    <xf numFmtId="0" fontId="1" fillId="0" borderId="6" xfId="0" applyFont="1" applyBorder="1" applyAlignment="1">
      <alignment horizontal="center" vertical="center" wrapText="1"/>
    </xf>
    <xf numFmtId="0" fontId="1" fillId="0" borderId="47" xfId="0" applyFont="1" applyBorder="1" applyAlignment="1">
      <alignment vertical="center" wrapText="1"/>
    </xf>
    <xf numFmtId="0" fontId="1" fillId="0" borderId="27" xfId="0" applyFont="1" applyBorder="1" applyAlignment="1">
      <alignment horizontal="center" vertical="center"/>
    </xf>
    <xf numFmtId="0" fontId="1" fillId="0" borderId="46" xfId="0" applyFont="1" applyBorder="1" applyAlignment="1">
      <alignment horizontal="center" vertical="center"/>
    </xf>
    <xf numFmtId="2" fontId="1" fillId="0" borderId="22" xfId="0" applyNumberFormat="1" applyFont="1" applyBorder="1" applyAlignment="1">
      <alignment horizontal="center" vertical="center"/>
    </xf>
    <xf numFmtId="0" fontId="1" fillId="0" borderId="50" xfId="0" applyFont="1" applyBorder="1" applyAlignment="1">
      <alignment horizontal="center" vertical="center"/>
    </xf>
    <xf numFmtId="2" fontId="1" fillId="0" borderId="24" xfId="0" applyNumberFormat="1" applyFont="1" applyBorder="1" applyAlignment="1">
      <alignment horizontal="center" vertical="center"/>
    </xf>
    <xf numFmtId="167" fontId="1" fillId="0" borderId="6" xfId="0" applyNumberFormat="1" applyFont="1" applyBorder="1" applyAlignment="1">
      <alignment horizontal="center" vertical="center"/>
    </xf>
    <xf numFmtId="0" fontId="1" fillId="3" borderId="6" xfId="0" applyFont="1" applyFill="1" applyBorder="1" applyAlignment="1">
      <alignment horizontal="center" vertical="center" wrapText="1"/>
    </xf>
    <xf numFmtId="4" fontId="21" fillId="0" borderId="7" xfId="0" applyNumberFormat="1" applyFont="1" applyBorder="1" applyAlignment="1">
      <alignment horizontal="center" vertical="center"/>
    </xf>
    <xf numFmtId="2" fontId="1" fillId="0" borderId="26" xfId="0" applyNumberFormat="1" applyFont="1" applyBorder="1" applyAlignment="1">
      <alignment horizontal="center" vertical="center"/>
    </xf>
    <xf numFmtId="2" fontId="21" fillId="0" borderId="7" xfId="0" applyNumberFormat="1" applyFont="1" applyBorder="1" applyAlignment="1">
      <alignment horizontal="center" vertical="center"/>
    </xf>
    <xf numFmtId="4" fontId="13" fillId="0" borderId="0" xfId="0" applyNumberFormat="1" applyFont="1" applyAlignment="1">
      <alignment horizontal="center" vertical="center"/>
    </xf>
    <xf numFmtId="4" fontId="0" fillId="0" borderId="0" xfId="0" applyNumberFormat="1" applyAlignment="1">
      <alignment horizontal="center" vertical="center"/>
    </xf>
    <xf numFmtId="0" fontId="14" fillId="0" borderId="0" xfId="0" applyFont="1" applyAlignment="1">
      <alignment horizontal="center" vertical="center"/>
    </xf>
    <xf numFmtId="168" fontId="1" fillId="0" borderId="0" xfId="0" applyNumberFormat="1" applyFont="1" applyAlignment="1">
      <alignment horizontal="center" vertical="center"/>
    </xf>
    <xf numFmtId="0" fontId="0" fillId="0" borderId="0" xfId="0" applyAlignment="1">
      <alignment horizontal="center" vertical="center"/>
    </xf>
    <xf numFmtId="0" fontId="1" fillId="0" borderId="14" xfId="0" applyFont="1" applyBorder="1" applyAlignment="1">
      <alignment vertical="center"/>
    </xf>
    <xf numFmtId="0" fontId="1" fillId="0" borderId="57" xfId="0" applyFont="1" applyBorder="1" applyAlignment="1">
      <alignment vertical="center"/>
    </xf>
    <xf numFmtId="0" fontId="1" fillId="0" borderId="47" xfId="0" applyFont="1" applyBorder="1" applyAlignment="1">
      <alignment vertical="center"/>
    </xf>
    <xf numFmtId="0" fontId="1" fillId="0" borderId="19" xfId="0" applyFont="1" applyBorder="1" applyAlignment="1">
      <alignment horizontal="center" vertical="center"/>
    </xf>
    <xf numFmtId="4" fontId="13" fillId="0" borderId="21" xfId="0" applyNumberFormat="1" applyFont="1" applyBorder="1" applyAlignment="1">
      <alignment horizontal="center" vertical="center"/>
    </xf>
    <xf numFmtId="4" fontId="13" fillId="0" borderId="65" xfId="0" applyNumberFormat="1" applyFont="1" applyBorder="1" applyAlignment="1">
      <alignment horizontal="center" vertical="center"/>
    </xf>
    <xf numFmtId="0" fontId="1" fillId="0" borderId="9" xfId="0" applyFont="1" applyBorder="1" applyAlignment="1">
      <alignment vertical="center" wrapText="1"/>
    </xf>
    <xf numFmtId="0" fontId="1" fillId="0" borderId="9" xfId="0" applyFont="1" applyBorder="1" applyAlignment="1">
      <alignment horizontal="center" vertical="center" wrapText="1"/>
    </xf>
    <xf numFmtId="4" fontId="13" fillId="0" borderId="9" xfId="0" applyNumberFormat="1" applyFont="1" applyBorder="1" applyAlignment="1">
      <alignment horizontal="center" vertical="center"/>
    </xf>
    <xf numFmtId="0" fontId="1"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38" xfId="0" applyFont="1" applyBorder="1" applyAlignment="1">
      <alignment horizontal="center" vertical="center"/>
    </xf>
    <xf numFmtId="165" fontId="21" fillId="0" borderId="4" xfId="0" applyNumberFormat="1"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vertical="center"/>
    </xf>
    <xf numFmtId="0" fontId="21" fillId="3" borderId="28" xfId="0" applyFont="1" applyFill="1" applyBorder="1" applyAlignment="1">
      <alignment horizontal="center" vertical="center"/>
    </xf>
    <xf numFmtId="0" fontId="21" fillId="0" borderId="55" xfId="0" applyFont="1" applyBorder="1" applyAlignment="1">
      <alignment horizontal="center" vertical="center"/>
    </xf>
    <xf numFmtId="0" fontId="21" fillId="3" borderId="24" xfId="0" applyFont="1" applyFill="1" applyBorder="1" applyAlignment="1">
      <alignment vertical="center"/>
    </xf>
    <xf numFmtId="0" fontId="2" fillId="3" borderId="24" xfId="0" applyFont="1" applyFill="1" applyBorder="1" applyAlignment="1">
      <alignment horizontal="center" vertical="center"/>
    </xf>
    <xf numFmtId="0" fontId="21" fillId="4" borderId="24" xfId="0" applyFont="1" applyFill="1" applyBorder="1" applyAlignment="1">
      <alignment horizontal="center" vertical="center"/>
    </xf>
    <xf numFmtId="0" fontId="21" fillId="3" borderId="64" xfId="0" applyFont="1" applyFill="1" applyBorder="1" applyAlignment="1">
      <alignment horizontal="center" vertical="center"/>
    </xf>
    <xf numFmtId="0" fontId="21" fillId="0" borderId="5" xfId="0" applyFont="1" applyBorder="1" applyAlignment="1">
      <alignment horizontal="center" vertical="center"/>
    </xf>
    <xf numFmtId="0" fontId="21" fillId="3" borderId="6" xfId="0" applyFont="1" applyFill="1" applyBorder="1" applyAlignment="1">
      <alignment vertical="center" wrapText="1"/>
    </xf>
    <xf numFmtId="0" fontId="2" fillId="3" borderId="6" xfId="0" applyFont="1" applyFill="1" applyBorder="1" applyAlignment="1">
      <alignment horizontal="center" vertical="center"/>
    </xf>
    <xf numFmtId="0" fontId="21" fillId="7" borderId="6"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6" xfId="0" applyFont="1" applyFill="1" applyBorder="1" applyAlignment="1">
      <alignment vertical="center"/>
    </xf>
    <xf numFmtId="0" fontId="21" fillId="8" borderId="6" xfId="0" applyFont="1" applyFill="1" applyBorder="1" applyAlignment="1">
      <alignment horizontal="center" vertical="center"/>
    </xf>
    <xf numFmtId="0" fontId="21" fillId="0" borderId="6" xfId="0" applyFont="1" applyBorder="1" applyAlignment="1">
      <alignment vertical="center"/>
    </xf>
    <xf numFmtId="0" fontId="21" fillId="9" borderId="6" xfId="0" applyFont="1" applyFill="1" applyBorder="1" applyAlignment="1">
      <alignment horizontal="center" vertical="center"/>
    </xf>
    <xf numFmtId="0" fontId="21" fillId="14" borderId="6" xfId="0" applyFont="1" applyFill="1" applyBorder="1" applyAlignment="1">
      <alignment horizontal="center" vertical="center"/>
    </xf>
    <xf numFmtId="0" fontId="21" fillId="10" borderId="6" xfId="0" applyFont="1" applyFill="1" applyBorder="1" applyAlignment="1">
      <alignment horizontal="center" vertical="center"/>
    </xf>
    <xf numFmtId="0" fontId="21" fillId="11" borderId="6" xfId="0" applyFont="1" applyFill="1" applyBorder="1" applyAlignment="1">
      <alignment horizontal="center" vertical="center"/>
    </xf>
    <xf numFmtId="0" fontId="21" fillId="12" borderId="6" xfId="0" applyFont="1" applyFill="1" applyBorder="1" applyAlignment="1">
      <alignment horizontal="center" vertical="center"/>
    </xf>
    <xf numFmtId="0" fontId="2" fillId="3" borderId="26" xfId="0" applyFont="1" applyFill="1" applyBorder="1" applyAlignment="1">
      <alignment horizontal="center" vertical="center"/>
    </xf>
    <xf numFmtId="0" fontId="21" fillId="13" borderId="26" xfId="0" applyFont="1" applyFill="1" applyBorder="1" applyAlignment="1">
      <alignment horizontal="center" vertical="center"/>
    </xf>
    <xf numFmtId="0" fontId="21" fillId="0" borderId="28" xfId="0" applyFont="1" applyBorder="1" applyAlignment="1">
      <alignment horizontal="center" vertical="center"/>
    </xf>
    <xf numFmtId="0" fontId="25" fillId="0" borderId="29" xfId="0" applyFont="1" applyBorder="1" applyAlignment="1">
      <alignment horizontal="center" vertical="center"/>
    </xf>
    <xf numFmtId="0" fontId="5" fillId="0" borderId="36" xfId="0" applyFont="1" applyBorder="1" applyAlignment="1">
      <alignment vertical="center"/>
    </xf>
    <xf numFmtId="0" fontId="5" fillId="0" borderId="38" xfId="0" applyFont="1" applyBorder="1" applyAlignment="1">
      <alignment vertical="center"/>
    </xf>
    <xf numFmtId="0" fontId="33" fillId="0" borderId="0" xfId="0" applyFont="1" applyAlignment="1">
      <alignment horizontal="left" vertical="center"/>
    </xf>
    <xf numFmtId="0" fontId="30" fillId="0" borderId="29" xfId="0" applyFont="1" applyBorder="1" applyAlignment="1">
      <alignment horizontal="center" vertical="center"/>
    </xf>
    <xf numFmtId="0" fontId="30" fillId="0" borderId="30" xfId="0" applyFont="1" applyBorder="1" applyAlignment="1">
      <alignment horizontal="left" vertical="center"/>
    </xf>
    <xf numFmtId="0" fontId="30" fillId="0" borderId="2" xfId="0" applyFont="1" applyBorder="1" applyAlignment="1">
      <alignment horizontal="left" vertical="center"/>
    </xf>
    <xf numFmtId="0" fontId="1" fillId="3" borderId="1" xfId="0" applyFont="1" applyFill="1" applyBorder="1" applyAlignment="1">
      <alignment horizontal="center" vertical="center"/>
    </xf>
    <xf numFmtId="0" fontId="21" fillId="5" borderId="3" xfId="0" applyFont="1" applyFill="1" applyBorder="1" applyAlignment="1">
      <alignment horizontal="left" vertical="center"/>
    </xf>
    <xf numFmtId="0" fontId="21" fillId="5" borderId="6" xfId="0" applyFont="1" applyFill="1" applyBorder="1" applyAlignment="1">
      <alignment horizontal="left" vertical="center"/>
    </xf>
    <xf numFmtId="16" fontId="1" fillId="3" borderId="5" xfId="0" applyNumberFormat="1" applyFont="1" applyFill="1" applyBorder="1" applyAlignment="1">
      <alignment horizontal="center" vertical="center"/>
    </xf>
    <xf numFmtId="0" fontId="21" fillId="5" borderId="6" xfId="0" applyFont="1" applyFill="1" applyBorder="1" applyAlignment="1">
      <alignment horizontal="left" vertical="center" wrapText="1"/>
    </xf>
    <xf numFmtId="0" fontId="1" fillId="3" borderId="32" xfId="0" applyFont="1" applyFill="1" applyBorder="1" applyAlignment="1">
      <alignment horizontal="center" vertical="center"/>
    </xf>
    <xf numFmtId="0" fontId="21" fillId="5" borderId="9" xfId="0" applyFont="1" applyFill="1" applyBorder="1" applyAlignment="1">
      <alignment horizontal="left" vertical="center"/>
    </xf>
    <xf numFmtId="0" fontId="21" fillId="0" borderId="0" xfId="0" applyFont="1" applyAlignment="1">
      <alignment horizontal="left" vertical="center"/>
    </xf>
    <xf numFmtId="0" fontId="36" fillId="0" borderId="0" xfId="0" applyFont="1" applyAlignment="1">
      <alignment horizontal="left" vertical="center"/>
    </xf>
    <xf numFmtId="0" fontId="1" fillId="3" borderId="0" xfId="0" applyFont="1" applyFill="1" applyAlignment="1">
      <alignment horizontal="center" vertical="center"/>
    </xf>
    <xf numFmtId="0" fontId="1" fillId="3" borderId="12" xfId="0" applyFont="1" applyFill="1" applyBorder="1" applyAlignment="1">
      <alignment horizontal="center" vertical="center"/>
    </xf>
    <xf numFmtId="0" fontId="1" fillId="3" borderId="29" xfId="0" applyFont="1" applyFill="1" applyBorder="1" applyAlignment="1">
      <alignment horizontal="center" vertical="center"/>
    </xf>
    <xf numFmtId="0" fontId="1" fillId="2" borderId="30" xfId="0" applyFont="1" applyFill="1" applyBorder="1" applyAlignment="1">
      <alignment vertical="center"/>
    </xf>
    <xf numFmtId="0" fontId="1" fillId="2" borderId="3" xfId="0" applyFont="1" applyFill="1" applyBorder="1" applyAlignment="1">
      <alignment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 fillId="2" borderId="24" xfId="0" applyFont="1" applyFill="1" applyBorder="1" applyAlignment="1">
      <alignment vertical="center"/>
    </xf>
    <xf numFmtId="0" fontId="2" fillId="5" borderId="7" xfId="0" applyFont="1" applyFill="1" applyBorder="1" applyAlignment="1">
      <alignment horizontal="center" vertical="center"/>
    </xf>
    <xf numFmtId="165" fontId="21" fillId="0" borderId="6" xfId="0" applyNumberFormat="1" applyFont="1" applyBorder="1" applyAlignment="1">
      <alignment horizontal="center" vertical="center"/>
    </xf>
    <xf numFmtId="0" fontId="21" fillId="3" borderId="32" xfId="0" applyFont="1" applyFill="1" applyBorder="1" applyAlignment="1">
      <alignment horizontal="center" vertical="center"/>
    </xf>
    <xf numFmtId="0" fontId="2" fillId="5" borderId="9" xfId="0" applyFont="1" applyFill="1" applyBorder="1" applyAlignment="1">
      <alignment horizontal="center" vertical="center"/>
    </xf>
    <xf numFmtId="2" fontId="21" fillId="0" borderId="9" xfId="0" applyNumberFormat="1" applyFont="1" applyBorder="1" applyAlignment="1">
      <alignment horizontal="center" vertical="center"/>
    </xf>
    <xf numFmtId="0" fontId="2" fillId="5" borderId="34" xfId="0" applyFont="1" applyFill="1" applyBorder="1" applyAlignment="1">
      <alignment horizontal="center" vertical="center"/>
    </xf>
    <xf numFmtId="0" fontId="21" fillId="3" borderId="63" xfId="0" applyFont="1" applyFill="1" applyBorder="1" applyAlignment="1">
      <alignment horizontal="center" vertical="center"/>
    </xf>
    <xf numFmtId="4" fontId="21" fillId="0" borderId="21" xfId="0" applyNumberFormat="1" applyFont="1" applyBorder="1" applyAlignment="1">
      <alignment horizontal="center" vertical="center"/>
    </xf>
    <xf numFmtId="0" fontId="1" fillId="3" borderId="63" xfId="0" applyFont="1" applyFill="1" applyBorder="1" applyAlignment="1">
      <alignment horizontal="center" vertical="center"/>
    </xf>
    <xf numFmtId="0" fontId="1" fillId="2" borderId="21" xfId="0" applyFont="1" applyFill="1" applyBorder="1" applyAlignment="1">
      <alignment vertical="center"/>
    </xf>
    <xf numFmtId="4" fontId="1" fillId="3" borderId="21" xfId="0" applyNumberFormat="1" applyFont="1" applyFill="1" applyBorder="1" applyAlignment="1">
      <alignment horizontal="center" vertical="center" wrapText="1"/>
    </xf>
    <xf numFmtId="0" fontId="21" fillId="3" borderId="1" xfId="0" applyFont="1" applyFill="1" applyBorder="1" applyAlignment="1">
      <alignment horizontal="center" vertical="center"/>
    </xf>
    <xf numFmtId="165" fontId="21" fillId="0" borderId="3" xfId="0" applyNumberFormat="1" applyFont="1" applyBorder="1" applyAlignment="1">
      <alignment horizontal="center" vertical="center"/>
    </xf>
    <xf numFmtId="0" fontId="21" fillId="3" borderId="5" xfId="0" applyFont="1" applyFill="1" applyBorder="1" applyAlignment="1">
      <alignment horizontal="center" vertical="center"/>
    </xf>
    <xf numFmtId="0" fontId="1" fillId="3" borderId="25" xfId="0" applyFont="1" applyFill="1" applyBorder="1" applyAlignment="1">
      <alignment horizontal="center" vertical="center"/>
    </xf>
    <xf numFmtId="16" fontId="1" fillId="3" borderId="25" xfId="0" applyNumberFormat="1" applyFont="1" applyFill="1" applyBorder="1" applyAlignment="1">
      <alignment horizontal="center" vertical="center"/>
    </xf>
    <xf numFmtId="0" fontId="1" fillId="3" borderId="3" xfId="0" applyFont="1" applyFill="1" applyBorder="1" applyAlignment="1">
      <alignment horizontal="center" vertical="center"/>
    </xf>
    <xf numFmtId="0" fontId="37" fillId="0" borderId="4" xfId="0" applyFont="1" applyBorder="1" applyAlignment="1">
      <alignment horizontal="center" vertical="center"/>
    </xf>
    <xf numFmtId="4" fontId="1" fillId="3" borderId="6" xfId="0" applyNumberFormat="1" applyFont="1" applyFill="1" applyBorder="1" applyAlignment="1">
      <alignment horizontal="center" vertical="center" wrapText="1"/>
    </xf>
    <xf numFmtId="0" fontId="37" fillId="0" borderId="7" xfId="0" applyFont="1" applyBorder="1" applyAlignment="1">
      <alignment horizontal="center" vertical="center"/>
    </xf>
    <xf numFmtId="2" fontId="1" fillId="3" borderId="24" xfId="0" applyNumberFormat="1" applyFont="1" applyFill="1" applyBorder="1" applyAlignment="1">
      <alignment horizontal="center" vertical="center"/>
    </xf>
    <xf numFmtId="167" fontId="1" fillId="3" borderId="9" xfId="0" applyNumberFormat="1" applyFont="1" applyFill="1" applyBorder="1" applyAlignment="1">
      <alignment horizontal="center" vertical="center"/>
    </xf>
    <xf numFmtId="16" fontId="1" fillId="3" borderId="32" xfId="0" applyNumberFormat="1" applyFont="1" applyFill="1" applyBorder="1" applyAlignment="1">
      <alignment horizontal="center" vertical="center"/>
    </xf>
    <xf numFmtId="0" fontId="30" fillId="6" borderId="12" xfId="0" applyFont="1" applyFill="1" applyBorder="1" applyAlignment="1">
      <alignment horizontal="center" vertical="center"/>
    </xf>
    <xf numFmtId="0" fontId="2" fillId="5" borderId="14" xfId="0" applyFont="1" applyFill="1" applyBorder="1" applyAlignment="1">
      <alignment horizontal="center" vertical="center"/>
    </xf>
    <xf numFmtId="168" fontId="1" fillId="3" borderId="3" xfId="0" applyNumberFormat="1" applyFont="1" applyFill="1" applyBorder="1" applyAlignment="1">
      <alignment horizontal="center" vertical="center"/>
    </xf>
    <xf numFmtId="0" fontId="2" fillId="5" borderId="57" xfId="0" applyFont="1" applyFill="1" applyBorder="1" applyAlignment="1">
      <alignment horizontal="center" vertical="center"/>
    </xf>
    <xf numFmtId="168" fontId="1" fillId="3" borderId="24" xfId="0" applyNumberFormat="1" applyFont="1" applyFill="1" applyBorder="1" applyAlignment="1">
      <alignment horizontal="center" vertical="center"/>
    </xf>
    <xf numFmtId="168" fontId="1" fillId="3" borderId="6" xfId="0" applyNumberFormat="1" applyFont="1" applyFill="1" applyBorder="1" applyAlignment="1">
      <alignment horizontal="center" vertical="center"/>
    </xf>
    <xf numFmtId="0" fontId="2" fillId="5" borderId="33" xfId="0" applyFont="1" applyFill="1" applyBorder="1" applyAlignment="1">
      <alignment horizontal="center" vertical="center"/>
    </xf>
    <xf numFmtId="168" fontId="1" fillId="3" borderId="9" xfId="0" applyNumberFormat="1" applyFont="1" applyFill="1" applyBorder="1" applyAlignment="1">
      <alignment horizontal="center" vertical="center"/>
    </xf>
    <xf numFmtId="0" fontId="1" fillId="2" borderId="30" xfId="0" applyFont="1" applyFill="1" applyBorder="1" applyAlignment="1">
      <alignment vertical="center" wrapText="1"/>
    </xf>
    <xf numFmtId="167" fontId="1" fillId="3" borderId="30" xfId="0" applyNumberFormat="1" applyFont="1" applyFill="1" applyBorder="1" applyAlignment="1">
      <alignment horizontal="center" vertical="center" wrapText="1"/>
    </xf>
    <xf numFmtId="167" fontId="1" fillId="3" borderId="54" xfId="0" applyNumberFormat="1" applyFont="1" applyFill="1" applyBorder="1" applyAlignment="1">
      <alignment horizontal="center" vertical="center" wrapText="1"/>
    </xf>
    <xf numFmtId="167" fontId="21" fillId="0" borderId="30" xfId="0" applyNumberFormat="1" applyFont="1" applyBorder="1" applyAlignment="1">
      <alignment horizontal="center" vertical="center"/>
    </xf>
    <xf numFmtId="0" fontId="1" fillId="2" borderId="24" xfId="0" applyFont="1" applyFill="1" applyBorder="1" applyAlignment="1">
      <alignment vertical="center" wrapText="1"/>
    </xf>
    <xf numFmtId="2" fontId="21" fillId="0" borderId="3" xfId="0" applyNumberFormat="1" applyFont="1" applyBorder="1" applyAlignment="1">
      <alignment horizontal="center" vertical="center"/>
    </xf>
    <xf numFmtId="167" fontId="1" fillId="3" borderId="24" xfId="0" applyNumberFormat="1" applyFont="1" applyFill="1" applyBorder="1" applyAlignment="1">
      <alignment horizontal="center" vertical="center" wrapText="1"/>
    </xf>
    <xf numFmtId="4" fontId="1" fillId="3" borderId="3" xfId="0" applyNumberFormat="1" applyFont="1" applyFill="1" applyBorder="1" applyAlignment="1">
      <alignment horizontal="center" vertical="center" wrapText="1"/>
    </xf>
    <xf numFmtId="165" fontId="1" fillId="3" borderId="67" xfId="0" applyNumberFormat="1" applyFont="1" applyFill="1" applyBorder="1" applyAlignment="1">
      <alignment horizontal="center" vertical="center" wrapText="1"/>
    </xf>
    <xf numFmtId="4" fontId="1" fillId="3" borderId="24" xfId="0" applyNumberFormat="1" applyFont="1" applyFill="1" applyBorder="1" applyAlignment="1">
      <alignment horizontal="center" vertical="center" wrapText="1"/>
    </xf>
    <xf numFmtId="4" fontId="21" fillId="0" borderId="3" xfId="0" applyNumberFormat="1" applyFont="1" applyBorder="1" applyAlignment="1">
      <alignment horizontal="center" vertical="center"/>
    </xf>
    <xf numFmtId="0" fontId="1" fillId="3" borderId="24" xfId="0" applyFont="1" applyFill="1" applyBorder="1" applyAlignment="1">
      <alignment horizontal="center" vertical="center" wrapText="1"/>
    </xf>
    <xf numFmtId="0" fontId="1" fillId="3" borderId="67" xfId="0" applyFont="1" applyFill="1" applyBorder="1" applyAlignment="1">
      <alignment horizontal="center" vertical="center" wrapText="1"/>
    </xf>
    <xf numFmtId="167" fontId="21" fillId="0" borderId="24" xfId="0" applyNumberFormat="1" applyFont="1" applyBorder="1" applyAlignment="1">
      <alignment horizontal="center" vertical="center"/>
    </xf>
    <xf numFmtId="2" fontId="1" fillId="3" borderId="6" xfId="0" applyNumberFormat="1" applyFont="1" applyFill="1" applyBorder="1" applyAlignment="1">
      <alignment horizontal="center" vertical="center" wrapText="1"/>
    </xf>
    <xf numFmtId="165" fontId="1" fillId="3" borderId="62" xfId="0" applyNumberFormat="1" applyFont="1" applyFill="1" applyBorder="1" applyAlignment="1">
      <alignment horizontal="center" vertical="center" wrapText="1"/>
    </xf>
    <xf numFmtId="167" fontId="21" fillId="0" borderId="6" xfId="0" applyNumberFormat="1" applyFont="1" applyBorder="1" applyAlignment="1">
      <alignment horizontal="center" vertical="center"/>
    </xf>
    <xf numFmtId="167" fontId="1" fillId="3" borderId="6" xfId="0" applyNumberFormat="1" applyFont="1" applyFill="1" applyBorder="1" applyAlignment="1">
      <alignment horizontal="center" vertical="center" wrapText="1"/>
    </xf>
    <xf numFmtId="0" fontId="1" fillId="3" borderId="62" xfId="0" applyFont="1" applyFill="1" applyBorder="1" applyAlignment="1">
      <alignment horizontal="center" vertical="center" wrapText="1"/>
    </xf>
    <xf numFmtId="0" fontId="1" fillId="2" borderId="21" xfId="0" applyFont="1" applyFill="1" applyBorder="1" applyAlignment="1">
      <alignment vertical="center" wrapText="1"/>
    </xf>
    <xf numFmtId="0" fontId="1" fillId="3" borderId="21" xfId="0" applyFont="1" applyFill="1" applyBorder="1" applyAlignment="1">
      <alignment horizontal="center" vertical="center" wrapText="1"/>
    </xf>
    <xf numFmtId="0" fontId="1" fillId="3" borderId="68" xfId="0" applyFont="1" applyFill="1" applyBorder="1" applyAlignment="1">
      <alignment horizontal="center" vertical="center" wrapText="1"/>
    </xf>
    <xf numFmtId="165" fontId="1" fillId="3" borderId="68" xfId="0" applyNumberFormat="1" applyFont="1" applyFill="1" applyBorder="1" applyAlignment="1">
      <alignment horizontal="center" vertical="center" wrapText="1"/>
    </xf>
    <xf numFmtId="167" fontId="21" fillId="0" borderId="9" xfId="0" applyNumberFormat="1" applyFont="1" applyBorder="1" applyAlignment="1">
      <alignment horizontal="center" vertical="center"/>
    </xf>
    <xf numFmtId="0" fontId="1" fillId="2" borderId="70" xfId="0" applyFont="1" applyFill="1" applyBorder="1" applyAlignment="1">
      <alignment vertical="center" wrapText="1"/>
    </xf>
    <xf numFmtId="0" fontId="1" fillId="3" borderId="30" xfId="0" applyFont="1" applyFill="1" applyBorder="1" applyAlignment="1">
      <alignment horizontal="center" vertical="center" wrapText="1"/>
    </xf>
    <xf numFmtId="0" fontId="1" fillId="3" borderId="54" xfId="0" applyFont="1" applyFill="1" applyBorder="1" applyAlignment="1">
      <alignment horizontal="center" vertical="center" wrapText="1"/>
    </xf>
    <xf numFmtId="165" fontId="1" fillId="3" borderId="54" xfId="0" applyNumberFormat="1" applyFont="1" applyFill="1" applyBorder="1" applyAlignment="1">
      <alignment horizontal="center" vertical="center" wrapText="1"/>
    </xf>
    <xf numFmtId="0" fontId="1" fillId="2" borderId="50" xfId="0" applyFont="1" applyFill="1" applyBorder="1" applyAlignment="1">
      <alignment vertical="center" wrapText="1"/>
    </xf>
    <xf numFmtId="0" fontId="1" fillId="3" borderId="3" xfId="0" applyFont="1" applyFill="1" applyBorder="1" applyAlignment="1">
      <alignment horizontal="center" vertical="center" wrapText="1"/>
    </xf>
    <xf numFmtId="167" fontId="21" fillId="0" borderId="3" xfId="0" applyNumberFormat="1" applyFont="1" applyBorder="1" applyAlignment="1">
      <alignment horizontal="center" vertical="center"/>
    </xf>
    <xf numFmtId="0" fontId="1" fillId="3" borderId="59" xfId="0" applyFont="1" applyFill="1" applyBorder="1" applyAlignment="1">
      <alignment horizontal="center" vertical="center" wrapText="1"/>
    </xf>
    <xf numFmtId="0" fontId="1" fillId="2" borderId="47" xfId="0" applyFont="1" applyFill="1" applyBorder="1" applyAlignment="1">
      <alignment vertical="center" wrapText="1"/>
    </xf>
    <xf numFmtId="167" fontId="1" fillId="3" borderId="19" xfId="0" applyNumberFormat="1" applyFont="1" applyFill="1" applyBorder="1" applyAlignment="1">
      <alignment horizontal="center" vertical="center" wrapText="1"/>
    </xf>
    <xf numFmtId="0" fontId="1" fillId="3" borderId="9" xfId="0" applyFont="1" applyFill="1" applyBorder="1" applyAlignment="1">
      <alignment horizontal="center" vertical="center" wrapText="1"/>
    </xf>
    <xf numFmtId="167" fontId="21" fillId="0" borderId="26" xfId="0" applyNumberFormat="1" applyFont="1" applyBorder="1" applyAlignment="1">
      <alignment horizontal="center" vertical="center"/>
    </xf>
    <xf numFmtId="0" fontId="1" fillId="3" borderId="11" xfId="0" applyFont="1" applyFill="1" applyBorder="1" applyAlignment="1">
      <alignment horizontal="center" vertical="center" wrapText="1"/>
    </xf>
    <xf numFmtId="0" fontId="1" fillId="3" borderId="69" xfId="0" applyFont="1" applyFill="1" applyBorder="1" applyAlignment="1">
      <alignment horizontal="center" vertical="center" wrapText="1"/>
    </xf>
    <xf numFmtId="0" fontId="1" fillId="2" borderId="53" xfId="0" applyFont="1" applyFill="1" applyBorder="1" applyAlignment="1">
      <alignment horizontal="left" vertical="center" wrapText="1"/>
    </xf>
    <xf numFmtId="0" fontId="1" fillId="2" borderId="38" xfId="0" applyFont="1" applyFill="1" applyBorder="1" applyAlignment="1">
      <alignment horizontal="left" vertical="center" wrapText="1"/>
    </xf>
    <xf numFmtId="0" fontId="1" fillId="3" borderId="26" xfId="0" applyFont="1" applyFill="1" applyBorder="1" applyAlignment="1">
      <alignment horizontal="center" vertical="center" wrapText="1"/>
    </xf>
    <xf numFmtId="167" fontId="1" fillId="3" borderId="26" xfId="0" applyNumberFormat="1" applyFont="1" applyFill="1" applyBorder="1" applyAlignment="1">
      <alignment horizontal="center" vertical="center" wrapText="1"/>
    </xf>
    <xf numFmtId="0" fontId="1" fillId="3" borderId="39" xfId="0" applyFont="1" applyFill="1" applyBorder="1" applyAlignment="1">
      <alignment horizontal="center" vertical="center" wrapText="1"/>
    </xf>
    <xf numFmtId="0" fontId="1" fillId="3" borderId="18" xfId="0" applyFont="1" applyFill="1" applyBorder="1" applyAlignment="1">
      <alignment horizontal="center" vertical="center"/>
    </xf>
    <xf numFmtId="0" fontId="1" fillId="2" borderId="26" xfId="0" applyFont="1" applyFill="1" applyBorder="1" applyAlignment="1">
      <alignment vertical="center"/>
    </xf>
    <xf numFmtId="0" fontId="2" fillId="2" borderId="3" xfId="0" applyFont="1" applyFill="1" applyBorder="1" applyAlignment="1">
      <alignment horizontal="center" vertical="center"/>
    </xf>
    <xf numFmtId="166" fontId="1" fillId="3" borderId="4" xfId="0" applyNumberFormat="1" applyFont="1" applyFill="1" applyBorder="1" applyAlignment="1">
      <alignment horizontal="center" vertical="center"/>
    </xf>
    <xf numFmtId="0" fontId="1" fillId="2" borderId="19" xfId="0" applyFont="1" applyFill="1" applyBorder="1" applyAlignment="1">
      <alignment vertical="center"/>
    </xf>
    <xf numFmtId="165" fontId="21" fillId="0" borderId="7" xfId="0" applyNumberFormat="1" applyFont="1" applyBorder="1" applyAlignment="1">
      <alignment horizontal="center" vertical="center"/>
    </xf>
    <xf numFmtId="0" fontId="62" fillId="2" borderId="6" xfId="0" applyFont="1" applyFill="1" applyBorder="1" applyAlignment="1">
      <alignment vertical="center"/>
    </xf>
    <xf numFmtId="0" fontId="21" fillId="0" borderId="32" xfId="0" applyFont="1" applyBorder="1" applyAlignment="1">
      <alignment horizontal="center" vertical="center"/>
    </xf>
    <xf numFmtId="0" fontId="62" fillId="2" borderId="9" xfId="0" applyFont="1" applyFill="1" applyBorder="1" applyAlignment="1">
      <alignment vertical="center"/>
    </xf>
    <xf numFmtId="165" fontId="21" fillId="0" borderId="9" xfId="0" applyNumberFormat="1" applyFont="1" applyBorder="1" applyAlignment="1">
      <alignment horizontal="center" vertical="center"/>
    </xf>
    <xf numFmtId="165" fontId="21" fillId="0" borderId="34" xfId="0" applyNumberFormat="1" applyFont="1" applyBorder="1" applyAlignment="1">
      <alignment horizontal="center" vertical="center"/>
    </xf>
    <xf numFmtId="0" fontId="1" fillId="3" borderId="76" xfId="0" applyFont="1" applyFill="1" applyBorder="1" applyAlignment="1">
      <alignment horizontal="center" vertical="center"/>
    </xf>
    <xf numFmtId="0" fontId="21" fillId="5" borderId="9" xfId="0" applyFont="1" applyFill="1" applyBorder="1" applyAlignment="1">
      <alignment horizontal="left" vertical="center" wrapText="1"/>
    </xf>
    <xf numFmtId="0" fontId="1" fillId="5" borderId="3" xfId="0" applyFont="1" applyFill="1" applyBorder="1" applyAlignment="1">
      <alignment horizontal="left" vertical="center"/>
    </xf>
    <xf numFmtId="0" fontId="1" fillId="5" borderId="6" xfId="0" applyFont="1" applyFill="1" applyBorder="1" applyAlignment="1">
      <alignment horizontal="left" vertical="center"/>
    </xf>
    <xf numFmtId="166" fontId="1" fillId="3" borderId="26" xfId="0" applyNumberFormat="1" applyFont="1" applyFill="1" applyBorder="1" applyAlignment="1">
      <alignment horizontal="center" vertical="center"/>
    </xf>
    <xf numFmtId="166" fontId="1" fillId="3" borderId="28" xfId="0" applyNumberFormat="1" applyFont="1" applyFill="1" applyBorder="1" applyAlignment="1">
      <alignment horizontal="center" vertical="center"/>
    </xf>
    <xf numFmtId="166" fontId="1" fillId="3" borderId="30" xfId="0" applyNumberFormat="1" applyFont="1" applyFill="1" applyBorder="1" applyAlignment="1">
      <alignment horizontal="center" vertical="center"/>
    </xf>
    <xf numFmtId="0" fontId="21" fillId="0" borderId="1" xfId="0" applyFont="1" applyBorder="1" applyAlignment="1">
      <alignment horizontal="center" vertical="center"/>
    </xf>
    <xf numFmtId="2" fontId="21" fillId="0" borderId="24" xfId="0" applyNumberFormat="1" applyFont="1" applyBorder="1" applyAlignment="1">
      <alignment horizontal="center" vertical="center"/>
    </xf>
    <xf numFmtId="4" fontId="21" fillId="0" borderId="2" xfId="0" applyNumberFormat="1" applyFont="1" applyBorder="1" applyAlignment="1">
      <alignment horizontal="center" vertical="center"/>
    </xf>
    <xf numFmtId="4" fontId="21" fillId="0" borderId="6" xfId="0" applyNumberFormat="1" applyFont="1" applyBorder="1" applyAlignment="1">
      <alignment horizontal="center" vertical="center"/>
    </xf>
    <xf numFmtId="4" fontId="21" fillId="0" borderId="26" xfId="0" applyNumberFormat="1" applyFont="1" applyBorder="1" applyAlignment="1">
      <alignment horizontal="center" vertical="center"/>
    </xf>
    <xf numFmtId="0" fontId="1" fillId="2" borderId="70" xfId="0" applyFont="1" applyFill="1" applyBorder="1" applyAlignment="1">
      <alignment vertical="center"/>
    </xf>
    <xf numFmtId="0" fontId="2" fillId="2" borderId="26" xfId="0" applyFont="1" applyFill="1" applyBorder="1" applyAlignment="1">
      <alignment horizontal="center" vertical="center"/>
    </xf>
    <xf numFmtId="0" fontId="1" fillId="3" borderId="26" xfId="0" applyFont="1" applyFill="1" applyBorder="1" applyAlignment="1">
      <alignment horizontal="center" vertical="center"/>
    </xf>
    <xf numFmtId="167" fontId="1" fillId="3" borderId="0" xfId="0" applyNumberFormat="1" applyFont="1" applyFill="1" applyAlignment="1">
      <alignment horizontal="center" vertical="center"/>
    </xf>
    <xf numFmtId="0" fontId="1" fillId="3" borderId="8" xfId="0" applyFont="1" applyFill="1" applyBorder="1" applyAlignment="1">
      <alignment horizontal="center" vertical="center"/>
    </xf>
    <xf numFmtId="0" fontId="1" fillId="2" borderId="1" xfId="0" applyFont="1" applyFill="1" applyBorder="1" applyAlignment="1">
      <alignment vertical="center"/>
    </xf>
    <xf numFmtId="0" fontId="1" fillId="5" borderId="3" xfId="0" applyFont="1" applyFill="1" applyBorder="1" applyAlignment="1">
      <alignment horizontal="center" vertical="center"/>
    </xf>
    <xf numFmtId="3" fontId="1" fillId="3" borderId="3"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5" borderId="6" xfId="0" applyFont="1" applyFill="1" applyBorder="1" applyAlignment="1">
      <alignment horizontal="center" vertical="center"/>
    </xf>
    <xf numFmtId="0" fontId="1" fillId="2" borderId="5" xfId="0" applyFont="1" applyFill="1" applyBorder="1" applyAlignment="1">
      <alignment vertical="center"/>
    </xf>
    <xf numFmtId="0" fontId="1" fillId="5" borderId="21" xfId="0" applyFont="1" applyFill="1" applyBorder="1" applyAlignment="1">
      <alignment horizontal="center" vertical="center"/>
    </xf>
    <xf numFmtId="0" fontId="1" fillId="2" borderId="63" xfId="0" applyFont="1" applyFill="1" applyBorder="1" applyAlignment="1">
      <alignment vertical="center"/>
    </xf>
    <xf numFmtId="0" fontId="2" fillId="5" borderId="6" xfId="0" applyFont="1" applyFill="1" applyBorder="1" applyAlignment="1">
      <alignment horizontal="center" vertical="center"/>
    </xf>
    <xf numFmtId="0" fontId="2" fillId="5" borderId="26" xfId="0" applyFont="1" applyFill="1" applyBorder="1" applyAlignment="1">
      <alignment horizontal="center" vertical="center"/>
    </xf>
    <xf numFmtId="0" fontId="2" fillId="5" borderId="28" xfId="0" applyFont="1" applyFill="1" applyBorder="1" applyAlignment="1">
      <alignment horizontal="center" vertical="center"/>
    </xf>
    <xf numFmtId="0" fontId="1" fillId="2" borderId="25" xfId="0" applyFont="1" applyFill="1" applyBorder="1" applyAlignment="1">
      <alignment vertical="center"/>
    </xf>
    <xf numFmtId="0" fontId="21" fillId="0" borderId="38" xfId="0" applyFont="1" applyBorder="1" applyAlignment="1">
      <alignment horizontal="center" vertical="center"/>
    </xf>
    <xf numFmtId="2" fontId="1" fillId="3" borderId="3" xfId="0" applyNumberFormat="1" applyFont="1" applyFill="1" applyBorder="1" applyAlignment="1">
      <alignment horizontal="center" vertical="center" wrapText="1"/>
    </xf>
    <xf numFmtId="2" fontId="1" fillId="0" borderId="2" xfId="0" applyNumberFormat="1" applyFont="1" applyBorder="1" applyAlignment="1">
      <alignment horizontal="center" vertical="center"/>
    </xf>
    <xf numFmtId="2" fontId="1" fillId="3" borderId="24" xfId="0" applyNumberFormat="1" applyFont="1" applyFill="1" applyBorder="1" applyAlignment="1">
      <alignment horizontal="center" vertical="center" wrapText="1"/>
    </xf>
    <xf numFmtId="0" fontId="1" fillId="5" borderId="9" xfId="0" applyFont="1" applyFill="1" applyBorder="1" applyAlignment="1">
      <alignment horizontal="center" vertical="center"/>
    </xf>
    <xf numFmtId="167" fontId="1" fillId="3" borderId="26" xfId="0" applyNumberFormat="1" applyFont="1" applyFill="1" applyBorder="1" applyAlignment="1">
      <alignment horizontal="center" vertical="center"/>
    </xf>
    <xf numFmtId="0" fontId="1" fillId="3" borderId="30" xfId="0" applyFont="1" applyFill="1" applyBorder="1" applyAlignment="1">
      <alignment vertical="center"/>
    </xf>
    <xf numFmtId="0" fontId="1" fillId="3" borderId="26" xfId="0" applyFont="1" applyFill="1" applyBorder="1" applyAlignment="1">
      <alignment vertical="center"/>
    </xf>
    <xf numFmtId="0" fontId="21" fillId="0" borderId="74" xfId="0" applyFont="1" applyBorder="1" applyAlignment="1">
      <alignment horizontal="center" vertical="center"/>
    </xf>
    <xf numFmtId="0" fontId="21" fillId="3" borderId="76" xfId="0" applyFont="1" applyFill="1" applyBorder="1" applyAlignment="1">
      <alignment horizontal="center" vertical="center"/>
    </xf>
    <xf numFmtId="0" fontId="1" fillId="3" borderId="41" xfId="0" applyFont="1" applyFill="1" applyBorder="1" applyAlignment="1">
      <alignment horizontal="center" vertical="center"/>
    </xf>
    <xf numFmtId="3" fontId="21" fillId="0" borderId="3" xfId="0" applyNumberFormat="1" applyFont="1" applyBorder="1" applyAlignment="1">
      <alignment horizontal="center" vertical="center"/>
    </xf>
    <xf numFmtId="168" fontId="21" fillId="0" borderId="6" xfId="0" applyNumberFormat="1" applyFont="1" applyBorder="1" applyAlignment="1">
      <alignment horizontal="center" vertical="center"/>
    </xf>
    <xf numFmtId="0" fontId="30" fillId="3" borderId="29" xfId="0" applyFont="1" applyFill="1" applyBorder="1" applyAlignment="1">
      <alignment horizontal="center" vertical="center"/>
    </xf>
    <xf numFmtId="0" fontId="37" fillId="0" borderId="3" xfId="0" applyFont="1" applyBorder="1" applyAlignment="1">
      <alignment horizontal="center" vertical="center"/>
    </xf>
    <xf numFmtId="0" fontId="37" fillId="0" borderId="64" xfId="0" applyFont="1" applyBorder="1" applyAlignment="1">
      <alignment horizontal="center" vertical="center"/>
    </xf>
    <xf numFmtId="0" fontId="37" fillId="0" borderId="24" xfId="0" applyFont="1" applyBorder="1" applyAlignment="1">
      <alignment horizontal="center" vertical="center"/>
    </xf>
    <xf numFmtId="0" fontId="37" fillId="0" borderId="6" xfId="0" applyFont="1" applyBorder="1" applyAlignment="1">
      <alignment horizontal="center" vertical="center"/>
    </xf>
    <xf numFmtId="4" fontId="21" fillId="0" borderId="24" xfId="0" applyNumberFormat="1" applyFont="1" applyBorder="1" applyAlignment="1">
      <alignment horizontal="center" vertical="center"/>
    </xf>
    <xf numFmtId="0" fontId="5" fillId="0" borderId="0" xfId="0" applyFont="1" applyAlignment="1">
      <alignment horizontal="left" vertical="center"/>
    </xf>
    <xf numFmtId="0" fontId="5" fillId="0" borderId="37" xfId="0" applyFont="1" applyBorder="1" applyAlignment="1">
      <alignment vertical="center"/>
    </xf>
    <xf numFmtId="0" fontId="64" fillId="0" borderId="0" xfId="0" applyFont="1" applyAlignment="1">
      <alignment vertical="center"/>
    </xf>
    <xf numFmtId="0" fontId="30" fillId="0" borderId="69" xfId="0" applyFont="1" applyBorder="1" applyAlignment="1">
      <alignment horizontal="center" vertical="center"/>
    </xf>
    <xf numFmtId="0" fontId="21" fillId="0" borderId="35" xfId="0" applyFont="1" applyBorder="1" applyAlignment="1">
      <alignment horizontal="center" vertical="center"/>
    </xf>
    <xf numFmtId="0" fontId="21" fillId="0" borderId="3" xfId="0" applyFont="1" applyBorder="1" applyAlignment="1">
      <alignment vertical="center"/>
    </xf>
    <xf numFmtId="0" fontId="21" fillId="0" borderId="9" xfId="0" applyFont="1" applyBorder="1" applyAlignment="1">
      <alignment vertical="center"/>
    </xf>
    <xf numFmtId="0" fontId="21" fillId="0" borderId="31" xfId="0" applyFont="1" applyBorder="1" applyAlignment="1">
      <alignment vertical="center"/>
    </xf>
    <xf numFmtId="0" fontId="30" fillId="0" borderId="35" xfId="0" applyFont="1" applyBorder="1" applyAlignment="1">
      <alignment horizontal="center" vertical="center"/>
    </xf>
    <xf numFmtId="0" fontId="21" fillId="0" borderId="36" xfId="0" applyFont="1" applyBorder="1" applyAlignment="1">
      <alignment vertical="center"/>
    </xf>
    <xf numFmtId="9" fontId="21" fillId="0" borderId="4" xfId="2" applyFont="1" applyBorder="1" applyAlignment="1">
      <alignment horizontal="center" vertical="center"/>
    </xf>
    <xf numFmtId="9" fontId="21" fillId="0" borderId="39" xfId="2" applyFont="1" applyBorder="1" applyAlignment="1">
      <alignment horizontal="center" vertical="center"/>
    </xf>
    <xf numFmtId="9" fontId="21" fillId="0" borderId="0" xfId="2" applyFont="1" applyBorder="1" applyAlignment="1">
      <alignment horizontal="center" vertical="center"/>
    </xf>
    <xf numFmtId="0" fontId="21" fillId="0" borderId="9" xfId="0" applyFont="1" applyBorder="1" applyAlignment="1">
      <alignment horizontal="center" vertical="center"/>
    </xf>
    <xf numFmtId="9" fontId="21" fillId="0" borderId="34" xfId="2" applyFont="1" applyBorder="1" applyAlignment="1">
      <alignment horizontal="center" vertical="center"/>
    </xf>
    <xf numFmtId="0" fontId="21" fillId="0" borderId="29" xfId="0" applyFont="1" applyBorder="1" applyAlignment="1">
      <alignment horizontal="center" vertical="center"/>
    </xf>
    <xf numFmtId="0" fontId="21" fillId="0" borderId="4" xfId="0" applyFont="1" applyBorder="1" applyAlignment="1">
      <alignment vertical="center"/>
    </xf>
    <xf numFmtId="0" fontId="61" fillId="15" borderId="7" xfId="0" applyFont="1" applyFill="1" applyBorder="1" applyAlignment="1">
      <alignment vertical="center"/>
    </xf>
    <xf numFmtId="0" fontId="61" fillId="16" borderId="34" xfId="0" applyFont="1" applyFill="1" applyBorder="1" applyAlignment="1">
      <alignment vertical="center"/>
    </xf>
    <xf numFmtId="0" fontId="21" fillId="0" borderId="0" xfId="0" applyFont="1" applyAlignment="1">
      <alignment vertical="center" wrapText="1"/>
    </xf>
    <xf numFmtId="0" fontId="21" fillId="0" borderId="7" xfId="0" applyFont="1" applyBorder="1" applyAlignment="1">
      <alignment horizontal="center" vertical="center"/>
    </xf>
    <xf numFmtId="0" fontId="21" fillId="0" borderId="34" xfId="0" applyFont="1" applyBorder="1" applyAlignment="1">
      <alignment horizontal="center" vertical="center"/>
    </xf>
    <xf numFmtId="0" fontId="8" fillId="0" borderId="0" xfId="0" applyFont="1" applyAlignment="1">
      <alignment vertical="center"/>
    </xf>
    <xf numFmtId="0" fontId="30" fillId="0" borderId="29" xfId="0" applyFont="1" applyBorder="1" applyAlignment="1">
      <alignment vertical="center"/>
    </xf>
    <xf numFmtId="0" fontId="30" fillId="0" borderId="30" xfId="0" applyFont="1" applyBorder="1" applyAlignment="1">
      <alignment vertical="center"/>
    </xf>
    <xf numFmtId="0" fontId="21" fillId="0" borderId="24" xfId="0" applyFont="1" applyBorder="1" applyAlignment="1">
      <alignment horizontal="center" vertical="center"/>
    </xf>
    <xf numFmtId="0" fontId="21" fillId="0" borderId="64" xfId="0" applyFont="1" applyBorder="1" applyAlignment="1">
      <alignment horizontal="center" vertical="center"/>
    </xf>
    <xf numFmtId="0" fontId="21" fillId="0" borderId="9" xfId="0" applyFont="1" applyBorder="1" applyAlignment="1">
      <alignment horizontal="center" vertical="center" wrapText="1"/>
    </xf>
    <xf numFmtId="4" fontId="13" fillId="0" borderId="11" xfId="0" applyNumberFormat="1" applyFont="1" applyBorder="1" applyAlignment="1">
      <alignment horizontal="center" vertical="center"/>
    </xf>
    <xf numFmtId="0" fontId="14" fillId="0" borderId="30" xfId="0" applyFont="1" applyBorder="1" applyAlignment="1">
      <alignment vertical="center"/>
    </xf>
    <xf numFmtId="0" fontId="1" fillId="3" borderId="25" xfId="0" applyFont="1" applyFill="1" applyBorder="1" applyAlignment="1">
      <alignment horizontal="center" vertical="center" wrapText="1"/>
    </xf>
    <xf numFmtId="0" fontId="1" fillId="3" borderId="63" xfId="0" applyFont="1" applyFill="1" applyBorder="1" applyAlignment="1">
      <alignment horizontal="center" vertical="center" wrapText="1"/>
    </xf>
    <xf numFmtId="0" fontId="1" fillId="3" borderId="55" xfId="0" applyFont="1" applyFill="1" applyBorder="1" applyAlignment="1">
      <alignment horizontal="center" vertical="center" wrapText="1"/>
    </xf>
    <xf numFmtId="0" fontId="1" fillId="2" borderId="50" xfId="0" applyFont="1" applyFill="1" applyBorder="1" applyAlignment="1">
      <alignment vertical="center"/>
    </xf>
    <xf numFmtId="0" fontId="1" fillId="2" borderId="27" xfId="0" applyFont="1" applyFill="1" applyBorder="1" applyAlignment="1">
      <alignment vertical="center"/>
    </xf>
    <xf numFmtId="0" fontId="1" fillId="2" borderId="14" xfId="0" applyFont="1" applyFill="1" applyBorder="1" applyAlignment="1">
      <alignment vertical="center" wrapText="1"/>
    </xf>
    <xf numFmtId="0" fontId="30" fillId="3" borderId="30" xfId="0" applyFont="1" applyFill="1" applyBorder="1" applyAlignment="1">
      <alignment vertical="center"/>
    </xf>
    <xf numFmtId="0" fontId="2" fillId="5" borderId="2" xfId="0" applyFont="1" applyFill="1" applyBorder="1" applyAlignment="1">
      <alignment horizontal="center" vertical="center"/>
    </xf>
    <xf numFmtId="0" fontId="34" fillId="0" borderId="0" xfId="0" applyFont="1" applyAlignment="1">
      <alignment vertical="center"/>
    </xf>
    <xf numFmtId="0" fontId="30" fillId="0" borderId="0" xfId="0" applyFont="1" applyAlignment="1">
      <alignment vertical="center"/>
    </xf>
    <xf numFmtId="0" fontId="33" fillId="0" borderId="29" xfId="0" applyFont="1" applyBorder="1" applyAlignment="1">
      <alignment horizontal="center" vertical="center"/>
    </xf>
    <xf numFmtId="0" fontId="33" fillId="0" borderId="12" xfId="0" applyFont="1" applyBorder="1" applyAlignment="1">
      <alignment horizontal="center" vertical="center"/>
    </xf>
    <xf numFmtId="0" fontId="33" fillId="0" borderId="69" xfId="0" applyFont="1" applyBorder="1" applyAlignment="1">
      <alignment vertical="center"/>
    </xf>
    <xf numFmtId="0" fontId="21" fillId="0" borderId="53" xfId="0" applyFont="1" applyBorder="1" applyAlignment="1">
      <alignment vertical="center"/>
    </xf>
    <xf numFmtId="0" fontId="21" fillId="0" borderId="54" xfId="0" applyFont="1" applyBorder="1" applyAlignment="1">
      <alignment vertical="center"/>
    </xf>
    <xf numFmtId="0" fontId="21" fillId="6" borderId="1" xfId="0" applyFont="1" applyFill="1" applyBorder="1" applyAlignment="1">
      <alignment horizontal="center" vertical="center"/>
    </xf>
    <xf numFmtId="0" fontId="21" fillId="5" borderId="13" xfId="0" applyFont="1" applyFill="1" applyBorder="1" applyAlignment="1">
      <alignment vertical="center"/>
    </xf>
    <xf numFmtId="0" fontId="21" fillId="0" borderId="37" xfId="0" applyFont="1" applyBorder="1" applyAlignment="1">
      <alignment vertical="center"/>
    </xf>
    <xf numFmtId="0" fontId="21" fillId="6" borderId="18" xfId="0" applyFont="1" applyFill="1" applyBorder="1" applyAlignment="1">
      <alignment horizontal="center" vertical="center"/>
    </xf>
    <xf numFmtId="0" fontId="21" fillId="5" borderId="19" xfId="0" applyFont="1" applyFill="1" applyBorder="1" applyAlignment="1">
      <alignment vertical="center"/>
    </xf>
    <xf numFmtId="0" fontId="21" fillId="5" borderId="48" xfId="0" applyFont="1" applyFill="1" applyBorder="1" applyAlignment="1">
      <alignment vertical="center"/>
    </xf>
    <xf numFmtId="0" fontId="21" fillId="0" borderId="42" xfId="0" applyFont="1" applyBorder="1" applyAlignment="1">
      <alignment vertical="center"/>
    </xf>
    <xf numFmtId="0" fontId="21" fillId="0" borderId="43" xfId="0" applyFont="1" applyBorder="1" applyAlignment="1">
      <alignment vertical="center"/>
    </xf>
    <xf numFmtId="0" fontId="21" fillId="0" borderId="8" xfId="0" applyFont="1" applyBorder="1" applyAlignment="1">
      <alignment vertical="center"/>
    </xf>
    <xf numFmtId="0" fontId="21" fillId="0" borderId="39" xfId="0" applyFont="1" applyBorder="1" applyAlignment="1">
      <alignment vertical="center"/>
    </xf>
    <xf numFmtId="0" fontId="21" fillId="5" borderId="51" xfId="0" applyFont="1" applyFill="1" applyBorder="1" applyAlignment="1">
      <alignment vertical="center"/>
    </xf>
    <xf numFmtId="0" fontId="21" fillId="6" borderId="0" xfId="0" applyFont="1" applyFill="1" applyAlignment="1">
      <alignment horizontal="center" vertical="center"/>
    </xf>
    <xf numFmtId="0" fontId="33" fillId="0" borderId="29" xfId="0" applyFont="1" applyBorder="1" applyAlignment="1">
      <alignment vertical="center"/>
    </xf>
    <xf numFmtId="0" fontId="21" fillId="6" borderId="29" xfId="0" applyFont="1" applyFill="1" applyBorder="1" applyAlignment="1">
      <alignment horizontal="center" vertical="center"/>
    </xf>
    <xf numFmtId="0" fontId="21" fillId="5" borderId="0" xfId="0" applyFont="1" applyFill="1" applyAlignment="1">
      <alignment vertical="center"/>
    </xf>
    <xf numFmtId="0" fontId="21" fillId="3" borderId="0" xfId="0" applyFont="1" applyFill="1" applyAlignment="1">
      <alignment vertical="center"/>
    </xf>
    <xf numFmtId="0" fontId="33" fillId="0" borderId="1" xfId="0" applyFont="1" applyBorder="1" applyAlignment="1">
      <alignment horizontal="center" vertical="center"/>
    </xf>
    <xf numFmtId="0" fontId="33" fillId="0" borderId="25" xfId="0" applyFont="1" applyBorder="1" applyAlignment="1">
      <alignment horizontal="center" vertical="center"/>
    </xf>
    <xf numFmtId="0" fontId="1" fillId="3" borderId="48" xfId="0" applyFont="1" applyFill="1" applyBorder="1" applyAlignment="1">
      <alignment horizontal="center" vertical="center"/>
    </xf>
    <xf numFmtId="0" fontId="21" fillId="0" borderId="43" xfId="0" applyFont="1" applyBorder="1" applyAlignment="1">
      <alignment horizontal="center" vertical="center"/>
    </xf>
    <xf numFmtId="0" fontId="21" fillId="5" borderId="2" xfId="0" applyFont="1" applyFill="1" applyBorder="1" applyAlignment="1">
      <alignment vertical="center"/>
    </xf>
    <xf numFmtId="0" fontId="1" fillId="3" borderId="6" xfId="0" applyFont="1" applyFill="1" applyBorder="1" applyAlignment="1">
      <alignment horizontal="center" vertical="center"/>
    </xf>
    <xf numFmtId="0" fontId="21" fillId="5" borderId="21" xfId="0" applyFont="1" applyFill="1" applyBorder="1" applyAlignment="1">
      <alignment vertical="center"/>
    </xf>
    <xf numFmtId="0" fontId="1" fillId="3" borderId="57" xfId="0" applyFont="1" applyFill="1" applyBorder="1" applyAlignment="1">
      <alignment horizontal="center" vertical="center"/>
    </xf>
    <xf numFmtId="0" fontId="21" fillId="5" borderId="24" xfId="0" applyFont="1" applyFill="1" applyBorder="1" applyAlignment="1">
      <alignment vertical="center"/>
    </xf>
    <xf numFmtId="0" fontId="1" fillId="3" borderId="9" xfId="0" applyFont="1" applyFill="1" applyBorder="1" applyAlignment="1">
      <alignment horizontal="center" vertical="center"/>
    </xf>
    <xf numFmtId="0" fontId="21" fillId="5" borderId="9"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9" xfId="0" applyFont="1" applyFill="1" applyBorder="1" applyAlignment="1">
      <alignment horizontal="center" vertical="center"/>
    </xf>
    <xf numFmtId="0" fontId="1" fillId="3" borderId="14" xfId="0" applyFont="1" applyFill="1" applyBorder="1" applyAlignment="1">
      <alignment vertical="center" wrapText="1"/>
    </xf>
    <xf numFmtId="166" fontId="1" fillId="3" borderId="58" xfId="0" applyNumberFormat="1" applyFont="1" applyFill="1" applyBorder="1" applyAlignment="1">
      <alignment horizontal="center" vertical="center"/>
    </xf>
    <xf numFmtId="0" fontId="1" fillId="3" borderId="59" xfId="0" applyFont="1" applyFill="1" applyBorder="1" applyAlignment="1">
      <alignment horizontal="center" vertical="center"/>
    </xf>
    <xf numFmtId="0" fontId="1" fillId="3" borderId="16" xfId="0" applyFont="1" applyFill="1" applyBorder="1" applyAlignment="1">
      <alignment vertical="center" wrapText="1"/>
    </xf>
    <xf numFmtId="0" fontId="1" fillId="3" borderId="2" xfId="0" applyFont="1" applyFill="1" applyBorder="1" applyAlignment="1">
      <alignment horizontal="center" vertical="center"/>
    </xf>
    <xf numFmtId="166" fontId="1" fillId="3" borderId="36" xfId="0" applyNumberFormat="1" applyFont="1" applyFill="1" applyBorder="1" applyAlignment="1">
      <alignment horizontal="center" vertical="center"/>
    </xf>
    <xf numFmtId="0" fontId="1" fillId="3" borderId="36"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23" xfId="0" applyFont="1" applyFill="1" applyBorder="1" applyAlignment="1">
      <alignment vertical="center" wrapText="1"/>
    </xf>
    <xf numFmtId="166" fontId="1" fillId="3" borderId="23" xfId="0" applyNumberFormat="1" applyFont="1" applyFill="1" applyBorder="1" applyAlignment="1">
      <alignment horizontal="center" vertical="center"/>
    </xf>
    <xf numFmtId="0" fontId="1" fillId="3" borderId="62" xfId="0" applyFont="1" applyFill="1" applyBorder="1" applyAlignment="1">
      <alignment horizontal="center" vertical="center"/>
    </xf>
    <xf numFmtId="0" fontId="21" fillId="3" borderId="18" xfId="0" applyFont="1" applyFill="1" applyBorder="1" applyAlignment="1">
      <alignment horizontal="center" vertical="center"/>
    </xf>
    <xf numFmtId="0" fontId="1" fillId="3" borderId="6" xfId="0" applyFont="1" applyFill="1" applyBorder="1" applyAlignment="1">
      <alignment vertical="center" wrapText="1"/>
    </xf>
    <xf numFmtId="166" fontId="1" fillId="3" borderId="6" xfId="0" applyNumberFormat="1" applyFont="1" applyFill="1" applyBorder="1" applyAlignment="1">
      <alignment horizontal="center" vertical="center"/>
    </xf>
    <xf numFmtId="0" fontId="1" fillId="3" borderId="38" xfId="0" applyFont="1" applyFill="1" applyBorder="1" applyAlignment="1">
      <alignment vertical="center" wrapText="1"/>
    </xf>
    <xf numFmtId="166" fontId="1" fillId="3" borderId="38" xfId="0" applyNumberFormat="1" applyFont="1" applyFill="1" applyBorder="1" applyAlignment="1">
      <alignment horizontal="center" vertical="center"/>
    </xf>
    <xf numFmtId="0" fontId="1" fillId="3" borderId="39" xfId="0" applyFont="1" applyFill="1" applyBorder="1" applyAlignment="1">
      <alignment horizontal="center" vertical="center"/>
    </xf>
    <xf numFmtId="0" fontId="1" fillId="3" borderId="27" xfId="0" applyFont="1" applyFill="1" applyBorder="1" applyAlignment="1">
      <alignment vertical="center" wrapText="1"/>
    </xf>
    <xf numFmtId="166" fontId="1" fillId="3" borderId="0" xfId="0" applyNumberFormat="1" applyFont="1" applyFill="1" applyAlignment="1">
      <alignment horizontal="center" vertical="center"/>
    </xf>
    <xf numFmtId="0" fontId="1" fillId="3" borderId="38" xfId="0" applyFont="1" applyFill="1" applyBorder="1" applyAlignment="1">
      <alignment horizontal="center" vertical="center"/>
    </xf>
    <xf numFmtId="0" fontId="21" fillId="5" borderId="53"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31" xfId="0" applyFont="1" applyFill="1" applyBorder="1" applyAlignment="1">
      <alignment horizontal="center" vertical="center"/>
    </xf>
    <xf numFmtId="0" fontId="21" fillId="2" borderId="30" xfId="0" applyFont="1" applyFill="1" applyBorder="1" applyAlignment="1">
      <alignment horizontal="center" vertical="center"/>
    </xf>
    <xf numFmtId="0" fontId="21" fillId="2" borderId="53" xfId="0" applyFont="1" applyFill="1" applyBorder="1" applyAlignment="1">
      <alignment horizontal="center" vertical="center"/>
    </xf>
    <xf numFmtId="0" fontId="1" fillId="3" borderId="30" xfId="0" applyFont="1" applyFill="1" applyBorder="1" applyAlignment="1">
      <alignment horizontal="center" vertical="center"/>
    </xf>
    <xf numFmtId="0" fontId="21" fillId="3" borderId="30" xfId="0" applyFont="1" applyFill="1" applyBorder="1" applyAlignment="1">
      <alignment horizontal="center" vertical="center"/>
    </xf>
    <xf numFmtId="0" fontId="1" fillId="2" borderId="50" xfId="0" applyFont="1" applyFill="1" applyBorder="1" applyAlignment="1">
      <alignment horizontal="left" vertical="center"/>
    </xf>
    <xf numFmtId="1" fontId="1" fillId="3" borderId="22" xfId="0" applyNumberFormat="1" applyFont="1" applyFill="1" applyBorder="1" applyAlignment="1">
      <alignment horizontal="center" vertical="center"/>
    </xf>
    <xf numFmtId="0" fontId="1" fillId="2" borderId="14" xfId="0" applyFont="1" applyFill="1" applyBorder="1" applyAlignment="1">
      <alignment horizontal="left" vertical="center"/>
    </xf>
    <xf numFmtId="0" fontId="1" fillId="2" borderId="14" xfId="0" applyFont="1" applyFill="1" applyBorder="1" applyAlignment="1">
      <alignment vertical="center"/>
    </xf>
    <xf numFmtId="1" fontId="21" fillId="3" borderId="4" xfId="0" applyNumberFormat="1" applyFont="1" applyFill="1" applyBorder="1" applyAlignment="1">
      <alignment horizontal="center" vertical="center"/>
    </xf>
    <xf numFmtId="0" fontId="1" fillId="2" borderId="36" xfId="0" applyFont="1" applyFill="1" applyBorder="1" applyAlignment="1">
      <alignment vertical="center"/>
    </xf>
    <xf numFmtId="0" fontId="1" fillId="2" borderId="57" xfId="0" applyFont="1" applyFill="1" applyBorder="1" applyAlignment="1">
      <alignment vertical="center"/>
    </xf>
    <xf numFmtId="166" fontId="1" fillId="3" borderId="24" xfId="0" applyNumberFormat="1" applyFont="1" applyFill="1" applyBorder="1" applyAlignment="1">
      <alignment horizontal="center" vertical="center"/>
    </xf>
    <xf numFmtId="0" fontId="1" fillId="2" borderId="33" xfId="0" applyFont="1" applyFill="1" applyBorder="1" applyAlignment="1">
      <alignment vertical="center"/>
    </xf>
    <xf numFmtId="0" fontId="1" fillId="2" borderId="38" xfId="0" applyFont="1" applyFill="1" applyBorder="1" applyAlignment="1">
      <alignment vertical="center"/>
    </xf>
    <xf numFmtId="1" fontId="1" fillId="3" borderId="28" xfId="0" applyNumberFormat="1" applyFont="1" applyFill="1" applyBorder="1" applyAlignment="1">
      <alignment horizontal="center" vertical="center"/>
    </xf>
    <xf numFmtId="0" fontId="1" fillId="3" borderId="25" xfId="0" applyFont="1" applyFill="1" applyBorder="1" applyAlignment="1">
      <alignment vertical="center"/>
    </xf>
    <xf numFmtId="0" fontId="0" fillId="0" borderId="18" xfId="0" applyBorder="1" applyAlignment="1">
      <alignment vertical="center"/>
    </xf>
    <xf numFmtId="166" fontId="1" fillId="3" borderId="3" xfId="0" applyNumberFormat="1" applyFont="1" applyFill="1" applyBorder="1" applyAlignment="1">
      <alignment horizontal="center" vertical="center"/>
    </xf>
    <xf numFmtId="0" fontId="30" fillId="3" borderId="53" xfId="0" applyFont="1" applyFill="1" applyBorder="1" applyAlignment="1">
      <alignment vertical="center"/>
    </xf>
    <xf numFmtId="0" fontId="30" fillId="3" borderId="0" xfId="0" applyFont="1" applyFill="1" applyAlignment="1">
      <alignment vertical="center"/>
    </xf>
    <xf numFmtId="0" fontId="21" fillId="5" borderId="3" xfId="0" applyFont="1" applyFill="1" applyBorder="1" applyAlignment="1">
      <alignment horizontal="center" vertical="center"/>
    </xf>
    <xf numFmtId="165" fontId="1" fillId="3" borderId="49" xfId="0" applyNumberFormat="1" applyFont="1" applyFill="1" applyBorder="1" applyAlignment="1">
      <alignment horizontal="center" vertical="center"/>
    </xf>
    <xf numFmtId="0" fontId="21" fillId="5" borderId="6" xfId="0" applyFont="1" applyFill="1" applyBorder="1" applyAlignment="1">
      <alignment horizontal="center" vertical="center"/>
    </xf>
    <xf numFmtId="0" fontId="21" fillId="0" borderId="37" xfId="0" applyFont="1" applyBorder="1" applyAlignment="1">
      <alignment horizontal="center" vertical="center"/>
    </xf>
    <xf numFmtId="167" fontId="1" fillId="3" borderId="6" xfId="0" applyNumberFormat="1" applyFont="1" applyFill="1" applyBorder="1" applyAlignment="1">
      <alignment horizontal="center" vertical="center"/>
    </xf>
    <xf numFmtId="0" fontId="1" fillId="2" borderId="9" xfId="0" applyFont="1" applyFill="1" applyBorder="1" applyAlignment="1">
      <alignment horizontal="center" vertical="center"/>
    </xf>
    <xf numFmtId="2" fontId="1" fillId="3" borderId="38" xfId="0" applyNumberFormat="1" applyFont="1" applyFill="1" applyBorder="1" applyAlignment="1">
      <alignment horizontal="center" vertical="center"/>
    </xf>
    <xf numFmtId="0" fontId="30" fillId="3" borderId="53" xfId="0" applyFont="1" applyFill="1" applyBorder="1" applyAlignment="1">
      <alignment horizontal="left" vertical="center"/>
    </xf>
    <xf numFmtId="0" fontId="21" fillId="0" borderId="39" xfId="0" applyFont="1" applyBorder="1" applyAlignment="1">
      <alignment horizontal="center" vertical="center"/>
    </xf>
    <xf numFmtId="0" fontId="1" fillId="2" borderId="3" xfId="0" applyFont="1" applyFill="1" applyBorder="1" applyAlignment="1">
      <alignment horizontal="center" vertical="center"/>
    </xf>
    <xf numFmtId="2" fontId="21" fillId="3" borderId="38" xfId="0" applyNumberFormat="1" applyFont="1" applyFill="1" applyBorder="1" applyAlignment="1">
      <alignment horizontal="center" vertical="center"/>
    </xf>
    <xf numFmtId="0" fontId="24" fillId="3" borderId="0" xfId="0" applyFont="1" applyFill="1" applyAlignment="1">
      <alignment vertical="center"/>
    </xf>
    <xf numFmtId="0" fontId="14" fillId="2" borderId="42" xfId="0" applyFont="1" applyFill="1" applyBorder="1" applyAlignment="1">
      <alignment vertical="center"/>
    </xf>
    <xf numFmtId="0" fontId="14" fillId="2" borderId="0" xfId="0" applyFont="1" applyFill="1" applyAlignment="1">
      <alignment vertical="center"/>
    </xf>
    <xf numFmtId="0" fontId="14" fillId="2" borderId="36" xfId="0" applyFont="1" applyFill="1" applyBorder="1" applyAlignment="1">
      <alignment vertical="center"/>
    </xf>
    <xf numFmtId="0" fontId="1" fillId="3" borderId="3" xfId="0" applyFont="1" applyFill="1" applyBorder="1" applyAlignment="1">
      <alignment vertical="center"/>
    </xf>
    <xf numFmtId="167" fontId="1" fillId="3" borderId="3" xfId="0" applyNumberFormat="1" applyFont="1" applyFill="1" applyBorder="1" applyAlignment="1">
      <alignment horizontal="center" vertical="center"/>
    </xf>
    <xf numFmtId="0" fontId="1" fillId="3" borderId="6" xfId="0" applyFont="1" applyFill="1" applyBorder="1" applyAlignment="1">
      <alignment vertical="center"/>
    </xf>
    <xf numFmtId="4" fontId="1" fillId="3" borderId="6" xfId="0" applyNumberFormat="1" applyFont="1" applyFill="1" applyBorder="1" applyAlignment="1">
      <alignment horizontal="center" vertical="center"/>
    </xf>
    <xf numFmtId="3" fontId="1" fillId="3" borderId="6" xfId="0" applyNumberFormat="1" applyFont="1" applyFill="1" applyBorder="1" applyAlignment="1">
      <alignment horizontal="center" vertical="center"/>
    </xf>
    <xf numFmtId="1" fontId="1" fillId="3" borderId="6" xfId="0" applyNumberFormat="1" applyFont="1" applyFill="1" applyBorder="1" applyAlignment="1">
      <alignment horizontal="center" vertical="center"/>
    </xf>
    <xf numFmtId="166" fontId="1" fillId="3" borderId="7" xfId="0" applyNumberFormat="1" applyFont="1" applyFill="1" applyBorder="1" applyAlignment="1">
      <alignment horizontal="center" vertical="center"/>
    </xf>
    <xf numFmtId="4" fontId="1" fillId="3" borderId="26" xfId="0" applyNumberFormat="1" applyFont="1" applyFill="1" applyBorder="1" applyAlignment="1">
      <alignment horizontal="center" vertical="center"/>
    </xf>
    <xf numFmtId="0" fontId="1" fillId="2" borderId="38" xfId="0" applyFont="1" applyFill="1" applyBorder="1" applyAlignment="1">
      <alignment horizontal="center" vertical="center"/>
    </xf>
    <xf numFmtId="0" fontId="14" fillId="2" borderId="53" xfId="0" applyFont="1" applyFill="1" applyBorder="1" applyAlignment="1">
      <alignment vertical="center"/>
    </xf>
    <xf numFmtId="0" fontId="21" fillId="2" borderId="23" xfId="0" applyFont="1" applyFill="1" applyBorder="1" applyAlignment="1">
      <alignment vertical="center"/>
    </xf>
    <xf numFmtId="0" fontId="21" fillId="2" borderId="57" xfId="0" applyFont="1" applyFill="1" applyBorder="1" applyAlignment="1">
      <alignment vertical="center"/>
    </xf>
    <xf numFmtId="166" fontId="1" fillId="3" borderId="34" xfId="0" applyNumberFormat="1" applyFont="1" applyFill="1" applyBorder="1" applyAlignment="1">
      <alignment horizontal="center" vertical="center"/>
    </xf>
    <xf numFmtId="0" fontId="21" fillId="3" borderId="25" xfId="0" applyFont="1" applyFill="1" applyBorder="1" applyAlignment="1">
      <alignment horizontal="center" vertical="center"/>
    </xf>
    <xf numFmtId="0" fontId="14" fillId="2" borderId="69" xfId="0" applyFont="1" applyFill="1" applyBorder="1" applyAlignment="1">
      <alignment vertical="center"/>
    </xf>
    <xf numFmtId="3" fontId="1" fillId="3" borderId="51" xfId="0" applyNumberFormat="1" applyFont="1" applyFill="1" applyBorder="1" applyAlignment="1">
      <alignment horizontal="center" vertical="center"/>
    </xf>
    <xf numFmtId="0" fontId="25" fillId="2" borderId="69" xfId="0" applyFont="1" applyFill="1" applyBorder="1" applyAlignment="1">
      <alignment vertical="center"/>
    </xf>
    <xf numFmtId="0" fontId="14" fillId="2" borderId="35" xfId="0" applyFont="1" applyFill="1" applyBorder="1" applyAlignment="1">
      <alignment vertical="center"/>
    </xf>
    <xf numFmtId="0" fontId="21" fillId="3" borderId="60" xfId="0" applyFont="1" applyFill="1" applyBorder="1" applyAlignment="1">
      <alignment horizontal="center" vertical="center"/>
    </xf>
    <xf numFmtId="4" fontId="21" fillId="3" borderId="2" xfId="0" applyNumberFormat="1" applyFont="1" applyFill="1" applyBorder="1" applyAlignment="1">
      <alignment horizontal="center" vertical="center"/>
    </xf>
    <xf numFmtId="0" fontId="1" fillId="2" borderId="56" xfId="0" applyFont="1" applyFill="1" applyBorder="1" applyAlignment="1">
      <alignment vertical="center"/>
    </xf>
    <xf numFmtId="0" fontId="21" fillId="3" borderId="42" xfId="0" applyFont="1" applyFill="1" applyBorder="1" applyAlignment="1">
      <alignment horizontal="center" vertical="center"/>
    </xf>
    <xf numFmtId="4" fontId="21" fillId="3" borderId="6" xfId="0" applyNumberFormat="1" applyFont="1" applyFill="1" applyBorder="1" applyAlignment="1">
      <alignment horizontal="center" vertical="center"/>
    </xf>
    <xf numFmtId="4" fontId="21" fillId="3" borderId="26" xfId="0" applyNumberFormat="1" applyFont="1" applyFill="1" applyBorder="1" applyAlignment="1">
      <alignment horizontal="center" vertical="center"/>
    </xf>
    <xf numFmtId="0" fontId="21" fillId="5" borderId="56" xfId="0" applyFont="1" applyFill="1" applyBorder="1" applyAlignment="1">
      <alignment vertical="center"/>
    </xf>
    <xf numFmtId="0" fontId="21" fillId="5" borderId="10" xfId="0" applyFont="1" applyFill="1" applyBorder="1" applyAlignment="1">
      <alignment vertical="center"/>
    </xf>
    <xf numFmtId="0" fontId="30" fillId="0" borderId="30" xfId="0" applyFont="1" applyBorder="1" applyAlignment="1">
      <alignment vertical="center" wrapText="1"/>
    </xf>
    <xf numFmtId="0" fontId="30" fillId="3" borderId="29" xfId="0" applyFont="1" applyFill="1" applyBorder="1" applyAlignment="1">
      <alignment horizontal="left" vertical="center"/>
    </xf>
    <xf numFmtId="0" fontId="30" fillId="6" borderId="53" xfId="0" applyFont="1" applyFill="1" applyBorder="1" applyAlignment="1">
      <alignment horizontal="left" vertical="center"/>
    </xf>
    <xf numFmtId="0" fontId="1" fillId="3" borderId="2" xfId="0" applyFont="1" applyFill="1" applyBorder="1" applyAlignment="1">
      <alignment vertical="center"/>
    </xf>
    <xf numFmtId="0" fontId="1" fillId="3" borderId="9" xfId="0" applyFont="1" applyFill="1" applyBorder="1" applyAlignment="1">
      <alignment vertical="center"/>
    </xf>
    <xf numFmtId="0" fontId="1" fillId="3" borderId="34" xfId="0" applyFont="1" applyFill="1" applyBorder="1" applyAlignment="1">
      <alignment horizontal="center" vertical="center"/>
    </xf>
    <xf numFmtId="0" fontId="21" fillId="2" borderId="24" xfId="0" applyFont="1" applyFill="1" applyBorder="1" applyAlignment="1">
      <alignment vertical="center"/>
    </xf>
    <xf numFmtId="0" fontId="21" fillId="2" borderId="24" xfId="0" applyFont="1" applyFill="1" applyBorder="1" applyAlignment="1">
      <alignment horizontal="center" vertical="center"/>
    </xf>
    <xf numFmtId="4" fontId="21" fillId="0" borderId="0" xfId="0" applyNumberFormat="1" applyFont="1" applyAlignment="1">
      <alignment horizontal="center" vertical="center"/>
    </xf>
    <xf numFmtId="2" fontId="1" fillId="3" borderId="26" xfId="0" applyNumberFormat="1" applyFont="1" applyFill="1" applyBorder="1" applyAlignment="1">
      <alignment horizontal="center" vertical="center"/>
    </xf>
    <xf numFmtId="0" fontId="1" fillId="2" borderId="10" xfId="0" applyFont="1" applyFill="1" applyBorder="1" applyAlignment="1">
      <alignment horizontal="center" vertical="center"/>
    </xf>
    <xf numFmtId="4" fontId="1" fillId="3" borderId="3" xfId="0" applyNumberFormat="1" applyFont="1" applyFill="1" applyBorder="1" applyAlignment="1">
      <alignment horizontal="center" vertical="center"/>
    </xf>
    <xf numFmtId="3" fontId="1" fillId="3" borderId="9" xfId="0" applyNumberFormat="1" applyFont="1" applyFill="1" applyBorder="1" applyAlignment="1">
      <alignment horizontal="center" vertical="center"/>
    </xf>
    <xf numFmtId="3" fontId="1" fillId="3" borderId="0" xfId="0" applyNumberFormat="1" applyFont="1" applyFill="1" applyAlignment="1">
      <alignment horizontal="center" vertical="center"/>
    </xf>
    <xf numFmtId="2" fontId="1" fillId="3" borderId="3" xfId="0" applyNumberFormat="1" applyFont="1" applyFill="1" applyBorder="1" applyAlignment="1">
      <alignment horizontal="center" vertical="center"/>
    </xf>
    <xf numFmtId="3" fontId="1" fillId="3" borderId="0" xfId="0" applyNumberFormat="1" applyFont="1" applyFill="1" applyAlignment="1">
      <alignment vertical="center"/>
    </xf>
    <xf numFmtId="0" fontId="21" fillId="3" borderId="53" xfId="0" applyFont="1" applyFill="1" applyBorder="1" applyAlignment="1">
      <alignment vertical="center"/>
    </xf>
    <xf numFmtId="0" fontId="21" fillId="3" borderId="70" xfId="0" applyFont="1" applyFill="1" applyBorder="1" applyAlignment="1">
      <alignment horizontal="center" vertical="center"/>
    </xf>
    <xf numFmtId="0" fontId="1" fillId="2" borderId="53" xfId="0" applyFont="1" applyFill="1" applyBorder="1" applyAlignment="1">
      <alignment horizontal="center" vertical="center"/>
    </xf>
    <xf numFmtId="0" fontId="21" fillId="3" borderId="8" xfId="0" applyFont="1" applyFill="1" applyBorder="1" applyAlignment="1">
      <alignment vertical="center"/>
    </xf>
    <xf numFmtId="0" fontId="25" fillId="5" borderId="69" xfId="0" applyFont="1" applyFill="1" applyBorder="1" applyAlignment="1">
      <alignment vertical="center"/>
    </xf>
    <xf numFmtId="169" fontId="14" fillId="3" borderId="30" xfId="0" applyNumberFormat="1" applyFont="1" applyFill="1" applyBorder="1" applyAlignment="1">
      <alignment horizontal="center" vertical="center"/>
    </xf>
    <xf numFmtId="0" fontId="21" fillId="6" borderId="63" xfId="0" applyFont="1" applyFill="1" applyBorder="1" applyAlignment="1">
      <alignment horizontal="center" vertical="center"/>
    </xf>
    <xf numFmtId="0" fontId="21" fillId="6" borderId="55" xfId="0" applyFont="1" applyFill="1" applyBorder="1" applyAlignment="1">
      <alignment horizontal="center" vertical="center"/>
    </xf>
    <xf numFmtId="0" fontId="66" fillId="0" borderId="0" xfId="0" applyFont="1" applyAlignment="1">
      <alignment vertical="center"/>
    </xf>
    <xf numFmtId="0" fontId="14" fillId="0" borderId="1" xfId="0" applyFont="1" applyBorder="1" applyAlignment="1">
      <alignment horizontal="center" vertical="center"/>
    </xf>
    <xf numFmtId="167" fontId="1" fillId="0" borderId="9" xfId="0" applyNumberFormat="1" applyFont="1" applyBorder="1" applyAlignment="1">
      <alignment horizontal="center" vertical="center"/>
    </xf>
    <xf numFmtId="0" fontId="1" fillId="0" borderId="2" xfId="0" applyFont="1" applyBorder="1" applyAlignment="1">
      <alignment horizontal="center" vertical="center" wrapText="1"/>
    </xf>
    <xf numFmtId="0" fontId="12" fillId="0" borderId="0" xfId="0" applyFont="1" applyAlignment="1">
      <alignment horizontal="center" vertical="center"/>
    </xf>
    <xf numFmtId="0" fontId="1" fillId="0" borderId="17" xfId="0" applyFont="1" applyBorder="1" applyAlignment="1">
      <alignment horizontal="center" vertical="center" wrapText="1"/>
    </xf>
    <xf numFmtId="4" fontId="1" fillId="0" borderId="6" xfId="0" applyNumberFormat="1" applyFont="1" applyBorder="1" applyAlignment="1">
      <alignment horizontal="center" vertical="center"/>
    </xf>
    <xf numFmtId="0" fontId="14" fillId="0" borderId="5" xfId="0" applyFont="1" applyBorder="1" applyAlignment="1">
      <alignment horizontal="center" vertical="center"/>
    </xf>
    <xf numFmtId="4" fontId="1" fillId="0" borderId="7" xfId="0" applyNumberFormat="1" applyFont="1" applyBorder="1" applyAlignment="1">
      <alignment horizontal="center" vertical="center"/>
    </xf>
    <xf numFmtId="4" fontId="1" fillId="0" borderId="64" xfId="0" applyNumberFormat="1" applyFont="1" applyBorder="1" applyAlignment="1">
      <alignment horizontal="center" vertical="center"/>
    </xf>
    <xf numFmtId="4" fontId="1" fillId="0" borderId="24" xfId="0" applyNumberFormat="1" applyFont="1" applyBorder="1" applyAlignment="1">
      <alignment horizontal="center" vertical="center" wrapText="1"/>
    </xf>
    <xf numFmtId="4" fontId="1" fillId="0" borderId="64" xfId="0" applyNumberFormat="1" applyFont="1" applyBorder="1" applyAlignment="1">
      <alignment horizontal="center" vertical="center" wrapText="1"/>
    </xf>
    <xf numFmtId="4" fontId="21" fillId="0" borderId="43" xfId="0" applyNumberFormat="1" applyFont="1" applyBorder="1" applyAlignment="1">
      <alignment horizontal="center" vertical="center"/>
    </xf>
    <xf numFmtId="4" fontId="1" fillId="0" borderId="26" xfId="0" applyNumberFormat="1" applyFont="1" applyBorder="1" applyAlignment="1">
      <alignment horizontal="center" vertical="center"/>
    </xf>
    <xf numFmtId="4" fontId="1" fillId="0" borderId="28" xfId="0" applyNumberFormat="1" applyFont="1" applyBorder="1" applyAlignment="1">
      <alignment horizontal="center" vertical="center"/>
    </xf>
    <xf numFmtId="4" fontId="1" fillId="0" borderId="4" xfId="0" applyNumberFormat="1" applyFont="1" applyBorder="1" applyAlignment="1">
      <alignment horizontal="center" vertical="center"/>
    </xf>
    <xf numFmtId="4" fontId="1" fillId="0" borderId="9" xfId="0" applyNumberFormat="1" applyFont="1" applyBorder="1" applyAlignment="1">
      <alignment horizontal="center" vertical="center"/>
    </xf>
    <xf numFmtId="4" fontId="1" fillId="0" borderId="34" xfId="0" applyNumberFormat="1" applyFont="1" applyBorder="1" applyAlignment="1">
      <alignment horizontal="center" vertical="center"/>
    </xf>
    <xf numFmtId="0" fontId="12" fillId="0" borderId="0" xfId="0" applyFont="1" applyAlignment="1">
      <alignment vertical="top"/>
    </xf>
    <xf numFmtId="4" fontId="1" fillId="3" borderId="9" xfId="0" applyNumberFormat="1" applyFont="1" applyFill="1" applyBorder="1" applyAlignment="1">
      <alignment horizontal="center" vertical="center"/>
    </xf>
    <xf numFmtId="4" fontId="1" fillId="3" borderId="4" xfId="0" applyNumberFormat="1" applyFont="1" applyFill="1" applyBorder="1" applyAlignment="1">
      <alignment horizontal="center" vertical="center"/>
    </xf>
    <xf numFmtId="4" fontId="1" fillId="3" borderId="34" xfId="0" applyNumberFormat="1" applyFont="1" applyFill="1" applyBorder="1" applyAlignment="1">
      <alignment horizontal="center" vertical="center"/>
    </xf>
    <xf numFmtId="0" fontId="30" fillId="3" borderId="12" xfId="0" applyFont="1" applyFill="1" applyBorder="1" applyAlignment="1">
      <alignment horizontal="center" vertical="center" wrapText="1"/>
    </xf>
    <xf numFmtId="0" fontId="30" fillId="3" borderId="2" xfId="0" applyFont="1" applyFill="1" applyBorder="1" applyAlignment="1">
      <alignment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30" fillId="0" borderId="0" xfId="0" applyFont="1" applyAlignment="1">
      <alignment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vertical="center" wrapText="1"/>
    </xf>
    <xf numFmtId="0" fontId="21" fillId="5" borderId="47" xfId="0" applyFont="1" applyFill="1" applyBorder="1" applyAlignment="1">
      <alignment horizontal="center" vertical="center" wrapText="1"/>
    </xf>
    <xf numFmtId="0" fontId="21" fillId="5" borderId="22" xfId="0" applyFont="1" applyFill="1" applyBorder="1" applyAlignment="1">
      <alignment horizontal="center" vertical="center" wrapText="1"/>
    </xf>
    <xf numFmtId="0" fontId="21" fillId="5" borderId="27" xfId="0" applyFont="1" applyFill="1" applyBorder="1" applyAlignment="1">
      <alignment horizontal="center" vertical="center" wrapText="1"/>
    </xf>
    <xf numFmtId="0" fontId="1" fillId="3" borderId="60" xfId="0" applyFont="1" applyFill="1" applyBorder="1" applyAlignment="1">
      <alignment horizontal="center" vertical="center" wrapText="1"/>
    </xf>
    <xf numFmtId="0" fontId="21" fillId="5" borderId="3" xfId="0" applyFont="1" applyFill="1" applyBorder="1" applyAlignment="1">
      <alignment vertical="center" wrapText="1"/>
    </xf>
    <xf numFmtId="0" fontId="21" fillId="0" borderId="36"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3" xfId="0" applyFont="1" applyBorder="1" applyAlignment="1">
      <alignment horizontal="center" vertical="center" wrapText="1"/>
    </xf>
    <xf numFmtId="2" fontId="21" fillId="3" borderId="4" xfId="0" applyNumberFormat="1" applyFont="1" applyFill="1" applyBorder="1" applyAlignment="1">
      <alignment horizontal="center" vertical="center" wrapText="1"/>
    </xf>
    <xf numFmtId="0" fontId="21" fillId="5" borderId="24" xfId="0" applyFont="1" applyFill="1" applyBorder="1" applyAlignment="1">
      <alignment vertical="center" wrapText="1"/>
    </xf>
    <xf numFmtId="0" fontId="21" fillId="0" borderId="6"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24" xfId="0" applyFont="1" applyBorder="1" applyAlignment="1">
      <alignment horizontal="center" vertical="center" wrapText="1"/>
    </xf>
    <xf numFmtId="2" fontId="21" fillId="3" borderId="64" xfId="0" applyNumberFormat="1" applyFont="1" applyFill="1" applyBorder="1" applyAlignment="1">
      <alignment horizontal="center" vertical="center" wrapText="1"/>
    </xf>
    <xf numFmtId="0" fontId="1" fillId="3" borderId="61" xfId="0" applyFont="1" applyFill="1" applyBorder="1" applyAlignment="1">
      <alignment horizontal="center" vertical="center" wrapText="1"/>
    </xf>
    <xf numFmtId="0" fontId="21" fillId="5" borderId="6" xfId="0" applyFont="1" applyFill="1" applyBorder="1" applyAlignment="1">
      <alignment vertical="center" wrapText="1"/>
    </xf>
    <xf numFmtId="2" fontId="21" fillId="3" borderId="7" xfId="0" applyNumberFormat="1" applyFont="1" applyFill="1" applyBorder="1" applyAlignment="1">
      <alignment horizontal="center" vertical="center" wrapText="1"/>
    </xf>
    <xf numFmtId="0" fontId="21" fillId="0" borderId="67" xfId="0" applyFont="1" applyBorder="1" applyAlignment="1">
      <alignment horizontal="center" vertical="center" wrapText="1"/>
    </xf>
    <xf numFmtId="2" fontId="21" fillId="0" borderId="64" xfId="0" applyNumberFormat="1" applyFont="1" applyBorder="1" applyAlignment="1">
      <alignment horizontal="center" vertical="center" wrapText="1"/>
    </xf>
    <xf numFmtId="2" fontId="21" fillId="0" borderId="67" xfId="0" applyNumberFormat="1" applyFont="1" applyBorder="1" applyAlignment="1">
      <alignment horizontal="center" vertical="center" wrapText="1"/>
    </xf>
    <xf numFmtId="2" fontId="21" fillId="0" borderId="6" xfId="0" applyNumberFormat="1" applyFont="1" applyBorder="1" applyAlignment="1">
      <alignment horizontal="center" vertical="center" wrapText="1"/>
    </xf>
    <xf numFmtId="0" fontId="21" fillId="0" borderId="0" xfId="0" applyFont="1" applyAlignment="1">
      <alignment horizontal="center" vertical="center" wrapText="1"/>
    </xf>
    <xf numFmtId="0" fontId="21" fillId="5" borderId="9" xfId="0" applyFont="1" applyFill="1" applyBorder="1" applyAlignment="1">
      <alignment vertical="center" wrapText="1"/>
    </xf>
    <xf numFmtId="2" fontId="21" fillId="3" borderId="34" xfId="0" applyNumberFormat="1" applyFont="1" applyFill="1" applyBorder="1" applyAlignment="1">
      <alignment horizontal="center" vertical="center" wrapText="1"/>
    </xf>
    <xf numFmtId="0" fontId="21" fillId="5" borderId="26" xfId="0" applyFont="1" applyFill="1" applyBorder="1" applyAlignment="1">
      <alignment vertical="center" wrapText="1"/>
    </xf>
    <xf numFmtId="0" fontId="1" fillId="2" borderId="23" xfId="0" applyFont="1" applyFill="1" applyBorder="1" applyAlignment="1">
      <alignment horizontal="center" vertical="center" wrapText="1"/>
    </xf>
    <xf numFmtId="4" fontId="1" fillId="3" borderId="30" xfId="0" applyNumberFormat="1" applyFont="1" applyFill="1" applyBorder="1" applyAlignment="1">
      <alignment horizontal="center" vertical="center" wrapText="1"/>
    </xf>
    <xf numFmtId="0" fontId="1" fillId="3" borderId="0" xfId="0" applyFont="1" applyFill="1" applyAlignment="1">
      <alignment vertical="center" wrapText="1"/>
    </xf>
    <xf numFmtId="4" fontId="1" fillId="3" borderId="9" xfId="0" applyNumberFormat="1" applyFont="1" applyFill="1" applyBorder="1" applyAlignment="1">
      <alignment horizontal="center" vertical="center" wrapText="1"/>
    </xf>
    <xf numFmtId="165" fontId="1" fillId="2" borderId="9" xfId="0" applyNumberFormat="1" applyFont="1" applyFill="1" applyBorder="1" applyAlignment="1">
      <alignment horizontal="center" vertical="center" wrapText="1"/>
    </xf>
    <xf numFmtId="4" fontId="1" fillId="3" borderId="34" xfId="0" applyNumberFormat="1" applyFont="1" applyFill="1" applyBorder="1" applyAlignment="1">
      <alignment horizontal="center" vertical="center" wrapText="1"/>
    </xf>
    <xf numFmtId="0" fontId="21" fillId="3" borderId="0" xfId="0" applyFont="1" applyFill="1" applyAlignment="1">
      <alignment vertical="center" wrapText="1"/>
    </xf>
    <xf numFmtId="0" fontId="21" fillId="5"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2" borderId="34" xfId="0" applyFont="1" applyFill="1" applyBorder="1" applyAlignment="1">
      <alignment horizontal="center" vertical="center" wrapText="1"/>
    </xf>
    <xf numFmtId="4" fontId="21" fillId="3" borderId="0" xfId="0" applyNumberFormat="1" applyFont="1" applyFill="1" applyAlignment="1">
      <alignment vertical="center" wrapText="1"/>
    </xf>
    <xf numFmtId="0" fontId="21" fillId="3" borderId="0" xfId="0" applyFont="1" applyFill="1" applyAlignment="1">
      <alignment horizontal="center" vertical="center" wrapText="1"/>
    </xf>
    <xf numFmtId="0" fontId="21" fillId="5" borderId="6"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1" fillId="2" borderId="27" xfId="0" applyFont="1" applyFill="1" applyBorder="1" applyAlignment="1">
      <alignment vertical="center" wrapText="1"/>
    </xf>
    <xf numFmtId="3" fontId="1" fillId="3" borderId="4" xfId="0" applyNumberFormat="1"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2" borderId="6" xfId="0" applyFont="1" applyFill="1" applyBorder="1" applyAlignment="1">
      <alignment vertical="center" wrapText="1"/>
    </xf>
    <xf numFmtId="3" fontId="1" fillId="3" borderId="7" xfId="0" applyNumberFormat="1" applyFont="1" applyFill="1" applyBorder="1" applyAlignment="1">
      <alignment horizontal="center" vertical="center" wrapText="1"/>
    </xf>
    <xf numFmtId="0" fontId="1" fillId="3" borderId="7" xfId="0" applyFont="1" applyFill="1" applyBorder="1" applyAlignment="1">
      <alignment horizontal="center" vertical="center" wrapText="1"/>
    </xf>
    <xf numFmtId="3" fontId="1" fillId="3" borderId="34" xfId="0" applyNumberFormat="1" applyFont="1" applyFill="1" applyBorder="1" applyAlignment="1">
      <alignment horizontal="center" vertical="center" wrapText="1"/>
    </xf>
    <xf numFmtId="0" fontId="1" fillId="3" borderId="28" xfId="0" applyFont="1" applyFill="1" applyBorder="1" applyAlignment="1">
      <alignment horizontal="center" vertical="center" wrapText="1"/>
    </xf>
    <xf numFmtId="2" fontId="1" fillId="3" borderId="4" xfId="0" applyNumberFormat="1" applyFont="1" applyFill="1" applyBorder="1" applyAlignment="1">
      <alignment horizontal="center" vertical="center" wrapText="1"/>
    </xf>
    <xf numFmtId="2" fontId="1" fillId="3" borderId="34"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30" fillId="3" borderId="0" xfId="0" applyFont="1" applyFill="1" applyAlignment="1">
      <alignment horizontal="center" vertical="center"/>
    </xf>
    <xf numFmtId="0" fontId="64" fillId="0" borderId="0" xfId="0" applyFont="1"/>
    <xf numFmtId="0" fontId="67" fillId="0" borderId="0" xfId="0" applyFont="1" applyAlignment="1">
      <alignment vertical="center"/>
    </xf>
    <xf numFmtId="0" fontId="18" fillId="0" borderId="0" xfId="0" applyFont="1" applyAlignment="1">
      <alignment vertical="center" wrapText="1"/>
    </xf>
    <xf numFmtId="0" fontId="18" fillId="0" borderId="0" xfId="0" applyFont="1" applyAlignment="1">
      <alignment horizontal="center" vertical="center"/>
    </xf>
    <xf numFmtId="0" fontId="18" fillId="0" borderId="0" xfId="0" applyFont="1" applyAlignment="1">
      <alignment vertical="center"/>
    </xf>
    <xf numFmtId="0" fontId="10" fillId="0" borderId="0" xfId="0" applyFont="1" applyAlignment="1">
      <alignment vertical="center"/>
    </xf>
    <xf numFmtId="0" fontId="7" fillId="0" borderId="35" xfId="0" applyFont="1" applyBorder="1" applyAlignment="1">
      <alignment vertical="center"/>
    </xf>
    <xf numFmtId="0" fontId="65" fillId="0" borderId="36" xfId="0" applyFont="1" applyBorder="1" applyAlignment="1">
      <alignment vertical="center"/>
    </xf>
    <xf numFmtId="0" fontId="8" fillId="0" borderId="42" xfId="0" applyFont="1" applyBorder="1" applyAlignment="1">
      <alignment vertical="center"/>
    </xf>
    <xf numFmtId="0" fontId="8" fillId="0" borderId="43" xfId="0" applyFont="1" applyBorder="1" applyAlignment="1">
      <alignment vertical="center"/>
    </xf>
    <xf numFmtId="0" fontId="7" fillId="0" borderId="42" xfId="0" applyFont="1" applyBorder="1" applyAlignment="1">
      <alignment vertical="center"/>
    </xf>
    <xf numFmtId="0" fontId="5" fillId="0" borderId="42" xfId="0" applyFont="1" applyBorder="1" applyAlignment="1">
      <alignment horizontal="center" vertical="top"/>
    </xf>
    <xf numFmtId="0" fontId="5" fillId="0" borderId="42" xfId="0" applyFont="1" applyBorder="1" applyAlignment="1">
      <alignment vertical="center"/>
    </xf>
    <xf numFmtId="0" fontId="5" fillId="0" borderId="43" xfId="0" applyFont="1" applyBorder="1" applyAlignment="1">
      <alignment vertical="center"/>
    </xf>
    <xf numFmtId="0" fontId="69" fillId="0" borderId="0" xfId="0" applyFont="1" applyAlignment="1">
      <alignment vertical="center"/>
    </xf>
    <xf numFmtId="0" fontId="21" fillId="6" borderId="12" xfId="0" applyFont="1" applyFill="1" applyBorder="1" applyAlignment="1">
      <alignment horizontal="center" vertical="center"/>
    </xf>
    <xf numFmtId="0" fontId="21" fillId="6" borderId="25" xfId="0" applyFont="1" applyFill="1" applyBorder="1" applyAlignment="1">
      <alignment horizontal="center" vertical="center"/>
    </xf>
    <xf numFmtId="0" fontId="67" fillId="2" borderId="57" xfId="0" applyFont="1" applyFill="1" applyBorder="1" applyAlignment="1">
      <alignment vertical="center"/>
    </xf>
    <xf numFmtId="0" fontId="21" fillId="5" borderId="26" xfId="0" applyFont="1" applyFill="1" applyBorder="1" applyAlignment="1">
      <alignment vertical="center"/>
    </xf>
    <xf numFmtId="0" fontId="21" fillId="5" borderId="6" xfId="0" applyFont="1" applyFill="1" applyBorder="1" applyAlignment="1">
      <alignment vertical="center"/>
    </xf>
    <xf numFmtId="0" fontId="21" fillId="5" borderId="9" xfId="0" applyFont="1" applyFill="1" applyBorder="1" applyAlignment="1">
      <alignment vertical="center"/>
    </xf>
    <xf numFmtId="0" fontId="21" fillId="6" borderId="5" xfId="0" applyFont="1" applyFill="1" applyBorder="1" applyAlignment="1">
      <alignment horizontal="center" vertical="center"/>
    </xf>
    <xf numFmtId="0" fontId="21" fillId="6" borderId="32" xfId="0" applyFont="1" applyFill="1" applyBorder="1" applyAlignment="1">
      <alignment horizontal="center" vertical="center"/>
    </xf>
    <xf numFmtId="0" fontId="1" fillId="3" borderId="24" xfId="0" applyFont="1" applyFill="1" applyBorder="1" applyAlignment="1">
      <alignment horizontal="center" vertical="center"/>
    </xf>
    <xf numFmtId="0" fontId="1" fillId="2" borderId="47" xfId="0" applyFont="1" applyFill="1" applyBorder="1" applyAlignment="1">
      <alignment vertical="center"/>
    </xf>
    <xf numFmtId="0" fontId="1" fillId="2" borderId="2"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2" fillId="0" borderId="0" xfId="0" applyFont="1" applyAlignment="1">
      <alignment vertical="center"/>
    </xf>
    <xf numFmtId="0" fontId="2" fillId="5" borderId="12" xfId="0" applyFont="1" applyFill="1" applyBorder="1" applyAlignment="1">
      <alignment horizontal="center" vertical="center"/>
    </xf>
    <xf numFmtId="0" fontId="42" fillId="5" borderId="73" xfId="0" applyFont="1" applyFill="1" applyBorder="1" applyAlignment="1">
      <alignment vertical="center"/>
    </xf>
    <xf numFmtId="0" fontId="43" fillId="5" borderId="5" xfId="0" applyFont="1" applyFill="1" applyBorder="1" applyAlignment="1">
      <alignment horizontal="center" vertical="center"/>
    </xf>
    <xf numFmtId="0" fontId="43" fillId="5" borderId="6" xfId="0" applyFont="1" applyFill="1" applyBorder="1" applyAlignment="1">
      <alignment horizontal="center" vertical="center"/>
    </xf>
    <xf numFmtId="0" fontId="43" fillId="5" borderId="7" xfId="0" applyFont="1" applyFill="1" applyBorder="1" applyAlignment="1">
      <alignment horizontal="center" vertical="center"/>
    </xf>
    <xf numFmtId="0" fontId="43" fillId="0" borderId="0" xfId="0" applyFont="1" applyAlignment="1">
      <alignment vertical="center"/>
    </xf>
    <xf numFmtId="0" fontId="43" fillId="5" borderId="18" xfId="0" applyFont="1" applyFill="1" applyBorder="1" applyAlignment="1">
      <alignment horizontal="center" vertical="center"/>
    </xf>
    <xf numFmtId="0" fontId="43" fillId="5" borderId="50" xfId="0" applyFont="1" applyFill="1" applyBorder="1" applyAlignment="1">
      <alignment horizontal="center" vertical="center"/>
    </xf>
    <xf numFmtId="0" fontId="43" fillId="5" borderId="24" xfId="0" applyFont="1" applyFill="1" applyBorder="1" applyAlignment="1">
      <alignment horizontal="center" vertical="center"/>
    </xf>
    <xf numFmtId="0" fontId="43" fillId="5" borderId="48" xfId="0" applyFont="1" applyFill="1" applyBorder="1" applyAlignment="1">
      <alignment horizontal="center" vertical="center"/>
    </xf>
    <xf numFmtId="0" fontId="43" fillId="5" borderId="64" xfId="0" applyFont="1" applyFill="1" applyBorder="1" applyAlignment="1">
      <alignment horizontal="center" vertical="center"/>
    </xf>
    <xf numFmtId="0" fontId="43" fillId="5" borderId="74" xfId="0" applyFont="1" applyFill="1" applyBorder="1" applyAlignment="1">
      <alignment horizontal="center" vertical="center"/>
    </xf>
    <xf numFmtId="0" fontId="43" fillId="5" borderId="63" xfId="0" applyFont="1" applyFill="1" applyBorder="1" applyAlignment="1">
      <alignment horizontal="center" vertical="center"/>
    </xf>
    <xf numFmtId="0" fontId="43" fillId="5" borderId="21" xfId="0" applyFont="1" applyFill="1" applyBorder="1" applyAlignment="1">
      <alignment horizontal="center" vertical="center"/>
    </xf>
    <xf numFmtId="0" fontId="43" fillId="5" borderId="65" xfId="0" applyFont="1" applyFill="1" applyBorder="1" applyAlignment="1">
      <alignment horizontal="center" vertical="center"/>
    </xf>
    <xf numFmtId="0" fontId="43" fillId="5" borderId="46" xfId="0" applyFont="1" applyFill="1" applyBorder="1" applyAlignment="1">
      <alignment horizontal="center" vertical="center"/>
    </xf>
    <xf numFmtId="0" fontId="43" fillId="5" borderId="44" xfId="0" applyFont="1" applyFill="1" applyBorder="1" applyAlignment="1">
      <alignment horizontal="center" vertical="center"/>
    </xf>
    <xf numFmtId="0" fontId="43" fillId="5" borderId="25" xfId="0" applyFont="1" applyFill="1" applyBorder="1" applyAlignment="1">
      <alignment horizontal="center" vertical="center"/>
    </xf>
    <xf numFmtId="0" fontId="43" fillId="5" borderId="33" xfId="0" applyFont="1" applyFill="1" applyBorder="1" applyAlignment="1">
      <alignment horizontal="center" vertical="center"/>
    </xf>
    <xf numFmtId="0" fontId="43" fillId="5" borderId="9" xfId="0" applyFont="1" applyFill="1" applyBorder="1" applyAlignment="1">
      <alignment horizontal="center" vertical="center"/>
    </xf>
    <xf numFmtId="0" fontId="43" fillId="5" borderId="10" xfId="0" applyFont="1" applyFill="1" applyBorder="1" applyAlignment="1">
      <alignment horizontal="center" vertical="center"/>
    </xf>
    <xf numFmtId="0" fontId="43" fillId="5" borderId="34" xfId="0" applyFont="1" applyFill="1" applyBorder="1" applyAlignment="1">
      <alignment horizontal="center" vertical="center"/>
    </xf>
    <xf numFmtId="0" fontId="43" fillId="5" borderId="75" xfId="0" applyFont="1" applyFill="1" applyBorder="1" applyAlignment="1">
      <alignment horizontal="center" vertical="center"/>
    </xf>
    <xf numFmtId="2" fontId="43" fillId="3" borderId="3" xfId="0" applyNumberFormat="1" applyFont="1" applyFill="1" applyBorder="1" applyAlignment="1">
      <alignment horizontal="center" vertical="center"/>
    </xf>
    <xf numFmtId="2" fontId="43" fillId="3" borderId="3" xfId="0" applyNumberFormat="1" applyFont="1" applyFill="1" applyBorder="1" applyAlignment="1">
      <alignment horizontal="right" vertical="center"/>
    </xf>
    <xf numFmtId="0" fontId="43" fillId="3" borderId="0" xfId="0" applyFont="1" applyFill="1" applyAlignment="1">
      <alignment vertical="center"/>
    </xf>
    <xf numFmtId="0" fontId="0" fillId="3" borderId="0" xfId="0" applyFill="1" applyAlignment="1">
      <alignment vertical="center"/>
    </xf>
    <xf numFmtId="2" fontId="43" fillId="3" borderId="19" xfId="0" applyNumberFormat="1" applyFont="1" applyFill="1" applyBorder="1" applyAlignment="1">
      <alignment horizontal="center" vertical="center"/>
    </xf>
    <xf numFmtId="2" fontId="43" fillId="3" borderId="19" xfId="0" applyNumberFormat="1" applyFont="1" applyFill="1" applyBorder="1" applyAlignment="1">
      <alignment horizontal="right" vertical="center"/>
    </xf>
    <xf numFmtId="2" fontId="43" fillId="3" borderId="9" xfId="0" applyNumberFormat="1" applyFont="1" applyFill="1" applyBorder="1" applyAlignment="1">
      <alignment horizontal="center" vertical="center"/>
    </xf>
    <xf numFmtId="2" fontId="43" fillId="3" borderId="34" xfId="0" applyNumberFormat="1" applyFont="1" applyFill="1" applyBorder="1" applyAlignment="1">
      <alignment horizontal="center" vertical="center"/>
    </xf>
    <xf numFmtId="2" fontId="43" fillId="3" borderId="9" xfId="0" applyNumberFormat="1" applyFont="1" applyFill="1" applyBorder="1" applyAlignment="1">
      <alignment horizontal="right" vertical="center"/>
    </xf>
    <xf numFmtId="0" fontId="0" fillId="3" borderId="0" xfId="0" applyFill="1" applyAlignment="1">
      <alignment horizontal="center" vertical="center"/>
    </xf>
    <xf numFmtId="166" fontId="0" fillId="3" borderId="0" xfId="0" applyNumberFormat="1" applyFill="1" applyAlignment="1">
      <alignment horizontal="center" vertical="center"/>
    </xf>
    <xf numFmtId="4" fontId="45" fillId="3" borderId="78" xfId="0" applyNumberFormat="1" applyFont="1" applyFill="1" applyBorder="1" applyAlignment="1">
      <alignment horizontal="center" vertical="center"/>
    </xf>
    <xf numFmtId="0" fontId="2" fillId="2" borderId="40" xfId="0" applyFont="1" applyFill="1" applyBorder="1" applyAlignment="1">
      <alignment vertical="center"/>
    </xf>
    <xf numFmtId="0" fontId="2" fillId="3" borderId="0" xfId="0" applyFont="1" applyFill="1" applyAlignment="1">
      <alignment vertical="center"/>
    </xf>
    <xf numFmtId="0" fontId="42" fillId="2" borderId="73" xfId="0" applyFont="1" applyFill="1" applyBorder="1" applyAlignment="1">
      <alignment vertical="center"/>
    </xf>
    <xf numFmtId="0" fontId="43" fillId="2" borderId="5" xfId="0" applyFont="1" applyFill="1" applyBorder="1" applyAlignment="1">
      <alignment horizontal="center" vertical="center"/>
    </xf>
    <xf numFmtId="0" fontId="43" fillId="2" borderId="6" xfId="0" applyFont="1" applyFill="1" applyBorder="1" applyAlignment="1">
      <alignment horizontal="center" vertical="center"/>
    </xf>
    <xf numFmtId="0" fontId="43" fillId="2" borderId="7" xfId="0" applyFont="1" applyFill="1" applyBorder="1" applyAlignment="1">
      <alignment horizontal="center" vertical="center"/>
    </xf>
    <xf numFmtId="0" fontId="43" fillId="2" borderId="18" xfId="0" applyFont="1" applyFill="1" applyBorder="1" applyAlignment="1">
      <alignment horizontal="center" vertical="center"/>
    </xf>
    <xf numFmtId="0" fontId="43" fillId="2" borderId="50" xfId="0" applyFont="1" applyFill="1" applyBorder="1" applyAlignment="1">
      <alignment horizontal="center" vertical="center"/>
    </xf>
    <xf numFmtId="0" fontId="43" fillId="2" borderId="24" xfId="0" applyFont="1" applyFill="1" applyBorder="1" applyAlignment="1">
      <alignment horizontal="center" vertical="center"/>
    </xf>
    <xf numFmtId="0" fontId="43" fillId="2" borderId="48" xfId="0" applyFont="1" applyFill="1" applyBorder="1" applyAlignment="1">
      <alignment horizontal="center" vertical="center"/>
    </xf>
    <xf numFmtId="0" fontId="43" fillId="2" borderId="64" xfId="0" applyFont="1" applyFill="1" applyBorder="1" applyAlignment="1">
      <alignment horizontal="center" vertical="center"/>
    </xf>
    <xf numFmtId="0" fontId="43" fillId="2" borderId="74" xfId="0" applyFont="1" applyFill="1" applyBorder="1" applyAlignment="1">
      <alignment horizontal="center" vertical="center"/>
    </xf>
    <xf numFmtId="0" fontId="43" fillId="2" borderId="63" xfId="0" applyFont="1" applyFill="1" applyBorder="1" applyAlignment="1">
      <alignment horizontal="center" vertical="center"/>
    </xf>
    <xf numFmtId="0" fontId="43" fillId="2" borderId="21" xfId="0" applyFont="1" applyFill="1" applyBorder="1" applyAlignment="1">
      <alignment horizontal="center" vertical="center"/>
    </xf>
    <xf numFmtId="0" fontId="43" fillId="2" borderId="65" xfId="0" applyFont="1" applyFill="1" applyBorder="1" applyAlignment="1">
      <alignment horizontal="center" vertical="center"/>
    </xf>
    <xf numFmtId="0" fontId="43" fillId="2" borderId="46" xfId="0" applyFont="1" applyFill="1" applyBorder="1" applyAlignment="1">
      <alignment horizontal="center" vertical="center"/>
    </xf>
    <xf numFmtId="0" fontId="43" fillId="2" borderId="44" xfId="0" applyFont="1" applyFill="1" applyBorder="1" applyAlignment="1">
      <alignment horizontal="center" vertical="center"/>
    </xf>
    <xf numFmtId="0" fontId="43" fillId="2" borderId="25" xfId="0" applyFont="1" applyFill="1" applyBorder="1" applyAlignment="1">
      <alignment horizontal="center" vertical="center"/>
    </xf>
    <xf numFmtId="0" fontId="43" fillId="2" borderId="33" xfId="0" applyFont="1" applyFill="1" applyBorder="1" applyAlignment="1">
      <alignment horizontal="center" vertical="center"/>
    </xf>
    <xf numFmtId="0" fontId="43" fillId="2" borderId="9" xfId="0" applyFont="1" applyFill="1" applyBorder="1" applyAlignment="1">
      <alignment horizontal="center" vertical="center"/>
    </xf>
    <xf numFmtId="0" fontId="43" fillId="2" borderId="10" xfId="0" applyFont="1" applyFill="1" applyBorder="1" applyAlignment="1">
      <alignment horizontal="center" vertical="center"/>
    </xf>
    <xf numFmtId="0" fontId="43" fillId="2" borderId="34" xfId="0" applyFont="1" applyFill="1" applyBorder="1" applyAlignment="1">
      <alignment horizontal="center" vertical="center"/>
    </xf>
    <xf numFmtId="0" fontId="43" fillId="2" borderId="75" xfId="0" applyFont="1" applyFill="1" applyBorder="1" applyAlignment="1">
      <alignment horizontal="center" vertical="center"/>
    </xf>
    <xf numFmtId="0" fontId="48"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21" fillId="0" borderId="35" xfId="0" applyFont="1" applyBorder="1" applyAlignment="1">
      <alignment vertical="center"/>
    </xf>
    <xf numFmtId="0" fontId="48" fillId="3" borderId="0" xfId="0" applyFont="1" applyFill="1" applyAlignment="1">
      <alignment vertical="center"/>
    </xf>
    <xf numFmtId="0" fontId="21" fillId="5" borderId="30" xfId="0" applyFont="1" applyFill="1" applyBorder="1" applyAlignment="1">
      <alignment vertical="center"/>
    </xf>
    <xf numFmtId="0" fontId="41" fillId="5" borderId="79" xfId="0" applyFont="1" applyFill="1" applyBorder="1" applyAlignment="1">
      <alignment horizontal="center" vertical="center"/>
    </xf>
    <xf numFmtId="4" fontId="1" fillId="3" borderId="64" xfId="0" applyNumberFormat="1" applyFont="1" applyFill="1" applyBorder="1" applyAlignment="1">
      <alignment horizontal="center" vertical="center"/>
    </xf>
    <xf numFmtId="4" fontId="1" fillId="3" borderId="65" xfId="0" applyNumberFormat="1" applyFont="1" applyFill="1" applyBorder="1" applyAlignment="1">
      <alignment horizontal="center" vertical="center"/>
    </xf>
    <xf numFmtId="4" fontId="1" fillId="3" borderId="24" xfId="0" applyNumberFormat="1" applyFont="1" applyFill="1" applyBorder="1" applyAlignment="1">
      <alignment horizontal="center" vertical="center"/>
    </xf>
    <xf numFmtId="4" fontId="1" fillId="3" borderId="19" xfId="0" applyNumberFormat="1" applyFont="1" applyFill="1" applyBorder="1" applyAlignment="1">
      <alignment horizontal="center" vertical="center"/>
    </xf>
    <xf numFmtId="4" fontId="1" fillId="3" borderId="50" xfId="0" applyNumberFormat="1" applyFont="1" applyFill="1" applyBorder="1" applyAlignment="1">
      <alignment horizontal="center" vertical="center"/>
    </xf>
    <xf numFmtId="4" fontId="1" fillId="3" borderId="21" xfId="0" applyNumberFormat="1" applyFont="1" applyFill="1" applyBorder="1" applyAlignment="1">
      <alignment horizontal="center" vertical="center"/>
    </xf>
    <xf numFmtId="4" fontId="14" fillId="3" borderId="30" xfId="0" applyNumberFormat="1" applyFont="1" applyFill="1" applyBorder="1" applyAlignment="1">
      <alignment horizontal="center" vertical="center"/>
    </xf>
    <xf numFmtId="2" fontId="43" fillId="3" borderId="4" xfId="0" applyNumberFormat="1" applyFont="1" applyFill="1" applyBorder="1" applyAlignment="1">
      <alignment horizontal="center" vertical="center"/>
    </xf>
    <xf numFmtId="2" fontId="45" fillId="3" borderId="30" xfId="0" applyNumberFormat="1" applyFont="1" applyFill="1" applyBorder="1" applyAlignment="1">
      <alignment horizontal="center" vertical="center"/>
    </xf>
    <xf numFmtId="2" fontId="45" fillId="2" borderId="27" xfId="0" applyNumberFormat="1" applyFont="1" applyFill="1" applyBorder="1" applyAlignment="1">
      <alignment horizontal="center" vertical="center"/>
    </xf>
    <xf numFmtId="2" fontId="45" fillId="3" borderId="28" xfId="0" applyNumberFormat="1" applyFont="1" applyFill="1" applyBorder="1" applyAlignment="1">
      <alignment horizontal="center" vertical="center"/>
    </xf>
    <xf numFmtId="0" fontId="33" fillId="6" borderId="29" xfId="0" applyFont="1" applyFill="1" applyBorder="1" applyAlignment="1">
      <alignment horizontal="center" vertical="center"/>
    </xf>
    <xf numFmtId="0" fontId="1" fillId="6" borderId="29" xfId="0" applyFont="1" applyFill="1" applyBorder="1" applyAlignment="1">
      <alignment horizontal="center" vertical="center"/>
    </xf>
    <xf numFmtId="0" fontId="2" fillId="5" borderId="0" xfId="0" applyFont="1" applyFill="1" applyAlignment="1">
      <alignment horizontal="center" vertical="center"/>
    </xf>
    <xf numFmtId="0" fontId="2" fillId="5" borderId="23" xfId="0" applyFont="1" applyFill="1" applyBorder="1" applyAlignment="1">
      <alignment horizontal="center" vertical="center"/>
    </xf>
    <xf numFmtId="0" fontId="2" fillId="5" borderId="62" xfId="0" applyFont="1" applyFill="1" applyBorder="1" applyAlignment="1">
      <alignment horizontal="center" vertical="center"/>
    </xf>
    <xf numFmtId="2" fontId="1" fillId="3" borderId="6" xfId="0" applyNumberFormat="1" applyFont="1" applyFill="1" applyBorder="1" applyAlignment="1">
      <alignment horizontal="center" vertical="center"/>
    </xf>
    <xf numFmtId="0" fontId="1" fillId="5" borderId="6" xfId="0" applyFont="1" applyFill="1" applyBorder="1" applyAlignment="1">
      <alignment vertical="center"/>
    </xf>
    <xf numFmtId="0" fontId="28" fillId="5" borderId="7" xfId="0" applyFont="1" applyFill="1" applyBorder="1" applyAlignment="1">
      <alignment horizontal="center" vertical="center"/>
    </xf>
    <xf numFmtId="0" fontId="28" fillId="5" borderId="34" xfId="0" applyFont="1" applyFill="1" applyBorder="1" applyAlignment="1">
      <alignment horizontal="center" vertical="center"/>
    </xf>
    <xf numFmtId="0" fontId="1" fillId="6" borderId="1" xfId="0" applyFont="1" applyFill="1" applyBorder="1" applyAlignment="1">
      <alignment horizontal="center" vertical="center"/>
    </xf>
    <xf numFmtId="0" fontId="1" fillId="5" borderId="58" xfId="0" applyFont="1" applyFill="1" applyBorder="1" applyAlignment="1">
      <alignment vertical="center"/>
    </xf>
    <xf numFmtId="0" fontId="1" fillId="5" borderId="14" xfId="0" applyFont="1" applyFill="1" applyBorder="1" applyAlignment="1">
      <alignment vertical="center"/>
    </xf>
    <xf numFmtId="0" fontId="1" fillId="6" borderId="25" xfId="0" applyFont="1" applyFill="1" applyBorder="1" applyAlignment="1">
      <alignment horizontal="center" vertical="center"/>
    </xf>
    <xf numFmtId="0" fontId="1" fillId="5" borderId="38" xfId="0" applyFont="1" applyFill="1" applyBorder="1" applyAlignment="1">
      <alignment vertical="center"/>
    </xf>
    <xf numFmtId="0" fontId="1" fillId="5" borderId="27" xfId="0" applyFont="1" applyFill="1" applyBorder="1" applyAlignment="1">
      <alignment vertical="center"/>
    </xf>
    <xf numFmtId="0" fontId="13" fillId="0" borderId="0" xfId="0" applyFont="1" applyAlignment="1">
      <alignment vertical="center"/>
    </xf>
    <xf numFmtId="0" fontId="30" fillId="6" borderId="16" xfId="0" applyFont="1" applyFill="1" applyBorder="1" applyAlignment="1">
      <alignment vertical="center"/>
    </xf>
    <xf numFmtId="0" fontId="1" fillId="6" borderId="25" xfId="0" applyFont="1" applyFill="1" applyBorder="1" applyAlignment="1">
      <alignment vertical="center"/>
    </xf>
    <xf numFmtId="0" fontId="1" fillId="6" borderId="27" xfId="0" applyFont="1" applyFill="1" applyBorder="1" applyAlignment="1">
      <alignment vertical="center"/>
    </xf>
    <xf numFmtId="2" fontId="1" fillId="3" borderId="4" xfId="0" applyNumberFormat="1" applyFont="1" applyFill="1" applyBorder="1" applyAlignment="1">
      <alignment horizontal="center" vertical="center"/>
    </xf>
    <xf numFmtId="2" fontId="1" fillId="2" borderId="3" xfId="0" applyNumberFormat="1" applyFont="1" applyFill="1" applyBorder="1" applyAlignment="1">
      <alignment horizontal="center" vertical="center"/>
    </xf>
    <xf numFmtId="2" fontId="1" fillId="2" borderId="6" xfId="0" applyNumberFormat="1" applyFont="1" applyFill="1" applyBorder="1" applyAlignment="1">
      <alignment horizontal="center" vertical="center"/>
    </xf>
    <xf numFmtId="2" fontId="1" fillId="3" borderId="7" xfId="0" applyNumberFormat="1" applyFont="1" applyFill="1" applyBorder="1" applyAlignment="1">
      <alignment horizontal="center" vertical="center"/>
    </xf>
    <xf numFmtId="167" fontId="1" fillId="3" borderId="28" xfId="0" applyNumberFormat="1" applyFont="1" applyFill="1" applyBorder="1" applyAlignment="1">
      <alignment horizontal="center" vertical="center"/>
    </xf>
    <xf numFmtId="2" fontId="1" fillId="3" borderId="28" xfId="0" applyNumberFormat="1" applyFont="1" applyFill="1" applyBorder="1" applyAlignment="1">
      <alignment horizontal="center" vertical="center"/>
    </xf>
    <xf numFmtId="0" fontId="1" fillId="3" borderId="42" xfId="0" applyFont="1" applyFill="1" applyBorder="1" applyAlignment="1">
      <alignment vertical="center"/>
    </xf>
    <xf numFmtId="0" fontId="1" fillId="3" borderId="43" xfId="0" applyFont="1" applyFill="1" applyBorder="1" applyAlignment="1">
      <alignment vertical="center"/>
    </xf>
    <xf numFmtId="0" fontId="1" fillId="3" borderId="53" xfId="0" applyFont="1" applyFill="1" applyBorder="1" applyAlignment="1">
      <alignment vertical="center"/>
    </xf>
    <xf numFmtId="2" fontId="1" fillId="3" borderId="9" xfId="0" applyNumberFormat="1" applyFont="1" applyFill="1" applyBorder="1" applyAlignment="1">
      <alignment horizontal="center" vertical="center"/>
    </xf>
    <xf numFmtId="2" fontId="1" fillId="3" borderId="34" xfId="0" applyNumberFormat="1" applyFont="1" applyFill="1" applyBorder="1" applyAlignment="1">
      <alignment horizontal="center" vertical="center"/>
    </xf>
    <xf numFmtId="0" fontId="1" fillId="2" borderId="13" xfId="0" applyFont="1" applyFill="1" applyBorder="1" applyAlignment="1">
      <alignment vertical="center"/>
    </xf>
    <xf numFmtId="3" fontId="1" fillId="3" borderId="59" xfId="0" applyNumberFormat="1" applyFont="1" applyFill="1" applyBorder="1" applyAlignment="1">
      <alignment horizontal="center" vertical="center"/>
    </xf>
    <xf numFmtId="4" fontId="14" fillId="3" borderId="9" xfId="0" applyNumberFormat="1" applyFont="1" applyFill="1" applyBorder="1" applyAlignment="1">
      <alignment horizontal="center" vertical="center"/>
    </xf>
    <xf numFmtId="0" fontId="6" fillId="3" borderId="0" xfId="0" applyFont="1" applyFill="1" applyAlignment="1">
      <alignment vertical="center"/>
    </xf>
    <xf numFmtId="0" fontId="1" fillId="3" borderId="14" xfId="0" applyFont="1" applyFill="1" applyBorder="1" applyAlignment="1">
      <alignment vertical="center"/>
    </xf>
    <xf numFmtId="0" fontId="1" fillId="3" borderId="57" xfId="0" applyFont="1" applyFill="1" applyBorder="1" applyAlignment="1">
      <alignment vertical="center"/>
    </xf>
    <xf numFmtId="4" fontId="1" fillId="3" borderId="7" xfId="0" applyNumberFormat="1" applyFont="1" applyFill="1" applyBorder="1" applyAlignment="1">
      <alignment horizontal="center" vertical="center"/>
    </xf>
    <xf numFmtId="0" fontId="1" fillId="3" borderId="23" xfId="0" applyFont="1" applyFill="1" applyBorder="1" applyAlignment="1">
      <alignment vertical="center"/>
    </xf>
    <xf numFmtId="4" fontId="14" fillId="3" borderId="6" xfId="0" applyNumberFormat="1" applyFont="1" applyFill="1" applyBorder="1" applyAlignment="1">
      <alignment horizontal="center" vertical="center"/>
    </xf>
    <xf numFmtId="4" fontId="1" fillId="3" borderId="62" xfId="0" applyNumberFormat="1" applyFont="1" applyFill="1" applyBorder="1" applyAlignment="1">
      <alignment horizontal="center" vertical="center"/>
    </xf>
    <xf numFmtId="0" fontId="41" fillId="3" borderId="30"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ill="1" applyBorder="1" applyAlignment="1">
      <alignment vertical="center"/>
    </xf>
    <xf numFmtId="0" fontId="0" fillId="2" borderId="57" xfId="0" applyFill="1" applyBorder="1" applyAlignment="1">
      <alignment vertical="center"/>
    </xf>
    <xf numFmtId="0" fontId="1" fillId="2" borderId="7" xfId="0" applyFont="1" applyFill="1" applyBorder="1" applyAlignment="1">
      <alignment horizontal="center" vertical="center"/>
    </xf>
    <xf numFmtId="0" fontId="1" fillId="2" borderId="71" xfId="0" applyFont="1" applyFill="1" applyBorder="1" applyAlignment="1">
      <alignment vertical="center"/>
    </xf>
    <xf numFmtId="0" fontId="0" fillId="2" borderId="71" xfId="0" applyFill="1" applyBorder="1" applyAlignment="1">
      <alignment vertical="center"/>
    </xf>
    <xf numFmtId="0" fontId="0" fillId="2" borderId="33" xfId="0" applyFill="1" applyBorder="1" applyAlignment="1">
      <alignment vertical="center"/>
    </xf>
    <xf numFmtId="0" fontId="1" fillId="2" borderId="34" xfId="0" applyFont="1" applyFill="1" applyBorder="1" applyAlignment="1">
      <alignment horizontal="center" vertical="center"/>
    </xf>
    <xf numFmtId="4" fontId="1" fillId="3" borderId="59" xfId="0" applyNumberFormat="1" applyFont="1" applyFill="1" applyBorder="1" applyAlignment="1">
      <alignment horizontal="center" vertical="center"/>
    </xf>
    <xf numFmtId="2" fontId="1" fillId="3" borderId="62" xfId="0" applyNumberFormat="1" applyFont="1" applyFill="1" applyBorder="1" applyAlignment="1">
      <alignment horizontal="center" vertical="center"/>
    </xf>
    <xf numFmtId="0" fontId="33" fillId="0" borderId="0" xfId="0" applyFont="1" applyAlignment="1">
      <alignment horizontal="center" vertical="center"/>
    </xf>
    <xf numFmtId="0" fontId="33" fillId="0" borderId="0" xfId="0" applyFont="1" applyAlignment="1">
      <alignment vertical="center"/>
    </xf>
    <xf numFmtId="0" fontId="32" fillId="0" borderId="0" xfId="0" applyFont="1" applyAlignment="1">
      <alignment vertical="center"/>
    </xf>
    <xf numFmtId="0" fontId="1" fillId="6" borderId="55" xfId="0" applyFont="1" applyFill="1" applyBorder="1" applyAlignment="1">
      <alignment horizontal="center" vertical="center"/>
    </xf>
    <xf numFmtId="0" fontId="1" fillId="5" borderId="24"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32" xfId="0" applyFont="1" applyFill="1" applyBorder="1" applyAlignment="1">
      <alignment horizontal="center" vertical="center"/>
    </xf>
    <xf numFmtId="0" fontId="1" fillId="5" borderId="9" xfId="0" applyFont="1" applyFill="1" applyBorder="1" applyAlignment="1">
      <alignment vertical="center"/>
    </xf>
    <xf numFmtId="0" fontId="1" fillId="5" borderId="30" xfId="0" applyFont="1" applyFill="1" applyBorder="1" applyAlignment="1">
      <alignment horizontal="center" vertical="center"/>
    </xf>
    <xf numFmtId="0" fontId="1" fillId="5" borderId="26" xfId="0" applyFont="1" applyFill="1" applyBorder="1" applyAlignment="1">
      <alignment horizontal="center" vertical="center"/>
    </xf>
    <xf numFmtId="0" fontId="1" fillId="5" borderId="70" xfId="0" applyFont="1" applyFill="1" applyBorder="1" applyAlignment="1">
      <alignment horizontal="center" vertical="center"/>
    </xf>
    <xf numFmtId="0" fontId="1" fillId="5" borderId="31" xfId="0" applyFont="1" applyFill="1" applyBorder="1" applyAlignment="1">
      <alignment horizontal="center" vertical="center"/>
    </xf>
    <xf numFmtId="0" fontId="33" fillId="6" borderId="16" xfId="0" applyFont="1" applyFill="1" applyBorder="1" applyAlignment="1">
      <alignment vertical="center"/>
    </xf>
    <xf numFmtId="0" fontId="1" fillId="5" borderId="24" xfId="0" applyFont="1" applyFill="1" applyBorder="1" applyAlignment="1">
      <alignment vertical="center"/>
    </xf>
    <xf numFmtId="0" fontId="1" fillId="5" borderId="16" xfId="0" applyFont="1" applyFill="1" applyBorder="1" applyAlignment="1">
      <alignment vertical="center"/>
    </xf>
    <xf numFmtId="0" fontId="1" fillId="5" borderId="50" xfId="0" applyFont="1" applyFill="1" applyBorder="1" applyAlignment="1">
      <alignment vertical="center"/>
    </xf>
    <xf numFmtId="0" fontId="1" fillId="6" borderId="12" xfId="0" applyFont="1" applyFill="1" applyBorder="1" applyAlignment="1">
      <alignment horizontal="center" vertical="center"/>
    </xf>
    <xf numFmtId="0" fontId="1" fillId="5" borderId="13" xfId="0" applyFont="1" applyFill="1" applyBorder="1" applyAlignment="1">
      <alignment vertical="center"/>
    </xf>
    <xf numFmtId="0" fontId="1" fillId="6" borderId="42" xfId="0" applyFont="1" applyFill="1" applyBorder="1" applyAlignment="1">
      <alignment horizontal="center" vertical="center"/>
    </xf>
    <xf numFmtId="0" fontId="21" fillId="0" borderId="63" xfId="0" applyFont="1" applyBorder="1" applyAlignment="1">
      <alignment horizontal="center" vertical="center"/>
    </xf>
    <xf numFmtId="0" fontId="21" fillId="0" borderId="9" xfId="0" applyFont="1" applyBorder="1" applyAlignment="1">
      <alignment vertical="center" wrapText="1"/>
    </xf>
    <xf numFmtId="0" fontId="0" fillId="0" borderId="26" xfId="0" applyBorder="1" applyAlignment="1">
      <alignment horizontal="center" vertical="center"/>
    </xf>
    <xf numFmtId="0" fontId="21" fillId="5" borderId="25" xfId="0" applyFont="1" applyFill="1" applyBorder="1" applyAlignment="1">
      <alignment vertical="center"/>
    </xf>
    <xf numFmtId="0" fontId="14" fillId="3" borderId="30" xfId="0" applyFont="1" applyFill="1" applyBorder="1" applyAlignment="1">
      <alignment horizontal="center" vertical="center"/>
    </xf>
    <xf numFmtId="0" fontId="14" fillId="3" borderId="31" xfId="0" applyFont="1" applyFill="1" applyBorder="1" applyAlignment="1">
      <alignment horizontal="center" vertical="center"/>
    </xf>
    <xf numFmtId="0" fontId="14" fillId="0" borderId="69" xfId="0" applyFont="1" applyBorder="1" applyAlignment="1">
      <alignment horizontal="center" vertical="center"/>
    </xf>
    <xf numFmtId="0" fontId="21" fillId="0" borderId="21" xfId="0" applyFont="1" applyBorder="1" applyAlignment="1">
      <alignment vertical="center"/>
    </xf>
    <xf numFmtId="4" fontId="1" fillId="0" borderId="24" xfId="0" applyNumberFormat="1" applyFont="1" applyBorder="1" applyAlignment="1">
      <alignment horizontal="center" vertical="center"/>
    </xf>
    <xf numFmtId="2" fontId="1" fillId="0" borderId="64" xfId="0" applyNumberFormat="1" applyFont="1" applyBorder="1" applyAlignment="1">
      <alignment horizontal="center" vertical="center"/>
    </xf>
    <xf numFmtId="2" fontId="1" fillId="0" borderId="21" xfId="0" applyNumberFormat="1" applyFont="1" applyBorder="1" applyAlignment="1">
      <alignment horizontal="center" vertical="center"/>
    </xf>
    <xf numFmtId="2" fontId="21" fillId="0" borderId="34" xfId="0" applyNumberFormat="1" applyFont="1" applyBorder="1" applyAlignment="1">
      <alignment horizontal="center" vertical="center"/>
    </xf>
    <xf numFmtId="4" fontId="1" fillId="0" borderId="19" xfId="0" applyNumberFormat="1" applyFont="1" applyBorder="1" applyAlignment="1">
      <alignment horizontal="center" vertical="center"/>
    </xf>
    <xf numFmtId="4" fontId="1" fillId="0" borderId="22" xfId="0" applyNumberFormat="1" applyFont="1" applyBorder="1" applyAlignment="1">
      <alignment horizontal="center" vertical="center"/>
    </xf>
    <xf numFmtId="4" fontId="1" fillId="0" borderId="6" xfId="0" applyNumberFormat="1" applyFont="1" applyBorder="1" applyAlignment="1">
      <alignment horizontal="center" vertical="center" wrapText="1"/>
    </xf>
    <xf numFmtId="4" fontId="1" fillId="5" borderId="7" xfId="0" applyNumberFormat="1" applyFont="1" applyFill="1" applyBorder="1" applyAlignment="1">
      <alignment horizontal="center" vertical="center"/>
    </xf>
    <xf numFmtId="4" fontId="1" fillId="0" borderId="9" xfId="0" applyNumberFormat="1" applyFont="1" applyBorder="1" applyAlignment="1">
      <alignment horizontal="center" vertical="center" wrapText="1"/>
    </xf>
    <xf numFmtId="4" fontId="1" fillId="5" borderId="34" xfId="0" applyNumberFormat="1" applyFont="1" applyFill="1" applyBorder="1" applyAlignment="1">
      <alignment horizontal="center" vertical="center" wrapText="1"/>
    </xf>
    <xf numFmtId="4" fontId="1" fillId="0" borderId="21" xfId="0" applyNumberFormat="1" applyFont="1" applyBorder="1" applyAlignment="1">
      <alignment horizontal="center" vertical="center"/>
    </xf>
    <xf numFmtId="4" fontId="1" fillId="0" borderId="65" xfId="0" applyNumberFormat="1" applyFont="1" applyBorder="1" applyAlignment="1">
      <alignment horizontal="center" vertical="center"/>
    </xf>
    <xf numFmtId="4" fontId="13" fillId="0" borderId="3" xfId="0" applyNumberFormat="1" applyFont="1" applyBorder="1" applyAlignment="1">
      <alignment horizontal="center" vertical="center"/>
    </xf>
    <xf numFmtId="4" fontId="13" fillId="0" borderId="4" xfId="0" applyNumberFormat="1" applyFont="1" applyBorder="1" applyAlignment="1">
      <alignment horizontal="center" vertical="center"/>
    </xf>
    <xf numFmtId="4" fontId="13" fillId="0" borderId="24" xfId="0" applyNumberFormat="1" applyFont="1" applyBorder="1" applyAlignment="1">
      <alignment horizontal="center" vertical="center"/>
    </xf>
    <xf numFmtId="4" fontId="13" fillId="0" borderId="64" xfId="0" applyNumberFormat="1" applyFont="1" applyBorder="1" applyAlignment="1">
      <alignment horizontal="center" vertical="center"/>
    </xf>
    <xf numFmtId="4" fontId="13" fillId="0" borderId="19" xfId="0" applyNumberFormat="1" applyFont="1" applyBorder="1" applyAlignment="1">
      <alignment horizontal="center" vertical="center"/>
    </xf>
    <xf numFmtId="4" fontId="13" fillId="0" borderId="22" xfId="0" applyNumberFormat="1" applyFont="1" applyBorder="1" applyAlignment="1">
      <alignment horizontal="center" vertical="center"/>
    </xf>
    <xf numFmtId="0" fontId="21" fillId="5" borderId="39" xfId="0" applyFont="1" applyFill="1" applyBorder="1" applyAlignment="1">
      <alignment horizontal="center" vertical="center" wrapText="1"/>
    </xf>
    <xf numFmtId="165" fontId="1" fillId="2" borderId="24" xfId="0" applyNumberFormat="1" applyFont="1" applyFill="1" applyBorder="1" applyAlignment="1">
      <alignment horizontal="center" vertical="center" wrapText="1"/>
    </xf>
    <xf numFmtId="4" fontId="1" fillId="3" borderId="64" xfId="0" applyNumberFormat="1" applyFont="1" applyFill="1" applyBorder="1" applyAlignment="1">
      <alignment horizontal="center" vertical="center" wrapText="1"/>
    </xf>
    <xf numFmtId="165" fontId="1" fillId="3" borderId="6" xfId="0" applyNumberFormat="1" applyFont="1" applyFill="1" applyBorder="1" applyAlignment="1">
      <alignment horizontal="left" vertical="center" wrapText="1"/>
    </xf>
    <xf numFmtId="0" fontId="1" fillId="3" borderId="34" xfId="0" applyFont="1" applyFill="1" applyBorder="1" applyAlignment="1">
      <alignment horizontal="center" vertical="center" wrapText="1"/>
    </xf>
    <xf numFmtId="0" fontId="1" fillId="3" borderId="55" xfId="0" applyFont="1" applyFill="1" applyBorder="1" applyAlignment="1">
      <alignment vertical="center" wrapText="1"/>
    </xf>
    <xf numFmtId="0" fontId="1" fillId="3" borderId="24" xfId="0" applyFont="1" applyFill="1" applyBorder="1" applyAlignment="1">
      <alignment vertical="center" wrapText="1"/>
    </xf>
    <xf numFmtId="165" fontId="1" fillId="3" borderId="6" xfId="0" applyNumberFormat="1" applyFont="1" applyFill="1" applyBorder="1" applyAlignment="1">
      <alignment vertical="center" wrapText="1"/>
    </xf>
    <xf numFmtId="0" fontId="1" fillId="2" borderId="30" xfId="0" applyFont="1" applyFill="1" applyBorder="1" applyAlignment="1">
      <alignment horizontal="left" vertical="center" wrapText="1"/>
    </xf>
    <xf numFmtId="0" fontId="1" fillId="2" borderId="30" xfId="0" applyFont="1" applyFill="1" applyBorder="1" applyAlignment="1">
      <alignment horizontal="center" vertical="center" wrapText="1"/>
    </xf>
    <xf numFmtId="0" fontId="1" fillId="2" borderId="21" xfId="0" applyFont="1" applyFill="1" applyBorder="1" applyAlignment="1">
      <alignment horizontal="center" vertical="center"/>
    </xf>
    <xf numFmtId="0" fontId="21" fillId="6" borderId="0" xfId="0" applyFont="1" applyFill="1" applyAlignment="1">
      <alignment vertical="center"/>
    </xf>
    <xf numFmtId="0" fontId="34" fillId="0" borderId="0" xfId="0" applyFont="1" applyAlignment="1">
      <alignment horizontal="center" vertical="center"/>
    </xf>
    <xf numFmtId="0" fontId="21" fillId="3" borderId="0" xfId="0" applyFont="1" applyFill="1" applyAlignment="1">
      <alignment horizontal="center" vertical="center"/>
    </xf>
    <xf numFmtId="0" fontId="1" fillId="5" borderId="15" xfId="0" applyFont="1" applyFill="1" applyBorder="1" applyAlignment="1">
      <alignment horizontal="center" vertical="center"/>
    </xf>
    <xf numFmtId="0" fontId="1" fillId="5" borderId="17"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34" xfId="0" applyFont="1" applyFill="1" applyBorder="1" applyAlignment="1">
      <alignment horizontal="center" vertical="center"/>
    </xf>
    <xf numFmtId="0" fontId="1" fillId="5" borderId="36" xfId="0" applyFont="1" applyFill="1" applyBorder="1" applyAlignment="1">
      <alignment horizontal="center" vertical="center"/>
    </xf>
    <xf numFmtId="168" fontId="1" fillId="3" borderId="21" xfId="0" applyNumberFormat="1" applyFont="1" applyFill="1" applyBorder="1" applyAlignment="1">
      <alignment horizontal="center" vertical="center" wrapText="1"/>
    </xf>
    <xf numFmtId="168" fontId="1" fillId="3" borderId="30" xfId="0" applyNumberFormat="1" applyFont="1" applyFill="1" applyBorder="1" applyAlignment="1">
      <alignment horizontal="center" vertical="center" wrapText="1"/>
    </xf>
    <xf numFmtId="168" fontId="1" fillId="3" borderId="31" xfId="0" applyNumberFormat="1" applyFont="1" applyFill="1" applyBorder="1" applyAlignment="1">
      <alignment horizontal="center" vertical="center" wrapText="1"/>
    </xf>
    <xf numFmtId="168" fontId="1" fillId="3" borderId="24" xfId="0" applyNumberFormat="1" applyFont="1" applyFill="1" applyBorder="1" applyAlignment="1">
      <alignment horizontal="center" vertical="center" wrapText="1"/>
    </xf>
    <xf numFmtId="168" fontId="1" fillId="3" borderId="64" xfId="0" applyNumberFormat="1" applyFont="1" applyFill="1" applyBorder="1" applyAlignment="1">
      <alignment horizontal="center" vertical="center" wrapText="1"/>
    </xf>
    <xf numFmtId="168" fontId="1" fillId="3" borderId="6" xfId="0" applyNumberFormat="1" applyFont="1" applyFill="1" applyBorder="1" applyAlignment="1">
      <alignment horizontal="center" vertical="center" wrapText="1"/>
    </xf>
    <xf numFmtId="168" fontId="1" fillId="3" borderId="7" xfId="0" applyNumberFormat="1" applyFont="1" applyFill="1" applyBorder="1" applyAlignment="1">
      <alignment horizontal="center" vertical="center" wrapText="1"/>
    </xf>
    <xf numFmtId="168" fontId="1" fillId="3" borderId="65" xfId="0" applyNumberFormat="1" applyFont="1" applyFill="1" applyBorder="1" applyAlignment="1">
      <alignment horizontal="center" vertical="center" wrapText="1"/>
    </xf>
    <xf numFmtId="4" fontId="14" fillId="3" borderId="31" xfId="0" applyNumberFormat="1" applyFont="1" applyFill="1" applyBorder="1" applyAlignment="1">
      <alignment horizontal="center" vertical="center"/>
    </xf>
    <xf numFmtId="4" fontId="1" fillId="3" borderId="30" xfId="0" applyNumberFormat="1" applyFont="1" applyFill="1" applyBorder="1" applyAlignment="1">
      <alignment horizontal="center" vertical="center"/>
    </xf>
    <xf numFmtId="4" fontId="1" fillId="3" borderId="31" xfId="0" applyNumberFormat="1" applyFont="1" applyFill="1" applyBorder="1" applyAlignment="1">
      <alignment horizontal="center" vertical="center"/>
    </xf>
    <xf numFmtId="2" fontId="21" fillId="0" borderId="4" xfId="0" applyNumberFormat="1" applyFont="1" applyBorder="1" applyAlignment="1">
      <alignment horizontal="center" vertical="center"/>
    </xf>
    <xf numFmtId="0" fontId="21" fillId="5" borderId="4" xfId="0" applyFont="1" applyFill="1" applyBorder="1" applyAlignment="1">
      <alignment horizontal="center" vertical="center"/>
    </xf>
    <xf numFmtId="4" fontId="21" fillId="0" borderId="4" xfId="0" applyNumberFormat="1" applyFont="1" applyBorder="1" applyAlignment="1">
      <alignment horizontal="center" vertical="center"/>
    </xf>
    <xf numFmtId="4" fontId="21" fillId="0" borderId="9" xfId="0" applyNumberFormat="1" applyFont="1" applyBorder="1" applyAlignment="1">
      <alignment horizontal="center" vertical="center"/>
    </xf>
    <xf numFmtId="4" fontId="21" fillId="0" borderId="34" xfId="0" applyNumberFormat="1" applyFont="1" applyBorder="1" applyAlignment="1">
      <alignment horizontal="center" vertical="center"/>
    </xf>
    <xf numFmtId="0" fontId="21" fillId="2" borderId="4" xfId="0" applyFont="1" applyFill="1" applyBorder="1" applyAlignment="1">
      <alignment horizontal="center" vertical="center"/>
    </xf>
    <xf numFmtId="0" fontId="1" fillId="6" borderId="6" xfId="0" applyFont="1" applyFill="1" applyBorder="1" applyAlignment="1">
      <alignment horizontal="center" vertical="center"/>
    </xf>
    <xf numFmtId="0" fontId="1" fillId="0" borderId="36" xfId="0" applyFont="1" applyBorder="1" applyAlignment="1">
      <alignment horizontal="center" vertical="center"/>
    </xf>
    <xf numFmtId="0" fontId="1" fillId="0" borderId="17" xfId="0" applyFont="1" applyBorder="1" applyAlignment="1">
      <alignment horizontal="center" vertical="center"/>
    </xf>
    <xf numFmtId="0" fontId="1" fillId="0" borderId="53" xfId="0" applyFont="1" applyBorder="1" applyAlignment="1">
      <alignment horizontal="center"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0" fontId="1" fillId="0" borderId="2" xfId="0" applyFont="1" applyBorder="1" applyAlignment="1">
      <alignment horizontal="center" vertical="center"/>
    </xf>
    <xf numFmtId="0" fontId="21" fillId="0" borderId="21" xfId="0" applyFont="1" applyBorder="1" applyAlignment="1">
      <alignment horizontal="center" vertical="center"/>
    </xf>
    <xf numFmtId="0" fontId="21" fillId="0" borderId="65" xfId="0" applyFont="1" applyBorder="1" applyAlignment="1">
      <alignment horizontal="center" vertical="center"/>
    </xf>
    <xf numFmtId="0" fontId="30" fillId="0" borderId="36" xfId="0" applyFont="1" applyBorder="1" applyAlignment="1">
      <alignment vertical="center"/>
    </xf>
    <xf numFmtId="0" fontId="21" fillId="5" borderId="7" xfId="0" applyFont="1" applyFill="1" applyBorder="1" applyAlignment="1">
      <alignment horizontal="center" vertical="center"/>
    </xf>
    <xf numFmtId="0" fontId="21" fillId="5" borderId="34" xfId="0" applyFont="1" applyFill="1" applyBorder="1" applyAlignment="1">
      <alignment horizontal="center" vertical="center"/>
    </xf>
    <xf numFmtId="2" fontId="1" fillId="3" borderId="9" xfId="0" applyNumberFormat="1" applyFont="1" applyFill="1" applyBorder="1" applyAlignment="1">
      <alignment horizontal="center" vertical="center" wrapText="1"/>
    </xf>
    <xf numFmtId="2" fontId="1" fillId="3" borderId="30" xfId="0" applyNumberFormat="1" applyFont="1" applyFill="1" applyBorder="1" applyAlignment="1">
      <alignment horizontal="center" vertical="center"/>
    </xf>
    <xf numFmtId="0" fontId="1" fillId="5" borderId="2" xfId="0" applyFont="1" applyFill="1" applyBorder="1" applyAlignment="1">
      <alignment horizontal="center" vertical="center"/>
    </xf>
    <xf numFmtId="0" fontId="1" fillId="5" borderId="65" xfId="0" applyFont="1" applyFill="1" applyBorder="1" applyAlignment="1">
      <alignment horizontal="center" vertical="center"/>
    </xf>
    <xf numFmtId="0" fontId="1" fillId="5" borderId="28" xfId="0" applyFont="1" applyFill="1" applyBorder="1" applyAlignment="1">
      <alignment horizontal="center" vertical="center"/>
    </xf>
    <xf numFmtId="0" fontId="30" fillId="0" borderId="36" xfId="0" applyFont="1" applyBorder="1" applyAlignment="1">
      <alignment vertical="center" wrapText="1"/>
    </xf>
    <xf numFmtId="0" fontId="1" fillId="0" borderId="32" xfId="0" applyFont="1" applyBorder="1" applyAlignment="1">
      <alignment horizontal="center" vertical="center" wrapText="1"/>
    </xf>
    <xf numFmtId="0" fontId="1" fillId="5" borderId="14" xfId="0" applyFont="1" applyFill="1" applyBorder="1" applyAlignment="1">
      <alignment horizontal="center" vertical="center"/>
    </xf>
    <xf numFmtId="0" fontId="1" fillId="2" borderId="57" xfId="0" applyFont="1" applyFill="1" applyBorder="1" applyAlignment="1">
      <alignment horizontal="center" vertical="center"/>
    </xf>
    <xf numFmtId="0" fontId="1" fillId="5" borderId="50" xfId="0" applyFont="1" applyFill="1" applyBorder="1" applyAlignment="1">
      <alignment horizontal="center" vertical="center"/>
    </xf>
    <xf numFmtId="0" fontId="1" fillId="2" borderId="3" xfId="0" applyFont="1" applyFill="1" applyBorder="1" applyAlignment="1">
      <alignment horizontal="center" vertical="center" wrapText="1"/>
    </xf>
    <xf numFmtId="0" fontId="21" fillId="5" borderId="24" xfId="0" applyFont="1" applyFill="1" applyBorder="1" applyAlignment="1">
      <alignment horizontal="center" vertical="center"/>
    </xf>
    <xf numFmtId="0" fontId="21" fillId="5" borderId="0" xfId="0" applyFont="1" applyFill="1" applyAlignment="1">
      <alignment horizontal="center" vertical="center"/>
    </xf>
    <xf numFmtId="0" fontId="21" fillId="5" borderId="2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vertical="center"/>
    </xf>
    <xf numFmtId="0" fontId="1" fillId="2" borderId="49"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22" xfId="0" applyFont="1" applyFill="1" applyBorder="1" applyAlignment="1">
      <alignment horizontal="center" vertical="center"/>
    </xf>
    <xf numFmtId="0" fontId="70" fillId="2" borderId="24" xfId="0" applyFont="1" applyFill="1" applyBorder="1" applyAlignment="1">
      <alignment horizontal="center" vertical="center"/>
    </xf>
    <xf numFmtId="0" fontId="72" fillId="2" borderId="0" xfId="0" applyFont="1" applyFill="1" applyAlignment="1">
      <alignment horizontal="center" vertical="center"/>
    </xf>
    <xf numFmtId="0" fontId="1" fillId="2" borderId="64"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65" xfId="0" applyFont="1" applyFill="1" applyBorder="1" applyAlignment="1">
      <alignment horizontal="center" vertical="center"/>
    </xf>
    <xf numFmtId="0" fontId="1" fillId="2" borderId="0" xfId="0" applyFont="1" applyFill="1" applyAlignment="1">
      <alignment horizontal="center" vertical="center"/>
    </xf>
    <xf numFmtId="0" fontId="21" fillId="5" borderId="59" xfId="0" applyFont="1" applyFill="1" applyBorder="1" applyAlignment="1">
      <alignment horizontal="center" vertical="center"/>
    </xf>
    <xf numFmtId="0" fontId="21" fillId="5" borderId="26"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5" xfId="0" applyFont="1" applyFill="1" applyBorder="1" applyAlignment="1">
      <alignment vertical="center"/>
    </xf>
    <xf numFmtId="0" fontId="1" fillId="2" borderId="42" xfId="0" applyFont="1" applyFill="1" applyBorder="1" applyAlignment="1">
      <alignment vertical="center"/>
    </xf>
    <xf numFmtId="0" fontId="21" fillId="2" borderId="8" xfId="0" applyFont="1" applyFill="1" applyBorder="1" applyAlignment="1">
      <alignment vertical="center"/>
    </xf>
    <xf numFmtId="0" fontId="21" fillId="2" borderId="28" xfId="0" applyFont="1" applyFill="1" applyBorder="1" applyAlignment="1">
      <alignment horizontal="center" vertical="center"/>
    </xf>
    <xf numFmtId="0" fontId="21" fillId="3" borderId="4"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9" xfId="0" applyFont="1" applyFill="1" applyBorder="1" applyAlignment="1">
      <alignment horizontal="center" vertical="center"/>
    </xf>
    <xf numFmtId="0" fontId="21" fillId="5" borderId="34" xfId="0" applyFont="1" applyFill="1" applyBorder="1" applyAlignment="1">
      <alignment vertical="center"/>
    </xf>
    <xf numFmtId="0" fontId="30" fillId="6" borderId="54" xfId="0" applyFont="1" applyFill="1" applyBorder="1" applyAlignment="1">
      <alignment horizontal="left" vertical="center"/>
    </xf>
    <xf numFmtId="0" fontId="25" fillId="5" borderId="53" xfId="0" applyFont="1" applyFill="1" applyBorder="1" applyAlignment="1">
      <alignment vertical="center"/>
    </xf>
    <xf numFmtId="0" fontId="25" fillId="5" borderId="70" xfId="0" applyFont="1" applyFill="1" applyBorder="1" applyAlignment="1">
      <alignment vertical="center"/>
    </xf>
    <xf numFmtId="0" fontId="25" fillId="2" borderId="53" xfId="0" applyFont="1" applyFill="1" applyBorder="1" applyAlignment="1">
      <alignment vertical="center"/>
    </xf>
    <xf numFmtId="0" fontId="25" fillId="2" borderId="70" xfId="0" applyFont="1" applyFill="1" applyBorder="1" applyAlignment="1">
      <alignment vertical="center"/>
    </xf>
    <xf numFmtId="2" fontId="21" fillId="3" borderId="9" xfId="0" applyNumberFormat="1" applyFont="1" applyFill="1" applyBorder="1" applyAlignment="1">
      <alignment horizontal="center" vertical="center"/>
    </xf>
    <xf numFmtId="4" fontId="21" fillId="3" borderId="9" xfId="0" applyNumberFormat="1" applyFont="1" applyFill="1" applyBorder="1" applyAlignment="1">
      <alignment horizontal="center" vertical="center"/>
    </xf>
    <xf numFmtId="2" fontId="1" fillId="3" borderId="57" xfId="0" applyNumberFormat="1" applyFont="1" applyFill="1" applyBorder="1" applyAlignment="1">
      <alignment horizontal="center" vertical="center"/>
    </xf>
    <xf numFmtId="2" fontId="1" fillId="3" borderId="49" xfId="0" applyNumberFormat="1" applyFont="1" applyFill="1" applyBorder="1" applyAlignment="1">
      <alignment horizontal="center" vertical="center"/>
    </xf>
    <xf numFmtId="2" fontId="1" fillId="3" borderId="0" xfId="0" applyNumberFormat="1" applyFont="1" applyFill="1" applyAlignment="1">
      <alignment horizontal="center" vertical="center"/>
    </xf>
    <xf numFmtId="2" fontId="1" fillId="3" borderId="58" xfId="0" applyNumberFormat="1" applyFont="1" applyFill="1" applyBorder="1" applyAlignment="1">
      <alignment horizontal="center" vertical="center"/>
    </xf>
    <xf numFmtId="165" fontId="1" fillId="3" borderId="58" xfId="0" applyNumberFormat="1" applyFont="1" applyFill="1" applyBorder="1" applyAlignment="1">
      <alignment horizontal="center" vertical="center"/>
    </xf>
    <xf numFmtId="4" fontId="1" fillId="3" borderId="58" xfId="0" applyNumberFormat="1" applyFont="1" applyFill="1" applyBorder="1" applyAlignment="1">
      <alignment horizontal="center" vertical="center"/>
    </xf>
    <xf numFmtId="0" fontId="14" fillId="2" borderId="35" xfId="0" applyFont="1" applyFill="1" applyBorder="1" applyAlignment="1">
      <alignment horizontal="left" vertical="center"/>
    </xf>
    <xf numFmtId="4" fontId="14" fillId="3" borderId="51" xfId="0" applyNumberFormat="1" applyFont="1" applyFill="1" applyBorder="1" applyAlignment="1">
      <alignment horizontal="center" vertical="center"/>
    </xf>
    <xf numFmtId="0" fontId="14" fillId="2" borderId="69" xfId="0" applyFont="1" applyFill="1" applyBorder="1" applyAlignment="1">
      <alignment horizontal="left" vertical="center"/>
    </xf>
    <xf numFmtId="4" fontId="14" fillId="0" borderId="51" xfId="0" applyNumberFormat="1" applyFont="1" applyBorder="1" applyAlignment="1">
      <alignment horizontal="center" vertical="center"/>
    </xf>
    <xf numFmtId="2" fontId="14" fillId="0" borderId="28" xfId="0" applyNumberFormat="1" applyFont="1" applyBorder="1" applyAlignment="1">
      <alignment horizontal="center" vertical="center"/>
    </xf>
    <xf numFmtId="0" fontId="25" fillId="2" borderId="69" xfId="0" applyFont="1" applyFill="1" applyBorder="1" applyAlignment="1">
      <alignment horizontal="left" vertical="center"/>
    </xf>
    <xf numFmtId="2" fontId="1" fillId="0" borderId="51" xfId="0" applyNumberFormat="1" applyFont="1" applyBorder="1" applyAlignment="1">
      <alignment horizontal="center" vertical="center"/>
    </xf>
    <xf numFmtId="2" fontId="1" fillId="0" borderId="28" xfId="0" applyNumberFormat="1" applyFont="1" applyBorder="1" applyAlignment="1">
      <alignment horizontal="center" vertical="center"/>
    </xf>
    <xf numFmtId="4" fontId="1" fillId="3"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168" fontId="1" fillId="3" borderId="2" xfId="0" applyNumberFormat="1" applyFont="1" applyFill="1" applyBorder="1" applyAlignment="1">
      <alignment horizontal="center" vertical="center"/>
    </xf>
    <xf numFmtId="168" fontId="1" fillId="3" borderId="36" xfId="0" applyNumberFormat="1" applyFont="1" applyFill="1" applyBorder="1" applyAlignment="1">
      <alignment horizontal="center" vertical="center"/>
    </xf>
    <xf numFmtId="1" fontId="1" fillId="3" borderId="17" xfId="0" applyNumberFormat="1" applyFont="1" applyFill="1" applyBorder="1" applyAlignment="1">
      <alignment horizontal="center" vertical="center"/>
    </xf>
    <xf numFmtId="1" fontId="1" fillId="3" borderId="34" xfId="0" applyNumberFormat="1" applyFont="1" applyFill="1" applyBorder="1" applyAlignment="1">
      <alignment horizontal="center" vertical="center"/>
    </xf>
    <xf numFmtId="4" fontId="1" fillId="3" borderId="9" xfId="0" applyNumberFormat="1" applyFont="1" applyFill="1" applyBorder="1" applyAlignment="1">
      <alignment vertical="center"/>
    </xf>
    <xf numFmtId="4" fontId="1" fillId="3" borderId="36" xfId="0" applyNumberFormat="1" applyFont="1" applyFill="1" applyBorder="1" applyAlignment="1">
      <alignment horizontal="center" vertical="center"/>
    </xf>
    <xf numFmtId="1" fontId="1" fillId="3" borderId="48" xfId="0" applyNumberFormat="1" applyFont="1" applyFill="1" applyBorder="1" applyAlignment="1">
      <alignment horizontal="center" vertical="center"/>
    </xf>
    <xf numFmtId="4" fontId="1" fillId="3" borderId="28" xfId="0" applyNumberFormat="1" applyFont="1" applyFill="1" applyBorder="1" applyAlignment="1">
      <alignment horizontal="center" vertical="center"/>
    </xf>
    <xf numFmtId="0" fontId="14" fillId="2" borderId="29" xfId="0" applyFont="1" applyFill="1" applyBorder="1" applyAlignment="1">
      <alignment vertical="center"/>
    </xf>
    <xf numFmtId="172" fontId="1" fillId="3" borderId="34" xfId="0" applyNumberFormat="1" applyFont="1" applyFill="1" applyBorder="1" applyAlignment="1">
      <alignment horizontal="center" vertical="center"/>
    </xf>
    <xf numFmtId="2" fontId="14" fillId="3" borderId="31" xfId="0" applyNumberFormat="1" applyFont="1" applyFill="1" applyBorder="1" applyAlignment="1">
      <alignment horizontal="center" vertical="center"/>
    </xf>
    <xf numFmtId="4" fontId="1" fillId="3" borderId="27" xfId="0" applyNumberFormat="1" applyFont="1" applyFill="1" applyBorder="1" applyAlignment="1">
      <alignment horizontal="center" vertical="center"/>
    </xf>
    <xf numFmtId="4" fontId="1" fillId="3" borderId="6" xfId="0" applyNumberFormat="1" applyFont="1" applyFill="1" applyBorder="1" applyAlignment="1">
      <alignment horizontal="left" vertical="center" wrapText="1"/>
    </xf>
    <xf numFmtId="4" fontId="1" fillId="3" borderId="27" xfId="0" applyNumberFormat="1" applyFont="1" applyFill="1" applyBorder="1" applyAlignment="1">
      <alignment horizontal="left" vertical="center" wrapText="1"/>
    </xf>
    <xf numFmtId="4" fontId="1" fillId="3" borderId="0" xfId="0" applyNumberFormat="1" applyFont="1" applyFill="1" applyAlignment="1">
      <alignment horizontal="center" vertical="center"/>
    </xf>
    <xf numFmtId="4" fontId="1" fillId="3" borderId="38" xfId="0" applyNumberFormat="1" applyFont="1" applyFill="1" applyBorder="1" applyAlignment="1">
      <alignment horizontal="center" vertical="center"/>
    </xf>
    <xf numFmtId="168" fontId="1" fillId="3" borderId="26" xfId="0" applyNumberFormat="1" applyFont="1" applyFill="1" applyBorder="1" applyAlignment="1">
      <alignment horizontal="center" vertical="center"/>
    </xf>
    <xf numFmtId="168" fontId="1" fillId="3" borderId="38" xfId="0" applyNumberFormat="1" applyFont="1" applyFill="1" applyBorder="1" applyAlignment="1">
      <alignment horizontal="center" vertical="center"/>
    </xf>
    <xf numFmtId="167" fontId="1" fillId="3" borderId="58" xfId="0" applyNumberFormat="1" applyFont="1" applyFill="1" applyBorder="1" applyAlignment="1">
      <alignment horizontal="center" vertical="center"/>
    </xf>
    <xf numFmtId="167" fontId="1" fillId="3" borderId="23" xfId="0" applyNumberFormat="1" applyFont="1" applyFill="1" applyBorder="1" applyAlignment="1">
      <alignment horizontal="center" vertical="center"/>
    </xf>
    <xf numFmtId="167" fontId="1" fillId="3" borderId="38" xfId="0" applyNumberFormat="1" applyFont="1" applyFill="1" applyBorder="1" applyAlignment="1">
      <alignment horizontal="center" vertical="center"/>
    </xf>
    <xf numFmtId="4" fontId="21" fillId="3" borderId="3" xfId="0" applyNumberFormat="1" applyFont="1" applyFill="1" applyBorder="1" applyAlignment="1">
      <alignment horizontal="center" vertical="center"/>
    </xf>
    <xf numFmtId="4" fontId="21" fillId="3" borderId="24" xfId="0" applyNumberFormat="1" applyFont="1" applyFill="1" applyBorder="1" applyAlignment="1">
      <alignment horizontal="center" vertical="center"/>
    </xf>
    <xf numFmtId="4" fontId="21" fillId="3" borderId="21" xfId="0" applyNumberFormat="1" applyFont="1" applyFill="1" applyBorder="1" applyAlignment="1">
      <alignment horizontal="center" vertical="center"/>
    </xf>
    <xf numFmtId="4" fontId="1" fillId="3" borderId="49" xfId="0" applyNumberFormat="1" applyFont="1" applyFill="1" applyBorder="1" applyAlignment="1">
      <alignment horizontal="center" vertical="center"/>
    </xf>
    <xf numFmtId="4" fontId="21" fillId="3" borderId="38" xfId="0" applyNumberFormat="1" applyFont="1" applyFill="1" applyBorder="1" applyAlignment="1">
      <alignment horizontal="center" vertical="center"/>
    </xf>
    <xf numFmtId="4" fontId="14" fillId="0" borderId="28" xfId="0" applyNumberFormat="1" applyFont="1" applyBorder="1" applyAlignment="1">
      <alignment horizontal="center" vertical="center"/>
    </xf>
    <xf numFmtId="4" fontId="14" fillId="3" borderId="52" xfId="0" applyNumberFormat="1" applyFont="1" applyFill="1" applyBorder="1" applyAlignment="1">
      <alignment horizontal="center" vertical="center"/>
    </xf>
    <xf numFmtId="4" fontId="1" fillId="3" borderId="14" xfId="0" applyNumberFormat="1" applyFont="1" applyFill="1" applyBorder="1" applyAlignment="1">
      <alignment horizontal="center" vertical="center"/>
    </xf>
    <xf numFmtId="4" fontId="14" fillId="3" borderId="26" xfId="0" applyNumberFormat="1" applyFont="1" applyFill="1" applyBorder="1" applyAlignment="1">
      <alignment horizontal="center" vertical="center"/>
    </xf>
    <xf numFmtId="4" fontId="14" fillId="3" borderId="28" xfId="0" applyNumberFormat="1" applyFont="1" applyFill="1" applyBorder="1" applyAlignment="1">
      <alignment horizontal="center" vertical="center"/>
    </xf>
    <xf numFmtId="16" fontId="21" fillId="6" borderId="5" xfId="0" applyNumberFormat="1" applyFont="1" applyFill="1" applyBorder="1" applyAlignment="1">
      <alignment horizontal="center" vertical="center"/>
    </xf>
    <xf numFmtId="0" fontId="30" fillId="6" borderId="1" xfId="0" applyFont="1" applyFill="1" applyBorder="1" applyAlignment="1">
      <alignment horizontal="center" vertical="center"/>
    </xf>
    <xf numFmtId="0" fontId="70" fillId="2" borderId="0" xfId="0" applyFont="1" applyFill="1" applyAlignment="1">
      <alignment horizontal="center" vertical="center"/>
    </xf>
    <xf numFmtId="0" fontId="1" fillId="3" borderId="31" xfId="0" applyFont="1" applyFill="1" applyBorder="1" applyAlignment="1">
      <alignment horizontal="center" vertical="center"/>
    </xf>
    <xf numFmtId="4" fontId="1" fillId="3" borderId="23" xfId="0" applyNumberFormat="1" applyFont="1" applyFill="1" applyBorder="1" applyAlignment="1">
      <alignment horizontal="center" vertical="center"/>
    </xf>
    <xf numFmtId="1" fontId="1" fillId="3" borderId="23" xfId="0" applyNumberFormat="1" applyFont="1" applyFill="1" applyBorder="1" applyAlignment="1">
      <alignment horizontal="center" vertical="center"/>
    </xf>
    <xf numFmtId="0" fontId="1" fillId="2" borderId="32" xfId="0" applyFont="1" applyFill="1" applyBorder="1" applyAlignment="1">
      <alignment vertical="center"/>
    </xf>
    <xf numFmtId="0" fontId="33" fillId="3" borderId="0" xfId="0" applyFont="1" applyFill="1" applyAlignment="1">
      <alignment vertical="center"/>
    </xf>
    <xf numFmtId="16" fontId="21" fillId="6" borderId="25" xfId="0" applyNumberFormat="1" applyFont="1" applyFill="1" applyBorder="1" applyAlignment="1">
      <alignment horizontal="center" vertical="center"/>
    </xf>
    <xf numFmtId="169" fontId="14" fillId="2" borderId="30" xfId="0" applyNumberFormat="1" applyFont="1" applyFill="1" applyBorder="1" applyAlignment="1">
      <alignment vertical="center"/>
    </xf>
    <xf numFmtId="4" fontId="1" fillId="3" borderId="51" xfId="0" applyNumberFormat="1" applyFont="1" applyFill="1" applyBorder="1" applyAlignment="1">
      <alignment horizontal="center" vertical="center"/>
    </xf>
    <xf numFmtId="4" fontId="1" fillId="3" borderId="53" xfId="0" applyNumberFormat="1" applyFont="1" applyFill="1" applyBorder="1" applyAlignment="1">
      <alignment horizontal="center" vertical="center"/>
    </xf>
    <xf numFmtId="0" fontId="2" fillId="0" borderId="0" xfId="0" applyFont="1" applyAlignment="1">
      <alignment horizontal="center" vertical="center"/>
    </xf>
    <xf numFmtId="0" fontId="0" fillId="0" borderId="43" xfId="0" applyBorder="1" applyAlignment="1">
      <alignment vertical="center"/>
    </xf>
    <xf numFmtId="0" fontId="1" fillId="3" borderId="36" xfId="0" applyFont="1" applyFill="1" applyBorder="1" applyAlignment="1">
      <alignment vertical="center"/>
    </xf>
    <xf numFmtId="4" fontId="0" fillId="3" borderId="0" xfId="0" applyNumberFormat="1" applyFill="1" applyAlignment="1">
      <alignment vertical="center"/>
    </xf>
    <xf numFmtId="4" fontId="21" fillId="0" borderId="30" xfId="0" applyNumberFormat="1" applyFont="1" applyBorder="1" applyAlignment="1">
      <alignment horizontal="center" vertical="center"/>
    </xf>
    <xf numFmtId="4" fontId="21" fillId="0" borderId="0" xfId="0" applyNumberFormat="1" applyFont="1" applyAlignment="1">
      <alignment horizontal="left" vertical="center"/>
    </xf>
    <xf numFmtId="4" fontId="1" fillId="3" borderId="57" xfId="0" applyNumberFormat="1" applyFont="1" applyFill="1" applyBorder="1" applyAlignment="1">
      <alignment horizontal="center" vertical="center"/>
    </xf>
    <xf numFmtId="4" fontId="1" fillId="3" borderId="22" xfId="0" applyNumberFormat="1" applyFont="1" applyFill="1" applyBorder="1" applyAlignment="1">
      <alignment horizontal="center" vertical="center"/>
    </xf>
    <xf numFmtId="2" fontId="21" fillId="0" borderId="0" xfId="0" applyNumberFormat="1" applyFont="1" applyAlignment="1">
      <alignment horizontal="center" vertical="center"/>
    </xf>
    <xf numFmtId="4" fontId="21" fillId="0" borderId="38" xfId="0" applyNumberFormat="1" applyFont="1" applyBorder="1" applyAlignment="1">
      <alignment horizontal="center" vertical="center"/>
    </xf>
    <xf numFmtId="0" fontId="1" fillId="5" borderId="57" xfId="0" applyFont="1" applyFill="1" applyBorder="1" applyAlignment="1">
      <alignment horizontal="center" vertical="center"/>
    </xf>
    <xf numFmtId="0" fontId="1" fillId="5" borderId="46" xfId="0" applyFont="1" applyFill="1" applyBorder="1" applyAlignment="1">
      <alignment horizontal="center" vertical="center"/>
    </xf>
    <xf numFmtId="0" fontId="1" fillId="5" borderId="0" xfId="0" applyFont="1" applyFill="1" applyAlignment="1">
      <alignment horizontal="center" vertical="center"/>
    </xf>
    <xf numFmtId="0" fontId="1" fillId="5" borderId="23" xfId="0" applyFont="1" applyFill="1" applyBorder="1" applyAlignment="1">
      <alignment horizontal="center" vertical="center"/>
    </xf>
    <xf numFmtId="0" fontId="1" fillId="5" borderId="62" xfId="0" applyFont="1" applyFill="1" applyBorder="1" applyAlignment="1">
      <alignment horizontal="center" vertical="center"/>
    </xf>
    <xf numFmtId="0" fontId="4" fillId="5" borderId="7" xfId="0" applyFont="1" applyFill="1" applyBorder="1" applyAlignment="1">
      <alignment horizontal="center" vertical="center"/>
    </xf>
    <xf numFmtId="0" fontId="1" fillId="5" borderId="33" xfId="0" applyFont="1" applyFill="1" applyBorder="1" applyAlignment="1">
      <alignment horizontal="center" vertical="center"/>
    </xf>
    <xf numFmtId="0" fontId="4" fillId="5" borderId="34" xfId="0" applyFont="1" applyFill="1" applyBorder="1" applyAlignment="1">
      <alignment horizontal="center" vertical="center"/>
    </xf>
    <xf numFmtId="0" fontId="6" fillId="2" borderId="23" xfId="0" applyFont="1" applyFill="1" applyBorder="1" applyAlignment="1">
      <alignment vertical="center"/>
    </xf>
    <xf numFmtId="0" fontId="6" fillId="2" borderId="57" xfId="0" applyFont="1" applyFill="1" applyBorder="1" applyAlignment="1">
      <alignment vertical="center"/>
    </xf>
    <xf numFmtId="0" fontId="6" fillId="2" borderId="71" xfId="0" applyFont="1" applyFill="1" applyBorder="1" applyAlignment="1">
      <alignment vertical="center"/>
    </xf>
    <xf numFmtId="0" fontId="6" fillId="2" borderId="33" xfId="0" applyFont="1" applyFill="1" applyBorder="1" applyAlignment="1">
      <alignment vertical="center"/>
    </xf>
    <xf numFmtId="0" fontId="33" fillId="0" borderId="35" xfId="0" applyFont="1" applyBorder="1" applyAlignment="1">
      <alignment horizontal="left" vertical="center"/>
    </xf>
    <xf numFmtId="0" fontId="33" fillId="0" borderId="36" xfId="0" applyFont="1" applyBorder="1" applyAlignment="1">
      <alignment horizontal="left" vertical="center"/>
    </xf>
    <xf numFmtId="0" fontId="21" fillId="0" borderId="36" xfId="0" applyFont="1" applyBorder="1" applyAlignment="1">
      <alignment horizontal="left" vertical="center"/>
    </xf>
    <xf numFmtId="0" fontId="21" fillId="0" borderId="37" xfId="0" applyFont="1" applyBorder="1" applyAlignment="1">
      <alignment horizontal="left" vertical="center"/>
    </xf>
    <xf numFmtId="0" fontId="33" fillId="0" borderId="42" xfId="0" applyFont="1" applyBorder="1" applyAlignment="1">
      <alignment horizontal="left" vertical="center"/>
    </xf>
    <xf numFmtId="0" fontId="21" fillId="0" borderId="43" xfId="0" applyFont="1" applyBorder="1" applyAlignment="1">
      <alignment horizontal="left" vertical="center"/>
    </xf>
    <xf numFmtId="0" fontId="33" fillId="0" borderId="43" xfId="0" applyFont="1" applyBorder="1" applyAlignment="1">
      <alignment horizontal="left" vertical="center"/>
    </xf>
    <xf numFmtId="0" fontId="33" fillId="0" borderId="8" xfId="0" applyFont="1" applyBorder="1" applyAlignment="1">
      <alignment horizontal="left" vertical="center"/>
    </xf>
    <xf numFmtId="0" fontId="33" fillId="0" borderId="38" xfId="0" applyFont="1" applyBorder="1" applyAlignment="1">
      <alignment horizontal="left" vertical="center"/>
    </xf>
    <xf numFmtId="0" fontId="33" fillId="0" borderId="39" xfId="0" applyFont="1" applyBorder="1" applyAlignment="1">
      <alignment horizontal="left" vertical="center"/>
    </xf>
    <xf numFmtId="0" fontId="1" fillId="5" borderId="64" xfId="0" applyFont="1" applyFill="1" applyBorder="1" applyAlignment="1">
      <alignment horizontal="center" vertical="center"/>
    </xf>
    <xf numFmtId="16" fontId="1" fillId="3" borderId="6" xfId="0" applyNumberFormat="1" applyFont="1" applyFill="1" applyBorder="1" applyAlignment="1">
      <alignment horizontal="center" vertical="center"/>
    </xf>
    <xf numFmtId="2" fontId="1" fillId="3" borderId="7" xfId="0" applyNumberFormat="1" applyFont="1" applyFill="1" applyBorder="1" applyAlignment="1">
      <alignment horizontal="center" vertical="center" wrapText="1"/>
    </xf>
    <xf numFmtId="2" fontId="1" fillId="3" borderId="64" xfId="0" applyNumberFormat="1" applyFont="1" applyFill="1" applyBorder="1" applyAlignment="1">
      <alignment horizontal="center" vertical="center"/>
    </xf>
    <xf numFmtId="4" fontId="45" fillId="3" borderId="1" xfId="0" applyNumberFormat="1" applyFont="1" applyFill="1" applyBorder="1" applyAlignment="1">
      <alignment horizontal="center" vertical="center"/>
    </xf>
    <xf numFmtId="4" fontId="43" fillId="3" borderId="3" xfId="0" applyNumberFormat="1" applyFont="1" applyFill="1" applyBorder="1" applyAlignment="1">
      <alignment horizontal="center" vertical="center"/>
    </xf>
    <xf numFmtId="4" fontId="43" fillId="3" borderId="4" xfId="0" applyNumberFormat="1" applyFont="1" applyFill="1" applyBorder="1" applyAlignment="1">
      <alignment horizontal="center" vertical="center"/>
    </xf>
    <xf numFmtId="4" fontId="43" fillId="3" borderId="0" xfId="0" applyNumberFormat="1" applyFont="1" applyFill="1" applyAlignment="1">
      <alignment horizontal="right" vertical="center"/>
    </xf>
    <xf numFmtId="4" fontId="43" fillId="3" borderId="1" xfId="0" applyNumberFormat="1" applyFont="1" applyFill="1" applyBorder="1" applyAlignment="1">
      <alignment horizontal="center" vertical="center"/>
    </xf>
    <xf numFmtId="4" fontId="43" fillId="3" borderId="3" xfId="0" applyNumberFormat="1" applyFont="1" applyFill="1" applyBorder="1" applyAlignment="1">
      <alignment horizontal="right" vertical="center"/>
    </xf>
    <xf numFmtId="4" fontId="43" fillId="3" borderId="0" xfId="0" applyNumberFormat="1" applyFont="1" applyFill="1" applyAlignment="1">
      <alignment vertical="center"/>
    </xf>
    <xf numFmtId="4" fontId="43" fillId="3" borderId="40" xfId="0" applyNumberFormat="1" applyFont="1" applyFill="1" applyBorder="1" applyAlignment="1">
      <alignment horizontal="center" vertical="center"/>
    </xf>
    <xf numFmtId="4" fontId="45" fillId="3" borderId="18" xfId="0" applyNumberFormat="1" applyFont="1" applyFill="1" applyBorder="1" applyAlignment="1">
      <alignment horizontal="center" vertical="center"/>
    </xf>
    <xf numFmtId="4" fontId="43" fillId="3" borderId="19" xfId="0" applyNumberFormat="1" applyFont="1" applyFill="1" applyBorder="1" applyAlignment="1">
      <alignment horizontal="center" vertical="center"/>
    </xf>
    <xf numFmtId="4" fontId="43" fillId="3" borderId="64" xfId="0" applyNumberFormat="1" applyFont="1" applyFill="1" applyBorder="1" applyAlignment="1">
      <alignment horizontal="center" vertical="center"/>
    </xf>
    <xf numFmtId="4" fontId="43" fillId="3" borderId="18" xfId="0" applyNumberFormat="1" applyFont="1" applyFill="1" applyBorder="1" applyAlignment="1">
      <alignment horizontal="center" vertical="center"/>
    </xf>
    <xf numFmtId="4" fontId="43" fillId="3" borderId="19" xfId="0" applyNumberFormat="1" applyFont="1" applyFill="1" applyBorder="1" applyAlignment="1">
      <alignment horizontal="right" vertical="center"/>
    </xf>
    <xf numFmtId="4" fontId="43" fillId="3" borderId="76" xfId="0" applyNumberFormat="1" applyFont="1" applyFill="1" applyBorder="1" applyAlignment="1">
      <alignment horizontal="center" vertical="center"/>
    </xf>
    <xf numFmtId="4" fontId="45" fillId="3" borderId="32" xfId="0" applyNumberFormat="1" applyFont="1" applyFill="1" applyBorder="1" applyAlignment="1">
      <alignment horizontal="center" vertical="center"/>
    </xf>
    <xf numFmtId="4" fontId="43" fillId="3" borderId="9" xfId="0" applyNumberFormat="1" applyFont="1" applyFill="1" applyBorder="1" applyAlignment="1">
      <alignment horizontal="center" vertical="center"/>
    </xf>
    <xf numFmtId="4" fontId="43" fillId="3" borderId="34" xfId="0" applyNumberFormat="1" applyFont="1" applyFill="1" applyBorder="1" applyAlignment="1">
      <alignment horizontal="center" vertical="center"/>
    </xf>
    <xf numFmtId="4" fontId="43" fillId="3" borderId="32" xfId="0" applyNumberFormat="1" applyFont="1" applyFill="1" applyBorder="1" applyAlignment="1">
      <alignment horizontal="center" vertical="center"/>
    </xf>
    <xf numFmtId="4" fontId="43" fillId="3" borderId="9" xfId="0" applyNumberFormat="1" applyFont="1" applyFill="1" applyBorder="1" applyAlignment="1">
      <alignment horizontal="right" vertical="center"/>
    </xf>
    <xf numFmtId="4" fontId="43" fillId="3" borderId="77" xfId="0" applyNumberFormat="1" applyFont="1" applyFill="1" applyBorder="1" applyAlignment="1">
      <alignment horizontal="center" vertical="center"/>
    </xf>
    <xf numFmtId="4" fontId="43" fillId="2" borderId="8" xfId="0" applyNumberFormat="1" applyFont="1" applyFill="1" applyBorder="1" applyAlignment="1">
      <alignment horizontal="center" vertical="center"/>
    </xf>
    <xf numFmtId="4" fontId="45" fillId="3" borderId="30" xfId="0" applyNumberFormat="1" applyFont="1" applyFill="1" applyBorder="1" applyAlignment="1">
      <alignment horizontal="center" vertical="center"/>
    </xf>
    <xf numFmtId="4" fontId="45" fillId="2" borderId="27" xfId="0" applyNumberFormat="1" applyFont="1" applyFill="1" applyBorder="1" applyAlignment="1">
      <alignment horizontal="center" vertical="center"/>
    </xf>
    <xf numFmtId="4" fontId="45" fillId="3" borderId="28" xfId="0" applyNumberFormat="1" applyFont="1" applyFill="1" applyBorder="1" applyAlignment="1">
      <alignment horizontal="center" vertical="center"/>
    </xf>
    <xf numFmtId="4" fontId="43" fillId="2" borderId="29" xfId="0" applyNumberFormat="1" applyFont="1" applyFill="1" applyBorder="1" applyAlignment="1">
      <alignment horizontal="center" vertical="center"/>
    </xf>
    <xf numFmtId="4" fontId="45" fillId="3" borderId="39" xfId="0" applyNumberFormat="1" applyFont="1" applyFill="1" applyBorder="1" applyAlignment="1">
      <alignment horizontal="center" vertical="center"/>
    </xf>
    <xf numFmtId="4" fontId="43" fillId="3" borderId="41" xfId="0" applyNumberFormat="1" applyFont="1" applyFill="1" applyBorder="1" applyAlignment="1">
      <alignment horizontal="center" vertical="center"/>
    </xf>
    <xf numFmtId="2" fontId="45" fillId="3" borderId="1" xfId="0" applyNumberFormat="1" applyFont="1" applyFill="1" applyBorder="1" applyAlignment="1">
      <alignment horizontal="center" vertical="center"/>
    </xf>
    <xf numFmtId="2" fontId="43" fillId="3" borderId="0" xfId="0" applyNumberFormat="1" applyFont="1" applyFill="1" applyAlignment="1">
      <alignment horizontal="right" vertical="center"/>
    </xf>
    <xf numFmtId="2" fontId="43" fillId="3" borderId="1" xfId="0" applyNumberFormat="1" applyFont="1" applyFill="1" applyBorder="1" applyAlignment="1">
      <alignment horizontal="center" vertical="center"/>
    </xf>
    <xf numFmtId="2" fontId="43" fillId="3" borderId="0" xfId="0" applyNumberFormat="1" applyFont="1" applyFill="1" applyAlignment="1">
      <alignment vertical="center"/>
    </xf>
    <xf numFmtId="2" fontId="0" fillId="3" borderId="0" xfId="0" applyNumberFormat="1" applyFill="1" applyAlignment="1">
      <alignment vertical="center"/>
    </xf>
    <xf numFmtId="2" fontId="43" fillId="3" borderId="40" xfId="0" applyNumberFormat="1" applyFont="1" applyFill="1" applyBorder="1" applyAlignment="1">
      <alignment horizontal="center" vertical="center"/>
    </xf>
    <xf numFmtId="2" fontId="45" fillId="3" borderId="18" xfId="0" applyNumberFormat="1" applyFont="1" applyFill="1" applyBorder="1" applyAlignment="1">
      <alignment horizontal="center" vertical="center"/>
    </xf>
    <xf numFmtId="2" fontId="43" fillId="3" borderId="64" xfId="0" applyNumberFormat="1" applyFont="1" applyFill="1" applyBorder="1" applyAlignment="1">
      <alignment horizontal="center" vertical="center"/>
    </xf>
    <xf numFmtId="2" fontId="43" fillId="3" borderId="18" xfId="0" applyNumberFormat="1" applyFont="1" applyFill="1" applyBorder="1" applyAlignment="1">
      <alignment horizontal="center" vertical="center"/>
    </xf>
    <xf numFmtId="2" fontId="43" fillId="3" borderId="76" xfId="0" applyNumberFormat="1" applyFont="1" applyFill="1" applyBorder="1" applyAlignment="1">
      <alignment horizontal="center" vertical="center"/>
    </xf>
    <xf numFmtId="2" fontId="45" fillId="3" borderId="32" xfId="0" applyNumberFormat="1" applyFont="1" applyFill="1" applyBorder="1" applyAlignment="1">
      <alignment horizontal="center" vertical="center"/>
    </xf>
    <xf numFmtId="2" fontId="43" fillId="3" borderId="32" xfId="0" applyNumberFormat="1" applyFont="1" applyFill="1" applyBorder="1" applyAlignment="1">
      <alignment horizontal="center" vertical="center"/>
    </xf>
    <xf numFmtId="2" fontId="43" fillId="3" borderId="77" xfId="0" applyNumberFormat="1" applyFont="1" applyFill="1" applyBorder="1" applyAlignment="1">
      <alignment horizontal="center" vertical="center"/>
    </xf>
    <xf numFmtId="2" fontId="43" fillId="2" borderId="8" xfId="0" applyNumberFormat="1" applyFont="1" applyFill="1" applyBorder="1" applyAlignment="1">
      <alignment horizontal="center" vertical="center"/>
    </xf>
    <xf numFmtId="2" fontId="43" fillId="2" borderId="29" xfId="0" applyNumberFormat="1" applyFont="1" applyFill="1" applyBorder="1" applyAlignment="1">
      <alignment horizontal="center" vertical="center"/>
    </xf>
    <xf numFmtId="2" fontId="45" fillId="3" borderId="39" xfId="0" applyNumberFormat="1" applyFont="1" applyFill="1" applyBorder="1" applyAlignment="1">
      <alignment horizontal="center" vertical="center"/>
    </xf>
    <xf numFmtId="2" fontId="43" fillId="3" borderId="41" xfId="0" applyNumberFormat="1" applyFont="1" applyFill="1" applyBorder="1" applyAlignment="1">
      <alignment horizontal="center" vertical="center"/>
    </xf>
    <xf numFmtId="4" fontId="0" fillId="3" borderId="0" xfId="0" applyNumberFormat="1" applyFill="1" applyAlignment="1">
      <alignment horizontal="center" vertical="center"/>
    </xf>
    <xf numFmtId="4" fontId="0" fillId="3" borderId="40" xfId="0" applyNumberFormat="1" applyFill="1" applyBorder="1" applyAlignment="1">
      <alignment horizontal="center" vertical="center"/>
    </xf>
    <xf numFmtId="4" fontId="45" fillId="2" borderId="69" xfId="0" applyNumberFormat="1" applyFont="1" applyFill="1" applyBorder="1" applyAlignment="1">
      <alignment horizontal="center" vertical="center"/>
    </xf>
    <xf numFmtId="4" fontId="45" fillId="2" borderId="70" xfId="0" applyNumberFormat="1" applyFont="1" applyFill="1" applyBorder="1" applyAlignment="1">
      <alignment horizontal="center" vertical="center"/>
    </xf>
    <xf numFmtId="4" fontId="45" fillId="3" borderId="31" xfId="0" applyNumberFormat="1" applyFont="1" applyFill="1" applyBorder="1" applyAlignment="1">
      <alignment horizontal="center" vertical="center"/>
    </xf>
    <xf numFmtId="4" fontId="45" fillId="2" borderId="29" xfId="0" applyNumberFormat="1" applyFont="1" applyFill="1" applyBorder="1" applyAlignment="1">
      <alignment horizontal="center" vertical="center"/>
    </xf>
    <xf numFmtId="0" fontId="2" fillId="5" borderId="40" xfId="0" applyFont="1" applyFill="1" applyBorder="1" applyAlignment="1">
      <alignment horizontal="center" vertical="center"/>
    </xf>
    <xf numFmtId="4" fontId="42" fillId="5" borderId="73" xfId="0" applyNumberFormat="1" applyFont="1" applyFill="1" applyBorder="1" applyAlignment="1">
      <alignment vertical="center"/>
    </xf>
    <xf numFmtId="4" fontId="43" fillId="5" borderId="5" xfId="0" applyNumberFormat="1" applyFont="1" applyFill="1" applyBorder="1" applyAlignment="1">
      <alignment horizontal="center" vertical="center"/>
    </xf>
    <xf numFmtId="4" fontId="43" fillId="5" borderId="6" xfId="0" applyNumberFormat="1" applyFont="1" applyFill="1" applyBorder="1" applyAlignment="1">
      <alignment horizontal="center" vertical="center"/>
    </xf>
    <xf numFmtId="4" fontId="43" fillId="5" borderId="7" xfId="0" applyNumberFormat="1" applyFont="1" applyFill="1" applyBorder="1" applyAlignment="1">
      <alignment horizontal="center" vertical="center"/>
    </xf>
    <xf numFmtId="4" fontId="43" fillId="0" borderId="0" xfId="0" applyNumberFormat="1" applyFont="1" applyAlignment="1">
      <alignment horizontal="center" vertical="center"/>
    </xf>
    <xf numFmtId="4" fontId="43" fillId="5" borderId="18" xfId="0" applyNumberFormat="1" applyFont="1" applyFill="1" applyBorder="1" applyAlignment="1">
      <alignment horizontal="center" vertical="center"/>
    </xf>
    <xf numFmtId="4" fontId="43" fillId="5" borderId="50" xfId="0" applyNumberFormat="1" applyFont="1" applyFill="1" applyBorder="1" applyAlignment="1">
      <alignment horizontal="center" vertical="center"/>
    </xf>
    <xf numFmtId="4" fontId="43" fillId="5" borderId="24" xfId="0" applyNumberFormat="1" applyFont="1" applyFill="1" applyBorder="1" applyAlignment="1">
      <alignment horizontal="center" vertical="center"/>
    </xf>
    <xf numFmtId="4" fontId="43" fillId="5" borderId="48" xfId="0" applyNumberFormat="1" applyFont="1" applyFill="1" applyBorder="1" applyAlignment="1">
      <alignment horizontal="center" vertical="center"/>
    </xf>
    <xf numFmtId="4" fontId="43" fillId="5" borderId="64" xfId="0" applyNumberFormat="1" applyFont="1" applyFill="1" applyBorder="1" applyAlignment="1">
      <alignment horizontal="center" vertical="center"/>
    </xf>
    <xf numFmtId="4" fontId="2" fillId="0" borderId="0" xfId="0" applyNumberFormat="1" applyFont="1" applyAlignment="1">
      <alignment horizontal="center" vertical="center"/>
    </xf>
    <xf numFmtId="4" fontId="43" fillId="5" borderId="74" xfId="0" applyNumberFormat="1" applyFont="1" applyFill="1" applyBorder="1" applyAlignment="1">
      <alignment horizontal="center" vertical="center"/>
    </xf>
    <xf numFmtId="4" fontId="43" fillId="5" borderId="63" xfId="0" applyNumberFormat="1" applyFont="1" applyFill="1" applyBorder="1" applyAlignment="1">
      <alignment horizontal="center" vertical="center"/>
    </xf>
    <xf numFmtId="4" fontId="43" fillId="5" borderId="21" xfId="0" applyNumberFormat="1" applyFont="1" applyFill="1" applyBorder="1" applyAlignment="1">
      <alignment horizontal="center" vertical="center"/>
    </xf>
    <xf numFmtId="4" fontId="43" fillId="5" borderId="65" xfId="0" applyNumberFormat="1" applyFont="1" applyFill="1" applyBorder="1" applyAlignment="1">
      <alignment horizontal="center" vertical="center"/>
    </xf>
    <xf numFmtId="4" fontId="43" fillId="5" borderId="46" xfId="0" applyNumberFormat="1" applyFont="1" applyFill="1" applyBorder="1" applyAlignment="1">
      <alignment horizontal="center" vertical="center"/>
    </xf>
    <xf numFmtId="4" fontId="43" fillId="5" borderId="44" xfId="0" applyNumberFormat="1" applyFont="1" applyFill="1" applyBorder="1" applyAlignment="1">
      <alignment horizontal="center" vertical="center"/>
    </xf>
    <xf numFmtId="4" fontId="43" fillId="5" borderId="25" xfId="0" applyNumberFormat="1" applyFont="1" applyFill="1" applyBorder="1" applyAlignment="1">
      <alignment horizontal="center" vertical="center"/>
    </xf>
    <xf numFmtId="4" fontId="43" fillId="5" borderId="33" xfId="0" applyNumberFormat="1" applyFont="1" applyFill="1" applyBorder="1" applyAlignment="1">
      <alignment horizontal="center" vertical="center"/>
    </xf>
    <xf numFmtId="4" fontId="43" fillId="5" borderId="9" xfId="0" applyNumberFormat="1" applyFont="1" applyFill="1" applyBorder="1" applyAlignment="1">
      <alignment horizontal="center" vertical="center"/>
    </xf>
    <xf numFmtId="4" fontId="43" fillId="5" borderId="10" xfId="0" applyNumberFormat="1" applyFont="1" applyFill="1" applyBorder="1" applyAlignment="1">
      <alignment horizontal="center" vertical="center"/>
    </xf>
    <xf numFmtId="4" fontId="43" fillId="5" borderId="34" xfId="0" applyNumberFormat="1" applyFont="1" applyFill="1" applyBorder="1" applyAlignment="1">
      <alignment horizontal="center" vertical="center"/>
    </xf>
    <xf numFmtId="4" fontId="43" fillId="5" borderId="75" xfId="0" applyNumberFormat="1" applyFont="1" applyFill="1" applyBorder="1" applyAlignment="1">
      <alignment horizontal="center" vertical="center"/>
    </xf>
    <xf numFmtId="4" fontId="43" fillId="3" borderId="0" xfId="0" applyNumberFormat="1" applyFont="1" applyFill="1" applyAlignment="1">
      <alignment horizontal="center" vertical="center"/>
    </xf>
    <xf numFmtId="0" fontId="2" fillId="2" borderId="40" xfId="0" applyFont="1" applyFill="1" applyBorder="1" applyAlignment="1">
      <alignment horizontal="center" vertical="center"/>
    </xf>
    <xf numFmtId="4" fontId="45" fillId="3" borderId="5" xfId="0" applyNumberFormat="1" applyFont="1" applyFill="1" applyBorder="1" applyAlignment="1">
      <alignment horizontal="center" vertical="center"/>
    </xf>
    <xf numFmtId="4" fontId="43" fillId="3" borderId="6" xfId="0" applyNumberFormat="1" applyFont="1" applyFill="1" applyBorder="1" applyAlignment="1">
      <alignment horizontal="center" vertical="center"/>
    </xf>
    <xf numFmtId="4" fontId="43" fillId="3" borderId="7" xfId="0" applyNumberFormat="1" applyFont="1" applyFill="1" applyBorder="1" applyAlignment="1">
      <alignment horizontal="center" vertical="center"/>
    </xf>
    <xf numFmtId="4" fontId="43" fillId="3" borderId="5" xfId="0" applyNumberFormat="1" applyFont="1" applyFill="1" applyBorder="1" applyAlignment="1">
      <alignment horizontal="center" vertical="center"/>
    </xf>
    <xf numFmtId="4" fontId="43" fillId="3" borderId="6" xfId="0" applyNumberFormat="1" applyFont="1" applyFill="1" applyBorder="1" applyAlignment="1">
      <alignment horizontal="right" vertical="center"/>
    </xf>
    <xf numFmtId="4" fontId="0" fillId="3" borderId="53" xfId="0" applyNumberFormat="1" applyFill="1" applyBorder="1" applyAlignment="1">
      <alignment horizontal="center" vertical="center"/>
    </xf>
    <xf numFmtId="4" fontId="0" fillId="0" borderId="0" xfId="0" applyNumberFormat="1" applyAlignment="1">
      <alignment vertical="center"/>
    </xf>
    <xf numFmtId="4" fontId="49" fillId="0" borderId="31" xfId="0" applyNumberFormat="1" applyFont="1" applyBorder="1" applyAlignment="1">
      <alignment horizontal="center" vertical="center"/>
    </xf>
    <xf numFmtId="4" fontId="48" fillId="0" borderId="0" xfId="0" applyNumberFormat="1" applyFont="1" applyAlignment="1">
      <alignment vertical="center"/>
    </xf>
    <xf numFmtId="4" fontId="21" fillId="0" borderId="56" xfId="0" applyNumberFormat="1" applyFont="1" applyBorder="1" applyAlignment="1">
      <alignment horizontal="center" vertical="center"/>
    </xf>
    <xf numFmtId="4" fontId="21" fillId="0" borderId="62" xfId="0" applyNumberFormat="1" applyFont="1" applyBorder="1" applyAlignment="1">
      <alignment horizontal="center" vertical="center"/>
    </xf>
    <xf numFmtId="4" fontId="21" fillId="0" borderId="10" xfId="0" applyNumberFormat="1" applyFont="1" applyBorder="1" applyAlignment="1">
      <alignment horizontal="center" vertical="center"/>
    </xf>
    <xf numFmtId="4" fontId="48" fillId="3" borderId="0" xfId="0" applyNumberFormat="1" applyFont="1" applyFill="1" applyAlignment="1">
      <alignment horizontal="center" vertical="center"/>
    </xf>
    <xf numFmtId="4" fontId="1" fillId="3" borderId="7" xfId="0" applyNumberFormat="1" applyFont="1" applyFill="1" applyBorder="1" applyAlignment="1">
      <alignment horizontal="center" vertical="center" wrapText="1"/>
    </xf>
    <xf numFmtId="0" fontId="21" fillId="3" borderId="55" xfId="0" applyFont="1" applyFill="1" applyBorder="1" applyAlignment="1">
      <alignment horizontal="center" vertical="center"/>
    </xf>
    <xf numFmtId="2" fontId="1" fillId="3" borderId="9" xfId="0" applyNumberFormat="1" applyFont="1" applyFill="1" applyBorder="1" applyAlignment="1">
      <alignment vertical="center"/>
    </xf>
    <xf numFmtId="16" fontId="1" fillId="3" borderId="55" xfId="0" applyNumberFormat="1" applyFont="1" applyFill="1" applyBorder="1" applyAlignment="1">
      <alignment horizontal="center" vertical="center"/>
    </xf>
    <xf numFmtId="0" fontId="4" fillId="0" borderId="7" xfId="0" applyFont="1" applyBorder="1" applyAlignment="1">
      <alignment horizontal="center" vertical="center"/>
    </xf>
    <xf numFmtId="0" fontId="4" fillId="0" borderId="34" xfId="0" applyFont="1" applyBorder="1" applyAlignment="1">
      <alignment horizontal="center" vertical="center"/>
    </xf>
    <xf numFmtId="0" fontId="14" fillId="5" borderId="33" xfId="0" applyFont="1" applyFill="1" applyBorder="1" applyAlignment="1">
      <alignment horizontal="center" vertical="center"/>
    </xf>
    <xf numFmtId="0" fontId="1" fillId="6" borderId="9" xfId="0" applyFont="1" applyFill="1" applyBorder="1" applyAlignment="1">
      <alignment horizontal="center" vertical="center"/>
    </xf>
    <xf numFmtId="0" fontId="1" fillId="5" borderId="58" xfId="0" applyFont="1" applyFill="1" applyBorder="1" applyAlignment="1">
      <alignment horizontal="center" vertical="center"/>
    </xf>
    <xf numFmtId="0" fontId="14" fillId="5" borderId="58" xfId="0" applyFont="1" applyFill="1" applyBorder="1" applyAlignment="1">
      <alignment horizontal="center" vertical="center"/>
    </xf>
    <xf numFmtId="0" fontId="1" fillId="5" borderId="59" xfId="0" applyFont="1" applyFill="1" applyBorder="1" applyAlignment="1">
      <alignment horizontal="center" vertical="center"/>
    </xf>
    <xf numFmtId="4" fontId="1" fillId="0" borderId="2" xfId="0" applyNumberFormat="1" applyFont="1" applyBorder="1" applyAlignment="1">
      <alignment horizontal="center" vertical="center"/>
    </xf>
    <xf numFmtId="4" fontId="21" fillId="0" borderId="36" xfId="0" applyNumberFormat="1" applyFont="1" applyBorder="1" applyAlignment="1">
      <alignment horizontal="center" vertical="center"/>
    </xf>
    <xf numFmtId="0" fontId="1" fillId="2" borderId="46" xfId="0" applyFont="1" applyFill="1" applyBorder="1" applyAlignment="1">
      <alignment vertical="center"/>
    </xf>
    <xf numFmtId="4" fontId="1" fillId="3" borderId="46" xfId="0" applyNumberFormat="1" applyFont="1" applyFill="1"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4" xfId="0" applyFont="1" applyFill="1" applyBorder="1" applyAlignment="1">
      <alignment horizontal="center" vertical="center"/>
    </xf>
    <xf numFmtId="0" fontId="37" fillId="0" borderId="34" xfId="0" applyFont="1" applyBorder="1" applyAlignment="1">
      <alignment horizontal="center" vertical="center"/>
    </xf>
    <xf numFmtId="0" fontId="21" fillId="3" borderId="72" xfId="0" applyFont="1" applyFill="1" applyBorder="1" applyAlignment="1">
      <alignment horizontal="center" vertical="center"/>
    </xf>
    <xf numFmtId="172" fontId="14" fillId="3" borderId="30" xfId="0" applyNumberFormat="1" applyFont="1" applyFill="1" applyBorder="1" applyAlignment="1">
      <alignment horizontal="center" vertical="center"/>
    </xf>
    <xf numFmtId="2" fontId="1" fillId="3" borderId="27" xfId="0" applyNumberFormat="1" applyFont="1" applyFill="1" applyBorder="1" applyAlignment="1">
      <alignment horizontal="center" vertical="center"/>
    </xf>
    <xf numFmtId="0" fontId="21" fillId="3" borderId="29" xfId="0" applyFont="1" applyFill="1" applyBorder="1" applyAlignment="1">
      <alignment vertical="center"/>
    </xf>
    <xf numFmtId="4" fontId="1" fillId="3" borderId="2" xfId="0" applyNumberFormat="1" applyFont="1" applyFill="1" applyBorder="1" applyAlignment="1">
      <alignment horizontal="center" vertical="center" wrapText="1"/>
    </xf>
    <xf numFmtId="2" fontId="21" fillId="0" borderId="26" xfId="0" applyNumberFormat="1" applyFont="1" applyBorder="1" applyAlignment="1">
      <alignment horizontal="center" vertical="center"/>
    </xf>
    <xf numFmtId="4" fontId="1" fillId="0" borderId="38" xfId="0" applyNumberFormat="1" applyFont="1" applyBorder="1" applyAlignment="1">
      <alignment horizontal="center" vertical="center"/>
    </xf>
    <xf numFmtId="4" fontId="21" fillId="3" borderId="79" xfId="0" applyNumberFormat="1" applyFont="1" applyFill="1" applyBorder="1" applyAlignment="1">
      <alignment horizontal="center" vertical="center"/>
    </xf>
    <xf numFmtId="4" fontId="1" fillId="3" borderId="1" xfId="0" applyNumberFormat="1" applyFont="1" applyFill="1" applyBorder="1" applyAlignment="1">
      <alignment horizontal="center" vertical="center"/>
    </xf>
    <xf numFmtId="4" fontId="1" fillId="3" borderId="4" xfId="1" applyNumberFormat="1" applyFont="1" applyFill="1" applyBorder="1" applyAlignment="1">
      <alignment horizontal="center" vertical="center"/>
    </xf>
    <xf numFmtId="4" fontId="21" fillId="3" borderId="74" xfId="0" applyNumberFormat="1" applyFont="1" applyFill="1" applyBorder="1" applyAlignment="1">
      <alignment horizontal="center" vertical="center"/>
    </xf>
    <xf numFmtId="4" fontId="1" fillId="3" borderId="64" xfId="1" applyNumberFormat="1" applyFont="1" applyFill="1" applyBorder="1" applyAlignment="1">
      <alignment horizontal="center" vertical="center"/>
    </xf>
    <xf numFmtId="4" fontId="1" fillId="3" borderId="55" xfId="0" applyNumberFormat="1" applyFont="1" applyFill="1" applyBorder="1" applyAlignment="1">
      <alignment horizontal="center" vertical="center"/>
    </xf>
    <xf numFmtId="4" fontId="21" fillId="3" borderId="76" xfId="0" applyNumberFormat="1" applyFont="1" applyFill="1" applyBorder="1" applyAlignment="1">
      <alignment horizontal="center" vertical="center"/>
    </xf>
    <xf numFmtId="4" fontId="1" fillId="3" borderId="7" xfId="1" applyNumberFormat="1" applyFont="1" applyFill="1" applyBorder="1" applyAlignment="1">
      <alignment horizontal="center" vertical="center"/>
    </xf>
    <xf numFmtId="4" fontId="1" fillId="3" borderId="5" xfId="0" applyNumberFormat="1" applyFont="1" applyFill="1" applyBorder="1" applyAlignment="1">
      <alignment horizontal="center" vertical="center"/>
    </xf>
    <xf numFmtId="4" fontId="1" fillId="3" borderId="63" xfId="0" applyNumberFormat="1" applyFont="1" applyFill="1" applyBorder="1" applyAlignment="1">
      <alignment horizontal="center" vertical="center"/>
    </xf>
    <xf numFmtId="4" fontId="21" fillId="3" borderId="41" xfId="0" applyNumberFormat="1" applyFont="1" applyFill="1" applyBorder="1" applyAlignment="1">
      <alignment horizontal="center" vertical="center"/>
    </xf>
    <xf numFmtId="4" fontId="14" fillId="3" borderId="27" xfId="0" applyNumberFormat="1" applyFont="1" applyFill="1" applyBorder="1" applyAlignment="1">
      <alignment horizontal="center" vertical="center"/>
    </xf>
    <xf numFmtId="4" fontId="1" fillId="3" borderId="70" xfId="0" applyNumberFormat="1" applyFont="1" applyFill="1" applyBorder="1" applyAlignment="1">
      <alignment horizontal="center" vertical="center"/>
    </xf>
    <xf numFmtId="4" fontId="21" fillId="3" borderId="30" xfId="0" applyNumberFormat="1" applyFont="1" applyFill="1" applyBorder="1" applyAlignment="1">
      <alignment horizontal="center" vertical="center"/>
    </xf>
    <xf numFmtId="4" fontId="21" fillId="3" borderId="4" xfId="0" applyNumberFormat="1" applyFont="1" applyFill="1" applyBorder="1" applyAlignment="1">
      <alignment horizontal="center" vertical="center"/>
    </xf>
    <xf numFmtId="4" fontId="21" fillId="3" borderId="7" xfId="0" applyNumberFormat="1" applyFont="1" applyFill="1" applyBorder="1" applyAlignment="1">
      <alignment horizontal="center" vertical="center"/>
    </xf>
    <xf numFmtId="4" fontId="21" fillId="3" borderId="28" xfId="0" applyNumberFormat="1" applyFont="1" applyFill="1" applyBorder="1" applyAlignment="1">
      <alignment horizontal="center" vertical="center"/>
    </xf>
    <xf numFmtId="4" fontId="1" fillId="3" borderId="13" xfId="0" applyNumberFormat="1" applyFont="1" applyFill="1" applyBorder="1" applyAlignment="1">
      <alignment horizontal="center" vertical="center"/>
    </xf>
    <xf numFmtId="4" fontId="1" fillId="3" borderId="56" xfId="0" applyNumberFormat="1" applyFont="1" applyFill="1" applyBorder="1" applyAlignment="1">
      <alignment horizontal="center" vertical="center"/>
    </xf>
    <xf numFmtId="4" fontId="1" fillId="3" borderId="10" xfId="0" applyNumberFormat="1" applyFont="1" applyFill="1" applyBorder="1" applyAlignment="1">
      <alignment horizontal="center" vertical="center"/>
    </xf>
    <xf numFmtId="0" fontId="1" fillId="5" borderId="56" xfId="0" applyFont="1" applyFill="1" applyBorder="1" applyAlignment="1">
      <alignment horizontal="center" vertical="center"/>
    </xf>
    <xf numFmtId="0" fontId="6" fillId="3" borderId="0" xfId="0" applyFont="1" applyFill="1" applyAlignment="1">
      <alignment horizontal="center" vertical="center"/>
    </xf>
    <xf numFmtId="4" fontId="1" fillId="3" borderId="67" xfId="0" applyNumberFormat="1" applyFont="1" applyFill="1" applyBorder="1" applyAlignment="1">
      <alignment horizontal="center" vertical="center"/>
    </xf>
    <xf numFmtId="4" fontId="1" fillId="3" borderId="68" xfId="0" applyNumberFormat="1" applyFont="1" applyFill="1" applyBorder="1" applyAlignment="1">
      <alignment horizontal="center" vertical="center"/>
    </xf>
    <xf numFmtId="0" fontId="33" fillId="3" borderId="35" xfId="0" applyFont="1" applyFill="1" applyBorder="1" applyAlignment="1">
      <alignment horizontal="center" vertical="center"/>
    </xf>
    <xf numFmtId="4" fontId="1" fillId="2" borderId="27" xfId="0" applyNumberFormat="1" applyFont="1" applyFill="1" applyBorder="1" applyAlignment="1">
      <alignment vertical="center"/>
    </xf>
    <xf numFmtId="4" fontId="1" fillId="2" borderId="3" xfId="0" applyNumberFormat="1" applyFont="1" applyFill="1" applyBorder="1" applyAlignment="1">
      <alignment horizontal="center" vertical="center"/>
    </xf>
    <xf numFmtId="4" fontId="1" fillId="2" borderId="6" xfId="0" applyNumberFormat="1" applyFont="1" applyFill="1" applyBorder="1" applyAlignment="1">
      <alignment horizontal="center" vertical="center"/>
    </xf>
    <xf numFmtId="4" fontId="1" fillId="2" borderId="26" xfId="0" applyNumberFormat="1" applyFont="1" applyFill="1" applyBorder="1" applyAlignment="1">
      <alignment horizontal="center" vertical="center"/>
    </xf>
    <xf numFmtId="4" fontId="1" fillId="2" borderId="30" xfId="0" applyNumberFormat="1" applyFont="1" applyFill="1" applyBorder="1" applyAlignment="1">
      <alignment horizontal="center" vertical="center"/>
    </xf>
    <xf numFmtId="4" fontId="1" fillId="3" borderId="32" xfId="0" applyNumberFormat="1" applyFont="1" applyFill="1" applyBorder="1" applyAlignment="1">
      <alignment horizontal="center" vertical="center"/>
    </xf>
    <xf numFmtId="4" fontId="21" fillId="0" borderId="59" xfId="0" applyNumberFormat="1" applyFont="1" applyBorder="1" applyAlignment="1">
      <alignment horizontal="center" vertical="center"/>
    </xf>
    <xf numFmtId="4" fontId="21" fillId="3" borderId="41" xfId="0" applyNumberFormat="1" applyFont="1" applyFill="1" applyBorder="1" applyAlignment="1">
      <alignment horizontal="center" vertical="center" wrapText="1"/>
    </xf>
    <xf numFmtId="4" fontId="1" fillId="3" borderId="27" xfId="0" applyNumberFormat="1" applyFont="1" applyFill="1" applyBorder="1" applyAlignment="1">
      <alignment horizontal="center" vertical="center" wrapText="1"/>
    </xf>
    <xf numFmtId="4" fontId="1" fillId="3" borderId="28" xfId="1" applyNumberFormat="1" applyFont="1" applyFill="1" applyBorder="1" applyAlignment="1">
      <alignment horizontal="center" vertical="center" wrapText="1"/>
    </xf>
    <xf numFmtId="4" fontId="1" fillId="3" borderId="25" xfId="0" applyNumberFormat="1" applyFont="1" applyFill="1" applyBorder="1" applyAlignment="1">
      <alignment horizontal="center" vertical="center" wrapText="1"/>
    </xf>
    <xf numFmtId="4" fontId="1" fillId="3" borderId="26" xfId="0" applyNumberFormat="1" applyFont="1" applyFill="1" applyBorder="1" applyAlignment="1">
      <alignment horizontal="center" vertical="center" wrapText="1"/>
    </xf>
    <xf numFmtId="2" fontId="1" fillId="2" borderId="9" xfId="0" applyNumberFormat="1" applyFont="1" applyFill="1" applyBorder="1" applyAlignment="1">
      <alignment horizontal="center" vertical="center"/>
    </xf>
    <xf numFmtId="4" fontId="0" fillId="0" borderId="0" xfId="0" applyNumberFormat="1"/>
    <xf numFmtId="4" fontId="21" fillId="0" borderId="0" xfId="0" applyNumberFormat="1" applyFont="1" applyAlignment="1">
      <alignment vertical="center"/>
    </xf>
    <xf numFmtId="4" fontId="33" fillId="0" borderId="30" xfId="0" applyNumberFormat="1" applyFont="1" applyBorder="1" applyAlignment="1">
      <alignment horizontal="center" vertical="center"/>
    </xf>
    <xf numFmtId="4" fontId="21" fillId="0" borderId="0" xfId="0" applyNumberFormat="1" applyFont="1"/>
    <xf numFmtId="4" fontId="1" fillId="5" borderId="3" xfId="0" applyNumberFormat="1" applyFont="1" applyFill="1" applyBorder="1" applyAlignment="1">
      <alignment horizontal="center" vertical="center"/>
    </xf>
    <xf numFmtId="4" fontId="1" fillId="5" borderId="47" xfId="0" applyNumberFormat="1" applyFont="1" applyFill="1" applyBorder="1" applyAlignment="1">
      <alignment horizontal="center" vertical="center"/>
    </xf>
    <xf numFmtId="4" fontId="1" fillId="5" borderId="6" xfId="0" applyNumberFormat="1" applyFont="1" applyFill="1" applyBorder="1" applyAlignment="1">
      <alignment horizontal="center" vertical="center"/>
    </xf>
    <xf numFmtId="4" fontId="1" fillId="5" borderId="9" xfId="0" applyNumberFormat="1" applyFont="1" applyFill="1" applyBorder="1" applyAlignment="1">
      <alignment horizontal="center" vertical="center"/>
    </xf>
    <xf numFmtId="4" fontId="1" fillId="5" borderId="53" xfId="0" applyNumberFormat="1" applyFont="1" applyFill="1" applyBorder="1" applyAlignment="1">
      <alignment horizontal="center" vertical="center"/>
    </xf>
    <xf numFmtId="4" fontId="1" fillId="0" borderId="0" xfId="0" applyNumberFormat="1" applyFont="1" applyAlignment="1">
      <alignment vertical="center"/>
    </xf>
    <xf numFmtId="4" fontId="21" fillId="3" borderId="0" xfId="0" applyNumberFormat="1" applyFont="1" applyFill="1" applyAlignment="1">
      <alignment vertical="center"/>
    </xf>
    <xf numFmtId="4" fontId="1" fillId="2" borderId="56" xfId="0" applyNumberFormat="1" applyFont="1" applyFill="1" applyBorder="1" applyAlignment="1">
      <alignment vertical="center"/>
    </xf>
    <xf numFmtId="4" fontId="1" fillId="2" borderId="23" xfId="0" applyNumberFormat="1" applyFont="1" applyFill="1" applyBorder="1" applyAlignment="1">
      <alignment vertical="center"/>
    </xf>
    <xf numFmtId="4" fontId="1" fillId="2" borderId="57" xfId="0" applyNumberFormat="1" applyFont="1" applyFill="1" applyBorder="1" applyAlignment="1">
      <alignment vertical="center"/>
    </xf>
    <xf numFmtId="4" fontId="1" fillId="2" borderId="21" xfId="0" applyNumberFormat="1" applyFont="1" applyFill="1" applyBorder="1" applyAlignment="1">
      <alignment horizontal="center" vertical="center"/>
    </xf>
    <xf numFmtId="4" fontId="1" fillId="2" borderId="6" xfId="0" applyNumberFormat="1" applyFont="1" applyFill="1" applyBorder="1" applyAlignment="1">
      <alignment horizontal="center" vertical="center" wrapText="1"/>
    </xf>
    <xf numFmtId="4" fontId="1" fillId="2" borderId="24" xfId="0" applyNumberFormat="1" applyFont="1" applyFill="1" applyBorder="1" applyAlignment="1">
      <alignment horizontal="center" vertical="center"/>
    </xf>
    <xf numFmtId="4" fontId="1" fillId="0" borderId="0" xfId="0" applyNumberFormat="1" applyFont="1" applyAlignment="1">
      <alignment horizontal="center" vertical="center"/>
    </xf>
    <xf numFmtId="4" fontId="1" fillId="2" borderId="10" xfId="0" applyNumberFormat="1" applyFont="1" applyFill="1" applyBorder="1" applyAlignment="1">
      <alignment vertical="center"/>
    </xf>
    <xf numFmtId="4" fontId="1" fillId="2" borderId="71" xfId="0" applyNumberFormat="1" applyFont="1" applyFill="1" applyBorder="1" applyAlignment="1">
      <alignment vertical="center"/>
    </xf>
    <xf numFmtId="4" fontId="1" fillId="2" borderId="33" xfId="0" applyNumberFormat="1" applyFont="1" applyFill="1" applyBorder="1" applyAlignment="1">
      <alignment vertical="center"/>
    </xf>
    <xf numFmtId="4" fontId="62" fillId="2" borderId="56" xfId="0" applyNumberFormat="1" applyFont="1" applyFill="1" applyBorder="1" applyAlignment="1">
      <alignment vertical="center"/>
    </xf>
    <xf numFmtId="4" fontId="62" fillId="2" borderId="23" xfId="0" applyNumberFormat="1" applyFont="1" applyFill="1" applyBorder="1" applyAlignment="1">
      <alignment vertical="center"/>
    </xf>
    <xf numFmtId="4" fontId="62" fillId="2" borderId="57" xfId="0" applyNumberFormat="1" applyFont="1" applyFill="1" applyBorder="1" applyAlignment="1">
      <alignment vertical="center"/>
    </xf>
    <xf numFmtId="4" fontId="1" fillId="2" borderId="9" xfId="0" applyNumberFormat="1" applyFont="1" applyFill="1" applyBorder="1" applyAlignment="1">
      <alignment horizontal="center" vertical="center"/>
    </xf>
    <xf numFmtId="4" fontId="1" fillId="2" borderId="24" xfId="0" applyNumberFormat="1" applyFont="1" applyFill="1" applyBorder="1" applyAlignment="1">
      <alignment horizontal="center" vertical="center" wrapText="1"/>
    </xf>
    <xf numFmtId="4" fontId="21" fillId="0" borderId="64" xfId="0" applyNumberFormat="1" applyFont="1" applyBorder="1" applyAlignment="1">
      <alignment horizontal="center" vertical="center"/>
    </xf>
    <xf numFmtId="4" fontId="1" fillId="2" borderId="9" xfId="0" applyNumberFormat="1" applyFont="1" applyFill="1" applyBorder="1" applyAlignment="1">
      <alignment horizontal="center" vertical="center" wrapText="1"/>
    </xf>
    <xf numFmtId="4" fontId="1" fillId="3" borderId="0" xfId="0" applyNumberFormat="1" applyFont="1" applyFill="1" applyAlignment="1">
      <alignment vertical="center"/>
    </xf>
    <xf numFmtId="4" fontId="1" fillId="3" borderId="40" xfId="0" applyNumberFormat="1" applyFont="1" applyFill="1" applyBorder="1" applyAlignment="1">
      <alignment horizontal="center" vertical="center"/>
    </xf>
    <xf numFmtId="4" fontId="1" fillId="2" borderId="57" xfId="0" applyNumberFormat="1" applyFont="1" applyFill="1" applyBorder="1" applyAlignment="1">
      <alignment horizontal="center" vertical="center"/>
    </xf>
    <xf numFmtId="4" fontId="1" fillId="2" borderId="0" xfId="0" applyNumberFormat="1" applyFont="1" applyFill="1" applyAlignment="1">
      <alignment horizontal="center" vertical="center"/>
    </xf>
    <xf numFmtId="4" fontId="1" fillId="2" borderId="5" xfId="0" applyNumberFormat="1" applyFont="1" applyFill="1" applyBorder="1" applyAlignment="1">
      <alignment horizontal="center" vertical="center"/>
    </xf>
    <xf numFmtId="4" fontId="1" fillId="2" borderId="43" xfId="0" applyNumberFormat="1" applyFont="1" applyFill="1" applyBorder="1" applyAlignment="1">
      <alignment horizontal="center" vertical="center"/>
    </xf>
    <xf numFmtId="4" fontId="33" fillId="3" borderId="74" xfId="0" applyNumberFormat="1" applyFont="1" applyFill="1" applyBorder="1" applyAlignment="1">
      <alignment horizontal="center" vertical="center"/>
    </xf>
    <xf numFmtId="4" fontId="1" fillId="2" borderId="46" xfId="0" applyNumberFormat="1" applyFont="1" applyFill="1" applyBorder="1" applyAlignment="1">
      <alignment horizontal="center" vertical="center"/>
    </xf>
    <xf numFmtId="4" fontId="21" fillId="6" borderId="73" xfId="0" applyNumberFormat="1" applyFont="1" applyFill="1" applyBorder="1" applyAlignment="1">
      <alignment horizontal="center" vertical="center"/>
    </xf>
    <xf numFmtId="4" fontId="1" fillId="2" borderId="65" xfId="0" applyNumberFormat="1" applyFont="1" applyFill="1" applyBorder="1" applyAlignment="1">
      <alignment horizontal="center" vertical="center"/>
    </xf>
    <xf numFmtId="4" fontId="1" fillId="2" borderId="63" xfId="0" applyNumberFormat="1" applyFont="1" applyFill="1" applyBorder="1" applyAlignment="1">
      <alignment horizontal="center" vertical="center"/>
    </xf>
    <xf numFmtId="4" fontId="1" fillId="2" borderId="47" xfId="0" applyNumberFormat="1" applyFont="1" applyFill="1" applyBorder="1" applyAlignment="1">
      <alignment horizontal="center" vertical="center"/>
    </xf>
    <xf numFmtId="4" fontId="1" fillId="2" borderId="13" xfId="0" applyNumberFormat="1" applyFont="1" applyFill="1" applyBorder="1" applyAlignment="1">
      <alignment horizontal="left" vertical="center" wrapText="1"/>
    </xf>
    <xf numFmtId="4" fontId="62" fillId="2" borderId="48" xfId="0" applyNumberFormat="1" applyFont="1" applyFill="1" applyBorder="1" applyAlignment="1">
      <alignment horizontal="left" vertical="center"/>
    </xf>
    <xf numFmtId="4" fontId="1" fillId="2" borderId="56" xfId="0" applyNumberFormat="1" applyFont="1" applyFill="1" applyBorder="1" applyAlignment="1">
      <alignment horizontal="left" vertical="center" wrapText="1"/>
    </xf>
    <xf numFmtId="4" fontId="62" fillId="2" borderId="56" xfId="0" applyNumberFormat="1" applyFont="1" applyFill="1" applyBorder="1" applyAlignment="1">
      <alignment horizontal="left" vertical="center" wrapText="1"/>
    </xf>
    <xf numFmtId="4" fontId="1" fillId="2" borderId="56" xfId="0" applyNumberFormat="1" applyFont="1" applyFill="1" applyBorder="1" applyAlignment="1">
      <alignment horizontal="left" vertical="center"/>
    </xf>
    <xf numFmtId="4" fontId="62" fillId="2" borderId="56" xfId="0" applyNumberFormat="1" applyFont="1" applyFill="1" applyBorder="1" applyAlignment="1">
      <alignment horizontal="left" vertical="center"/>
    </xf>
    <xf numFmtId="4" fontId="62" fillId="2" borderId="44" xfId="0" applyNumberFormat="1" applyFont="1" applyFill="1" applyBorder="1" applyAlignment="1">
      <alignment horizontal="left" vertical="center"/>
    </xf>
    <xf numFmtId="4" fontId="21" fillId="0" borderId="0" xfId="0" applyNumberFormat="1" applyFont="1" applyAlignment="1">
      <alignment vertical="center" wrapText="1"/>
    </xf>
    <xf numFmtId="4" fontId="1" fillId="2" borderId="51" xfId="0" applyNumberFormat="1" applyFont="1" applyFill="1" applyBorder="1" applyAlignment="1">
      <alignment horizontal="left" vertical="center" wrapText="1"/>
    </xf>
    <xf numFmtId="4" fontId="21" fillId="0" borderId="0" xfId="0" applyNumberFormat="1" applyFont="1" applyAlignment="1">
      <alignment wrapText="1"/>
    </xf>
    <xf numFmtId="4" fontId="1" fillId="2" borderId="8" xfId="0" applyNumberFormat="1" applyFont="1" applyFill="1" applyBorder="1" applyAlignment="1">
      <alignment horizontal="center" vertical="center"/>
    </xf>
    <xf numFmtId="4" fontId="1" fillId="2" borderId="13" xfId="0" applyNumberFormat="1" applyFont="1" applyFill="1" applyBorder="1" applyAlignment="1">
      <alignment vertical="center" wrapText="1"/>
    </xf>
    <xf numFmtId="4" fontId="1" fillId="2" borderId="56" xfId="0" applyNumberFormat="1" applyFont="1" applyFill="1" applyBorder="1" applyAlignment="1">
      <alignment vertical="center" wrapText="1"/>
    </xf>
    <xf numFmtId="4" fontId="1" fillId="2" borderId="51" xfId="0" applyNumberFormat="1" applyFont="1" applyFill="1" applyBorder="1" applyAlignment="1">
      <alignment vertical="center" wrapText="1"/>
    </xf>
    <xf numFmtId="4" fontId="1" fillId="2" borderId="69" xfId="0" applyNumberFormat="1" applyFont="1" applyFill="1" applyBorder="1" applyAlignment="1">
      <alignment vertical="center"/>
    </xf>
    <xf numFmtId="4" fontId="14" fillId="3" borderId="0" xfId="0" applyNumberFormat="1" applyFont="1" applyFill="1" applyAlignment="1">
      <alignment vertical="center"/>
    </xf>
    <xf numFmtId="4" fontId="1" fillId="2" borderId="36" xfId="0" applyNumberFormat="1" applyFont="1" applyFill="1" applyBorder="1" applyAlignment="1">
      <alignment horizontal="center" vertical="center"/>
    </xf>
    <xf numFmtId="4" fontId="1" fillId="2" borderId="17" xfId="0" applyNumberFormat="1" applyFont="1" applyFill="1" applyBorder="1" applyAlignment="1">
      <alignment horizontal="center" vertical="center"/>
    </xf>
    <xf numFmtId="4" fontId="1" fillId="2" borderId="4" xfId="0" applyNumberFormat="1" applyFont="1" applyFill="1" applyBorder="1" applyAlignment="1">
      <alignment horizontal="center" vertical="center"/>
    </xf>
    <xf numFmtId="4" fontId="1" fillId="2" borderId="7" xfId="0" applyNumberFormat="1" applyFont="1" applyFill="1" applyBorder="1" applyAlignment="1">
      <alignment horizontal="center" vertical="center"/>
    </xf>
    <xf numFmtId="4" fontId="1" fillId="2" borderId="34" xfId="0" applyNumberFormat="1" applyFont="1" applyFill="1" applyBorder="1" applyAlignment="1">
      <alignment horizontal="center" vertical="center"/>
    </xf>
    <xf numFmtId="4" fontId="1" fillId="2" borderId="53" xfId="0" applyNumberFormat="1" applyFont="1" applyFill="1" applyBorder="1" applyAlignment="1">
      <alignment vertical="center"/>
    </xf>
    <xf numFmtId="4" fontId="21" fillId="5" borderId="53" xfId="0" applyNumberFormat="1" applyFont="1" applyFill="1" applyBorder="1" applyAlignment="1">
      <alignment vertical="center"/>
    </xf>
    <xf numFmtId="4" fontId="21" fillId="5" borderId="70" xfId="0" applyNumberFormat="1" applyFont="1" applyFill="1" applyBorder="1" applyAlignment="1">
      <alignment vertical="center"/>
    </xf>
    <xf numFmtId="4" fontId="21" fillId="5" borderId="53" xfId="0" applyNumberFormat="1" applyFont="1" applyFill="1" applyBorder="1" applyAlignment="1">
      <alignment horizontal="center" vertical="center"/>
    </xf>
    <xf numFmtId="4" fontId="1" fillId="2" borderId="31" xfId="0" applyNumberFormat="1" applyFont="1" applyFill="1" applyBorder="1" applyAlignment="1">
      <alignment horizontal="center" vertical="center"/>
    </xf>
    <xf numFmtId="4" fontId="1" fillId="2" borderId="52" xfId="0" applyNumberFormat="1" applyFont="1" applyFill="1" applyBorder="1" applyAlignment="1">
      <alignment horizontal="center" vertical="center"/>
    </xf>
    <xf numFmtId="4" fontId="1" fillId="2" borderId="70" xfId="0" applyNumberFormat="1" applyFont="1" applyFill="1" applyBorder="1" applyAlignment="1">
      <alignment horizontal="center" vertical="center"/>
    </xf>
    <xf numFmtId="4" fontId="1" fillId="2" borderId="53" xfId="0" applyNumberFormat="1" applyFont="1" applyFill="1" applyBorder="1" applyAlignment="1">
      <alignment horizontal="center" vertical="center"/>
    </xf>
    <xf numFmtId="4" fontId="14" fillId="3" borderId="53" xfId="0" applyNumberFormat="1" applyFont="1" applyFill="1" applyBorder="1" applyAlignment="1">
      <alignment vertical="center"/>
    </xf>
    <xf numFmtId="4" fontId="1" fillId="3" borderId="29" xfId="0" applyNumberFormat="1" applyFont="1" applyFill="1" applyBorder="1" applyAlignment="1">
      <alignment horizontal="center" vertical="center"/>
    </xf>
    <xf numFmtId="4" fontId="1" fillId="2" borderId="52" xfId="0" applyNumberFormat="1" applyFont="1" applyFill="1" applyBorder="1" applyAlignment="1">
      <alignment vertical="center"/>
    </xf>
    <xf numFmtId="4" fontId="1" fillId="2" borderId="70" xfId="0" applyNumberFormat="1" applyFont="1" applyFill="1" applyBorder="1" applyAlignment="1">
      <alignment vertical="center"/>
    </xf>
    <xf numFmtId="4" fontId="14" fillId="3" borderId="38" xfId="0" applyNumberFormat="1" applyFont="1" applyFill="1" applyBorder="1" applyAlignment="1">
      <alignment horizontal="center" vertical="center"/>
    </xf>
    <xf numFmtId="4" fontId="14" fillId="3" borderId="38" xfId="0" applyNumberFormat="1" applyFont="1" applyFill="1" applyBorder="1" applyAlignment="1">
      <alignment vertical="center"/>
    </xf>
    <xf numFmtId="4" fontId="1" fillId="3" borderId="38" xfId="0" applyNumberFormat="1" applyFont="1" applyFill="1" applyBorder="1" applyAlignment="1">
      <alignment vertical="center"/>
    </xf>
    <xf numFmtId="4" fontId="14" fillId="3" borderId="53" xfId="0" applyNumberFormat="1" applyFont="1" applyFill="1" applyBorder="1" applyAlignment="1">
      <alignment horizontal="center" vertical="center"/>
    </xf>
    <xf numFmtId="4" fontId="1" fillId="2" borderId="54" xfId="0" applyNumberFormat="1" applyFont="1" applyFill="1" applyBorder="1" applyAlignment="1">
      <alignment horizontal="center" vertical="center"/>
    </xf>
    <xf numFmtId="4" fontId="21" fillId="0" borderId="49" xfId="0" applyNumberFormat="1" applyFont="1" applyBorder="1" applyAlignment="1">
      <alignment vertical="center"/>
    </xf>
    <xf numFmtId="4" fontId="21" fillId="0" borderId="43" xfId="0" applyNumberFormat="1" applyFont="1" applyBorder="1"/>
    <xf numFmtId="4" fontId="21" fillId="0" borderId="73" xfId="0" applyNumberFormat="1" applyFont="1" applyBorder="1" applyAlignment="1">
      <alignment vertical="center"/>
    </xf>
    <xf numFmtId="4" fontId="21" fillId="0" borderId="43" xfId="0" applyNumberFormat="1" applyFont="1" applyBorder="1" applyAlignment="1">
      <alignment vertical="center"/>
    </xf>
    <xf numFmtId="4" fontId="37" fillId="0" borderId="0" xfId="0" applyNumberFormat="1" applyFont="1" applyAlignment="1">
      <alignment horizontal="center" vertical="center"/>
    </xf>
    <xf numFmtId="0" fontId="1" fillId="6" borderId="18" xfId="0" applyFont="1" applyFill="1" applyBorder="1" applyAlignment="1">
      <alignment horizontal="center" vertical="center"/>
    </xf>
    <xf numFmtId="0" fontId="1" fillId="6" borderId="0" xfId="0" applyFont="1" applyFill="1" applyAlignment="1">
      <alignment horizontal="center" vertical="center"/>
    </xf>
    <xf numFmtId="0" fontId="14" fillId="3" borderId="0" xfId="0" applyFont="1" applyFill="1" applyAlignment="1">
      <alignment vertical="center"/>
    </xf>
    <xf numFmtId="0" fontId="14" fillId="3" borderId="38" xfId="0" applyFont="1" applyFill="1" applyBorder="1" applyAlignment="1">
      <alignment vertical="center"/>
    </xf>
    <xf numFmtId="0" fontId="14" fillId="3" borderId="0" xfId="0" applyFont="1" applyFill="1" applyAlignment="1">
      <alignment horizontal="center" vertical="center"/>
    </xf>
    <xf numFmtId="0" fontId="14" fillId="3" borderId="38" xfId="0" applyFont="1" applyFill="1" applyBorder="1" applyAlignment="1">
      <alignment horizontal="center" vertical="center"/>
    </xf>
    <xf numFmtId="0" fontId="30" fillId="0" borderId="78" xfId="0" applyFont="1" applyBorder="1" applyAlignment="1">
      <alignment horizontal="center" vertical="center"/>
    </xf>
    <xf numFmtId="4" fontId="0" fillId="0" borderId="0" xfId="0" applyNumberFormat="1" applyAlignment="1">
      <alignment vertical="center" wrapText="1"/>
    </xf>
    <xf numFmtId="4" fontId="33" fillId="0" borderId="30" xfId="0" applyNumberFormat="1" applyFont="1" applyBorder="1" applyAlignment="1">
      <alignment horizontal="center" vertical="center" wrapText="1"/>
    </xf>
    <xf numFmtId="4" fontId="1" fillId="0" borderId="0" xfId="0" applyNumberFormat="1" applyFont="1" applyAlignment="1">
      <alignment vertical="center" wrapText="1"/>
    </xf>
    <xf numFmtId="4" fontId="62" fillId="2" borderId="56" xfId="0" applyNumberFormat="1" applyFont="1" applyFill="1" applyBorder="1" applyAlignment="1">
      <alignment vertical="center" wrapText="1"/>
    </xf>
    <xf numFmtId="4" fontId="1" fillId="3" borderId="0" xfId="0" applyNumberFormat="1" applyFont="1" applyFill="1" applyAlignment="1">
      <alignment vertical="center" wrapText="1"/>
    </xf>
    <xf numFmtId="4" fontId="62" fillId="2" borderId="48" xfId="0" applyNumberFormat="1" applyFont="1" applyFill="1" applyBorder="1" applyAlignment="1">
      <alignment horizontal="left" vertical="center" wrapText="1"/>
    </xf>
    <xf numFmtId="4" fontId="62" fillId="2" borderId="44" xfId="0" applyNumberFormat="1" applyFont="1" applyFill="1" applyBorder="1" applyAlignment="1">
      <alignment horizontal="left" vertical="center" wrapText="1"/>
    </xf>
    <xf numFmtId="4" fontId="1" fillId="2" borderId="8" xfId="0" applyNumberFormat="1" applyFont="1" applyFill="1" applyBorder="1" applyAlignment="1">
      <alignment horizontal="center" vertical="center" wrapText="1"/>
    </xf>
    <xf numFmtId="4" fontId="1" fillId="2" borderId="69" xfId="0" applyNumberFormat="1" applyFont="1" applyFill="1" applyBorder="1" applyAlignment="1">
      <alignment vertical="center" wrapText="1"/>
    </xf>
    <xf numFmtId="4" fontId="14" fillId="3" borderId="0" xfId="0" applyNumberFormat="1" applyFont="1" applyFill="1" applyAlignment="1">
      <alignment vertical="center" wrapText="1"/>
    </xf>
    <xf numFmtId="4" fontId="14" fillId="3" borderId="38" xfId="0" applyNumberFormat="1" applyFont="1" applyFill="1" applyBorder="1" applyAlignment="1">
      <alignment vertical="center" wrapText="1"/>
    </xf>
    <xf numFmtId="4" fontId="21" fillId="3" borderId="3" xfId="0" applyNumberFormat="1" applyFont="1" applyFill="1" applyBorder="1" applyAlignment="1">
      <alignment horizontal="center" vertical="center" wrapText="1"/>
    </xf>
    <xf numFmtId="4" fontId="1" fillId="2" borderId="3" xfId="0" applyNumberFormat="1" applyFont="1" applyFill="1" applyBorder="1" applyAlignment="1">
      <alignment horizontal="center" vertical="center" wrapText="1"/>
    </xf>
    <xf numFmtId="4" fontId="21" fillId="3" borderId="4" xfId="0" applyNumberFormat="1" applyFont="1" applyFill="1" applyBorder="1" applyAlignment="1">
      <alignment horizontal="center" vertical="center" wrapText="1"/>
    </xf>
    <xf numFmtId="4" fontId="21" fillId="3" borderId="6" xfId="0" applyNumberFormat="1" applyFont="1" applyFill="1" applyBorder="1" applyAlignment="1">
      <alignment horizontal="center" vertical="center" wrapText="1"/>
    </xf>
    <xf numFmtId="4" fontId="21" fillId="3" borderId="7" xfId="0" applyNumberFormat="1" applyFont="1" applyFill="1" applyBorder="1" applyAlignment="1">
      <alignment horizontal="center" vertical="center" wrapText="1"/>
    </xf>
    <xf numFmtId="4" fontId="21" fillId="3" borderId="26" xfId="0" applyNumberFormat="1" applyFont="1" applyFill="1" applyBorder="1" applyAlignment="1">
      <alignment horizontal="center" vertical="center" wrapText="1"/>
    </xf>
    <xf numFmtId="4" fontId="1" fillId="2" borderId="26" xfId="0" applyNumberFormat="1" applyFont="1" applyFill="1" applyBorder="1" applyAlignment="1">
      <alignment horizontal="center" vertical="center" wrapText="1"/>
    </xf>
    <xf numFmtId="4" fontId="21" fillId="3" borderId="28" xfId="0" applyNumberFormat="1" applyFont="1" applyFill="1" applyBorder="1" applyAlignment="1">
      <alignment horizontal="center" vertical="center" wrapText="1"/>
    </xf>
    <xf numFmtId="4" fontId="1" fillId="3" borderId="70" xfId="0" applyNumberFormat="1" applyFont="1" applyFill="1" applyBorder="1" applyAlignment="1">
      <alignment horizontal="center" vertical="center" wrapText="1"/>
    </xf>
    <xf numFmtId="4" fontId="21" fillId="3" borderId="30" xfId="0" applyNumberFormat="1" applyFont="1" applyFill="1" applyBorder="1" applyAlignment="1">
      <alignment horizontal="center" vertical="center" wrapText="1"/>
    </xf>
    <xf numFmtId="4" fontId="1" fillId="2" borderId="30" xfId="0" applyNumberFormat="1" applyFont="1" applyFill="1" applyBorder="1" applyAlignment="1">
      <alignment horizontal="center" vertical="center" wrapText="1"/>
    </xf>
    <xf numFmtId="4" fontId="1" fillId="3" borderId="31" xfId="0" applyNumberFormat="1" applyFont="1" applyFill="1" applyBorder="1" applyAlignment="1">
      <alignment horizontal="center" vertical="center" wrapText="1"/>
    </xf>
    <xf numFmtId="0" fontId="21" fillId="0" borderId="23" xfId="0" applyFont="1" applyBorder="1" applyAlignment="1">
      <alignment horizontal="center" vertical="center" wrapText="1"/>
    </xf>
    <xf numFmtId="0" fontId="21" fillId="0" borderId="7" xfId="0" applyFont="1" applyBorder="1" applyAlignment="1">
      <alignment horizontal="center" vertical="center" wrapText="1"/>
    </xf>
    <xf numFmtId="4" fontId="1" fillId="0" borderId="7" xfId="0" applyNumberFormat="1" applyFont="1" applyBorder="1" applyAlignment="1">
      <alignment horizontal="center" vertical="center" wrapText="1"/>
    </xf>
    <xf numFmtId="4" fontId="68" fillId="0" borderId="9" xfId="0" applyNumberFormat="1" applyFont="1" applyBorder="1" applyAlignment="1">
      <alignment horizontal="center" vertical="center"/>
    </xf>
    <xf numFmtId="4" fontId="68" fillId="0" borderId="34" xfId="0" applyNumberFormat="1" applyFont="1" applyBorder="1" applyAlignment="1">
      <alignment horizontal="center" vertical="center"/>
    </xf>
    <xf numFmtId="0" fontId="2" fillId="5" borderId="10" xfId="0" applyFont="1" applyFill="1" applyBorder="1" applyAlignment="1">
      <alignment horizontal="center" vertical="center"/>
    </xf>
    <xf numFmtId="0" fontId="1" fillId="5" borderId="71" xfId="0" applyFont="1" applyFill="1" applyBorder="1" applyAlignment="1">
      <alignment horizontal="center" vertical="center"/>
    </xf>
    <xf numFmtId="4" fontId="1" fillId="3" borderId="4" xfId="0" applyNumberFormat="1" applyFont="1" applyFill="1" applyBorder="1" applyAlignment="1">
      <alignment horizontal="center"/>
    </xf>
    <xf numFmtId="4" fontId="1" fillId="3" borderId="65" xfId="0" applyNumberFormat="1" applyFont="1" applyFill="1" applyBorder="1" applyAlignment="1">
      <alignment horizontal="center"/>
    </xf>
    <xf numFmtId="4" fontId="21" fillId="0" borderId="6" xfId="0" applyNumberFormat="1" applyFont="1" applyBorder="1" applyAlignment="1">
      <alignment horizontal="center"/>
    </xf>
    <xf numFmtId="4" fontId="21" fillId="0" borderId="21" xfId="0" applyNumberFormat="1" applyFont="1" applyBorder="1" applyAlignment="1">
      <alignment horizontal="center"/>
    </xf>
    <xf numFmtId="4" fontId="21" fillId="0" borderId="30" xfId="0" applyNumberFormat="1" applyFont="1" applyBorder="1" applyAlignment="1">
      <alignment horizontal="center"/>
    </xf>
    <xf numFmtId="4" fontId="1" fillId="3" borderId="31" xfId="0" applyNumberFormat="1" applyFont="1" applyFill="1" applyBorder="1" applyAlignment="1">
      <alignment horizontal="center"/>
    </xf>
    <xf numFmtId="0" fontId="25" fillId="0" borderId="0" xfId="0" applyFont="1" applyAlignment="1">
      <alignment vertical="center"/>
    </xf>
    <xf numFmtId="0" fontId="74" fillId="6" borderId="29" xfId="0" applyFont="1" applyFill="1" applyBorder="1" applyAlignment="1">
      <alignment horizontal="center" vertical="center"/>
    </xf>
    <xf numFmtId="0" fontId="74" fillId="6" borderId="53" xfId="0" applyFont="1" applyFill="1" applyBorder="1" applyAlignment="1">
      <alignment vertical="center"/>
    </xf>
    <xf numFmtId="0" fontId="25" fillId="6" borderId="53" xfId="0" applyFont="1" applyFill="1" applyBorder="1" applyAlignment="1">
      <alignment vertical="center"/>
    </xf>
    <xf numFmtId="0" fontId="25" fillId="6" borderId="70" xfId="0" applyFont="1" applyFill="1" applyBorder="1" applyAlignment="1">
      <alignment vertical="center"/>
    </xf>
    <xf numFmtId="0" fontId="1" fillId="5" borderId="37" xfId="0" applyFont="1" applyFill="1" applyBorder="1" applyAlignment="1">
      <alignment horizontal="center" vertical="center"/>
    </xf>
    <xf numFmtId="0" fontId="1" fillId="5" borderId="45" xfId="0" applyFont="1" applyFill="1" applyBorder="1" applyAlignment="1">
      <alignment horizontal="center" vertical="center"/>
    </xf>
    <xf numFmtId="0" fontId="1" fillId="3" borderId="21" xfId="0" applyFont="1" applyFill="1" applyBorder="1" applyAlignment="1">
      <alignment vertical="center"/>
    </xf>
    <xf numFmtId="0" fontId="22" fillId="0" borderId="0" xfId="0" applyFont="1" applyAlignment="1">
      <alignment vertical="center"/>
    </xf>
    <xf numFmtId="0" fontId="1" fillId="3" borderId="24" xfId="0" applyFont="1" applyFill="1" applyBorder="1" applyAlignment="1">
      <alignment vertical="center"/>
    </xf>
    <xf numFmtId="0" fontId="75" fillId="0" borderId="0" xfId="0" applyFont="1" applyAlignment="1">
      <alignment vertical="center"/>
    </xf>
    <xf numFmtId="0" fontId="35" fillId="0" borderId="0" xfId="0" applyFont="1" applyAlignment="1">
      <alignment vertical="center"/>
    </xf>
    <xf numFmtId="0" fontId="33" fillId="3" borderId="69" xfId="0" applyFont="1" applyFill="1" applyBorder="1" applyAlignment="1">
      <alignment horizontal="center" vertical="center"/>
    </xf>
    <xf numFmtId="0" fontId="28" fillId="2" borderId="6" xfId="0" applyFont="1" applyFill="1" applyBorder="1" applyAlignment="1">
      <alignment horizontal="center" vertical="center" wrapText="1"/>
    </xf>
    <xf numFmtId="0" fontId="1" fillId="3" borderId="66" xfId="0" applyFont="1" applyFill="1" applyBorder="1" applyAlignment="1">
      <alignment horizontal="center" vertical="center"/>
    </xf>
    <xf numFmtId="167" fontId="2" fillId="2" borderId="6" xfId="0" applyNumberFormat="1" applyFont="1" applyFill="1" applyBorder="1" applyAlignment="1">
      <alignment horizontal="center" vertical="center"/>
    </xf>
    <xf numFmtId="0" fontId="1" fillId="3" borderId="72" xfId="0" applyFont="1" applyFill="1" applyBorder="1" applyAlignment="1">
      <alignment horizontal="center" vertical="center"/>
    </xf>
    <xf numFmtId="2" fontId="2" fillId="2" borderId="9" xfId="0" applyNumberFormat="1" applyFont="1" applyFill="1" applyBorder="1" applyAlignment="1">
      <alignment horizontal="center" vertical="center"/>
    </xf>
    <xf numFmtId="4" fontId="1" fillId="3" borderId="4" xfId="0" applyNumberFormat="1" applyFont="1" applyFill="1" applyBorder="1" applyAlignment="1">
      <alignment horizontal="center" vertical="center" wrapText="1"/>
    </xf>
    <xf numFmtId="170" fontId="0" fillId="0" borderId="0" xfId="0" applyNumberFormat="1" applyAlignment="1">
      <alignment vertical="center"/>
    </xf>
    <xf numFmtId="171" fontId="0" fillId="0" borderId="0" xfId="0" applyNumberFormat="1" applyAlignment="1">
      <alignment vertical="center"/>
    </xf>
    <xf numFmtId="167" fontId="2" fillId="2" borderId="3" xfId="0" applyNumberFormat="1" applyFont="1" applyFill="1" applyBorder="1" applyAlignment="1">
      <alignment horizontal="center" vertical="center"/>
    </xf>
    <xf numFmtId="167" fontId="1" fillId="2" borderId="6" xfId="0" applyNumberFormat="1" applyFont="1" applyFill="1" applyBorder="1" applyAlignment="1">
      <alignment horizontal="center" vertical="center"/>
    </xf>
    <xf numFmtId="167" fontId="1" fillId="2" borderId="3" xfId="0" applyNumberFormat="1" applyFont="1" applyFill="1" applyBorder="1" applyAlignment="1">
      <alignment horizontal="center" vertical="center"/>
    </xf>
    <xf numFmtId="0" fontId="33" fillId="3" borderId="29" xfId="0" applyFont="1" applyFill="1" applyBorder="1" applyAlignment="1">
      <alignment horizontal="center" vertical="center"/>
    </xf>
    <xf numFmtId="0" fontId="21" fillId="5" borderId="65" xfId="0" applyFont="1" applyFill="1" applyBorder="1" applyAlignment="1">
      <alignment horizontal="center" vertical="center"/>
    </xf>
    <xf numFmtId="0" fontId="2" fillId="2" borderId="26" xfId="0" applyFont="1" applyFill="1" applyBorder="1" applyAlignment="1">
      <alignment horizontal="center" vertical="center" wrapText="1"/>
    </xf>
    <xf numFmtId="0" fontId="1" fillId="5" borderId="35" xfId="0" applyFont="1" applyFill="1" applyBorder="1" applyAlignment="1">
      <alignment horizontal="center" vertical="center"/>
    </xf>
    <xf numFmtId="0" fontId="1" fillId="5" borderId="42" xfId="0" applyFont="1" applyFill="1" applyBorder="1" applyAlignment="1">
      <alignment horizontal="center" vertical="center"/>
    </xf>
    <xf numFmtId="0" fontId="1" fillId="5" borderId="20" xfId="0" applyFont="1" applyFill="1" applyBorder="1" applyAlignment="1">
      <alignment horizontal="center" vertical="center"/>
    </xf>
    <xf numFmtId="0" fontId="4" fillId="5" borderId="6"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51" xfId="0" applyFont="1" applyFill="1" applyBorder="1" applyAlignment="1">
      <alignment horizontal="center" vertical="center"/>
    </xf>
    <xf numFmtId="0" fontId="21" fillId="5" borderId="29" xfId="0" applyFont="1" applyFill="1" applyBorder="1" applyAlignment="1">
      <alignment horizontal="center" vertical="center"/>
    </xf>
    <xf numFmtId="0" fontId="21" fillId="5" borderId="31"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18" xfId="0" applyFont="1" applyFill="1" applyBorder="1" applyAlignment="1">
      <alignment horizontal="center" vertical="center"/>
    </xf>
    <xf numFmtId="0" fontId="37" fillId="5" borderId="3" xfId="0" applyFont="1" applyFill="1" applyBorder="1" applyAlignment="1">
      <alignment horizontal="center" vertical="center"/>
    </xf>
    <xf numFmtId="0" fontId="38" fillId="5" borderId="3" xfId="0" applyFont="1" applyFill="1" applyBorder="1" applyAlignment="1">
      <alignment horizontal="center" vertical="center"/>
    </xf>
    <xf numFmtId="0" fontId="38" fillId="5" borderId="4" xfId="0" applyFont="1" applyFill="1" applyBorder="1" applyAlignment="1">
      <alignment horizontal="center" vertical="center"/>
    </xf>
    <xf numFmtId="0" fontId="37" fillId="5" borderId="21" xfId="0" applyFont="1" applyFill="1" applyBorder="1" applyAlignment="1">
      <alignment horizontal="center" vertical="center"/>
    </xf>
    <xf numFmtId="0" fontId="37" fillId="5" borderId="65" xfId="0" applyFont="1" applyFill="1" applyBorder="1" applyAlignment="1">
      <alignment horizontal="center" vertical="center"/>
    </xf>
    <xf numFmtId="4" fontId="21" fillId="0" borderId="13" xfId="0" applyNumberFormat="1" applyFont="1" applyBorder="1" applyAlignment="1">
      <alignment horizontal="center" vertical="center"/>
    </xf>
    <xf numFmtId="4" fontId="14" fillId="0" borderId="26" xfId="0" applyNumberFormat="1" applyFont="1" applyBorder="1" applyAlignment="1">
      <alignment horizontal="center" vertical="center"/>
    </xf>
    <xf numFmtId="4" fontId="14" fillId="5" borderId="26" xfId="0" applyNumberFormat="1" applyFont="1" applyFill="1" applyBorder="1" applyAlignment="1">
      <alignment horizontal="center" vertical="center"/>
    </xf>
    <xf numFmtId="4" fontId="21" fillId="0" borderId="14" xfId="0" applyNumberFormat="1" applyFont="1" applyBorder="1" applyAlignment="1">
      <alignment horizontal="center" vertical="center"/>
    </xf>
    <xf numFmtId="4" fontId="21" fillId="0" borderId="57" xfId="0" applyNumberFormat="1" applyFont="1" applyBorder="1" applyAlignment="1">
      <alignment horizontal="center" vertical="center"/>
    </xf>
    <xf numFmtId="4" fontId="21" fillId="0" borderId="33" xfId="0" applyNumberFormat="1" applyFont="1" applyBorder="1" applyAlignment="1">
      <alignment horizontal="center" vertical="center"/>
    </xf>
    <xf numFmtId="4" fontId="14" fillId="0" borderId="30" xfId="0" applyNumberFormat="1" applyFont="1" applyBorder="1" applyAlignment="1">
      <alignment horizontal="center" vertical="center"/>
    </xf>
    <xf numFmtId="4" fontId="14" fillId="0" borderId="70" xfId="0" applyNumberFormat="1" applyFont="1" applyBorder="1" applyAlignment="1">
      <alignment horizontal="center" vertical="center"/>
    </xf>
    <xf numFmtId="4" fontId="14" fillId="0" borderId="31" xfId="0" applyNumberFormat="1" applyFont="1" applyBorder="1" applyAlignment="1">
      <alignment horizontal="center" vertical="center"/>
    </xf>
    <xf numFmtId="0" fontId="1" fillId="5" borderId="44" xfId="0" applyFont="1" applyFill="1" applyBorder="1" applyAlignment="1">
      <alignment horizontal="center" vertical="center"/>
    </xf>
    <xf numFmtId="0" fontId="2" fillId="2" borderId="28" xfId="0" applyFont="1" applyFill="1" applyBorder="1" applyAlignment="1">
      <alignment horizontal="center" vertical="center"/>
    </xf>
    <xf numFmtId="0" fontId="38" fillId="0" borderId="64" xfId="0" applyFont="1" applyBorder="1" applyAlignment="1">
      <alignment horizontal="center" vertical="center"/>
    </xf>
    <xf numFmtId="0" fontId="38" fillId="0" borderId="7" xfId="0" applyFont="1" applyBorder="1" applyAlignment="1">
      <alignment horizontal="center" vertical="center"/>
    </xf>
    <xf numFmtId="0" fontId="38" fillId="0" borderId="34" xfId="0" applyFont="1" applyBorder="1" applyAlignment="1">
      <alignment horizontal="center" vertical="center"/>
    </xf>
    <xf numFmtId="0" fontId="38" fillId="0" borderId="28" xfId="0" applyFont="1" applyBorder="1" applyAlignment="1">
      <alignment horizontal="center" vertical="center"/>
    </xf>
    <xf numFmtId="0" fontId="43" fillId="2" borderId="12" xfId="0" applyFont="1" applyFill="1" applyBorder="1" applyAlignment="1">
      <alignment vertical="center"/>
    </xf>
    <xf numFmtId="0" fontId="43" fillId="2" borderId="14" xfId="0" applyFont="1" applyFill="1" applyBorder="1" applyAlignment="1">
      <alignment horizontal="center" vertical="center" wrapText="1"/>
    </xf>
    <xf numFmtId="0" fontId="43" fillId="2" borderId="3" xfId="0" applyFont="1" applyFill="1" applyBorder="1" applyAlignment="1">
      <alignment horizontal="center" vertical="center"/>
    </xf>
    <xf numFmtId="0" fontId="43" fillId="2" borderId="4" xfId="0" applyFont="1" applyFill="1" applyBorder="1" applyAlignment="1">
      <alignment horizontal="center" vertical="center" wrapText="1"/>
    </xf>
    <xf numFmtId="0" fontId="43" fillId="2" borderId="3" xfId="0" applyFont="1" applyFill="1" applyBorder="1" applyAlignment="1">
      <alignment horizontal="center" vertical="center" wrapText="1"/>
    </xf>
    <xf numFmtId="0" fontId="43" fillId="2" borderId="25" xfId="0" applyFont="1" applyFill="1" applyBorder="1" applyAlignment="1">
      <alignment vertical="center"/>
    </xf>
    <xf numFmtId="0" fontId="43" fillId="2" borderId="26" xfId="0" applyFont="1" applyFill="1" applyBorder="1" applyAlignment="1">
      <alignment horizontal="center" vertical="center"/>
    </xf>
    <xf numFmtId="0" fontId="43" fillId="2" borderId="28" xfId="0" applyFont="1" applyFill="1" applyBorder="1" applyAlignment="1">
      <alignment horizontal="center" vertical="center"/>
    </xf>
    <xf numFmtId="0" fontId="13" fillId="3" borderId="0" xfId="0" applyFont="1" applyFill="1" applyAlignment="1">
      <alignment vertical="center"/>
    </xf>
    <xf numFmtId="0" fontId="13" fillId="3" borderId="0" xfId="0" applyFont="1" applyFill="1" applyAlignment="1">
      <alignment horizontal="center" vertical="center"/>
    </xf>
    <xf numFmtId="167" fontId="13" fillId="3" borderId="0" xfId="0" applyNumberFormat="1" applyFont="1" applyFill="1" applyAlignment="1">
      <alignment horizontal="center" vertical="center"/>
    </xf>
    <xf numFmtId="165" fontId="13" fillId="3" borderId="0" xfId="0" applyNumberFormat="1" applyFont="1" applyFill="1" applyAlignment="1">
      <alignment horizontal="center" vertical="center"/>
    </xf>
    <xf numFmtId="3" fontId="13" fillId="3" borderId="0" xfId="0" applyNumberFormat="1" applyFont="1" applyFill="1" applyAlignment="1">
      <alignment horizontal="center" vertical="center"/>
    </xf>
    <xf numFmtId="4" fontId="1" fillId="3" borderId="41" xfId="0" applyNumberFormat="1" applyFont="1" applyFill="1" applyBorder="1" applyAlignment="1">
      <alignment horizontal="center" vertical="center"/>
    </xf>
    <xf numFmtId="4" fontId="21" fillId="3" borderId="31" xfId="0" applyNumberFormat="1" applyFont="1" applyFill="1" applyBorder="1" applyAlignment="1">
      <alignment horizontal="center" vertical="center"/>
    </xf>
    <xf numFmtId="4" fontId="1" fillId="2" borderId="38" xfId="0" applyNumberFormat="1" applyFont="1" applyFill="1" applyBorder="1" applyAlignment="1">
      <alignment horizontal="center" vertical="center"/>
    </xf>
    <xf numFmtId="0" fontId="30" fillId="0" borderId="53" xfId="0" applyFont="1" applyBorder="1" applyAlignment="1">
      <alignment vertical="center"/>
    </xf>
    <xf numFmtId="4" fontId="21" fillId="0" borderId="52" xfId="0" applyNumberFormat="1"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vertical="center"/>
    </xf>
    <xf numFmtId="0" fontId="1" fillId="0" borderId="82" xfId="0" applyFont="1" applyBorder="1" applyAlignment="1">
      <alignment horizontal="center" vertical="center"/>
    </xf>
    <xf numFmtId="4" fontId="1" fillId="0" borderId="82" xfId="0" applyNumberFormat="1" applyFont="1" applyBorder="1" applyAlignment="1">
      <alignment horizontal="center" vertical="center"/>
    </xf>
    <xf numFmtId="4" fontId="1" fillId="0" borderId="83" xfId="0" applyNumberFormat="1" applyFont="1" applyBorder="1" applyAlignment="1">
      <alignment horizontal="center" vertical="center"/>
    </xf>
    <xf numFmtId="0" fontId="1" fillId="3" borderId="84" xfId="0" applyFont="1" applyFill="1" applyBorder="1" applyAlignment="1">
      <alignment horizontal="center" vertical="center"/>
    </xf>
    <xf numFmtId="0" fontId="21" fillId="0" borderId="85" xfId="0" applyFont="1" applyBorder="1" applyAlignment="1">
      <alignment horizontal="center" vertical="center"/>
    </xf>
    <xf numFmtId="0" fontId="21" fillId="3" borderId="86" xfId="0" applyFont="1" applyFill="1" applyBorder="1" applyAlignment="1">
      <alignment horizontal="center" vertical="center"/>
    </xf>
    <xf numFmtId="0" fontId="1" fillId="3" borderId="86" xfId="0" applyFont="1" applyFill="1" applyBorder="1" applyAlignment="1">
      <alignment horizontal="center" vertical="center"/>
    </xf>
    <xf numFmtId="0" fontId="1" fillId="3" borderId="87" xfId="0" applyFont="1" applyFill="1" applyBorder="1" applyAlignment="1">
      <alignment horizontal="center" vertical="center"/>
    </xf>
    <xf numFmtId="0" fontId="1" fillId="3" borderId="85" xfId="0" applyFont="1" applyFill="1" applyBorder="1" applyAlignment="1">
      <alignment horizontal="center" vertical="center"/>
    </xf>
    <xf numFmtId="0" fontId="37" fillId="5" borderId="6" xfId="0" applyFont="1" applyFill="1" applyBorder="1" applyAlignment="1">
      <alignment horizontal="center" vertical="center"/>
    </xf>
    <xf numFmtId="0" fontId="37" fillId="5" borderId="9" xfId="0" applyFont="1" applyFill="1" applyBorder="1" applyAlignment="1">
      <alignment horizontal="center" vertical="center"/>
    </xf>
    <xf numFmtId="0" fontId="64" fillId="0" borderId="0" xfId="0" applyFont="1" applyAlignment="1">
      <alignment horizontal="left" vertical="center"/>
    </xf>
    <xf numFmtId="0" fontId="21" fillId="0" borderId="40" xfId="0" applyFont="1" applyBorder="1" applyAlignment="1">
      <alignment horizontal="center" vertical="center"/>
    </xf>
    <xf numFmtId="0" fontId="21" fillId="0" borderId="73" xfId="0" applyFont="1" applyBorder="1" applyAlignment="1">
      <alignment vertical="center"/>
    </xf>
    <xf numFmtId="0" fontId="1" fillId="0" borderId="73" xfId="0" applyFont="1" applyBorder="1" applyAlignment="1">
      <alignment vertical="center"/>
    </xf>
    <xf numFmtId="4" fontId="1" fillId="0" borderId="70" xfId="0" applyNumberFormat="1" applyFont="1" applyBorder="1" applyAlignment="1">
      <alignment horizontal="center" vertical="center"/>
    </xf>
    <xf numFmtId="4" fontId="21" fillId="0" borderId="31" xfId="0" applyNumberFormat="1" applyFont="1" applyBorder="1" applyAlignment="1">
      <alignment horizontal="center" vertical="center"/>
    </xf>
    <xf numFmtId="3" fontId="1" fillId="0" borderId="36" xfId="0" applyNumberFormat="1" applyFont="1" applyBorder="1" applyAlignment="1">
      <alignment horizontal="center" vertical="center"/>
    </xf>
    <xf numFmtId="3" fontId="21" fillId="0" borderId="36" xfId="0" applyNumberFormat="1" applyFont="1" applyBorder="1" applyAlignment="1">
      <alignment horizontal="center" vertical="center"/>
    </xf>
    <xf numFmtId="3" fontId="21" fillId="0" borderId="37" xfId="0" applyNumberFormat="1" applyFont="1" applyBorder="1" applyAlignment="1">
      <alignment horizontal="center" vertical="center"/>
    </xf>
    <xf numFmtId="0" fontId="1" fillId="0" borderId="41" xfId="0" applyFont="1" applyBorder="1" applyAlignment="1">
      <alignment vertical="center"/>
    </xf>
    <xf numFmtId="3" fontId="1" fillId="0" borderId="38" xfId="0" applyNumberFormat="1" applyFont="1" applyBorder="1" applyAlignment="1">
      <alignment horizontal="center" vertical="center"/>
    </xf>
    <xf numFmtId="3" fontId="21" fillId="0" borderId="38" xfId="0" applyNumberFormat="1" applyFont="1" applyBorder="1" applyAlignment="1">
      <alignment horizontal="center" vertical="center"/>
    </xf>
    <xf numFmtId="3" fontId="1" fillId="0" borderId="0" xfId="0" applyNumberFormat="1" applyFont="1" applyAlignment="1">
      <alignment horizontal="center" vertical="center"/>
    </xf>
    <xf numFmtId="3" fontId="21" fillId="0" borderId="0" xfId="0" applyNumberFormat="1" applyFont="1" applyAlignment="1">
      <alignment horizontal="center" vertical="center"/>
    </xf>
    <xf numFmtId="166" fontId="21" fillId="0" borderId="0" xfId="0" applyNumberFormat="1" applyFont="1" applyAlignment="1">
      <alignment horizontal="center" vertical="center"/>
    </xf>
    <xf numFmtId="3" fontId="21" fillId="0" borderId="39" xfId="0" applyNumberFormat="1" applyFont="1" applyBorder="1" applyAlignment="1">
      <alignment horizontal="center" vertical="center"/>
    </xf>
    <xf numFmtId="0" fontId="76" fillId="0" borderId="0" xfId="0" applyFont="1" applyAlignment="1">
      <alignment vertical="center"/>
    </xf>
    <xf numFmtId="0" fontId="8" fillId="5" borderId="52" xfId="0" applyFont="1" applyFill="1" applyBorder="1" applyAlignment="1">
      <alignment vertical="center"/>
    </xf>
    <xf numFmtId="0" fontId="8" fillId="0" borderId="56" xfId="0" applyFont="1" applyBorder="1" applyAlignment="1">
      <alignment vertical="center"/>
    </xf>
    <xf numFmtId="0" fontId="78" fillId="5" borderId="78" xfId="0" applyFont="1" applyFill="1" applyBorder="1" applyAlignment="1">
      <alignment horizontal="center" vertical="center"/>
    </xf>
    <xf numFmtId="0" fontId="8" fillId="5" borderId="70" xfId="0" applyFont="1" applyFill="1" applyBorder="1" applyAlignment="1">
      <alignment horizontal="center" vertical="center"/>
    </xf>
    <xf numFmtId="0" fontId="8" fillId="5" borderId="78" xfId="0" applyFont="1" applyFill="1" applyBorder="1" applyAlignment="1">
      <alignment horizontal="center" vertical="center"/>
    </xf>
    <xf numFmtId="0" fontId="8" fillId="0" borderId="74" xfId="0" applyFont="1" applyBorder="1" applyAlignment="1">
      <alignment horizontal="center" vertical="center"/>
    </xf>
    <xf numFmtId="0" fontId="8" fillId="0" borderId="77" xfId="0" applyFont="1" applyBorder="1" applyAlignment="1">
      <alignment horizontal="center" vertical="center"/>
    </xf>
    <xf numFmtId="0" fontId="8" fillId="0" borderId="74" xfId="0" applyFont="1" applyBorder="1" applyAlignment="1">
      <alignment horizontal="center" vertical="top"/>
    </xf>
    <xf numFmtId="0" fontId="1" fillId="2" borderId="2" xfId="0" applyFont="1" applyFill="1" applyBorder="1" applyAlignment="1">
      <alignment vertical="center" wrapText="1"/>
    </xf>
    <xf numFmtId="0" fontId="1" fillId="2" borderId="26" xfId="0" applyFont="1" applyFill="1" applyBorder="1" applyAlignment="1">
      <alignment vertical="center" wrapText="1"/>
    </xf>
    <xf numFmtId="0" fontId="58" fillId="0" borderId="0" xfId="0" applyFont="1" applyAlignment="1">
      <alignment vertical="center"/>
    </xf>
    <xf numFmtId="0" fontId="1" fillId="5" borderId="24" xfId="0" applyFont="1" applyFill="1" applyBorder="1" applyAlignment="1">
      <alignment horizontal="center" vertical="center" wrapText="1"/>
    </xf>
    <xf numFmtId="0" fontId="21" fillId="6" borderId="63" xfId="0" applyFont="1" applyFill="1" applyBorder="1" applyAlignment="1">
      <alignment horizontal="center"/>
    </xf>
    <xf numFmtId="0" fontId="2" fillId="2" borderId="6" xfId="0" applyFont="1" applyFill="1" applyBorder="1" applyAlignment="1">
      <alignment horizontal="center"/>
    </xf>
    <xf numFmtId="0" fontId="37" fillId="5" borderId="6" xfId="0" applyFont="1" applyFill="1" applyBorder="1" applyAlignment="1">
      <alignment horizontal="center"/>
    </xf>
    <xf numFmtId="0" fontId="21" fillId="0" borderId="43" xfId="0" applyFont="1" applyBorder="1" applyAlignment="1">
      <alignment horizontal="center"/>
    </xf>
    <xf numFmtId="0" fontId="21" fillId="5" borderId="47" xfId="0" applyFont="1" applyFill="1" applyBorder="1"/>
    <xf numFmtId="0" fontId="37" fillId="5" borderId="0" xfId="0" applyFont="1" applyFill="1" applyAlignment="1">
      <alignment horizontal="center"/>
    </xf>
    <xf numFmtId="0" fontId="21" fillId="6" borderId="25" xfId="0" applyFont="1" applyFill="1" applyBorder="1" applyAlignment="1">
      <alignment horizontal="center"/>
    </xf>
    <xf numFmtId="0" fontId="0" fillId="5" borderId="27" xfId="0" applyFill="1" applyBorder="1"/>
    <xf numFmtId="0" fontId="37" fillId="5" borderId="26" xfId="0" applyFont="1" applyFill="1" applyBorder="1"/>
    <xf numFmtId="0" fontId="37" fillId="5" borderId="9" xfId="0" applyFont="1" applyFill="1"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1" fillId="3" borderId="56" xfId="0" applyFont="1" applyFill="1" applyBorder="1" applyAlignment="1">
      <alignment horizontal="center" vertical="center"/>
    </xf>
    <xf numFmtId="3" fontId="21" fillId="3" borderId="38" xfId="0" applyNumberFormat="1" applyFont="1" applyFill="1" applyBorder="1" applyAlignment="1">
      <alignment horizontal="center" vertical="center"/>
    </xf>
    <xf numFmtId="0" fontId="33" fillId="0" borderId="29" xfId="0" applyFont="1" applyBorder="1" applyAlignment="1">
      <alignment horizontal="center"/>
    </xf>
    <xf numFmtId="0" fontId="30" fillId="0" borderId="30" xfId="0" applyFont="1" applyBorder="1"/>
    <xf numFmtId="0" fontId="21" fillId="6" borderId="1" xfId="0" applyFont="1" applyFill="1" applyBorder="1" applyAlignment="1">
      <alignment horizontal="center"/>
    </xf>
    <xf numFmtId="0" fontId="21" fillId="5" borderId="2" xfId="0" applyFont="1" applyFill="1" applyBorder="1"/>
    <xf numFmtId="0" fontId="21" fillId="6" borderId="18" xfId="0" applyFont="1" applyFill="1" applyBorder="1" applyAlignment="1">
      <alignment horizontal="center"/>
    </xf>
    <xf numFmtId="0" fontId="1" fillId="3" borderId="6" xfId="0" applyFont="1" applyFill="1" applyBorder="1" applyAlignment="1">
      <alignment horizontal="center"/>
    </xf>
    <xf numFmtId="3" fontId="21" fillId="3" borderId="33" xfId="0" applyNumberFormat="1" applyFont="1" applyFill="1" applyBorder="1" applyAlignment="1">
      <alignment horizontal="center"/>
    </xf>
    <xf numFmtId="1" fontId="1" fillId="3" borderId="6" xfId="0" applyNumberFormat="1" applyFont="1" applyFill="1" applyBorder="1" applyAlignment="1">
      <alignment horizontal="center"/>
    </xf>
    <xf numFmtId="4" fontId="1" fillId="3" borderId="6" xfId="0" applyNumberFormat="1" applyFont="1" applyFill="1" applyBorder="1" applyAlignment="1">
      <alignment horizontal="center"/>
    </xf>
    <xf numFmtId="0" fontId="73" fillId="0" borderId="0" xfId="0" applyFont="1" applyAlignment="1">
      <alignment vertical="center"/>
    </xf>
    <xf numFmtId="0" fontId="1" fillId="0" borderId="38" xfId="0" applyFont="1" applyBorder="1" applyAlignment="1">
      <alignment vertical="center"/>
    </xf>
    <xf numFmtId="10" fontId="21" fillId="0" borderId="6" xfId="2" applyNumberFormat="1" applyFont="1" applyBorder="1" applyAlignment="1">
      <alignment vertical="center"/>
    </xf>
    <xf numFmtId="0" fontId="79" fillId="0" borderId="0" xfId="3" applyFont="1" applyAlignment="1">
      <alignment vertical="center"/>
    </xf>
    <xf numFmtId="0" fontId="73" fillId="3" borderId="0" xfId="0" applyFont="1" applyFill="1"/>
    <xf numFmtId="168" fontId="1" fillId="3" borderId="58" xfId="0" applyNumberFormat="1" applyFont="1" applyFill="1" applyBorder="1" applyAlignment="1">
      <alignment horizontal="center" vertical="center"/>
    </xf>
    <xf numFmtId="3" fontId="1" fillId="3" borderId="26" xfId="0" applyNumberFormat="1" applyFont="1" applyFill="1" applyBorder="1" applyAlignment="1">
      <alignment horizontal="center" vertical="center"/>
    </xf>
    <xf numFmtId="3" fontId="1" fillId="3" borderId="30" xfId="0" applyNumberFormat="1" applyFont="1" applyFill="1" applyBorder="1" applyAlignment="1">
      <alignment horizontal="center" vertical="center"/>
    </xf>
    <xf numFmtId="1" fontId="1" fillId="3" borderId="59" xfId="0" applyNumberFormat="1" applyFont="1" applyFill="1" applyBorder="1" applyAlignment="1">
      <alignment horizontal="center" vertical="center"/>
    </xf>
    <xf numFmtId="1" fontId="1" fillId="3" borderId="39" xfId="0" applyNumberFormat="1" applyFont="1" applyFill="1" applyBorder="1" applyAlignment="1">
      <alignment horizontal="center" vertical="center"/>
    </xf>
    <xf numFmtId="1" fontId="1" fillId="3" borderId="31" xfId="0" applyNumberFormat="1" applyFont="1" applyFill="1" applyBorder="1" applyAlignment="1">
      <alignment horizontal="center" vertical="center"/>
    </xf>
    <xf numFmtId="0" fontId="81" fillId="0" borderId="74" xfId="3" applyFont="1" applyBorder="1" applyAlignment="1">
      <alignment horizontal="left" vertical="center"/>
    </xf>
    <xf numFmtId="0" fontId="81" fillId="0" borderId="76" xfId="3" applyFont="1" applyBorder="1" applyAlignment="1">
      <alignment horizontal="left" vertical="center"/>
    </xf>
    <xf numFmtId="0" fontId="81" fillId="0" borderId="79" xfId="3" applyFont="1" applyFill="1" applyBorder="1" applyAlignment="1">
      <alignment horizontal="left" vertical="center"/>
    </xf>
    <xf numFmtId="0" fontId="17" fillId="0" borderId="57" xfId="0" applyFont="1" applyBorder="1" applyAlignment="1">
      <alignment horizontal="left" vertical="center"/>
    </xf>
    <xf numFmtId="174" fontId="1" fillId="3" borderId="3" xfId="0" applyNumberFormat="1" applyFont="1" applyFill="1" applyBorder="1" applyAlignment="1">
      <alignment horizontal="left" vertical="center"/>
    </xf>
    <xf numFmtId="0" fontId="8" fillId="0" borderId="36" xfId="0" applyFont="1" applyBorder="1" applyAlignment="1">
      <alignment vertical="center"/>
    </xf>
    <xf numFmtId="0" fontId="8" fillId="0" borderId="37" xfId="0" applyFont="1" applyBorder="1" applyAlignment="1">
      <alignment vertical="center"/>
    </xf>
    <xf numFmtId="0" fontId="81" fillId="0" borderId="77" xfId="3" applyFont="1" applyBorder="1" applyAlignment="1">
      <alignment horizontal="left" vertical="center"/>
    </xf>
    <xf numFmtId="0" fontId="81" fillId="0" borderId="75" xfId="3" applyFont="1" applyBorder="1" applyAlignment="1">
      <alignment horizontal="left" vertical="center"/>
    </xf>
    <xf numFmtId="0" fontId="81" fillId="0" borderId="73" xfId="3" applyFont="1" applyBorder="1" applyAlignment="1">
      <alignment horizontal="left" vertical="center"/>
    </xf>
    <xf numFmtId="0" fontId="8" fillId="0" borderId="75" xfId="0" applyFont="1" applyBorder="1" applyAlignment="1">
      <alignment horizontal="center" vertical="center"/>
    </xf>
    <xf numFmtId="0" fontId="8" fillId="0" borderId="73" xfId="0" applyFont="1" applyBorder="1" applyAlignment="1">
      <alignment horizontal="center" vertical="center"/>
    </xf>
    <xf numFmtId="0" fontId="17" fillId="0" borderId="18" xfId="0" applyFont="1" applyBorder="1" applyAlignment="1">
      <alignment vertical="top"/>
    </xf>
    <xf numFmtId="0" fontId="8" fillId="0" borderId="22" xfId="0" applyFont="1" applyBorder="1" applyAlignment="1">
      <alignment vertical="top" wrapText="1"/>
    </xf>
    <xf numFmtId="0" fontId="8" fillId="0" borderId="64" xfId="0" applyFont="1" applyBorder="1" applyAlignment="1">
      <alignment vertical="top" wrapText="1"/>
    </xf>
    <xf numFmtId="0" fontId="17" fillId="0" borderId="63" xfId="0" applyFont="1" applyBorder="1" applyAlignment="1">
      <alignment vertical="center"/>
    </xf>
    <xf numFmtId="0" fontId="8" fillId="0" borderId="65" xfId="0" applyFont="1" applyBorder="1" applyAlignment="1">
      <alignment vertical="center" wrapText="1"/>
    </xf>
    <xf numFmtId="0" fontId="8" fillId="0" borderId="73" xfId="0" applyFont="1" applyBorder="1" applyAlignment="1">
      <alignment vertical="top"/>
    </xf>
    <xf numFmtId="0" fontId="8" fillId="0" borderId="74" xfId="0" applyFont="1" applyBorder="1" applyAlignment="1">
      <alignment vertical="top"/>
    </xf>
    <xf numFmtId="0" fontId="17" fillId="0" borderId="63" xfId="0" applyFont="1" applyBorder="1" applyAlignment="1">
      <alignment horizontal="center" vertical="center"/>
    </xf>
    <xf numFmtId="0" fontId="17" fillId="0" borderId="18" xfId="0" applyFont="1" applyBorder="1" applyAlignment="1">
      <alignment horizontal="center" vertical="center"/>
    </xf>
    <xf numFmtId="0" fontId="17" fillId="0" borderId="55" xfId="0" applyFont="1" applyBorder="1" applyAlignment="1">
      <alignment horizontal="center" vertical="center"/>
    </xf>
    <xf numFmtId="0" fontId="8" fillId="0" borderId="65" xfId="0" applyFont="1" applyBorder="1" applyAlignment="1">
      <alignment vertical="center"/>
    </xf>
    <xf numFmtId="0" fontId="8" fillId="0" borderId="22" xfId="0" applyFont="1" applyBorder="1" applyAlignment="1">
      <alignment vertical="center"/>
    </xf>
    <xf numFmtId="0" fontId="8" fillId="0" borderId="64" xfId="0" applyFont="1" applyBorder="1" applyAlignment="1">
      <alignment vertical="center"/>
    </xf>
    <xf numFmtId="0" fontId="8" fillId="0" borderId="22" xfId="0" applyFont="1" applyBorder="1" applyAlignment="1">
      <alignment vertical="center" wrapText="1"/>
    </xf>
    <xf numFmtId="0" fontId="8" fillId="0" borderId="64" xfId="0" applyFont="1" applyBorder="1" applyAlignment="1">
      <alignment vertical="center" wrapText="1"/>
    </xf>
    <xf numFmtId="174" fontId="21" fillId="0" borderId="6" xfId="0" applyNumberFormat="1" applyFont="1" applyBorder="1" applyAlignment="1">
      <alignment vertical="center"/>
    </xf>
    <xf numFmtId="0" fontId="82" fillId="0" borderId="0" xfId="0" applyFont="1" applyAlignment="1">
      <alignment vertical="center"/>
    </xf>
    <xf numFmtId="0" fontId="83" fillId="0" borderId="0" xfId="0" applyFont="1" applyAlignment="1">
      <alignment vertical="center"/>
    </xf>
    <xf numFmtId="10" fontId="21" fillId="0" borderId="6" xfId="2" applyNumberFormat="1" applyFont="1" applyBorder="1" applyAlignment="1">
      <alignment horizontal="center" vertical="center"/>
    </xf>
    <xf numFmtId="0" fontId="84" fillId="0" borderId="0" xfId="3" applyFont="1" applyAlignment="1">
      <alignment vertical="center"/>
    </xf>
    <xf numFmtId="0" fontId="1" fillId="5" borderId="57" xfId="0" applyFont="1" applyFill="1" applyBorder="1" applyAlignment="1">
      <alignment horizontal="center" vertical="center" wrapText="1"/>
    </xf>
    <xf numFmtId="4" fontId="1" fillId="0" borderId="16" xfId="0" applyNumberFormat="1" applyFont="1" applyBorder="1" applyAlignment="1">
      <alignment horizontal="center" vertical="center"/>
    </xf>
    <xf numFmtId="4" fontId="21" fillId="0" borderId="32" xfId="0" applyNumberFormat="1" applyFont="1" applyBorder="1" applyAlignment="1">
      <alignment horizontal="center" vertical="center"/>
    </xf>
    <xf numFmtId="4" fontId="21" fillId="0" borderId="39" xfId="0" applyNumberFormat="1" applyFont="1" applyBorder="1" applyAlignment="1">
      <alignment horizontal="center" vertical="center"/>
    </xf>
    <xf numFmtId="2" fontId="21" fillId="0" borderId="32" xfId="0" applyNumberFormat="1" applyFont="1" applyBorder="1" applyAlignment="1">
      <alignment horizontal="center" vertical="center"/>
    </xf>
    <xf numFmtId="2" fontId="21" fillId="0" borderId="30" xfId="0" applyNumberFormat="1" applyFont="1" applyBorder="1" applyAlignment="1">
      <alignment horizontal="center" vertical="center"/>
    </xf>
    <xf numFmtId="2" fontId="21" fillId="0" borderId="52" xfId="0" applyNumberFormat="1" applyFont="1" applyBorder="1" applyAlignment="1">
      <alignment horizontal="center" vertical="center"/>
    </xf>
    <xf numFmtId="0" fontId="1" fillId="5" borderId="5" xfId="0" applyFont="1" applyFill="1" applyBorder="1" applyAlignment="1">
      <alignment horizontal="center" vertical="center" wrapText="1"/>
    </xf>
    <xf numFmtId="0" fontId="1" fillId="5" borderId="32" xfId="0" applyFont="1" applyFill="1" applyBorder="1" applyAlignment="1">
      <alignment horizontal="center" vertical="center"/>
    </xf>
    <xf numFmtId="0" fontId="21" fillId="5" borderId="43" xfId="0" applyFont="1" applyFill="1" applyBorder="1" applyAlignment="1">
      <alignment horizontal="center" vertical="center"/>
    </xf>
    <xf numFmtId="2" fontId="21" fillId="0" borderId="31" xfId="0" applyNumberFormat="1" applyFont="1" applyBorder="1" applyAlignment="1">
      <alignment horizontal="center" vertical="center"/>
    </xf>
    <xf numFmtId="0" fontId="1" fillId="5" borderId="53" xfId="0" applyFont="1" applyFill="1" applyBorder="1" applyAlignment="1">
      <alignment vertical="center"/>
    </xf>
    <xf numFmtId="0" fontId="1" fillId="5" borderId="70" xfId="0" applyFont="1" applyFill="1" applyBorder="1" applyAlignment="1">
      <alignment vertical="center"/>
    </xf>
    <xf numFmtId="4" fontId="1" fillId="0" borderId="59" xfId="0" applyNumberFormat="1" applyFont="1" applyBorder="1" applyAlignment="1">
      <alignment horizontal="center" vertical="center"/>
    </xf>
    <xf numFmtId="0" fontId="1" fillId="2" borderId="66" xfId="0" applyFont="1" applyFill="1" applyBorder="1" applyAlignment="1">
      <alignment horizontal="center" vertical="center" wrapText="1"/>
    </xf>
    <xf numFmtId="0" fontId="37" fillId="0" borderId="24" xfId="0" applyFont="1" applyBorder="1" applyAlignment="1">
      <alignment vertical="center" wrapText="1"/>
    </xf>
    <xf numFmtId="0" fontId="37" fillId="0" borderId="6" xfId="0" applyFont="1" applyBorder="1" applyAlignment="1">
      <alignment vertical="center" wrapText="1"/>
    </xf>
    <xf numFmtId="0" fontId="37" fillId="0" borderId="6" xfId="0" applyFont="1" applyBorder="1" applyAlignment="1">
      <alignment vertical="center"/>
    </xf>
    <xf numFmtId="0" fontId="37" fillId="0" borderId="9" xfId="0" applyFont="1" applyBorder="1" applyAlignment="1">
      <alignment vertical="center"/>
    </xf>
    <xf numFmtId="0" fontId="37" fillId="0" borderId="6" xfId="0" applyFont="1" applyBorder="1" applyAlignment="1">
      <alignment horizontal="center" vertical="center" wrapText="1"/>
    </xf>
    <xf numFmtId="1" fontId="21" fillId="0" borderId="6" xfId="0" applyNumberFormat="1" applyFont="1" applyBorder="1" applyAlignment="1">
      <alignment horizontal="center" vertical="center"/>
    </xf>
    <xf numFmtId="0" fontId="37" fillId="0" borderId="9" xfId="0" applyFont="1" applyBorder="1" applyAlignment="1">
      <alignment horizontal="center" vertical="center" wrapText="1"/>
    </xf>
    <xf numFmtId="0" fontId="2" fillId="0" borderId="3" xfId="0" applyFont="1" applyBorder="1" applyAlignment="1">
      <alignment horizontal="center" vertical="center"/>
    </xf>
    <xf numFmtId="4" fontId="1" fillId="0" borderId="13" xfId="0" applyNumberFormat="1"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1" fontId="21" fillId="0" borderId="56" xfId="0" applyNumberFormat="1" applyFont="1" applyBorder="1" applyAlignment="1">
      <alignment horizontal="center" vertical="center"/>
    </xf>
    <xf numFmtId="0" fontId="37" fillId="0" borderId="56" xfId="0" applyFont="1" applyBorder="1" applyAlignment="1">
      <alignment horizontal="center" vertical="center"/>
    </xf>
    <xf numFmtId="3" fontId="21" fillId="0" borderId="6" xfId="0" applyNumberFormat="1" applyFont="1" applyBorder="1" applyAlignment="1">
      <alignment horizontal="center" vertical="center"/>
    </xf>
    <xf numFmtId="3" fontId="21" fillId="0" borderId="56" xfId="0" applyNumberFormat="1" applyFont="1" applyBorder="1" applyAlignment="1">
      <alignment horizontal="center" vertical="center"/>
    </xf>
    <xf numFmtId="0" fontId="2" fillId="0" borderId="9" xfId="0" applyFont="1" applyBorder="1" applyAlignment="1">
      <alignment horizontal="center" vertical="center"/>
    </xf>
    <xf numFmtId="0" fontId="2" fillId="0" borderId="38" xfId="0" applyFont="1" applyBorder="1" applyAlignment="1">
      <alignment horizontal="center" vertical="center"/>
    </xf>
    <xf numFmtId="1" fontId="21" fillId="0" borderId="3" xfId="0" applyNumberFormat="1" applyFont="1" applyBorder="1" applyAlignment="1">
      <alignment horizontal="center" vertical="center"/>
    </xf>
    <xf numFmtId="0" fontId="1" fillId="3" borderId="16" xfId="0" applyFont="1" applyFill="1" applyBorder="1" applyAlignment="1">
      <alignment horizontal="left" vertical="center" wrapText="1"/>
    </xf>
    <xf numFmtId="0" fontId="1" fillId="3" borderId="3" xfId="0" applyFont="1" applyFill="1" applyBorder="1" applyAlignment="1">
      <alignment horizontal="left" vertical="center"/>
    </xf>
    <xf numFmtId="0" fontId="1" fillId="3" borderId="6" xfId="0" applyFont="1" applyFill="1" applyBorder="1" applyAlignment="1">
      <alignment horizontal="left" vertical="center"/>
    </xf>
    <xf numFmtId="0" fontId="85" fillId="0" borderId="88" xfId="0" applyFont="1" applyBorder="1" applyAlignment="1">
      <alignment horizontal="center" vertical="center" wrapText="1"/>
    </xf>
    <xf numFmtId="0" fontId="85" fillId="0" borderId="89" xfId="0" applyFont="1" applyBorder="1" applyAlignment="1">
      <alignment horizontal="center" vertical="center" wrapText="1"/>
    </xf>
    <xf numFmtId="0" fontId="86" fillId="0" borderId="90" xfId="0" applyFont="1" applyBorder="1" applyAlignment="1">
      <alignment vertical="center"/>
    </xf>
    <xf numFmtId="0" fontId="86" fillId="0" borderId="90" xfId="0" applyFont="1" applyBorder="1" applyAlignment="1">
      <alignment horizontal="center" vertical="center" wrapText="1"/>
    </xf>
    <xf numFmtId="0" fontId="86" fillId="0" borderId="91" xfId="0" applyFont="1" applyBorder="1" applyAlignment="1">
      <alignment vertical="center"/>
    </xf>
    <xf numFmtId="0" fontId="86" fillId="0" borderId="91" xfId="0" applyFont="1" applyBorder="1" applyAlignment="1">
      <alignment horizontal="center" vertical="center" wrapText="1"/>
    </xf>
    <xf numFmtId="0" fontId="86" fillId="0" borderId="91" xfId="0" applyFont="1" applyBorder="1" applyAlignment="1">
      <alignment vertical="center" wrapText="1"/>
    </xf>
    <xf numFmtId="0" fontId="86" fillId="0" borderId="90" xfId="0" applyFont="1" applyBorder="1" applyAlignment="1">
      <alignment vertical="center" wrapText="1"/>
    </xf>
    <xf numFmtId="0" fontId="6" fillId="0" borderId="0" xfId="0" applyFont="1"/>
    <xf numFmtId="0" fontId="85" fillId="0" borderId="78" xfId="0" applyFont="1" applyBorder="1" applyAlignment="1">
      <alignment horizontal="center" vertical="center"/>
    </xf>
    <xf numFmtId="0" fontId="85" fillId="0" borderId="90" xfId="0" applyFont="1" applyBorder="1" applyAlignment="1">
      <alignment horizontal="center" vertical="center"/>
    </xf>
    <xf numFmtId="0" fontId="85" fillId="0" borderId="90" xfId="0" applyFont="1" applyBorder="1" applyAlignment="1">
      <alignment horizontal="center" vertical="center" wrapText="1"/>
    </xf>
    <xf numFmtId="0" fontId="86" fillId="0" borderId="91" xfId="0" applyFont="1" applyBorder="1" applyAlignment="1">
      <alignment horizontal="justify" vertical="center" wrapText="1"/>
    </xf>
    <xf numFmtId="0" fontId="37" fillId="0" borderId="6" xfId="0" applyFont="1" applyBorder="1" applyAlignment="1">
      <alignment wrapText="1"/>
    </xf>
    <xf numFmtId="1" fontId="67" fillId="0" borderId="56" xfId="0" applyNumberFormat="1" applyFont="1" applyBorder="1" applyAlignment="1">
      <alignment horizontal="center" vertical="center"/>
    </xf>
    <xf numFmtId="0" fontId="89" fillId="0" borderId="0" xfId="0" applyFont="1" applyAlignment="1">
      <alignment vertical="center"/>
    </xf>
    <xf numFmtId="0" fontId="73" fillId="0" borderId="0" xfId="0" applyFont="1" applyAlignment="1">
      <alignment horizontal="left" vertical="center"/>
    </xf>
    <xf numFmtId="0" fontId="86" fillId="0" borderId="94" xfId="0" applyFont="1" applyBorder="1" applyAlignment="1">
      <alignment vertical="center" wrapText="1"/>
    </xf>
    <xf numFmtId="0" fontId="86" fillId="0" borderId="95" xfId="0" applyFont="1" applyBorder="1" applyAlignment="1">
      <alignment horizontal="center" vertical="center" wrapText="1"/>
    </xf>
    <xf numFmtId="0" fontId="86" fillId="0" borderId="96" xfId="0" applyFont="1" applyBorder="1" applyAlignment="1">
      <alignment vertical="center" wrapText="1"/>
    </xf>
    <xf numFmtId="0" fontId="86" fillId="0" borderId="97" xfId="0" applyFont="1" applyBorder="1" applyAlignment="1">
      <alignment horizontal="center" vertical="center" wrapText="1"/>
    </xf>
    <xf numFmtId="0" fontId="86" fillId="0" borderId="96" xfId="0" applyFont="1" applyBorder="1" applyAlignment="1">
      <alignment vertical="center"/>
    </xf>
    <xf numFmtId="0" fontId="86" fillId="0" borderId="96" xfId="0" applyFont="1" applyBorder="1" applyAlignment="1">
      <alignment horizontal="center" vertical="center" wrapText="1"/>
    </xf>
    <xf numFmtId="0" fontId="86" fillId="0" borderId="98" xfId="0" applyFont="1" applyBorder="1" applyAlignment="1">
      <alignment vertical="center" wrapText="1"/>
    </xf>
    <xf numFmtId="0" fontId="86" fillId="0" borderId="99" xfId="0" applyFont="1" applyBorder="1" applyAlignment="1">
      <alignment horizontal="center" vertical="center" wrapText="1"/>
    </xf>
    <xf numFmtId="0" fontId="86" fillId="0" borderId="97" xfId="0" applyFont="1" applyBorder="1" applyAlignment="1">
      <alignment vertical="center" wrapText="1"/>
    </xf>
    <xf numFmtId="0" fontId="37" fillId="0" borderId="21" xfId="0" applyFont="1" applyBorder="1"/>
    <xf numFmtId="3" fontId="21" fillId="0" borderId="21" xfId="0" applyNumberFormat="1" applyFont="1" applyBorder="1" applyAlignment="1">
      <alignment horizontal="center" vertical="center"/>
    </xf>
    <xf numFmtId="3" fontId="21" fillId="0" borderId="45" xfId="0" applyNumberFormat="1" applyFont="1" applyBorder="1" applyAlignment="1">
      <alignment horizontal="center" vertical="center"/>
    </xf>
    <xf numFmtId="0" fontId="37" fillId="0" borderId="65" xfId="0" applyFont="1" applyBorder="1" applyAlignment="1">
      <alignment horizontal="center" vertical="center"/>
    </xf>
    <xf numFmtId="1" fontId="21" fillId="0" borderId="9" xfId="0" applyNumberFormat="1" applyFont="1" applyBorder="1" applyAlignment="1">
      <alignment horizontal="center" vertical="center"/>
    </xf>
    <xf numFmtId="0" fontId="37" fillId="0" borderId="7" xfId="0" applyFont="1" applyBorder="1" applyAlignment="1">
      <alignment horizontal="center" vertical="center" wrapText="1"/>
    </xf>
    <xf numFmtId="0" fontId="37" fillId="0" borderId="10" xfId="0" applyFont="1" applyBorder="1" applyAlignment="1">
      <alignment horizontal="center" vertical="center"/>
    </xf>
    <xf numFmtId="0" fontId="37" fillId="0" borderId="44" xfId="0" applyFont="1" applyBorder="1" applyAlignment="1">
      <alignment horizontal="center" vertical="center"/>
    </xf>
    <xf numFmtId="3" fontId="21" fillId="0" borderId="104" xfId="0" applyNumberFormat="1" applyFont="1" applyBorder="1" applyAlignment="1">
      <alignment horizontal="center" vertical="center"/>
    </xf>
    <xf numFmtId="4" fontId="1" fillId="0" borderId="105" xfId="0" applyNumberFormat="1" applyFont="1" applyBorder="1" applyAlignment="1">
      <alignment horizontal="center" vertical="center"/>
    </xf>
    <xf numFmtId="4" fontId="1" fillId="0" borderId="48" xfId="0" applyNumberFormat="1" applyFont="1" applyBorder="1" applyAlignment="1">
      <alignment horizontal="center" vertical="center"/>
    </xf>
    <xf numFmtId="0" fontId="7" fillId="0" borderId="42" xfId="0" applyFont="1" applyBorder="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43" xfId="0" applyFont="1" applyBorder="1" applyAlignment="1">
      <alignment horizontal="center" vertical="center"/>
    </xf>
    <xf numFmtId="0" fontId="5" fillId="0" borderId="0" xfId="0" applyFont="1" applyAlignment="1">
      <alignment vertical="top"/>
    </xf>
    <xf numFmtId="0" fontId="10" fillId="0" borderId="42" xfId="0" applyFont="1" applyBorder="1" applyAlignment="1">
      <alignment horizontal="center" vertical="top"/>
    </xf>
    <xf numFmtId="0" fontId="10" fillId="0" borderId="0" xfId="0" applyFont="1" applyAlignment="1">
      <alignment horizontal="center" vertical="top"/>
    </xf>
    <xf numFmtId="0" fontId="10" fillId="0" borderId="43" xfId="0" applyFont="1" applyBorder="1" applyAlignment="1">
      <alignment horizontal="center" vertical="top"/>
    </xf>
    <xf numFmtId="0" fontId="7" fillId="0" borderId="43" xfId="0" applyFont="1" applyBorder="1" applyAlignment="1">
      <alignment horizontal="center" vertical="center"/>
    </xf>
    <xf numFmtId="14" fontId="5" fillId="0" borderId="38" xfId="0" applyNumberFormat="1" applyFont="1" applyBorder="1" applyAlignment="1">
      <alignment horizontal="center" vertical="center"/>
    </xf>
    <xf numFmtId="14" fontId="5" fillId="0" borderId="39" xfId="0" applyNumberFormat="1" applyFont="1" applyBorder="1" applyAlignment="1">
      <alignment horizontal="center" vertical="center"/>
    </xf>
    <xf numFmtId="0" fontId="7" fillId="0" borderId="42" xfId="0" applyFont="1" applyBorder="1" applyAlignment="1">
      <alignment horizontal="center" vertical="center"/>
    </xf>
    <xf numFmtId="0" fontId="5" fillId="0" borderId="8" xfId="0" applyFont="1" applyBorder="1" applyAlignment="1">
      <alignment horizontal="center" vertical="center"/>
    </xf>
    <xf numFmtId="0" fontId="5" fillId="0" borderId="38" xfId="0" applyFont="1" applyBorder="1" applyAlignment="1">
      <alignment horizontal="center" vertical="center"/>
    </xf>
    <xf numFmtId="0" fontId="11" fillId="0" borderId="42" xfId="0" applyFont="1" applyBorder="1" applyAlignment="1">
      <alignment horizontal="center" vertical="top"/>
    </xf>
    <xf numFmtId="0" fontId="11" fillId="0" borderId="0" xfId="0" applyFont="1" applyAlignment="1">
      <alignment horizontal="center" vertical="top"/>
    </xf>
    <xf numFmtId="0" fontId="11" fillId="0" borderId="43" xfId="0" applyFont="1" applyBorder="1" applyAlignment="1">
      <alignment horizontal="center" vertical="top"/>
    </xf>
    <xf numFmtId="0" fontId="9" fillId="0" borderId="42" xfId="0" applyFont="1" applyBorder="1" applyAlignment="1">
      <alignment horizontal="center" vertical="top"/>
    </xf>
    <xf numFmtId="0" fontId="9" fillId="0" borderId="0" xfId="0" applyFont="1" applyAlignment="1">
      <alignment horizontal="center" vertical="top"/>
    </xf>
    <xf numFmtId="0" fontId="9" fillId="0" borderId="43" xfId="0" applyFont="1" applyBorder="1" applyAlignment="1">
      <alignment horizontal="center" vertical="top"/>
    </xf>
    <xf numFmtId="0" fontId="5" fillId="0" borderId="42" xfId="0" applyFont="1" applyBorder="1" applyAlignment="1">
      <alignment horizontal="left" vertical="center"/>
    </xf>
    <xf numFmtId="0" fontId="5" fillId="0" borderId="0" xfId="0" applyFont="1" applyAlignment="1">
      <alignment horizontal="left" vertical="center"/>
    </xf>
    <xf numFmtId="0" fontId="5" fillId="0" borderId="43" xfId="0" applyFont="1" applyBorder="1" applyAlignment="1">
      <alignment horizontal="left" vertical="center"/>
    </xf>
    <xf numFmtId="0" fontId="18" fillId="0" borderId="42" xfId="0" applyFont="1" applyBorder="1" applyAlignment="1">
      <alignment horizontal="center" vertical="top"/>
    </xf>
    <xf numFmtId="0" fontId="18" fillId="0" borderId="0" xfId="0" applyFont="1" applyAlignment="1">
      <alignment horizontal="center" vertical="top"/>
    </xf>
    <xf numFmtId="0" fontId="18" fillId="0" borderId="43" xfId="0" applyFont="1" applyBorder="1" applyAlignment="1">
      <alignment horizontal="center" vertical="top"/>
    </xf>
    <xf numFmtId="0" fontId="18" fillId="0" borderId="42" xfId="0" applyFont="1" applyBorder="1" applyAlignment="1">
      <alignment horizontal="center" vertical="top" wrapText="1"/>
    </xf>
    <xf numFmtId="0" fontId="18" fillId="0" borderId="0" xfId="0" applyFont="1" applyAlignment="1">
      <alignment horizontal="center" vertical="top" wrapText="1"/>
    </xf>
    <xf numFmtId="0" fontId="18" fillId="0" borderId="43" xfId="0" applyFont="1" applyBorder="1" applyAlignment="1">
      <alignment horizontal="center" vertical="top" wrapText="1"/>
    </xf>
    <xf numFmtId="0" fontId="8" fillId="0" borderId="66" xfId="0" applyFont="1" applyBorder="1" applyAlignment="1">
      <alignment horizontal="left" vertical="center"/>
    </xf>
    <xf numFmtId="0" fontId="8" fillId="0" borderId="62" xfId="0" applyFont="1" applyBorder="1" applyAlignment="1">
      <alignment horizontal="left" vertical="center"/>
    </xf>
    <xf numFmtId="0" fontId="26" fillId="0" borderId="66" xfId="0" applyFont="1" applyBorder="1" applyAlignment="1">
      <alignment horizontal="left" vertical="center"/>
    </xf>
    <xf numFmtId="0" fontId="26" fillId="0" borderId="23" xfId="0" applyFont="1" applyBorder="1" applyAlignment="1">
      <alignment horizontal="left" vertical="center"/>
    </xf>
    <xf numFmtId="0" fontId="26" fillId="0" borderId="62" xfId="0" applyFont="1" applyBorder="1" applyAlignment="1">
      <alignment horizontal="left" vertical="center"/>
    </xf>
    <xf numFmtId="0" fontId="8" fillId="0" borderId="33" xfId="0" applyFont="1" applyBorder="1" applyAlignment="1">
      <alignment horizontal="left" vertical="center"/>
    </xf>
    <xf numFmtId="0" fontId="8" fillId="0" borderId="10" xfId="0" applyFont="1" applyBorder="1" applyAlignment="1">
      <alignment horizontal="left" vertical="center"/>
    </xf>
    <xf numFmtId="0" fontId="26" fillId="0" borderId="35" xfId="0" applyFont="1" applyBorder="1" applyAlignment="1">
      <alignment vertical="center"/>
    </xf>
    <xf numFmtId="0" fontId="26" fillId="0" borderId="36" xfId="0" applyFont="1" applyBorder="1" applyAlignment="1">
      <alignment vertical="center"/>
    </xf>
    <xf numFmtId="0" fontId="8" fillId="0" borderId="50" xfId="0" applyFont="1" applyBorder="1" applyAlignment="1">
      <alignment horizontal="left" vertical="center"/>
    </xf>
    <xf numFmtId="0" fontId="8" fillId="0" borderId="48" xfId="0" applyFont="1" applyBorder="1" applyAlignment="1">
      <alignment horizontal="left" vertical="center"/>
    </xf>
    <xf numFmtId="0" fontId="21" fillId="0" borderId="56" xfId="0" applyFont="1" applyBorder="1" applyAlignment="1">
      <alignment vertical="center"/>
    </xf>
    <xf numFmtId="0" fontId="21" fillId="0" borderId="23" xfId="0" applyFont="1" applyBorder="1" applyAlignment="1">
      <alignment vertical="center"/>
    </xf>
    <xf numFmtId="0" fontId="21" fillId="0" borderId="62" xfId="0" applyFont="1" applyBorder="1" applyAlignment="1">
      <alignment vertical="center"/>
    </xf>
    <xf numFmtId="0" fontId="21" fillId="0" borderId="56" xfId="0" applyFont="1" applyBorder="1" applyAlignment="1">
      <alignment vertical="center" wrapText="1"/>
    </xf>
    <xf numFmtId="0" fontId="21" fillId="0" borderId="23" xfId="0" applyFont="1" applyBorder="1" applyAlignment="1">
      <alignment vertical="center" wrapText="1"/>
    </xf>
    <xf numFmtId="0" fontId="21" fillId="0" borderId="62" xfId="0" applyFont="1" applyBorder="1" applyAlignment="1">
      <alignment vertical="center" wrapText="1"/>
    </xf>
    <xf numFmtId="0" fontId="79" fillId="0" borderId="51" xfId="3" applyFont="1" applyBorder="1" applyAlignment="1">
      <alignment vertical="center" wrapText="1"/>
    </xf>
    <xf numFmtId="0" fontId="79" fillId="0" borderId="38" xfId="3" applyFont="1" applyBorder="1" applyAlignment="1">
      <alignment vertical="center" wrapText="1"/>
    </xf>
    <xf numFmtId="0" fontId="79" fillId="0" borderId="39" xfId="3" applyFont="1" applyBorder="1" applyAlignment="1">
      <alignment vertical="center" wrapText="1"/>
    </xf>
    <xf numFmtId="0" fontId="30" fillId="0" borderId="12" xfId="0" applyFont="1" applyBorder="1" applyAlignment="1">
      <alignment horizontal="center" vertical="center"/>
    </xf>
    <xf numFmtId="0" fontId="30" fillId="0" borderId="25" xfId="0" applyFont="1" applyBorder="1" applyAlignment="1">
      <alignment horizontal="center" vertical="center"/>
    </xf>
    <xf numFmtId="0" fontId="79" fillId="0" borderId="51" xfId="3" applyFont="1" applyBorder="1" applyAlignment="1">
      <alignment horizontal="left" vertical="center" wrapText="1"/>
    </xf>
    <xf numFmtId="0" fontId="79" fillId="0" borderId="38" xfId="3" applyFont="1" applyBorder="1" applyAlignment="1">
      <alignment horizontal="left" vertical="center" wrapText="1"/>
    </xf>
    <xf numFmtId="0" fontId="79" fillId="0" borderId="39" xfId="3" applyFont="1" applyBorder="1" applyAlignment="1">
      <alignment horizontal="left" vertical="center" wrapText="1"/>
    </xf>
    <xf numFmtId="0" fontId="21" fillId="0" borderId="12" xfId="0" applyFont="1" applyBorder="1" applyAlignment="1">
      <alignment horizontal="center" vertical="center"/>
    </xf>
    <xf numFmtId="0" fontId="21" fillId="0" borderId="25" xfId="0" applyFont="1" applyBorder="1" applyAlignment="1">
      <alignment horizontal="center" vertical="center"/>
    </xf>
    <xf numFmtId="0" fontId="1" fillId="0" borderId="15" xfId="0" applyFont="1" applyBorder="1" applyAlignment="1">
      <alignment vertical="center" wrapText="1"/>
    </xf>
    <xf numFmtId="0" fontId="1" fillId="0" borderId="36" xfId="0" applyFont="1" applyBorder="1" applyAlignment="1">
      <alignment vertical="center" wrapText="1"/>
    </xf>
    <xf numFmtId="0" fontId="1" fillId="0" borderId="16" xfId="0" applyFont="1" applyBorder="1" applyAlignment="1">
      <alignment vertical="center" wrapText="1"/>
    </xf>
    <xf numFmtId="0" fontId="1" fillId="0" borderId="51" xfId="0" applyFont="1" applyBorder="1" applyAlignment="1">
      <alignment vertical="center" wrapText="1"/>
    </xf>
    <xf numFmtId="0" fontId="1" fillId="0" borderId="38" xfId="0" applyFont="1" applyBorder="1" applyAlignment="1">
      <alignment vertical="center" wrapText="1"/>
    </xf>
    <xf numFmtId="0" fontId="1" fillId="0" borderId="27" xfId="0" applyFont="1" applyBorder="1" applyAlignment="1">
      <alignment vertical="center" wrapText="1"/>
    </xf>
    <xf numFmtId="0" fontId="30" fillId="0" borderId="24" xfId="0" applyFont="1" applyBorder="1" applyAlignment="1">
      <alignment vertical="center"/>
    </xf>
    <xf numFmtId="0" fontId="30" fillId="0" borderId="64" xfId="0" applyFont="1" applyBorder="1" applyAlignment="1">
      <alignment vertical="center"/>
    </xf>
    <xf numFmtId="0" fontId="30" fillId="0" borderId="3" xfId="0" applyFont="1" applyBorder="1" applyAlignment="1">
      <alignment vertical="center"/>
    </xf>
    <xf numFmtId="0" fontId="30" fillId="0" borderId="4" xfId="0" applyFont="1" applyBorder="1" applyAlignment="1">
      <alignment vertical="center"/>
    </xf>
    <xf numFmtId="0" fontId="21" fillId="0" borderId="24" xfId="0" applyFont="1" applyBorder="1" applyAlignment="1">
      <alignment vertical="center"/>
    </xf>
    <xf numFmtId="0" fontId="21" fillId="0" borderId="1"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18" xfId="0" applyFont="1" applyBorder="1" applyAlignment="1">
      <alignment horizontal="center" vertical="center"/>
    </xf>
    <xf numFmtId="0" fontId="21" fillId="0" borderId="63" xfId="0" applyFont="1" applyBorder="1" applyAlignment="1">
      <alignment horizontal="center" vertical="center"/>
    </xf>
    <xf numFmtId="0" fontId="21" fillId="0" borderId="55" xfId="0" applyFont="1" applyBorder="1" applyAlignment="1">
      <alignment horizontal="center" vertical="center"/>
    </xf>
    <xf numFmtId="0" fontId="21" fillId="0" borderId="15" xfId="0" applyFont="1" applyBorder="1" applyAlignment="1">
      <alignment vertical="center" wrapText="1"/>
    </xf>
    <xf numFmtId="0" fontId="21" fillId="0" borderId="36" xfId="0" applyFont="1" applyBorder="1" applyAlignment="1">
      <alignment vertical="center" wrapText="1"/>
    </xf>
    <xf numFmtId="0" fontId="21" fillId="0" borderId="16" xfId="0" applyFont="1" applyBorder="1" applyAlignment="1">
      <alignment vertical="center" wrapText="1"/>
    </xf>
    <xf numFmtId="0" fontId="21" fillId="0" borderId="51" xfId="0" applyFont="1" applyBorder="1" applyAlignment="1">
      <alignment vertical="center" wrapText="1"/>
    </xf>
    <xf numFmtId="0" fontId="21" fillId="0" borderId="38" xfId="0" applyFont="1" applyBorder="1" applyAlignment="1">
      <alignment vertical="center" wrapText="1"/>
    </xf>
    <xf numFmtId="0" fontId="21" fillId="0" borderId="27" xfId="0" applyFont="1" applyBorder="1" applyAlignment="1">
      <alignment vertical="center" wrapText="1"/>
    </xf>
    <xf numFmtId="0" fontId="21" fillId="0" borderId="6" xfId="0" applyFont="1" applyBorder="1" applyAlignment="1">
      <alignment vertical="center" wrapText="1"/>
    </xf>
    <xf numFmtId="0" fontId="21" fillId="0" borderId="7" xfId="0" applyFont="1" applyBorder="1" applyAlignment="1">
      <alignment vertical="center" wrapText="1"/>
    </xf>
    <xf numFmtId="0" fontId="30" fillId="0" borderId="2" xfId="0" applyFont="1" applyBorder="1" applyAlignment="1">
      <alignment vertical="center"/>
    </xf>
    <xf numFmtId="0" fontId="30" fillId="0" borderId="17" xfId="0" applyFont="1" applyBorder="1" applyAlignment="1">
      <alignment vertical="center"/>
    </xf>
    <xf numFmtId="0" fontId="21" fillId="0" borderId="3" xfId="0" applyFont="1" applyBorder="1" applyAlignment="1">
      <alignment vertical="center"/>
    </xf>
    <xf numFmtId="0" fontId="21" fillId="0" borderId="4" xfId="0" applyFont="1" applyBorder="1" applyAlignment="1">
      <alignment vertical="center"/>
    </xf>
    <xf numFmtId="0" fontId="21" fillId="0" borderId="9" xfId="0" applyFont="1" applyBorder="1" applyAlignment="1">
      <alignment vertical="center"/>
    </xf>
    <xf numFmtId="0" fontId="21" fillId="0" borderId="34" xfId="0" applyFont="1" applyBorder="1" applyAlignment="1">
      <alignment vertical="center"/>
    </xf>
    <xf numFmtId="0" fontId="21" fillId="0" borderId="6" xfId="0" applyFont="1" applyBorder="1" applyAlignment="1">
      <alignment vertical="center"/>
    </xf>
    <xf numFmtId="0" fontId="33" fillId="0" borderId="15" xfId="0" applyFont="1" applyBorder="1" applyAlignment="1">
      <alignment horizontal="left" vertical="center" wrapText="1"/>
    </xf>
    <xf numFmtId="0" fontId="33" fillId="0" borderId="36" xfId="0" applyFont="1" applyBorder="1" applyAlignment="1">
      <alignment horizontal="left" vertical="center" wrapText="1"/>
    </xf>
    <xf numFmtId="0" fontId="33" fillId="0" borderId="37" xfId="0" applyFont="1" applyBorder="1" applyAlignment="1">
      <alignment horizontal="left" vertical="center" wrapText="1"/>
    </xf>
    <xf numFmtId="0" fontId="30" fillId="0" borderId="2" xfId="0" applyFont="1" applyBorder="1" applyAlignment="1">
      <alignment vertical="center" wrapText="1"/>
    </xf>
    <xf numFmtId="0" fontId="30" fillId="0" borderId="17" xfId="0" applyFont="1" applyBorder="1" applyAlignment="1">
      <alignment vertical="center" wrapText="1"/>
    </xf>
    <xf numFmtId="0" fontId="21" fillId="0" borderId="6" xfId="0" applyFont="1" applyBorder="1" applyAlignment="1">
      <alignment horizontal="left" vertical="center" wrapText="1"/>
    </xf>
    <xf numFmtId="0" fontId="21" fillId="0" borderId="9" xfId="0" applyFont="1" applyBorder="1" applyAlignment="1">
      <alignment horizontal="left" vertical="center" wrapText="1"/>
    </xf>
    <xf numFmtId="0" fontId="21" fillId="0" borderId="9" xfId="0" applyFont="1" applyBorder="1" applyAlignment="1">
      <alignment vertical="center" wrapText="1"/>
    </xf>
    <xf numFmtId="0" fontId="21" fillId="0" borderId="34" xfId="0" applyFont="1" applyBorder="1" applyAlignment="1">
      <alignment vertical="center" wrapText="1"/>
    </xf>
    <xf numFmtId="0" fontId="61" fillId="0" borderId="3" xfId="0" applyFont="1" applyBorder="1" applyAlignment="1">
      <alignment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24" xfId="0" applyFont="1" applyBorder="1" applyAlignment="1">
      <alignment horizontal="center" vertical="center"/>
    </xf>
    <xf numFmtId="0" fontId="21" fillId="0" borderId="64" xfId="0" applyFont="1" applyBorder="1" applyAlignment="1">
      <alignment horizontal="center" vertical="center"/>
    </xf>
    <xf numFmtId="0" fontId="21" fillId="0" borderId="9"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14" xfId="0" applyFont="1" applyBorder="1" applyAlignment="1">
      <alignment vertical="center"/>
    </xf>
    <xf numFmtId="0" fontId="21" fillId="0" borderId="30" xfId="0" applyFont="1" applyBorder="1" applyAlignment="1">
      <alignment vertical="center" wrapText="1"/>
    </xf>
    <xf numFmtId="0" fontId="21" fillId="0" borderId="31" xfId="0" applyFont="1" applyBorder="1" applyAlignment="1">
      <alignment vertical="center" wrapText="1"/>
    </xf>
    <xf numFmtId="0" fontId="21" fillId="0" borderId="33" xfId="0" applyFont="1" applyBorder="1" applyAlignment="1">
      <alignment vertical="center"/>
    </xf>
    <xf numFmtId="0" fontId="30" fillId="0" borderId="30" xfId="0" applyFont="1" applyBorder="1" applyAlignment="1">
      <alignment vertical="center"/>
    </xf>
    <xf numFmtId="0" fontId="21" fillId="0" borderId="3" xfId="0" applyFont="1" applyBorder="1" applyAlignment="1">
      <alignment vertical="center" wrapText="1"/>
    </xf>
    <xf numFmtId="0" fontId="21" fillId="0" borderId="4" xfId="0" applyFont="1" applyBorder="1" applyAlignment="1">
      <alignment vertical="center" wrapText="1"/>
    </xf>
    <xf numFmtId="0" fontId="61" fillId="0" borderId="6" xfId="0" applyFont="1" applyBorder="1" applyAlignment="1">
      <alignment vertical="center"/>
    </xf>
    <xf numFmtId="0" fontId="61" fillId="0" borderId="9" xfId="0" applyFont="1" applyBorder="1" applyAlignment="1">
      <alignment vertical="center"/>
    </xf>
    <xf numFmtId="0" fontId="21" fillId="0" borderId="26" xfId="0" applyFont="1" applyBorder="1" applyAlignment="1">
      <alignment vertical="center" wrapText="1"/>
    </xf>
    <xf numFmtId="0" fontId="21" fillId="0" borderId="28" xfId="0" applyFont="1" applyBorder="1" applyAlignment="1">
      <alignment vertical="center" wrapText="1"/>
    </xf>
    <xf numFmtId="0" fontId="94" fillId="0" borderId="30" xfId="0" applyFont="1" applyBorder="1" applyAlignment="1">
      <alignment vertical="center" wrapText="1"/>
    </xf>
    <xf numFmtId="0" fontId="21" fillId="0" borderId="9" xfId="0" applyFont="1" applyBorder="1" applyAlignment="1">
      <alignment horizontal="center" vertical="center"/>
    </xf>
    <xf numFmtId="0" fontId="21" fillId="0" borderId="34" xfId="0" applyFont="1" applyBorder="1" applyAlignment="1">
      <alignment horizontal="center" vertical="center"/>
    </xf>
    <xf numFmtId="0" fontId="21" fillId="0" borderId="9" xfId="0" applyFont="1" applyBorder="1" applyAlignment="1">
      <alignment horizontal="left" vertical="center"/>
    </xf>
    <xf numFmtId="0" fontId="21" fillId="0" borderId="3" xfId="0" applyFont="1" applyBorder="1" applyAlignment="1">
      <alignment horizontal="left" vertical="center" wrapText="1"/>
    </xf>
    <xf numFmtId="0" fontId="30" fillId="0" borderId="31" xfId="0" applyFont="1" applyBorder="1" applyAlignment="1">
      <alignment vertical="center"/>
    </xf>
    <xf numFmtId="0" fontId="30" fillId="0" borderId="52" xfId="0" applyFont="1" applyBorder="1" applyAlignment="1">
      <alignment vertical="center" wrapText="1"/>
    </xf>
    <xf numFmtId="0" fontId="21" fillId="0" borderId="53" xfId="0" applyFont="1" applyBorder="1" applyAlignment="1">
      <alignment vertical="center" wrapText="1"/>
    </xf>
    <xf numFmtId="0" fontId="21" fillId="0" borderId="54" xfId="0" applyFont="1" applyBorder="1" applyAlignment="1">
      <alignment vertical="center" wrapText="1"/>
    </xf>
    <xf numFmtId="0" fontId="30" fillId="0" borderId="52" xfId="0" applyFont="1" applyBorder="1" applyAlignment="1">
      <alignment vertical="center"/>
    </xf>
    <xf numFmtId="0" fontId="30" fillId="0" borderId="53" xfId="0" applyFont="1" applyBorder="1" applyAlignment="1">
      <alignment vertical="center"/>
    </xf>
    <xf numFmtId="0" fontId="30" fillId="0" borderId="54" xfId="0" applyFont="1" applyBorder="1" applyAlignment="1">
      <alignment vertical="center"/>
    </xf>
    <xf numFmtId="0" fontId="21" fillId="0" borderId="7" xfId="0" applyFont="1" applyBorder="1" applyAlignment="1">
      <alignment vertical="center"/>
    </xf>
    <xf numFmtId="0" fontId="21" fillId="0" borderId="33" xfId="0" applyFont="1" applyBorder="1" applyAlignment="1">
      <alignment vertical="center" wrapText="1"/>
    </xf>
    <xf numFmtId="0" fontId="33" fillId="0" borderId="3" xfId="0" applyFont="1" applyBorder="1" applyAlignment="1">
      <alignment vertical="center"/>
    </xf>
    <xf numFmtId="0" fontId="33" fillId="0" borderId="4" xfId="0" applyFont="1" applyBorder="1" applyAlignment="1">
      <alignment vertical="center"/>
    </xf>
    <xf numFmtId="0" fontId="33" fillId="0" borderId="14" xfId="0" applyFont="1" applyBorder="1" applyAlignment="1">
      <alignment vertical="center"/>
    </xf>
    <xf numFmtId="0" fontId="21" fillId="0" borderId="57" xfId="0" applyFont="1" applyBorder="1" applyAlignment="1">
      <alignment vertical="center"/>
    </xf>
    <xf numFmtId="0" fontId="33" fillId="0" borderId="50" xfId="0" applyFont="1" applyBorder="1" applyAlignment="1">
      <alignment vertical="center"/>
    </xf>
    <xf numFmtId="0" fontId="33" fillId="0" borderId="24" xfId="0" applyFont="1" applyBorder="1" applyAlignment="1">
      <alignment vertical="center"/>
    </xf>
    <xf numFmtId="0" fontId="33" fillId="0" borderId="64" xfId="0" applyFont="1" applyBorder="1" applyAlignment="1">
      <alignment vertical="center"/>
    </xf>
    <xf numFmtId="0" fontId="21" fillId="0" borderId="2" xfId="0" applyFont="1" applyBorder="1" applyAlignment="1">
      <alignment vertical="center" wrapText="1"/>
    </xf>
    <xf numFmtId="0" fontId="21" fillId="0" borderId="17" xfId="0" applyFont="1" applyBorder="1" applyAlignment="1">
      <alignment vertical="center" wrapText="1"/>
    </xf>
    <xf numFmtId="0" fontId="21" fillId="0" borderId="13" xfId="0" applyFont="1" applyBorder="1" applyAlignment="1">
      <alignment vertical="center"/>
    </xf>
    <xf numFmtId="0" fontId="21" fillId="0" borderId="58" xfId="0" applyFont="1" applyBorder="1" applyAlignment="1">
      <alignment vertical="center"/>
    </xf>
    <xf numFmtId="0" fontId="21" fillId="0" borderId="59" xfId="0" applyFont="1" applyBorder="1" applyAlignment="1">
      <alignment vertical="center"/>
    </xf>
    <xf numFmtId="0" fontId="30" fillId="0" borderId="29" xfId="0" applyFont="1" applyBorder="1" applyAlignment="1">
      <alignment vertical="center"/>
    </xf>
    <xf numFmtId="0" fontId="21" fillId="0" borderId="6" xfId="0" applyFont="1" applyBorder="1" applyAlignment="1">
      <alignment horizontal="left" vertical="center"/>
    </xf>
    <xf numFmtId="0" fontId="21" fillId="0" borderId="3" xfId="0" applyFont="1" applyBorder="1" applyAlignment="1">
      <alignment horizontal="left" vertical="center"/>
    </xf>
    <xf numFmtId="0" fontId="1" fillId="0" borderId="63" xfId="0" applyFont="1" applyBorder="1" applyAlignment="1">
      <alignment horizontal="center" vertical="center"/>
    </xf>
    <xf numFmtId="0" fontId="1" fillId="0" borderId="55" xfId="0" applyFont="1" applyBorder="1" applyAlignment="1">
      <alignment horizontal="center" vertical="center"/>
    </xf>
    <xf numFmtId="0" fontId="1" fillId="0" borderId="25" xfId="0" applyFont="1" applyBorder="1" applyAlignment="1">
      <alignment horizontal="center" vertical="center"/>
    </xf>
    <xf numFmtId="0" fontId="1" fillId="0" borderId="18" xfId="0" applyFont="1" applyBorder="1" applyAlignment="1">
      <alignment horizontal="center" vertical="center"/>
    </xf>
    <xf numFmtId="0" fontId="14" fillId="0" borderId="52" xfId="0" applyFont="1" applyBorder="1" applyAlignment="1">
      <alignment vertical="center"/>
    </xf>
    <xf numFmtId="0" fontId="14" fillId="0" borderId="70" xfId="0" applyFont="1" applyBorder="1" applyAlignment="1">
      <alignment vertical="center"/>
    </xf>
    <xf numFmtId="0" fontId="1" fillId="0" borderId="21" xfId="0" applyFont="1" applyBorder="1" applyAlignment="1">
      <alignment vertical="center"/>
    </xf>
    <xf numFmtId="0" fontId="1" fillId="0" borderId="24" xfId="0" applyFont="1" applyBorder="1" applyAlignment="1">
      <alignment vertical="center"/>
    </xf>
    <xf numFmtId="0" fontId="1" fillId="0" borderId="21" xfId="0" applyFont="1" applyBorder="1" applyAlignment="1">
      <alignment vertical="center" wrapText="1"/>
    </xf>
    <xf numFmtId="0" fontId="1" fillId="0" borderId="26" xfId="0" applyFont="1" applyBorder="1" applyAlignment="1">
      <alignment vertical="center" wrapText="1"/>
    </xf>
    <xf numFmtId="0" fontId="14" fillId="0" borderId="53" xfId="0" applyFont="1" applyBorder="1" applyAlignment="1">
      <alignment vertical="center"/>
    </xf>
    <xf numFmtId="0" fontId="14" fillId="0" borderId="54" xfId="0" applyFont="1" applyBorder="1" applyAlignment="1">
      <alignment vertical="center"/>
    </xf>
    <xf numFmtId="0" fontId="1" fillId="0" borderId="19" xfId="0" applyFont="1" applyBorder="1" applyAlignment="1">
      <alignment vertical="center"/>
    </xf>
    <xf numFmtId="0" fontId="1" fillId="0" borderId="26"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9" xfId="0" applyFont="1" applyBorder="1" applyAlignment="1">
      <alignment vertical="center"/>
    </xf>
    <xf numFmtId="0" fontId="1" fillId="0" borderId="34"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56" xfId="0" applyFont="1" applyBorder="1" applyAlignment="1">
      <alignment vertical="center"/>
    </xf>
    <xf numFmtId="0" fontId="1" fillId="0" borderId="57" xfId="0" applyFont="1" applyBorder="1" applyAlignment="1">
      <alignment vertical="center"/>
    </xf>
    <xf numFmtId="0" fontId="0" fillId="0" borderId="57" xfId="0" applyBorder="1" applyAlignment="1">
      <alignment vertical="center"/>
    </xf>
    <xf numFmtId="0" fontId="1" fillId="0" borderId="5" xfId="0" applyFont="1" applyBorder="1" applyAlignment="1">
      <alignment horizontal="center" vertical="center"/>
    </xf>
    <xf numFmtId="0" fontId="1" fillId="0" borderId="42" xfId="0" applyFont="1" applyBorder="1" applyAlignment="1">
      <alignment horizontal="center" vertical="center"/>
    </xf>
    <xf numFmtId="0" fontId="1" fillId="0" borderId="61" xfId="0" applyFont="1" applyBorder="1" applyAlignment="1">
      <alignment horizontal="center" vertical="center"/>
    </xf>
    <xf numFmtId="0" fontId="1" fillId="0" borderId="47" xfId="0" applyFont="1" applyBorder="1" applyAlignment="1">
      <alignment horizontal="left" vertical="center"/>
    </xf>
    <xf numFmtId="0" fontId="1" fillId="0" borderId="50" xfId="0" applyFont="1" applyBorder="1" applyAlignment="1">
      <alignment horizontal="left" vertical="center"/>
    </xf>
    <xf numFmtId="16" fontId="1" fillId="0" borderId="63" xfId="0" applyNumberFormat="1" applyFont="1" applyBorder="1" applyAlignment="1">
      <alignment horizontal="center" vertical="center"/>
    </xf>
    <xf numFmtId="16" fontId="1" fillId="0" borderId="18" xfId="0" applyNumberFormat="1" applyFont="1" applyBorder="1" applyAlignment="1">
      <alignment horizontal="center" vertical="center"/>
    </xf>
    <xf numFmtId="16" fontId="1" fillId="0" borderId="55" xfId="0" applyNumberFormat="1" applyFont="1"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1" fillId="0" borderId="6" xfId="0" applyFont="1" applyBorder="1" applyAlignment="1">
      <alignment vertical="center"/>
    </xf>
    <xf numFmtId="0" fontId="1" fillId="0" borderId="1" xfId="0" applyFont="1" applyBorder="1" applyAlignment="1">
      <alignment horizontal="center" vertical="center"/>
    </xf>
    <xf numFmtId="0" fontId="0" fillId="0" borderId="3" xfId="0" applyBorder="1" applyAlignment="1">
      <alignment horizontal="center" vertical="center"/>
    </xf>
    <xf numFmtId="0" fontId="1" fillId="0" borderId="32" xfId="0" applyFont="1" applyBorder="1" applyAlignment="1">
      <alignment horizontal="center" vertical="center"/>
    </xf>
    <xf numFmtId="0" fontId="1" fillId="0" borderId="9" xfId="0" applyFont="1" applyBorder="1" applyAlignment="1">
      <alignment horizontal="center" vertical="center"/>
    </xf>
    <xf numFmtId="0" fontId="15" fillId="0" borderId="53" xfId="0" applyFont="1" applyBorder="1" applyAlignment="1">
      <alignment vertical="center"/>
    </xf>
    <xf numFmtId="0" fontId="15" fillId="0" borderId="54" xfId="0" applyFont="1" applyBorder="1" applyAlignment="1">
      <alignment vertical="center"/>
    </xf>
    <xf numFmtId="0" fontId="1" fillId="0" borderId="20" xfId="0" applyFont="1" applyBorder="1" applyAlignment="1">
      <alignment vertical="center" wrapText="1"/>
    </xf>
    <xf numFmtId="0" fontId="1" fillId="0" borderId="0" xfId="0" applyFont="1" applyAlignment="1">
      <alignment vertical="center" wrapText="1"/>
    </xf>
    <xf numFmtId="0" fontId="1" fillId="0" borderId="43"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6" fillId="0" borderId="53" xfId="0" applyFont="1" applyBorder="1" applyAlignment="1">
      <alignment vertical="center"/>
    </xf>
    <xf numFmtId="0" fontId="6" fillId="0" borderId="54" xfId="0" applyFont="1" applyBorder="1" applyAlignment="1">
      <alignment vertical="center"/>
    </xf>
    <xf numFmtId="0" fontId="1" fillId="0" borderId="20" xfId="0" applyFont="1" applyBorder="1" applyAlignment="1">
      <alignment vertical="center"/>
    </xf>
    <xf numFmtId="0" fontId="1" fillId="0" borderId="0" xfId="0" applyFont="1" applyAlignment="1">
      <alignment vertical="center"/>
    </xf>
    <xf numFmtId="0" fontId="1" fillId="0" borderId="43"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1" fillId="0" borderId="67" xfId="0" applyFont="1" applyBorder="1" applyAlignment="1">
      <alignment vertical="center"/>
    </xf>
    <xf numFmtId="0" fontId="1" fillId="0" borderId="44" xfId="0" applyFont="1" applyBorder="1" applyAlignment="1">
      <alignment vertical="center"/>
    </xf>
    <xf numFmtId="0" fontId="1" fillId="0" borderId="45" xfId="0" applyFont="1" applyBorder="1" applyAlignment="1">
      <alignment vertical="center"/>
    </xf>
    <xf numFmtId="0" fontId="1" fillId="0" borderId="68" xfId="0" applyFont="1" applyBorder="1" applyAlignment="1">
      <alignment vertical="center"/>
    </xf>
    <xf numFmtId="0" fontId="1" fillId="0" borderId="51" xfId="0" applyFont="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0" fontId="14" fillId="0" borderId="13" xfId="0" applyFont="1" applyBorder="1" applyAlignment="1">
      <alignment vertical="center"/>
    </xf>
    <xf numFmtId="0" fontId="14" fillId="0" borderId="58" xfId="0" applyFont="1" applyBorder="1" applyAlignment="1">
      <alignment vertical="center"/>
    </xf>
    <xf numFmtId="0" fontId="14" fillId="0" borderId="59" xfId="0" applyFont="1" applyBorder="1" applyAlignment="1">
      <alignment vertical="center"/>
    </xf>
    <xf numFmtId="0" fontId="0" fillId="0" borderId="49" xfId="0" applyBorder="1" applyAlignment="1">
      <alignment vertical="center"/>
    </xf>
    <xf numFmtId="0" fontId="14" fillId="0" borderId="30" xfId="0" applyFont="1" applyBorder="1" applyAlignment="1">
      <alignment vertical="center"/>
    </xf>
    <xf numFmtId="0" fontId="15" fillId="0" borderId="30" xfId="0" applyFont="1" applyBorder="1" applyAlignment="1">
      <alignment vertical="center"/>
    </xf>
    <xf numFmtId="0" fontId="15" fillId="0" borderId="31" xfId="0" applyFont="1" applyBorder="1" applyAlignment="1">
      <alignment vertical="center"/>
    </xf>
    <xf numFmtId="0" fontId="1" fillId="0" borderId="50" xfId="0" applyFont="1" applyBorder="1" applyAlignment="1">
      <alignment vertical="center"/>
    </xf>
    <xf numFmtId="0" fontId="1" fillId="0" borderId="3" xfId="0" applyFont="1" applyBorder="1" applyAlignment="1">
      <alignment vertical="center"/>
    </xf>
    <xf numFmtId="0" fontId="1" fillId="0" borderId="23" xfId="0"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24" xfId="0" applyBorder="1" applyAlignment="1">
      <alignment vertical="center"/>
    </xf>
    <xf numFmtId="4" fontId="1" fillId="0" borderId="44" xfId="0" applyNumberFormat="1" applyFont="1" applyBorder="1" applyAlignment="1">
      <alignment horizontal="center" vertical="center"/>
    </xf>
    <xf numFmtId="4" fontId="0" fillId="0" borderId="68" xfId="0" applyNumberFormat="1" applyBorder="1" applyAlignment="1">
      <alignment horizontal="center" vertical="center"/>
    </xf>
    <xf numFmtId="0" fontId="14" fillId="0" borderId="2" xfId="0" applyFont="1" applyBorder="1" applyAlignment="1">
      <alignment vertical="center"/>
    </xf>
    <xf numFmtId="0" fontId="0" fillId="0" borderId="2" xfId="0" applyBorder="1" applyAlignment="1">
      <alignment vertical="center"/>
    </xf>
    <xf numFmtId="0" fontId="0" fillId="0" borderId="17" xfId="0" applyBorder="1" applyAlignment="1">
      <alignment vertical="center"/>
    </xf>
    <xf numFmtId="4" fontId="1" fillId="0" borderId="56" xfId="0" applyNumberFormat="1" applyFont="1" applyBorder="1" applyAlignment="1">
      <alignment horizontal="center" vertical="center"/>
    </xf>
    <xf numFmtId="4" fontId="0" fillId="0" borderId="62" xfId="0" applyNumberFormat="1" applyBorder="1" applyAlignment="1">
      <alignment horizontal="center" vertical="center"/>
    </xf>
    <xf numFmtId="4" fontId="1" fillId="0" borderId="62" xfId="0" applyNumberFormat="1" applyFont="1" applyBorder="1" applyAlignment="1">
      <alignment horizontal="center" vertical="center"/>
    </xf>
    <xf numFmtId="4" fontId="1" fillId="0" borderId="10" xfId="0" applyNumberFormat="1" applyFont="1" applyBorder="1" applyAlignment="1">
      <alignment horizontal="center" vertical="center"/>
    </xf>
    <xf numFmtId="4" fontId="0" fillId="0" borderId="11" xfId="0" applyNumberFormat="1" applyBorder="1" applyAlignment="1">
      <alignment horizontal="center" vertical="center"/>
    </xf>
    <xf numFmtId="0" fontId="21" fillId="0" borderId="21" xfId="0" applyFont="1" applyBorder="1" applyAlignment="1">
      <alignment vertical="center"/>
    </xf>
    <xf numFmtId="0" fontId="25" fillId="0" borderId="52" xfId="0" applyFont="1" applyBorder="1" applyAlignment="1">
      <alignment vertical="center"/>
    </xf>
    <xf numFmtId="0" fontId="22" fillId="0" borderId="53" xfId="0" applyFont="1" applyBorder="1" applyAlignment="1">
      <alignment vertical="center"/>
    </xf>
    <xf numFmtId="0" fontId="22" fillId="0" borderId="54" xfId="0" applyFont="1" applyBorder="1" applyAlignment="1">
      <alignment vertical="center"/>
    </xf>
    <xf numFmtId="0" fontId="21" fillId="0" borderId="69" xfId="0" applyFont="1"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4" fontId="1" fillId="0" borderId="11" xfId="0" applyNumberFormat="1" applyFont="1" applyBorder="1" applyAlignment="1">
      <alignment horizontal="center" vertical="center"/>
    </xf>
    <xf numFmtId="0" fontId="21" fillId="0" borderId="26" xfId="0" applyFont="1" applyBorder="1" applyAlignment="1">
      <alignment horizontal="center" vertical="center"/>
    </xf>
    <xf numFmtId="0" fontId="0" fillId="0" borderId="26" xfId="0" applyBorder="1" applyAlignment="1">
      <alignment horizontal="center" vertical="center"/>
    </xf>
    <xf numFmtId="0" fontId="14" fillId="0" borderId="3"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4" fontId="1" fillId="0" borderId="6" xfId="0" applyNumberFormat="1" applyFont="1" applyBorder="1" applyAlignment="1">
      <alignment horizontal="center" vertical="center"/>
    </xf>
    <xf numFmtId="4" fontId="0" fillId="0" borderId="7" xfId="0" applyNumberFormat="1" applyBorder="1" applyAlignment="1">
      <alignment horizontal="center" vertical="center"/>
    </xf>
    <xf numFmtId="4" fontId="1" fillId="0" borderId="9" xfId="0" applyNumberFormat="1" applyFont="1" applyBorder="1" applyAlignment="1">
      <alignment horizontal="center" vertical="center"/>
    </xf>
    <xf numFmtId="4" fontId="0" fillId="0" borderId="34" xfId="0" applyNumberFormat="1" applyBorder="1" applyAlignment="1">
      <alignment horizontal="center" vertical="center"/>
    </xf>
    <xf numFmtId="0" fontId="1" fillId="0" borderId="12" xfId="0" applyFont="1" applyBorder="1" applyAlignment="1">
      <alignment horizontal="center" vertical="center"/>
    </xf>
    <xf numFmtId="0" fontId="14" fillId="0" borderId="63" xfId="0" applyFont="1" applyBorder="1" applyAlignment="1">
      <alignment horizontal="center" vertical="center"/>
    </xf>
    <xf numFmtId="0" fontId="14" fillId="0" borderId="25" xfId="0" applyFont="1" applyBorder="1" applyAlignment="1">
      <alignment horizontal="center" vertical="center"/>
    </xf>
    <xf numFmtId="4" fontId="1" fillId="0" borderId="26" xfId="0" applyNumberFormat="1" applyFont="1" applyBorder="1" applyAlignment="1">
      <alignment horizontal="center" vertical="center"/>
    </xf>
    <xf numFmtId="4" fontId="0" fillId="0" borderId="28" xfId="0" applyNumberFormat="1" applyBorder="1" applyAlignment="1">
      <alignment horizontal="center" vertical="center"/>
    </xf>
    <xf numFmtId="4" fontId="14" fillId="3" borderId="69" xfId="0" applyNumberFormat="1" applyFont="1" applyFill="1" applyBorder="1" applyAlignment="1">
      <alignment vertical="center"/>
    </xf>
    <xf numFmtId="4" fontId="14" fillId="3" borderId="53" xfId="0" applyNumberFormat="1" applyFont="1" applyFill="1" applyBorder="1" applyAlignment="1">
      <alignment vertical="center"/>
    </xf>
    <xf numFmtId="4" fontId="14" fillId="3" borderId="70" xfId="0" applyNumberFormat="1" applyFont="1" applyFill="1" applyBorder="1" applyAlignment="1">
      <alignment vertical="center"/>
    </xf>
    <xf numFmtId="4" fontId="1" fillId="2" borderId="52" xfId="0" applyNumberFormat="1" applyFont="1" applyFill="1" applyBorder="1" applyAlignment="1">
      <alignment vertical="center" wrapText="1"/>
    </xf>
    <xf numFmtId="4" fontId="1" fillId="2" borderId="53" xfId="0" applyNumberFormat="1" applyFont="1" applyFill="1" applyBorder="1" applyAlignment="1">
      <alignment vertical="center" wrapText="1"/>
    </xf>
    <xf numFmtId="4" fontId="1" fillId="2" borderId="70" xfId="0" applyNumberFormat="1" applyFont="1" applyFill="1" applyBorder="1" applyAlignment="1">
      <alignment vertical="center" wrapText="1"/>
    </xf>
    <xf numFmtId="4" fontId="1" fillId="2" borderId="69" xfId="0" applyNumberFormat="1" applyFont="1" applyFill="1" applyBorder="1" applyAlignment="1">
      <alignment vertical="center" wrapText="1"/>
    </xf>
    <xf numFmtId="4" fontId="1" fillId="2" borderId="69" xfId="0" applyNumberFormat="1" applyFont="1" applyFill="1" applyBorder="1" applyAlignment="1">
      <alignment vertical="center"/>
    </xf>
    <xf numFmtId="4" fontId="1" fillId="2" borderId="53" xfId="0" applyNumberFormat="1" applyFont="1" applyFill="1" applyBorder="1" applyAlignment="1">
      <alignment vertical="center"/>
    </xf>
    <xf numFmtId="4" fontId="1" fillId="2" borderId="70" xfId="0" applyNumberFormat="1" applyFont="1" applyFill="1" applyBorder="1" applyAlignment="1">
      <alignment vertical="center"/>
    </xf>
    <xf numFmtId="4" fontId="33" fillId="0" borderId="52" xfId="0" applyNumberFormat="1" applyFont="1" applyBorder="1" applyAlignment="1">
      <alignment horizontal="center" vertical="center"/>
    </xf>
    <xf numFmtId="4" fontId="33" fillId="0" borderId="53" xfId="0" applyNumberFormat="1" applyFont="1" applyBorder="1" applyAlignment="1">
      <alignment horizontal="center" vertical="center"/>
    </xf>
    <xf numFmtId="4" fontId="33" fillId="0" borderId="54" xfId="0" applyNumberFormat="1" applyFont="1" applyBorder="1" applyAlignment="1">
      <alignment horizontal="center" vertical="center"/>
    </xf>
    <xf numFmtId="4" fontId="14" fillId="3" borderId="69" xfId="0" applyNumberFormat="1" applyFont="1" applyFill="1" applyBorder="1" applyAlignment="1">
      <alignment vertical="center" wrapText="1"/>
    </xf>
    <xf numFmtId="4" fontId="14" fillId="3" borderId="53" xfId="0" applyNumberFormat="1" applyFont="1" applyFill="1" applyBorder="1" applyAlignment="1">
      <alignment vertical="center" wrapText="1"/>
    </xf>
    <xf numFmtId="4" fontId="14" fillId="3" borderId="70" xfId="0" applyNumberFormat="1" applyFont="1" applyFill="1" applyBorder="1" applyAlignment="1">
      <alignment vertical="center" wrapText="1"/>
    </xf>
    <xf numFmtId="0" fontId="1" fillId="3" borderId="40" xfId="0" applyFont="1" applyFill="1" applyBorder="1" applyAlignment="1">
      <alignment horizontal="center" vertical="center"/>
    </xf>
    <xf numFmtId="0" fontId="1" fillId="3" borderId="73" xfId="0" applyFont="1" applyFill="1" applyBorder="1" applyAlignment="1">
      <alignment horizontal="center" vertical="center"/>
    </xf>
    <xf numFmtId="0" fontId="1" fillId="3" borderId="74" xfId="0" applyFont="1" applyFill="1" applyBorder="1" applyAlignment="1">
      <alignment horizontal="center" vertical="center"/>
    </xf>
    <xf numFmtId="4" fontId="1" fillId="2" borderId="35" xfId="0" applyNumberFormat="1" applyFont="1" applyFill="1" applyBorder="1" applyAlignment="1">
      <alignment vertical="center"/>
    </xf>
    <xf numFmtId="4" fontId="1" fillId="2" borderId="36" xfId="0" applyNumberFormat="1" applyFont="1" applyFill="1" applyBorder="1" applyAlignment="1">
      <alignment vertical="center"/>
    </xf>
    <xf numFmtId="4" fontId="1" fillId="2" borderId="16" xfId="0" applyNumberFormat="1" applyFont="1" applyFill="1" applyBorder="1" applyAlignment="1">
      <alignment vertical="center"/>
    </xf>
    <xf numFmtId="4" fontId="1" fillId="2" borderId="42" xfId="0" applyNumberFormat="1" applyFont="1" applyFill="1" applyBorder="1" applyAlignment="1">
      <alignment vertical="center"/>
    </xf>
    <xf numFmtId="4" fontId="1" fillId="2" borderId="0" xfId="0" applyNumberFormat="1" applyFont="1" applyFill="1" applyAlignment="1">
      <alignment vertical="center"/>
    </xf>
    <xf numFmtId="4" fontId="1" fillId="2" borderId="47" xfId="0" applyNumberFormat="1" applyFont="1" applyFill="1" applyBorder="1" applyAlignment="1">
      <alignment vertical="center"/>
    </xf>
    <xf numFmtId="4" fontId="1" fillId="2" borderId="61" xfId="0" applyNumberFormat="1" applyFont="1" applyFill="1" applyBorder="1" applyAlignment="1">
      <alignment vertical="center"/>
    </xf>
    <xf numFmtId="4" fontId="1" fillId="2" borderId="49" xfId="0" applyNumberFormat="1" applyFont="1" applyFill="1" applyBorder="1" applyAlignment="1">
      <alignment vertical="center"/>
    </xf>
    <xf numFmtId="4" fontId="1" fillId="2" borderId="50" xfId="0" applyNumberFormat="1" applyFont="1" applyFill="1" applyBorder="1" applyAlignment="1">
      <alignment vertical="center"/>
    </xf>
    <xf numFmtId="4" fontId="1" fillId="2" borderId="2" xfId="0" applyNumberFormat="1" applyFont="1" applyFill="1" applyBorder="1" applyAlignment="1">
      <alignment horizontal="center" vertical="center"/>
    </xf>
    <xf numFmtId="4" fontId="1" fillId="2" borderId="24" xfId="0" applyNumberFormat="1" applyFont="1" applyFill="1" applyBorder="1" applyAlignment="1">
      <alignment horizontal="center" vertical="center"/>
    </xf>
    <xf numFmtId="0" fontId="1" fillId="3" borderId="75" xfId="0" applyFont="1" applyFill="1" applyBorder="1" applyAlignment="1">
      <alignment horizontal="center" vertical="center"/>
    </xf>
    <xf numFmtId="4" fontId="21" fillId="5" borderId="80" xfId="0" applyNumberFormat="1" applyFont="1" applyFill="1" applyBorder="1" applyAlignment="1">
      <alignment vertical="center"/>
    </xf>
    <xf numFmtId="4" fontId="21" fillId="5" borderId="45" xfId="0" applyNumberFormat="1" applyFont="1" applyFill="1" applyBorder="1" applyAlignment="1">
      <alignment vertical="center"/>
    </xf>
    <xf numFmtId="4" fontId="21" fillId="5" borderId="46" xfId="0" applyNumberFormat="1" applyFont="1" applyFill="1" applyBorder="1" applyAlignment="1">
      <alignment vertical="center"/>
    </xf>
    <xf numFmtId="4" fontId="21" fillId="5" borderId="42" xfId="0" applyNumberFormat="1" applyFont="1" applyFill="1" applyBorder="1" applyAlignment="1">
      <alignment vertical="center"/>
    </xf>
    <xf numFmtId="4" fontId="21" fillId="5" borderId="0" xfId="0" applyNumberFormat="1" applyFont="1" applyFill="1" applyAlignment="1">
      <alignment vertical="center"/>
    </xf>
    <xf numFmtId="4" fontId="21" fillId="5" borderId="47" xfId="0" applyNumberFormat="1" applyFont="1" applyFill="1" applyBorder="1" applyAlignment="1">
      <alignment vertical="center"/>
    </xf>
    <xf numFmtId="4" fontId="21" fillId="5" borderId="61" xfId="0" applyNumberFormat="1" applyFont="1" applyFill="1" applyBorder="1" applyAlignment="1">
      <alignment vertical="center"/>
    </xf>
    <xf numFmtId="4" fontId="21" fillId="5" borderId="49" xfId="0" applyNumberFormat="1" applyFont="1" applyFill="1" applyBorder="1" applyAlignment="1">
      <alignment vertical="center"/>
    </xf>
    <xf numFmtId="4" fontId="21" fillId="5" borderId="50" xfId="0" applyNumberFormat="1" applyFont="1" applyFill="1" applyBorder="1" applyAlignment="1">
      <alignment vertical="center"/>
    </xf>
    <xf numFmtId="4" fontId="1" fillId="2" borderId="21" xfId="0" applyNumberFormat="1" applyFont="1" applyFill="1" applyBorder="1" applyAlignment="1">
      <alignment horizontal="center" vertical="center"/>
    </xf>
    <xf numFmtId="0" fontId="1" fillId="3" borderId="41" xfId="0" applyFont="1" applyFill="1" applyBorder="1" applyAlignment="1">
      <alignment horizontal="center" vertical="center"/>
    </xf>
    <xf numFmtId="4" fontId="1" fillId="2" borderId="80" xfId="0" applyNumberFormat="1" applyFont="1" applyFill="1" applyBorder="1" applyAlignment="1">
      <alignment vertical="center"/>
    </xf>
    <xf numFmtId="4" fontId="1" fillId="2" borderId="45" xfId="0" applyNumberFormat="1" applyFont="1" applyFill="1" applyBorder="1" applyAlignment="1">
      <alignment vertical="center"/>
    </xf>
    <xf numFmtId="4" fontId="1" fillId="2" borderId="46" xfId="0" applyNumberFormat="1" applyFont="1" applyFill="1" applyBorder="1" applyAlignment="1">
      <alignment vertical="center"/>
    </xf>
    <xf numFmtId="4" fontId="1" fillId="2" borderId="8" xfId="0" applyNumberFormat="1" applyFont="1" applyFill="1" applyBorder="1" applyAlignment="1">
      <alignment vertical="center"/>
    </xf>
    <xf numFmtId="4" fontId="1" fillId="2" borderId="38" xfId="0" applyNumberFormat="1" applyFont="1" applyFill="1" applyBorder="1" applyAlignment="1">
      <alignment vertical="center"/>
    </xf>
    <xf numFmtId="4" fontId="1" fillId="2" borderId="27" xfId="0" applyNumberFormat="1" applyFont="1" applyFill="1" applyBorder="1" applyAlignment="1">
      <alignment vertical="center"/>
    </xf>
    <xf numFmtId="4" fontId="21" fillId="0" borderId="56" xfId="0" applyNumberFormat="1" applyFont="1" applyBorder="1" applyAlignment="1">
      <alignment vertical="center"/>
    </xf>
    <xf numFmtId="4" fontId="21" fillId="0" borderId="23" xfId="0" applyNumberFormat="1" applyFont="1" applyBorder="1" applyAlignment="1">
      <alignment vertical="center"/>
    </xf>
    <xf numFmtId="4" fontId="21" fillId="0" borderId="57" xfId="0" applyNumberFormat="1" applyFont="1" applyBorder="1" applyAlignment="1">
      <alignment vertical="center"/>
    </xf>
    <xf numFmtId="4" fontId="21" fillId="0" borderId="10" xfId="0" applyNumberFormat="1" applyFont="1" applyBorder="1" applyAlignment="1">
      <alignment vertical="center"/>
    </xf>
    <xf numFmtId="4" fontId="21" fillId="0" borderId="71" xfId="0" applyNumberFormat="1" applyFont="1" applyBorder="1" applyAlignment="1">
      <alignment vertical="center"/>
    </xf>
    <xf numFmtId="4" fontId="21" fillId="0" borderId="33" xfId="0" applyNumberFormat="1" applyFont="1" applyBorder="1" applyAlignment="1">
      <alignment vertical="center"/>
    </xf>
    <xf numFmtId="173" fontId="21" fillId="0" borderId="13" xfId="0" applyNumberFormat="1" applyFont="1" applyBorder="1" applyAlignment="1">
      <alignment vertical="center"/>
    </xf>
    <xf numFmtId="173" fontId="21" fillId="0" borderId="58" xfId="0" applyNumberFormat="1" applyFont="1" applyBorder="1" applyAlignment="1">
      <alignment vertical="center"/>
    </xf>
    <xf numFmtId="173" fontId="21" fillId="0" borderId="14" xfId="0" applyNumberFormat="1" applyFont="1" applyBorder="1" applyAlignment="1">
      <alignment vertical="center"/>
    </xf>
    <xf numFmtId="4" fontId="21" fillId="0" borderId="6" xfId="0" applyNumberFormat="1" applyFont="1" applyBorder="1" applyAlignment="1">
      <alignment horizontal="center" vertical="center"/>
    </xf>
    <xf numFmtId="4" fontId="21" fillId="0" borderId="24" xfId="0" applyNumberFormat="1" applyFont="1" applyBorder="1" applyAlignment="1">
      <alignment horizontal="center" vertical="center"/>
    </xf>
    <xf numFmtId="4" fontId="21" fillId="0" borderId="9" xfId="0" applyNumberFormat="1" applyFont="1" applyBorder="1" applyAlignment="1">
      <alignment horizontal="center" vertical="center"/>
    </xf>
    <xf numFmtId="4" fontId="21" fillId="0" borderId="3" xfId="0" applyNumberFormat="1" applyFont="1" applyBorder="1" applyAlignment="1">
      <alignment horizontal="center" vertical="center"/>
    </xf>
    <xf numFmtId="4" fontId="14" fillId="2" borderId="69" xfId="0" applyNumberFormat="1" applyFont="1" applyFill="1" applyBorder="1" applyAlignment="1">
      <alignment vertical="center"/>
    </xf>
    <xf numFmtId="4" fontId="14" fillId="2" borderId="53" xfId="0" applyNumberFormat="1" applyFont="1" applyFill="1" applyBorder="1" applyAlignment="1">
      <alignment vertical="center"/>
    </xf>
    <xf numFmtId="4" fontId="14" fillId="2" borderId="70" xfId="0" applyNumberFormat="1" applyFont="1" applyFill="1" applyBorder="1" applyAlignment="1">
      <alignment vertical="center"/>
    </xf>
    <xf numFmtId="4" fontId="30" fillId="3" borderId="53" xfId="0" applyNumberFormat="1" applyFont="1" applyFill="1" applyBorder="1" applyAlignment="1">
      <alignment vertical="center"/>
    </xf>
    <xf numFmtId="4" fontId="30" fillId="0" borderId="53" xfId="0" applyNumberFormat="1" applyFont="1" applyBorder="1" applyAlignment="1">
      <alignment vertical="center"/>
    </xf>
    <xf numFmtId="4" fontId="30" fillId="0" borderId="70" xfId="0" applyNumberFormat="1" applyFont="1" applyBorder="1" applyAlignment="1">
      <alignment vertical="center"/>
    </xf>
    <xf numFmtId="4" fontId="1" fillId="2" borderId="10" xfId="0" applyNumberFormat="1" applyFont="1" applyFill="1" applyBorder="1" applyAlignment="1">
      <alignment vertical="center"/>
    </xf>
    <xf numFmtId="4" fontId="1" fillId="2" borderId="71" xfId="0" applyNumberFormat="1" applyFont="1" applyFill="1" applyBorder="1" applyAlignment="1">
      <alignment vertical="center"/>
    </xf>
    <xf numFmtId="4" fontId="21" fillId="2" borderId="71" xfId="0" applyNumberFormat="1" applyFont="1" applyFill="1" applyBorder="1" applyAlignment="1">
      <alignment vertical="center"/>
    </xf>
    <xf numFmtId="4" fontId="21" fillId="2" borderId="33" xfId="0" applyNumberFormat="1" applyFont="1" applyFill="1" applyBorder="1" applyAlignment="1">
      <alignment vertical="center"/>
    </xf>
    <xf numFmtId="4" fontId="1" fillId="2" borderId="13" xfId="0" applyNumberFormat="1" applyFont="1" applyFill="1" applyBorder="1" applyAlignment="1">
      <alignment vertical="center"/>
    </xf>
    <xf numFmtId="4" fontId="1" fillId="2" borderId="58" xfId="0" applyNumberFormat="1" applyFont="1" applyFill="1" applyBorder="1" applyAlignment="1">
      <alignment vertical="center"/>
    </xf>
    <xf numFmtId="4" fontId="21" fillId="2" borderId="58" xfId="0" applyNumberFormat="1" applyFont="1" applyFill="1" applyBorder="1" applyAlignment="1">
      <alignment vertical="center"/>
    </xf>
    <xf numFmtId="4" fontId="21" fillId="2" borderId="14" xfId="0" applyNumberFormat="1" applyFont="1" applyFill="1" applyBorder="1" applyAlignment="1">
      <alignment vertical="center"/>
    </xf>
    <xf numFmtId="4" fontId="1" fillId="2" borderId="56" xfId="0" applyNumberFormat="1" applyFont="1" applyFill="1" applyBorder="1" applyAlignment="1">
      <alignment vertical="center"/>
    </xf>
    <xf numFmtId="4" fontId="1" fillId="2" borderId="23" xfId="0" applyNumberFormat="1" applyFont="1" applyFill="1" applyBorder="1" applyAlignment="1">
      <alignment vertical="center"/>
    </xf>
    <xf numFmtId="4" fontId="21" fillId="2" borderId="23" xfId="0" applyNumberFormat="1" applyFont="1" applyFill="1" applyBorder="1" applyAlignment="1">
      <alignment vertical="center"/>
    </xf>
    <xf numFmtId="4" fontId="21" fillId="2" borderId="50" xfId="0" applyNumberFormat="1" applyFont="1" applyFill="1" applyBorder="1" applyAlignment="1">
      <alignment vertical="center"/>
    </xf>
    <xf numFmtId="4" fontId="21" fillId="2" borderId="57" xfId="0" applyNumberFormat="1" applyFont="1" applyFill="1" applyBorder="1" applyAlignment="1">
      <alignment vertical="center"/>
    </xf>
    <xf numFmtId="4" fontId="33" fillId="0" borderId="52" xfId="0" applyNumberFormat="1" applyFont="1" applyBorder="1" applyAlignment="1">
      <alignment vertical="center"/>
    </xf>
    <xf numFmtId="4" fontId="33" fillId="0" borderId="53" xfId="0" applyNumberFormat="1" applyFont="1" applyBorder="1" applyAlignment="1">
      <alignment vertical="center"/>
    </xf>
    <xf numFmtId="4" fontId="33" fillId="0" borderId="54" xfId="0" applyNumberFormat="1" applyFont="1" applyBorder="1" applyAlignment="1">
      <alignment vertical="center"/>
    </xf>
    <xf numFmtId="4" fontId="33" fillId="3" borderId="35" xfId="0" applyNumberFormat="1" applyFont="1" applyFill="1" applyBorder="1" applyAlignment="1">
      <alignment horizontal="center" vertical="center" wrapText="1"/>
    </xf>
    <xf numFmtId="4" fontId="33" fillId="3" borderId="37" xfId="0" applyNumberFormat="1" applyFont="1" applyFill="1" applyBorder="1" applyAlignment="1">
      <alignment horizontal="center" vertical="center" wrapText="1"/>
    </xf>
    <xf numFmtId="4" fontId="33" fillId="3" borderId="8" xfId="0" applyNumberFormat="1" applyFont="1" applyFill="1" applyBorder="1" applyAlignment="1">
      <alignment horizontal="center" vertical="center" wrapText="1"/>
    </xf>
    <xf numFmtId="4" fontId="33" fillId="3" borderId="39" xfId="0" applyNumberFormat="1" applyFont="1" applyFill="1" applyBorder="1" applyAlignment="1">
      <alignment horizontal="center" vertical="center" wrapText="1"/>
    </xf>
    <xf numFmtId="4" fontId="1" fillId="3" borderId="40" xfId="0" applyNumberFormat="1" applyFont="1" applyFill="1" applyBorder="1" applyAlignment="1">
      <alignment horizontal="center" vertical="center"/>
    </xf>
    <xf numFmtId="4" fontId="1" fillId="3" borderId="74" xfId="0" applyNumberFormat="1" applyFont="1" applyFill="1" applyBorder="1" applyAlignment="1">
      <alignment horizontal="center" vertical="center"/>
    </xf>
    <xf numFmtId="4" fontId="1" fillId="2" borderId="63" xfId="0" applyNumberFormat="1" applyFont="1" applyFill="1" applyBorder="1" applyAlignment="1">
      <alignment horizontal="center" vertical="center" wrapText="1"/>
    </xf>
    <xf numFmtId="4" fontId="1" fillId="2" borderId="25" xfId="0" applyNumberFormat="1" applyFont="1" applyFill="1" applyBorder="1" applyAlignment="1">
      <alignment horizontal="center" vertical="center" wrapText="1"/>
    </xf>
    <xf numFmtId="4" fontId="62" fillId="2" borderId="56" xfId="0" applyNumberFormat="1" applyFont="1" applyFill="1" applyBorder="1" applyAlignment="1">
      <alignment vertical="center" wrapText="1"/>
    </xf>
    <xf numFmtId="4" fontId="62" fillId="2" borderId="23" xfId="0" applyNumberFormat="1" applyFont="1" applyFill="1" applyBorder="1" applyAlignment="1">
      <alignment vertical="center" wrapText="1"/>
    </xf>
    <xf numFmtId="4" fontId="62" fillId="2" borderId="57" xfId="0" applyNumberFormat="1" applyFont="1" applyFill="1" applyBorder="1" applyAlignment="1">
      <alignment vertical="center" wrapText="1"/>
    </xf>
    <xf numFmtId="4" fontId="30" fillId="0" borderId="2" xfId="0" applyNumberFormat="1" applyFont="1" applyBorder="1" applyAlignment="1">
      <alignment vertical="center"/>
    </xf>
    <xf numFmtId="4" fontId="30" fillId="0" borderId="17" xfId="0" applyNumberFormat="1" applyFont="1" applyBorder="1" applyAlignment="1">
      <alignment vertical="center"/>
    </xf>
    <xf numFmtId="4" fontId="62" fillId="2" borderId="3" xfId="0" applyNumberFormat="1" applyFont="1" applyFill="1" applyBorder="1" applyAlignment="1">
      <alignment vertical="center"/>
    </xf>
    <xf numFmtId="4" fontId="1" fillId="5" borderId="3" xfId="0" applyNumberFormat="1" applyFont="1" applyFill="1" applyBorder="1" applyAlignment="1">
      <alignment horizontal="center" vertical="center"/>
    </xf>
    <xf numFmtId="4" fontId="1" fillId="5" borderId="4" xfId="0" applyNumberFormat="1" applyFont="1" applyFill="1" applyBorder="1" applyAlignment="1">
      <alignment horizontal="center" vertical="center"/>
    </xf>
    <xf numFmtId="4" fontId="62" fillId="2" borderId="56" xfId="0" applyNumberFormat="1" applyFont="1" applyFill="1" applyBorder="1" applyAlignment="1">
      <alignment vertical="center"/>
    </xf>
    <xf numFmtId="4" fontId="62" fillId="2" borderId="23" xfId="0" applyNumberFormat="1" applyFont="1" applyFill="1" applyBorder="1" applyAlignment="1">
      <alignment vertical="center"/>
    </xf>
    <xf numFmtId="4" fontId="62" fillId="0" borderId="23" xfId="0" applyNumberFormat="1" applyFont="1" applyBorder="1" applyAlignment="1">
      <alignment vertical="center"/>
    </xf>
    <xf numFmtId="4" fontId="62" fillId="0" borderId="57" xfId="0" applyNumberFormat="1" applyFont="1" applyBorder="1" applyAlignment="1">
      <alignment vertical="center"/>
    </xf>
    <xf numFmtId="4" fontId="1" fillId="5" borderId="6" xfId="0" applyNumberFormat="1" applyFont="1" applyFill="1" applyBorder="1" applyAlignment="1">
      <alignment horizontal="center" vertical="center"/>
    </xf>
    <xf numFmtId="4" fontId="21" fillId="5" borderId="7" xfId="0" applyNumberFormat="1" applyFont="1" applyFill="1" applyBorder="1" applyAlignment="1">
      <alignment vertical="center"/>
    </xf>
    <xf numFmtId="4" fontId="62" fillId="2" borderId="6" xfId="0" applyNumberFormat="1" applyFont="1" applyFill="1" applyBorder="1" applyAlignment="1">
      <alignment vertical="center"/>
    </xf>
    <xf numFmtId="4" fontId="62" fillId="0" borderId="6" xfId="0" applyNumberFormat="1" applyFont="1" applyBorder="1" applyAlignment="1">
      <alignment vertical="center"/>
    </xf>
    <xf numFmtId="4" fontId="21" fillId="0" borderId="7" xfId="0" applyNumberFormat="1" applyFont="1" applyBorder="1" applyAlignment="1">
      <alignment horizontal="center" vertical="center"/>
    </xf>
    <xf numFmtId="4" fontId="62" fillId="2" borderId="9" xfId="0" applyNumberFormat="1" applyFont="1" applyFill="1" applyBorder="1" applyAlignment="1">
      <alignment vertical="center"/>
    </xf>
    <xf numFmtId="4" fontId="1" fillId="5" borderId="9" xfId="0" applyNumberFormat="1" applyFont="1" applyFill="1" applyBorder="1" applyAlignment="1">
      <alignment horizontal="center" vertical="center"/>
    </xf>
    <xf numFmtId="4" fontId="21" fillId="5" borderId="34" xfId="0" applyNumberFormat="1" applyFont="1" applyFill="1" applyBorder="1" applyAlignment="1">
      <alignment vertical="center"/>
    </xf>
    <xf numFmtId="4" fontId="21" fillId="0" borderId="56" xfId="0" applyNumberFormat="1" applyFont="1" applyBorder="1" applyAlignment="1">
      <alignment horizontal="center" vertical="center"/>
    </xf>
    <xf numFmtId="4" fontId="21" fillId="0" borderId="62" xfId="0" applyNumberFormat="1" applyFont="1" applyBorder="1" applyAlignment="1">
      <alignment horizontal="center" vertical="center"/>
    </xf>
    <xf numFmtId="4" fontId="62" fillId="2" borderId="26" xfId="0" applyNumberFormat="1" applyFont="1" applyFill="1" applyBorder="1" applyAlignment="1">
      <alignment vertical="center"/>
    </xf>
    <xf numFmtId="4" fontId="1" fillId="5" borderId="26" xfId="0" applyNumberFormat="1" applyFont="1" applyFill="1" applyBorder="1" applyAlignment="1">
      <alignment horizontal="center" vertical="center"/>
    </xf>
    <xf numFmtId="4" fontId="21" fillId="5" borderId="28" xfId="0" applyNumberFormat="1" applyFont="1" applyFill="1" applyBorder="1" applyAlignment="1">
      <alignment vertical="center"/>
    </xf>
    <xf numFmtId="4" fontId="1" fillId="2" borderId="6" xfId="0" applyNumberFormat="1" applyFont="1" applyFill="1" applyBorder="1" applyAlignment="1">
      <alignment vertical="center"/>
    </xf>
    <xf numFmtId="4" fontId="1" fillId="2" borderId="26" xfId="0" applyNumberFormat="1" applyFont="1" applyFill="1" applyBorder="1" applyAlignment="1">
      <alignment vertical="center"/>
    </xf>
    <xf numFmtId="4" fontId="62" fillId="2" borderId="13" xfId="0" applyNumberFormat="1" applyFont="1" applyFill="1" applyBorder="1" applyAlignment="1">
      <alignment vertical="center"/>
    </xf>
    <xf numFmtId="4" fontId="62" fillId="2" borderId="58" xfId="0" applyNumberFormat="1" applyFont="1" applyFill="1" applyBorder="1" applyAlignment="1">
      <alignment vertical="center"/>
    </xf>
    <xf numFmtId="4" fontId="62" fillId="2" borderId="14" xfId="0" applyNumberFormat="1" applyFont="1" applyFill="1" applyBorder="1" applyAlignment="1">
      <alignment vertical="center"/>
    </xf>
    <xf numFmtId="4" fontId="62" fillId="2" borderId="57" xfId="0" applyNumberFormat="1" applyFont="1" applyFill="1" applyBorder="1" applyAlignment="1">
      <alignment vertical="center"/>
    </xf>
    <xf numFmtId="4" fontId="62" fillId="2" borderId="10" xfId="0" applyNumberFormat="1" applyFont="1" applyFill="1" applyBorder="1" applyAlignment="1">
      <alignment vertical="center"/>
    </xf>
    <xf numFmtId="4" fontId="62" fillId="2" borderId="71" xfId="0" applyNumberFormat="1" applyFont="1" applyFill="1" applyBorder="1" applyAlignment="1">
      <alignment vertical="center"/>
    </xf>
    <xf numFmtId="4" fontId="62" fillId="2" borderId="33" xfId="0" applyNumberFormat="1" applyFont="1" applyFill="1" applyBorder="1" applyAlignment="1">
      <alignment vertical="center"/>
    </xf>
    <xf numFmtId="4" fontId="1" fillId="2" borderId="57" xfId="0" applyNumberFormat="1" applyFont="1" applyFill="1" applyBorder="1" applyAlignment="1">
      <alignment vertical="center"/>
    </xf>
    <xf numFmtId="4" fontId="1" fillId="2" borderId="33" xfId="0" applyNumberFormat="1" applyFont="1" applyFill="1" applyBorder="1" applyAlignment="1">
      <alignment vertical="center"/>
    </xf>
    <xf numFmtId="4" fontId="62" fillId="2" borderId="24" xfId="0" applyNumberFormat="1" applyFont="1" applyFill="1" applyBorder="1" applyAlignment="1">
      <alignment vertical="center"/>
    </xf>
    <xf numFmtId="4" fontId="62" fillId="0" borderId="24" xfId="0" applyNumberFormat="1" applyFont="1" applyBorder="1" applyAlignment="1">
      <alignment vertical="center"/>
    </xf>
    <xf numFmtId="4" fontId="21" fillId="0" borderId="64" xfId="0" applyNumberFormat="1" applyFont="1" applyBorder="1" applyAlignment="1">
      <alignment horizontal="center" vertical="center"/>
    </xf>
    <xf numFmtId="4" fontId="62" fillId="0" borderId="9" xfId="0" applyNumberFormat="1" applyFont="1" applyBorder="1" applyAlignment="1">
      <alignment vertical="center"/>
    </xf>
    <xf numFmtId="4" fontId="1" fillId="2" borderId="3" xfId="0" applyNumberFormat="1" applyFont="1" applyFill="1" applyBorder="1" applyAlignment="1">
      <alignment vertical="center"/>
    </xf>
    <xf numFmtId="4" fontId="21" fillId="0" borderId="6" xfId="0" applyNumberFormat="1" applyFont="1" applyBorder="1" applyAlignment="1">
      <alignment vertical="center"/>
    </xf>
    <xf numFmtId="4" fontId="1" fillId="2" borderId="9" xfId="0" applyNumberFormat="1" applyFont="1" applyFill="1" applyBorder="1" applyAlignment="1">
      <alignment vertical="center"/>
    </xf>
    <xf numFmtId="4" fontId="30" fillId="3" borderId="52" xfId="0" applyNumberFormat="1" applyFont="1" applyFill="1" applyBorder="1" applyAlignment="1">
      <alignment vertical="center"/>
    </xf>
    <xf numFmtId="4" fontId="21" fillId="0" borderId="53" xfId="0" applyNumberFormat="1" applyFont="1" applyBorder="1" applyAlignment="1">
      <alignment vertical="center"/>
    </xf>
    <xf numFmtId="4" fontId="21" fillId="0" borderId="30" xfId="0" applyNumberFormat="1" applyFont="1" applyBorder="1" applyAlignment="1">
      <alignment horizontal="center" vertical="center"/>
    </xf>
    <xf numFmtId="4" fontId="1" fillId="2" borderId="21" xfId="0" applyNumberFormat="1" applyFont="1" applyFill="1" applyBorder="1" applyAlignment="1">
      <alignment vertical="center"/>
    </xf>
    <xf numFmtId="4" fontId="30" fillId="3" borderId="35" xfId="0" applyNumberFormat="1" applyFont="1" applyFill="1" applyBorder="1" applyAlignment="1">
      <alignment vertical="center"/>
    </xf>
    <xf numFmtId="4" fontId="30" fillId="3" borderId="36" xfId="0" applyNumberFormat="1" applyFont="1" applyFill="1" applyBorder="1" applyAlignment="1">
      <alignment vertical="center"/>
    </xf>
    <xf numFmtId="4" fontId="30" fillId="3" borderId="16" xfId="0" applyNumberFormat="1" applyFont="1" applyFill="1" applyBorder="1" applyAlignment="1">
      <alignment vertical="center"/>
    </xf>
    <xf numFmtId="4" fontId="1" fillId="3" borderId="15" xfId="0" applyNumberFormat="1" applyFont="1" applyFill="1" applyBorder="1" applyAlignment="1">
      <alignment vertical="center"/>
    </xf>
    <xf numFmtId="4" fontId="21" fillId="0" borderId="36" xfId="0" applyNumberFormat="1" applyFont="1" applyBorder="1" applyAlignment="1">
      <alignment vertical="center"/>
    </xf>
    <xf numFmtId="4" fontId="21" fillId="0" borderId="16" xfId="0" applyNumberFormat="1" applyFont="1" applyBorder="1" applyAlignment="1">
      <alignment vertical="center"/>
    </xf>
    <xf numFmtId="4" fontId="21" fillId="0" borderId="58" xfId="0" applyNumberFormat="1" applyFont="1" applyBorder="1" applyAlignment="1">
      <alignment vertical="center"/>
    </xf>
    <xf numFmtId="4" fontId="21" fillId="0" borderId="14" xfId="0" applyNumberFormat="1" applyFont="1" applyBorder="1" applyAlignment="1">
      <alignment vertical="center"/>
    </xf>
    <xf numFmtId="4" fontId="21" fillId="3" borderId="23" xfId="0" applyNumberFormat="1" applyFont="1" applyFill="1" applyBorder="1" applyAlignment="1">
      <alignment vertical="center"/>
    </xf>
    <xf numFmtId="4" fontId="21" fillId="3" borderId="57" xfId="0" applyNumberFormat="1" applyFont="1" applyFill="1" applyBorder="1" applyAlignment="1">
      <alignment vertical="center"/>
    </xf>
    <xf numFmtId="4" fontId="1" fillId="5" borderId="10" xfId="0" applyNumberFormat="1" applyFont="1" applyFill="1" applyBorder="1" applyAlignment="1">
      <alignment horizontal="center" vertical="center"/>
    </xf>
    <xf numFmtId="4" fontId="1" fillId="5" borderId="11" xfId="0" applyNumberFormat="1" applyFont="1" applyFill="1" applyBorder="1" applyAlignment="1">
      <alignment horizontal="center" vertical="center"/>
    </xf>
    <xf numFmtId="4" fontId="30" fillId="3" borderId="35" xfId="0" applyNumberFormat="1" applyFont="1" applyFill="1" applyBorder="1" applyAlignment="1">
      <alignment horizontal="center" vertical="center"/>
    </xf>
    <xf numFmtId="4" fontId="30" fillId="3" borderId="36" xfId="0" applyNumberFormat="1" applyFont="1" applyFill="1" applyBorder="1" applyAlignment="1">
      <alignment horizontal="center" vertical="center"/>
    </xf>
    <xf numFmtId="4" fontId="1" fillId="2" borderId="58" xfId="0" applyNumberFormat="1" applyFont="1" applyFill="1" applyBorder="1" applyAlignment="1">
      <alignment horizontal="center" vertical="center"/>
    </xf>
    <xf numFmtId="4" fontId="1" fillId="2" borderId="59" xfId="0" applyNumberFormat="1" applyFont="1" applyFill="1" applyBorder="1" applyAlignment="1">
      <alignment horizontal="center" vertical="center"/>
    </xf>
    <xf numFmtId="4" fontId="1" fillId="2" borderId="60" xfId="0" applyNumberFormat="1" applyFont="1" applyFill="1" applyBorder="1" applyAlignment="1">
      <alignment horizontal="center" vertical="center"/>
    </xf>
    <xf numFmtId="4" fontId="30" fillId="3" borderId="37" xfId="0" applyNumberFormat="1" applyFont="1" applyFill="1" applyBorder="1" applyAlignment="1">
      <alignment vertical="center"/>
    </xf>
    <xf numFmtId="4" fontId="1" fillId="2" borderId="13" xfId="0" applyNumberFormat="1" applyFont="1" applyFill="1" applyBorder="1" applyAlignment="1">
      <alignment horizontal="center" vertical="center"/>
    </xf>
    <xf numFmtId="4" fontId="1" fillId="2" borderId="56" xfId="0" applyNumberFormat="1" applyFont="1" applyFill="1" applyBorder="1" applyAlignment="1">
      <alignment horizontal="center" vertical="center"/>
    </xf>
    <xf numFmtId="4" fontId="1" fillId="2" borderId="62" xfId="0" applyNumberFormat="1" applyFont="1" applyFill="1" applyBorder="1" applyAlignment="1">
      <alignment horizontal="center" vertical="center"/>
    </xf>
    <xf numFmtId="4" fontId="1" fillId="5" borderId="56" xfId="0" applyNumberFormat="1" applyFont="1" applyFill="1" applyBorder="1" applyAlignment="1">
      <alignment horizontal="center" vertical="center"/>
    </xf>
    <xf numFmtId="4" fontId="1" fillId="5" borderId="62" xfId="0" applyNumberFormat="1" applyFont="1" applyFill="1" applyBorder="1" applyAlignment="1">
      <alignment horizontal="center" vertical="center"/>
    </xf>
    <xf numFmtId="4" fontId="62" fillId="5" borderId="3" xfId="0" applyNumberFormat="1" applyFont="1" applyFill="1" applyBorder="1" applyAlignment="1">
      <alignment vertical="center"/>
    </xf>
    <xf numFmtId="4" fontId="21" fillId="5" borderId="4" xfId="0" applyNumberFormat="1" applyFont="1" applyFill="1" applyBorder="1" applyAlignment="1">
      <alignment vertical="center"/>
    </xf>
    <xf numFmtId="4" fontId="62" fillId="5" borderId="6" xfId="0" applyNumberFormat="1" applyFont="1" applyFill="1" applyBorder="1" applyAlignment="1">
      <alignment vertical="center"/>
    </xf>
    <xf numFmtId="4" fontId="62" fillId="2" borderId="51" xfId="0" applyNumberFormat="1" applyFont="1" applyFill="1" applyBorder="1" applyAlignment="1">
      <alignment vertical="center"/>
    </xf>
    <xf numFmtId="4" fontId="62" fillId="2" borderId="38" xfId="0" applyNumberFormat="1" applyFont="1" applyFill="1" applyBorder="1" applyAlignment="1">
      <alignment vertical="center"/>
    </xf>
    <xf numFmtId="4" fontId="62" fillId="0" borderId="38" xfId="0" applyNumberFormat="1" applyFont="1" applyBorder="1" applyAlignment="1">
      <alignment vertical="center"/>
    </xf>
    <xf numFmtId="4" fontId="62" fillId="0" borderId="27" xfId="0" applyNumberFormat="1" applyFont="1" applyBorder="1" applyAlignment="1">
      <alignment vertical="center"/>
    </xf>
    <xf numFmtId="4" fontId="62" fillId="5" borderId="58" xfId="0" applyNumberFormat="1" applyFont="1" applyFill="1" applyBorder="1" applyAlignment="1">
      <alignment vertical="center"/>
    </xf>
    <xf numFmtId="4" fontId="62" fillId="5" borderId="14" xfId="0" applyNumberFormat="1" applyFont="1" applyFill="1" applyBorder="1" applyAlignment="1">
      <alignment vertical="center"/>
    </xf>
    <xf numFmtId="4" fontId="1" fillId="2" borderId="24" xfId="0" applyNumberFormat="1" applyFont="1" applyFill="1" applyBorder="1" applyAlignment="1">
      <alignment vertical="center"/>
    </xf>
    <xf numFmtId="4" fontId="21" fillId="0" borderId="24" xfId="0" applyNumberFormat="1" applyFont="1" applyBorder="1" applyAlignment="1">
      <alignment vertical="center"/>
    </xf>
    <xf numFmtId="4" fontId="21" fillId="0" borderId="9" xfId="0" applyNumberFormat="1" applyFont="1" applyBorder="1" applyAlignment="1">
      <alignment vertical="center"/>
    </xf>
    <xf numFmtId="4" fontId="30" fillId="0" borderId="69" xfId="0" applyNumberFormat="1" applyFont="1" applyBorder="1" applyAlignment="1">
      <alignment horizontal="left" vertical="center"/>
    </xf>
    <xf numFmtId="4" fontId="21" fillId="0" borderId="53" xfId="0" applyNumberFormat="1" applyFont="1" applyBorder="1" applyAlignment="1">
      <alignment horizontal="left" vertical="center"/>
    </xf>
    <xf numFmtId="4" fontId="21" fillId="0" borderId="54" xfId="0" applyNumberFormat="1" applyFont="1" applyBorder="1" applyAlignment="1">
      <alignment horizontal="left" vertical="center"/>
    </xf>
    <xf numFmtId="4" fontId="1" fillId="5" borderId="0" xfId="0" applyNumberFormat="1" applyFont="1" applyFill="1" applyAlignment="1">
      <alignment vertical="center"/>
    </xf>
    <xf numFmtId="4" fontId="1" fillId="5" borderId="47" xfId="0" applyNumberFormat="1" applyFont="1" applyFill="1" applyBorder="1" applyAlignment="1">
      <alignment vertical="center"/>
    </xf>
    <xf numFmtId="4" fontId="1" fillId="5" borderId="19" xfId="0" applyNumberFormat="1" applyFont="1" applyFill="1" applyBorder="1" applyAlignment="1">
      <alignment horizontal="center" vertical="center"/>
    </xf>
    <xf numFmtId="4" fontId="1" fillId="5" borderId="22" xfId="0" applyNumberFormat="1" applyFont="1" applyFill="1" applyBorder="1" applyAlignment="1">
      <alignment horizontal="center" vertical="center"/>
    </xf>
    <xf numFmtId="4" fontId="1" fillId="5" borderId="6" xfId="0" applyNumberFormat="1" applyFont="1" applyFill="1" applyBorder="1" applyAlignment="1">
      <alignment vertical="center"/>
    </xf>
    <xf numFmtId="4" fontId="1" fillId="5" borderId="7" xfId="0" applyNumberFormat="1" applyFont="1" applyFill="1" applyBorder="1" applyAlignment="1">
      <alignment horizontal="center" vertical="center"/>
    </xf>
    <xf numFmtId="4" fontId="1" fillId="5" borderId="9" xfId="0" applyNumberFormat="1" applyFont="1" applyFill="1" applyBorder="1" applyAlignment="1">
      <alignment vertical="center"/>
    </xf>
    <xf numFmtId="4" fontId="1" fillId="5" borderId="34" xfId="0" applyNumberFormat="1" applyFont="1" applyFill="1" applyBorder="1" applyAlignment="1">
      <alignment horizontal="center" vertical="center"/>
    </xf>
    <xf numFmtId="4" fontId="1" fillId="5" borderId="53" xfId="0" applyNumberFormat="1" applyFont="1" applyFill="1" applyBorder="1" applyAlignment="1">
      <alignment vertical="center"/>
    </xf>
    <xf numFmtId="4" fontId="1" fillId="5" borderId="70" xfId="0" applyNumberFormat="1" applyFont="1" applyFill="1" applyBorder="1" applyAlignment="1">
      <alignment vertical="center"/>
    </xf>
    <xf numFmtId="4" fontId="1" fillId="5" borderId="52" xfId="0" applyNumberFormat="1" applyFont="1" applyFill="1" applyBorder="1" applyAlignment="1">
      <alignment horizontal="center" vertical="center"/>
    </xf>
    <xf numFmtId="4" fontId="1" fillId="5" borderId="54" xfId="0" applyNumberFormat="1" applyFont="1" applyFill="1" applyBorder="1" applyAlignment="1">
      <alignment horizontal="center" vertical="center"/>
    </xf>
    <xf numFmtId="4" fontId="1" fillId="2" borderId="14" xfId="0" applyNumberFormat="1" applyFont="1" applyFill="1" applyBorder="1" applyAlignment="1">
      <alignment vertical="center"/>
    </xf>
    <xf numFmtId="4" fontId="1" fillId="2" borderId="1" xfId="0" applyNumberFormat="1" applyFont="1" applyFill="1" applyBorder="1" applyAlignment="1">
      <alignment vertical="center"/>
    </xf>
    <xf numFmtId="4" fontId="1" fillId="2" borderId="5" xfId="0" applyNumberFormat="1" applyFont="1" applyFill="1" applyBorder="1" applyAlignment="1">
      <alignment vertical="center"/>
    </xf>
    <xf numFmtId="4" fontId="1" fillId="2" borderId="32" xfId="0" applyNumberFormat="1" applyFont="1" applyFill="1" applyBorder="1" applyAlignment="1">
      <alignment vertical="center"/>
    </xf>
    <xf numFmtId="4" fontId="1" fillId="0" borderId="23" xfId="0" applyNumberFormat="1" applyFont="1" applyBorder="1" applyAlignment="1">
      <alignment vertical="center"/>
    </xf>
    <xf numFmtId="4" fontId="1" fillId="0" borderId="57" xfId="0" applyNumberFormat="1" applyFont="1" applyBorder="1" applyAlignment="1">
      <alignment vertical="center"/>
    </xf>
    <xf numFmtId="4" fontId="1" fillId="5" borderId="3" xfId="0" applyNumberFormat="1" applyFont="1" applyFill="1" applyBorder="1" applyAlignment="1">
      <alignment vertical="center"/>
    </xf>
    <xf numFmtId="4" fontId="30" fillId="0" borderId="35" xfId="0" applyNumberFormat="1" applyFont="1" applyBorder="1" applyAlignment="1">
      <alignment horizontal="left" vertical="center"/>
    </xf>
    <xf numFmtId="4" fontId="21" fillId="0" borderId="36" xfId="0" applyNumberFormat="1" applyFont="1" applyBorder="1" applyAlignment="1">
      <alignment horizontal="left" vertical="center"/>
    </xf>
    <xf numFmtId="4" fontId="21" fillId="0" borderId="37" xfId="0" applyNumberFormat="1" applyFont="1" applyBorder="1" applyAlignment="1">
      <alignment horizontal="left" vertical="center"/>
    </xf>
    <xf numFmtId="4" fontId="1" fillId="2" borderId="13" xfId="0" applyNumberFormat="1" applyFont="1" applyFill="1" applyBorder="1" applyAlignment="1">
      <alignment vertical="center" wrapText="1"/>
    </xf>
    <xf numFmtId="4" fontId="1" fillId="2" borderId="58" xfId="0" applyNumberFormat="1" applyFont="1" applyFill="1" applyBorder="1" applyAlignment="1">
      <alignment vertical="center" wrapText="1"/>
    </xf>
    <xf numFmtId="4" fontId="21" fillId="0" borderId="58" xfId="0" applyNumberFormat="1" applyFont="1" applyBorder="1" applyAlignment="1">
      <alignment vertical="center" wrapText="1"/>
    </xf>
    <xf numFmtId="4" fontId="21" fillId="0" borderId="14" xfId="0" applyNumberFormat="1" applyFont="1" applyBorder="1" applyAlignment="1">
      <alignment vertical="center" wrapText="1"/>
    </xf>
    <xf numFmtId="4" fontId="1" fillId="2" borderId="56" xfId="0" applyNumberFormat="1" applyFont="1" applyFill="1" applyBorder="1" applyAlignment="1">
      <alignment vertical="center" wrapText="1"/>
    </xf>
    <xf numFmtId="4" fontId="1" fillId="2" borderId="23" xfId="0" applyNumberFormat="1" applyFont="1" applyFill="1" applyBorder="1" applyAlignment="1">
      <alignment vertical="center" wrapText="1"/>
    </xf>
    <xf numFmtId="4" fontId="21" fillId="0" borderId="23" xfId="0" applyNumberFormat="1" applyFont="1" applyBorder="1" applyAlignment="1">
      <alignment vertical="center" wrapText="1"/>
    </xf>
    <xf numFmtId="4" fontId="21" fillId="0" borderId="57" xfId="0" applyNumberFormat="1" applyFont="1" applyBorder="1" applyAlignment="1">
      <alignment vertical="center" wrapText="1"/>
    </xf>
    <xf numFmtId="4" fontId="21" fillId="3" borderId="23" xfId="0" applyNumberFormat="1" applyFont="1" applyFill="1" applyBorder="1" applyAlignment="1">
      <alignment vertical="center" wrapText="1"/>
    </xf>
    <xf numFmtId="4" fontId="21" fillId="3" borderId="57" xfId="0" applyNumberFormat="1" applyFont="1" applyFill="1" applyBorder="1" applyAlignment="1">
      <alignment vertical="center" wrapText="1"/>
    </xf>
    <xf numFmtId="4" fontId="1" fillId="2" borderId="6" xfId="0" applyNumberFormat="1" applyFont="1" applyFill="1" applyBorder="1" applyAlignment="1">
      <alignment vertical="center" wrapText="1"/>
    </xf>
    <xf numFmtId="4" fontId="1" fillId="2" borderId="21" xfId="0" applyNumberFormat="1" applyFont="1" applyFill="1" applyBorder="1" applyAlignment="1">
      <alignment vertical="center" wrapText="1"/>
    </xf>
    <xf numFmtId="4" fontId="30" fillId="3" borderId="69" xfId="0" applyNumberFormat="1" applyFont="1" applyFill="1" applyBorder="1" applyAlignment="1">
      <alignment vertical="center"/>
    </xf>
    <xf numFmtId="4" fontId="30" fillId="3" borderId="54" xfId="0" applyNumberFormat="1" applyFont="1" applyFill="1" applyBorder="1" applyAlignment="1">
      <alignment vertical="center"/>
    </xf>
    <xf numFmtId="0" fontId="73" fillId="0" borderId="42" xfId="0" applyFont="1" applyBorder="1" applyAlignment="1">
      <alignment horizontal="left" vertical="center" wrapText="1"/>
    </xf>
    <xf numFmtId="0" fontId="73" fillId="0" borderId="0" xfId="0" applyFont="1" applyAlignment="1">
      <alignment horizontal="left" vertical="center" wrapText="1"/>
    </xf>
    <xf numFmtId="4" fontId="21" fillId="0" borderId="52" xfId="0" applyNumberFormat="1" applyFont="1" applyBorder="1" applyAlignment="1">
      <alignment horizontal="center" vertical="center"/>
    </xf>
    <xf numFmtId="4" fontId="21" fillId="0" borderId="70" xfId="0" applyNumberFormat="1" applyFont="1" applyBorder="1" applyAlignment="1">
      <alignment horizontal="center" vertical="center"/>
    </xf>
    <xf numFmtId="0" fontId="1" fillId="5" borderId="58" xfId="0" applyFont="1" applyFill="1" applyBorder="1" applyAlignment="1">
      <alignment vertical="center"/>
    </xf>
    <xf numFmtId="0" fontId="21" fillId="5" borderId="58" xfId="0" applyFont="1" applyFill="1" applyBorder="1" applyAlignment="1">
      <alignment vertical="center"/>
    </xf>
    <xf numFmtId="0" fontId="21" fillId="5" borderId="14" xfId="0" applyFont="1" applyFill="1" applyBorder="1" applyAlignment="1">
      <alignment vertical="center"/>
    </xf>
    <xf numFmtId="0" fontId="21" fillId="5" borderId="3" xfId="0" applyFont="1" applyFill="1" applyBorder="1" applyAlignment="1">
      <alignment horizontal="center" vertical="center"/>
    </xf>
    <xf numFmtId="0" fontId="21" fillId="5" borderId="4" xfId="0" applyFont="1" applyFill="1" applyBorder="1" applyAlignment="1">
      <alignment vertical="center"/>
    </xf>
    <xf numFmtId="0" fontId="21" fillId="5" borderId="14" xfId="0" applyFont="1" applyFill="1" applyBorder="1" applyAlignment="1">
      <alignment horizontal="center" vertical="center"/>
    </xf>
    <xf numFmtId="0" fontId="1" fillId="5" borderId="33" xfId="0" applyFont="1" applyFill="1" applyBorder="1" applyAlignment="1">
      <alignment vertical="center"/>
    </xf>
    <xf numFmtId="0" fontId="21" fillId="5" borderId="9" xfId="0" applyFont="1" applyFill="1" applyBorder="1" applyAlignment="1">
      <alignment vertical="center"/>
    </xf>
    <xf numFmtId="0" fontId="1" fillId="5" borderId="14" xfId="0" applyFont="1" applyFill="1" applyBorder="1" applyAlignment="1">
      <alignment horizontal="center" vertical="center"/>
    </xf>
    <xf numFmtId="3" fontId="1" fillId="0" borderId="35" xfId="0" applyNumberFormat="1" applyFont="1" applyBorder="1" applyAlignment="1">
      <alignment horizontal="center" vertical="center"/>
    </xf>
    <xf numFmtId="3" fontId="1" fillId="0" borderId="36" xfId="0" applyNumberFormat="1" applyFont="1" applyBorder="1" applyAlignment="1">
      <alignment horizontal="center" vertical="center"/>
    </xf>
    <xf numFmtId="3" fontId="1" fillId="0" borderId="37" xfId="0" applyNumberFormat="1" applyFont="1" applyBorder="1" applyAlignment="1">
      <alignment horizontal="center" vertical="center"/>
    </xf>
    <xf numFmtId="3" fontId="1" fillId="0" borderId="8" xfId="0" applyNumberFormat="1" applyFont="1" applyBorder="1" applyAlignment="1">
      <alignment horizontal="center" vertical="center"/>
    </xf>
    <xf numFmtId="3" fontId="1" fillId="0" borderId="38" xfId="0" applyNumberFormat="1" applyFont="1" applyBorder="1" applyAlignment="1">
      <alignment horizontal="center" vertical="center"/>
    </xf>
    <xf numFmtId="3" fontId="1" fillId="0" borderId="39" xfId="0" applyNumberFormat="1" applyFont="1" applyBorder="1" applyAlignment="1">
      <alignment horizontal="center" vertical="center"/>
    </xf>
    <xf numFmtId="0" fontId="1" fillId="5" borderId="56" xfId="0" applyFont="1" applyFill="1" applyBorder="1" applyAlignment="1">
      <alignment vertical="center"/>
    </xf>
    <xf numFmtId="0" fontId="1" fillId="5" borderId="23" xfId="0" applyFont="1" applyFill="1" applyBorder="1" applyAlignment="1">
      <alignment vertical="center"/>
    </xf>
    <xf numFmtId="0" fontId="1" fillId="5" borderId="57" xfId="0" applyFont="1" applyFill="1" applyBorder="1" applyAlignment="1">
      <alignment vertical="center"/>
    </xf>
    <xf numFmtId="0" fontId="1" fillId="5" borderId="10" xfId="0" applyFont="1" applyFill="1" applyBorder="1" applyAlignment="1">
      <alignment vertical="center"/>
    </xf>
    <xf numFmtId="0" fontId="1" fillId="5" borderId="71" xfId="0" applyFont="1" applyFill="1" applyBorder="1" applyAlignment="1">
      <alignment vertical="center"/>
    </xf>
    <xf numFmtId="4" fontId="21" fillId="0" borderId="10" xfId="0" applyNumberFormat="1" applyFont="1" applyBorder="1" applyAlignment="1">
      <alignment horizontal="center" vertical="center"/>
    </xf>
    <xf numFmtId="4" fontId="21" fillId="0" borderId="33" xfId="0" applyNumberFormat="1" applyFont="1" applyBorder="1" applyAlignment="1">
      <alignment horizontal="center" vertical="center"/>
    </xf>
    <xf numFmtId="0" fontId="1" fillId="5" borderId="1" xfId="0" applyFont="1" applyFill="1" applyBorder="1" applyAlignment="1">
      <alignment horizontal="center" vertical="center"/>
    </xf>
    <xf numFmtId="0" fontId="1" fillId="5" borderId="13" xfId="0" applyFont="1" applyFill="1" applyBorder="1" applyAlignment="1">
      <alignment vertical="center"/>
    </xf>
    <xf numFmtId="0" fontId="1" fillId="5" borderId="14" xfId="0" applyFont="1" applyFill="1" applyBorder="1" applyAlignment="1">
      <alignment vertical="center"/>
    </xf>
    <xf numFmtId="0" fontId="21" fillId="5" borderId="6" xfId="0" applyFont="1" applyFill="1" applyBorder="1" applyAlignment="1">
      <alignment vertical="center"/>
    </xf>
    <xf numFmtId="0" fontId="51" fillId="0" borderId="30" xfId="0" applyFont="1" applyBorder="1" applyAlignment="1">
      <alignment vertical="center"/>
    </xf>
    <xf numFmtId="0" fontId="21" fillId="0" borderId="52" xfId="0" applyFont="1" applyBorder="1" applyAlignment="1">
      <alignment vertical="center"/>
    </xf>
    <xf numFmtId="0" fontId="21" fillId="0" borderId="53" xfId="0" applyFont="1" applyBorder="1" applyAlignment="1">
      <alignment vertical="center"/>
    </xf>
    <xf numFmtId="0" fontId="21" fillId="0" borderId="54" xfId="0" applyFont="1" applyBorder="1" applyAlignment="1">
      <alignment vertical="center"/>
    </xf>
    <xf numFmtId="0" fontId="33" fillId="0" borderId="69" xfId="0" applyFont="1" applyBorder="1" applyAlignment="1">
      <alignment horizontal="center" vertical="center" wrapText="1"/>
    </xf>
    <xf numFmtId="0" fontId="33" fillId="0" borderId="53" xfId="0" applyFont="1" applyBorder="1" applyAlignment="1">
      <alignment horizontal="center" vertical="center" wrapText="1"/>
    </xf>
    <xf numFmtId="0" fontId="33" fillId="0" borderId="54" xfId="0" applyFont="1" applyBorder="1" applyAlignment="1">
      <alignment horizontal="center" vertical="center" wrapText="1"/>
    </xf>
    <xf numFmtId="0" fontId="61" fillId="0" borderId="40" xfId="0" applyFont="1" applyBorder="1" applyAlignment="1">
      <alignment horizontal="center" vertical="center" wrapText="1"/>
    </xf>
    <xf numFmtId="0" fontId="61" fillId="0" borderId="73" xfId="0" applyFont="1" applyBorder="1" applyAlignment="1">
      <alignment horizontal="center" vertical="center" wrapText="1"/>
    </xf>
    <xf numFmtId="0" fontId="61" fillId="17" borderId="35" xfId="0" applyFont="1" applyFill="1" applyBorder="1" applyAlignment="1">
      <alignment horizontal="justify" vertical="center" wrapText="1"/>
    </xf>
    <xf numFmtId="0" fontId="61" fillId="17" borderId="88" xfId="0" applyFont="1" applyFill="1" applyBorder="1" applyAlignment="1">
      <alignment horizontal="justify" vertical="center" wrapText="1"/>
    </xf>
    <xf numFmtId="0" fontId="61" fillId="0" borderId="35" xfId="0" applyFont="1" applyBorder="1" applyAlignment="1">
      <alignment horizontal="center" vertical="center" wrapText="1"/>
    </xf>
    <xf numFmtId="0" fontId="61" fillId="0" borderId="41" xfId="0" applyFont="1" applyBorder="1" applyAlignment="1">
      <alignment horizontal="center" vertical="center" wrapText="1"/>
    </xf>
    <xf numFmtId="0" fontId="61" fillId="17" borderId="8" xfId="0" applyFont="1" applyFill="1" applyBorder="1" applyAlignment="1">
      <alignment horizontal="justify" vertical="center" wrapText="1"/>
    </xf>
    <xf numFmtId="0" fontId="61" fillId="17" borderId="91" xfId="0" applyFont="1" applyFill="1" applyBorder="1" applyAlignment="1">
      <alignment horizontal="justify" vertical="center" wrapText="1"/>
    </xf>
    <xf numFmtId="0" fontId="61" fillId="17" borderId="42" xfId="0" applyFont="1" applyFill="1" applyBorder="1" applyAlignment="1">
      <alignment horizontal="justify" vertical="center" wrapText="1"/>
    </xf>
    <xf numFmtId="0" fontId="61" fillId="17" borderId="89" xfId="0" applyFont="1" applyFill="1" applyBorder="1" applyAlignment="1">
      <alignment horizontal="justify" vertical="center" wrapText="1"/>
    </xf>
    <xf numFmtId="0" fontId="61" fillId="17" borderId="69" xfId="0" applyFont="1" applyFill="1" applyBorder="1" applyAlignment="1">
      <alignment horizontal="justify" vertical="center" wrapText="1"/>
    </xf>
    <xf numFmtId="0" fontId="61" fillId="17" borderId="90" xfId="0" applyFont="1" applyFill="1" applyBorder="1" applyAlignment="1">
      <alignment horizontal="justify" vertical="center" wrapText="1"/>
    </xf>
    <xf numFmtId="0" fontId="61" fillId="0" borderId="40" xfId="0" applyFont="1" applyBorder="1" applyAlignment="1">
      <alignment horizontal="center" vertical="center"/>
    </xf>
    <xf numFmtId="0" fontId="61" fillId="0" borderId="73" xfId="0" applyFont="1" applyBorder="1" applyAlignment="1">
      <alignment horizontal="center" vertical="center"/>
    </xf>
    <xf numFmtId="0" fontId="21" fillId="17" borderId="8" xfId="0" applyFont="1" applyFill="1" applyBorder="1" applyAlignment="1">
      <alignment horizontal="justify" vertical="center" wrapText="1"/>
    </xf>
    <xf numFmtId="0" fontId="21" fillId="17" borderId="91" xfId="0" applyFont="1" applyFill="1" applyBorder="1" applyAlignment="1">
      <alignment horizontal="justify" vertical="center" wrapText="1"/>
    </xf>
    <xf numFmtId="0" fontId="21" fillId="17" borderId="8" xfId="0" applyFont="1" applyFill="1" applyBorder="1" applyAlignment="1">
      <alignment vertical="center" wrapText="1"/>
    </xf>
    <xf numFmtId="0" fontId="21" fillId="17" borderId="91" xfId="0" applyFont="1" applyFill="1" applyBorder="1" applyAlignment="1">
      <alignment vertical="center" wrapText="1"/>
    </xf>
    <xf numFmtId="0" fontId="21" fillId="17" borderId="35" xfId="0" applyFont="1" applyFill="1" applyBorder="1" applyAlignment="1">
      <alignment horizontal="justify" vertical="center" wrapText="1"/>
    </xf>
    <xf numFmtId="0" fontId="21" fillId="17" borderId="88" xfId="0" applyFont="1" applyFill="1" applyBorder="1" applyAlignment="1">
      <alignment horizontal="justify" vertical="center" wrapText="1"/>
    </xf>
    <xf numFmtId="0" fontId="61" fillId="0" borderId="101" xfId="0" applyFont="1" applyBorder="1" applyAlignment="1">
      <alignment horizontal="center" vertical="center" wrapText="1"/>
    </xf>
    <xf numFmtId="0" fontId="61" fillId="0" borderId="102" xfId="0" applyFont="1" applyBorder="1" applyAlignment="1">
      <alignment horizontal="center" vertical="center" wrapText="1"/>
    </xf>
    <xf numFmtId="0" fontId="61" fillId="17" borderId="103" xfId="0" applyFont="1" applyFill="1" applyBorder="1" applyAlignment="1">
      <alignment horizontal="justify" vertical="center" wrapText="1"/>
    </xf>
    <xf numFmtId="0" fontId="61" fillId="17" borderId="100" xfId="0" applyFont="1" applyFill="1" applyBorder="1" applyAlignment="1">
      <alignment horizontal="justify" vertical="center" wrapText="1"/>
    </xf>
    <xf numFmtId="0" fontId="61" fillId="0" borderId="35" xfId="0" applyFont="1" applyBorder="1" applyAlignment="1">
      <alignment horizontal="center" vertical="center"/>
    </xf>
    <xf numFmtId="0" fontId="61" fillId="0" borderId="41" xfId="0" applyFont="1" applyBorder="1" applyAlignment="1">
      <alignment horizontal="center" vertical="center"/>
    </xf>
    <xf numFmtId="0" fontId="21" fillId="0" borderId="40" xfId="0" applyFont="1" applyBorder="1" applyAlignment="1">
      <alignment horizontal="center" vertical="center"/>
    </xf>
    <xf numFmtId="0" fontId="21" fillId="0" borderId="73" xfId="0" applyFont="1" applyBorder="1" applyAlignment="1">
      <alignment horizontal="center" vertical="center"/>
    </xf>
    <xf numFmtId="0" fontId="2" fillId="0" borderId="17" xfId="0" applyFont="1" applyBorder="1" applyAlignment="1">
      <alignment horizontal="center" vertical="center"/>
    </xf>
    <xf numFmtId="0" fontId="2" fillId="0" borderId="28" xfId="0" applyFont="1" applyBorder="1" applyAlignment="1">
      <alignment horizontal="center" vertical="center"/>
    </xf>
    <xf numFmtId="0" fontId="85" fillId="0" borderId="40" xfId="0" applyFont="1" applyBorder="1" applyAlignment="1">
      <alignment horizontal="center" vertical="center"/>
    </xf>
    <xf numFmtId="0" fontId="85" fillId="0" borderId="41" xfId="0" applyFont="1" applyBorder="1" applyAlignment="1">
      <alignment horizontal="center" vertical="center"/>
    </xf>
    <xf numFmtId="0" fontId="85" fillId="0" borderId="92" xfId="0" applyFont="1" applyBorder="1" applyAlignment="1">
      <alignment horizontal="center" vertical="center"/>
    </xf>
    <xf numFmtId="0" fontId="85" fillId="0" borderId="93" xfId="0" applyFont="1" applyBorder="1" applyAlignment="1">
      <alignment horizontal="center" vertical="center"/>
    </xf>
    <xf numFmtId="0" fontId="90" fillId="17" borderId="35" xfId="0" applyFont="1" applyFill="1" applyBorder="1" applyAlignment="1">
      <alignment horizontal="justify" vertical="center" wrapText="1"/>
    </xf>
    <xf numFmtId="0" fontId="30" fillId="0" borderId="26" xfId="0" applyFont="1" applyBorder="1" applyAlignment="1">
      <alignment vertical="center"/>
    </xf>
    <xf numFmtId="0" fontId="2" fillId="0" borderId="2" xfId="0" applyFont="1" applyBorder="1" applyAlignment="1">
      <alignment horizontal="center" vertical="center"/>
    </xf>
    <xf numFmtId="0" fontId="2" fillId="0" borderId="26" xfId="0" applyFont="1" applyBorder="1" applyAlignment="1">
      <alignment horizontal="center" vertical="center"/>
    </xf>
    <xf numFmtId="0" fontId="37" fillId="0" borderId="13" xfId="0" applyFont="1" applyBorder="1" applyAlignment="1">
      <alignment horizontal="center" vertical="center"/>
    </xf>
    <xf numFmtId="0" fontId="0" fillId="0" borderId="14" xfId="0" applyBorder="1" applyAlignment="1">
      <alignment horizontal="center" vertical="center"/>
    </xf>
    <xf numFmtId="0" fontId="21" fillId="0" borderId="10" xfId="0" applyFont="1" applyBorder="1" applyAlignment="1">
      <alignment vertical="center" wrapText="1"/>
    </xf>
    <xf numFmtId="0" fontId="21" fillId="0" borderId="71" xfId="0" applyFont="1" applyBorder="1" applyAlignment="1">
      <alignment vertical="center" wrapText="1"/>
    </xf>
    <xf numFmtId="0" fontId="21" fillId="0" borderId="11" xfId="0" applyFont="1" applyBorder="1" applyAlignment="1">
      <alignment vertical="center" wrapText="1"/>
    </xf>
    <xf numFmtId="0" fontId="30" fillId="0" borderId="38" xfId="0" applyFont="1" applyBorder="1" applyAlignment="1">
      <alignment wrapText="1"/>
    </xf>
    <xf numFmtId="0" fontId="1" fillId="2" borderId="17"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6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55" xfId="0" applyFont="1" applyFill="1" applyBorder="1" applyAlignment="1">
      <alignment horizontal="center" vertical="center" wrapText="1"/>
    </xf>
    <xf numFmtId="0" fontId="1" fillId="3" borderId="63" xfId="0" applyFont="1" applyFill="1" applyBorder="1" applyAlignment="1">
      <alignment horizontal="center" vertical="center" wrapText="1"/>
    </xf>
    <xf numFmtId="0" fontId="30" fillId="0" borderId="1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25" xfId="0" applyFont="1" applyBorder="1" applyAlignment="1">
      <alignment horizontal="center" vertical="center" wrapText="1"/>
    </xf>
    <xf numFmtId="0" fontId="21" fillId="0" borderId="19" xfId="0" applyFont="1" applyBorder="1" applyAlignment="1">
      <alignment vertical="center" wrapText="1"/>
    </xf>
    <xf numFmtId="0" fontId="30" fillId="0" borderId="15" xfId="0" applyFont="1" applyBorder="1" applyAlignment="1">
      <alignment vertical="center" wrapText="1"/>
    </xf>
    <xf numFmtId="0" fontId="30" fillId="0" borderId="36" xfId="0" applyFont="1" applyBorder="1" applyAlignment="1">
      <alignment vertical="center" wrapText="1"/>
    </xf>
    <xf numFmtId="0" fontId="30" fillId="0" borderId="16" xfId="0" applyFont="1" applyBorder="1" applyAlignment="1">
      <alignment vertical="center" wrapText="1"/>
    </xf>
    <xf numFmtId="0" fontId="30" fillId="0" borderId="20" xfId="0" applyFont="1" applyBorder="1" applyAlignment="1">
      <alignment vertical="center" wrapText="1"/>
    </xf>
    <xf numFmtId="0" fontId="30" fillId="0" borderId="0" xfId="0" applyFont="1" applyAlignment="1">
      <alignment vertical="center" wrapText="1"/>
    </xf>
    <xf numFmtId="0" fontId="30" fillId="0" borderId="47" xfId="0" applyFont="1" applyBorder="1" applyAlignment="1">
      <alignment vertical="center" wrapText="1"/>
    </xf>
    <xf numFmtId="0" fontId="30" fillId="0" borderId="51" xfId="0" applyFont="1" applyBorder="1" applyAlignment="1">
      <alignment vertical="center" wrapText="1"/>
    </xf>
    <xf numFmtId="0" fontId="30" fillId="0" borderId="38" xfId="0" applyFont="1" applyBorder="1" applyAlignment="1">
      <alignment vertical="center" wrapText="1"/>
    </xf>
    <xf numFmtId="0" fontId="30" fillId="0" borderId="27" xfId="0" applyFont="1" applyBorder="1" applyAlignment="1">
      <alignment vertical="center" wrapText="1"/>
    </xf>
    <xf numFmtId="0" fontId="30" fillId="3" borderId="1"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0" fillId="3" borderId="3" xfId="0" applyFont="1" applyFill="1" applyBorder="1" applyAlignment="1">
      <alignment vertical="center" wrapText="1"/>
    </xf>
    <xf numFmtId="0" fontId="30" fillId="3" borderId="6" xfId="0" applyFont="1" applyFill="1" applyBorder="1" applyAlignment="1">
      <alignment vertical="center"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1" fillId="0" borderId="48" xfId="0" applyFont="1" applyBorder="1" applyAlignment="1">
      <alignment horizontal="left" vertical="center" wrapText="1"/>
    </xf>
    <xf numFmtId="0" fontId="21" fillId="0" borderId="49" xfId="0" applyFont="1" applyBorder="1" applyAlignment="1">
      <alignment horizontal="left" vertical="center" wrapText="1"/>
    </xf>
    <xf numFmtId="0" fontId="21" fillId="0" borderId="50" xfId="0" applyFont="1" applyBorder="1" applyAlignment="1">
      <alignment horizontal="left" vertical="center" wrapText="1"/>
    </xf>
    <xf numFmtId="0" fontId="1" fillId="2" borderId="48" xfId="0" applyFont="1" applyFill="1" applyBorder="1" applyAlignment="1">
      <alignment vertical="center" wrapText="1"/>
    </xf>
    <xf numFmtId="0" fontId="21" fillId="3" borderId="50" xfId="0" applyFont="1" applyFill="1" applyBorder="1" applyAlignment="1">
      <alignment vertical="center" wrapText="1"/>
    </xf>
    <xf numFmtId="0" fontId="21" fillId="3" borderId="9" xfId="0" applyFont="1" applyFill="1" applyBorder="1" applyAlignment="1">
      <alignment horizontal="left" vertical="center" wrapText="1"/>
    </xf>
    <xf numFmtId="0" fontId="21" fillId="3" borderId="34" xfId="0" applyFont="1" applyFill="1" applyBorder="1" applyAlignment="1">
      <alignment horizontal="left" vertical="center" wrapText="1"/>
    </xf>
    <xf numFmtId="0" fontId="1" fillId="2"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1" fillId="2" borderId="33" xfId="0" applyFont="1" applyFill="1" applyBorder="1" applyAlignment="1">
      <alignment vertical="center" wrapText="1"/>
    </xf>
    <xf numFmtId="0" fontId="21" fillId="2" borderId="9" xfId="0" applyFont="1" applyFill="1" applyBorder="1" applyAlignment="1">
      <alignment vertical="center" wrapText="1"/>
    </xf>
    <xf numFmtId="0" fontId="1" fillId="2" borderId="10" xfId="0" applyFont="1" applyFill="1" applyBorder="1" applyAlignment="1">
      <alignment vertical="center" wrapText="1"/>
    </xf>
    <xf numFmtId="0" fontId="21" fillId="3" borderId="33" xfId="0" applyFont="1" applyFill="1" applyBorder="1" applyAlignment="1">
      <alignment vertical="center" wrapText="1"/>
    </xf>
    <xf numFmtId="0" fontId="21" fillId="3" borderId="24" xfId="0" applyFont="1" applyFill="1" applyBorder="1" applyAlignment="1">
      <alignment vertical="center" wrapText="1"/>
    </xf>
    <xf numFmtId="0" fontId="21" fillId="0" borderId="0" xfId="0" applyFont="1" applyAlignment="1">
      <alignment vertical="center" wrapText="1"/>
    </xf>
    <xf numFmtId="0" fontId="21" fillId="5" borderId="13" xfId="0" applyFont="1" applyFill="1" applyBorder="1" applyAlignment="1">
      <alignment horizontal="center" vertical="center" wrapText="1"/>
    </xf>
    <xf numFmtId="0" fontId="21" fillId="5" borderId="59" xfId="0" applyFont="1" applyFill="1" applyBorder="1" applyAlignment="1">
      <alignment horizontal="center" vertical="center" wrapText="1"/>
    </xf>
    <xf numFmtId="0" fontId="21" fillId="3" borderId="6" xfId="0" applyFont="1" applyFill="1" applyBorder="1" applyAlignment="1">
      <alignment vertical="center" wrapText="1"/>
    </xf>
    <xf numFmtId="0" fontId="21" fillId="3" borderId="9" xfId="0" applyFont="1" applyFill="1" applyBorder="1" applyAlignment="1">
      <alignment vertical="center" wrapText="1"/>
    </xf>
    <xf numFmtId="0" fontId="21" fillId="0" borderId="56" xfId="0" applyFont="1" applyBorder="1" applyAlignment="1">
      <alignment horizontal="left" vertical="center" wrapText="1"/>
    </xf>
    <xf numFmtId="0" fontId="21" fillId="0" borderId="23" xfId="0" applyFont="1" applyBorder="1" applyAlignment="1">
      <alignment horizontal="left" vertical="center" wrapText="1"/>
    </xf>
    <xf numFmtId="0" fontId="21" fillId="0" borderId="57" xfId="0" applyFont="1" applyBorder="1" applyAlignment="1">
      <alignment horizontal="left" vertical="center" wrapText="1"/>
    </xf>
    <xf numFmtId="0" fontId="1" fillId="2" borderId="6" xfId="0" applyFont="1" applyFill="1" applyBorder="1" applyAlignment="1">
      <alignment vertical="center" wrapText="1"/>
    </xf>
    <xf numFmtId="0" fontId="21" fillId="2" borderId="6" xfId="0" applyFont="1" applyFill="1" applyBorder="1" applyAlignment="1">
      <alignment vertical="center" wrapText="1"/>
    </xf>
    <xf numFmtId="0" fontId="1" fillId="2" borderId="27" xfId="0" applyFont="1" applyFill="1" applyBorder="1" applyAlignment="1">
      <alignment vertical="center" wrapText="1"/>
    </xf>
    <xf numFmtId="0" fontId="21" fillId="2" borderId="26" xfId="0" applyFont="1" applyFill="1" applyBorder="1" applyAlignment="1">
      <alignment vertical="center" wrapText="1"/>
    </xf>
    <xf numFmtId="0" fontId="1" fillId="2" borderId="13"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2" borderId="3" xfId="0" applyFont="1" applyFill="1" applyBorder="1" applyAlignment="1">
      <alignment vertical="center" wrapText="1"/>
    </xf>
    <xf numFmtId="0" fontId="1" fillId="2" borderId="14" xfId="0" applyFont="1" applyFill="1" applyBorder="1" applyAlignment="1">
      <alignment vertical="center" wrapText="1"/>
    </xf>
    <xf numFmtId="0" fontId="21" fillId="2" borderId="3" xfId="0" applyFont="1" applyFill="1" applyBorder="1" applyAlignment="1">
      <alignment vertical="center" wrapText="1"/>
    </xf>
    <xf numFmtId="0" fontId="1" fillId="2" borderId="3"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1" fillId="2" borderId="16" xfId="0" applyFont="1" applyFill="1" applyBorder="1" applyAlignment="1">
      <alignment vertical="center" wrapText="1"/>
    </xf>
    <xf numFmtId="0" fontId="21" fillId="2" borderId="2" xfId="0" applyFont="1" applyFill="1" applyBorder="1" applyAlignment="1">
      <alignment vertical="center" wrapText="1"/>
    </xf>
    <xf numFmtId="0" fontId="1" fillId="2" borderId="9" xfId="0" applyFont="1" applyFill="1" applyBorder="1" applyAlignment="1">
      <alignment vertical="center" wrapText="1"/>
    </xf>
    <xf numFmtId="0" fontId="21" fillId="3" borderId="3" xfId="0" applyFont="1" applyFill="1" applyBorder="1" applyAlignment="1">
      <alignment vertical="center" wrapText="1"/>
    </xf>
    <xf numFmtId="0" fontId="21" fillId="3" borderId="4" xfId="0" applyFont="1" applyFill="1" applyBorder="1" applyAlignment="1">
      <alignment vertical="center" wrapText="1"/>
    </xf>
    <xf numFmtId="0" fontId="21" fillId="3" borderId="7" xfId="0" applyFont="1" applyFill="1" applyBorder="1" applyAlignment="1">
      <alignment vertical="center" wrapText="1"/>
    </xf>
    <xf numFmtId="0" fontId="21" fillId="0" borderId="67" xfId="0" applyFont="1" applyBorder="1" applyAlignment="1">
      <alignment horizontal="left" vertical="center" wrapText="1"/>
    </xf>
    <xf numFmtId="0" fontId="33" fillId="0" borderId="69" xfId="0" applyFont="1" applyBorder="1" applyAlignment="1">
      <alignment vertical="center" wrapText="1"/>
    </xf>
    <xf numFmtId="0" fontId="33" fillId="0" borderId="53" xfId="0" applyFont="1" applyBorder="1" applyAlignment="1">
      <alignment vertical="center" wrapText="1"/>
    </xf>
    <xf numFmtId="0" fontId="33" fillId="0" borderId="54" xfId="0" applyFont="1" applyBorder="1" applyAlignment="1">
      <alignment vertical="center" wrapText="1"/>
    </xf>
    <xf numFmtId="0" fontId="21" fillId="0" borderId="13" xfId="0" applyFont="1" applyBorder="1" applyAlignment="1">
      <alignment horizontal="left" vertical="center" wrapText="1"/>
    </xf>
    <xf numFmtId="0" fontId="21" fillId="0" borderId="58" xfId="0" applyFont="1" applyBorder="1" applyAlignment="1">
      <alignment horizontal="left" vertical="center" wrapText="1"/>
    </xf>
    <xf numFmtId="0" fontId="21" fillId="0" borderId="14" xfId="0" applyFont="1" applyBorder="1" applyAlignment="1">
      <alignment horizontal="left" vertical="center" wrapText="1"/>
    </xf>
    <xf numFmtId="0" fontId="21" fillId="3" borderId="3"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1" fillId="3" borderId="5"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0" fillId="0" borderId="2" xfId="0" applyFont="1" applyBorder="1" applyAlignment="1">
      <alignment horizontal="left" vertical="center"/>
    </xf>
    <xf numFmtId="0" fontId="30" fillId="0" borderId="26" xfId="0" applyFont="1" applyBorder="1" applyAlignment="1">
      <alignment horizontal="left" vertical="center"/>
    </xf>
    <xf numFmtId="0" fontId="30" fillId="0" borderId="1" xfId="0" applyFont="1" applyBorder="1" applyAlignment="1">
      <alignment horizontal="center" vertical="center"/>
    </xf>
    <xf numFmtId="0" fontId="30" fillId="0" borderId="32" xfId="0" applyFont="1" applyBorder="1" applyAlignment="1">
      <alignment horizontal="center" vertical="center"/>
    </xf>
    <xf numFmtId="0" fontId="30" fillId="0" borderId="9" xfId="0" applyFont="1" applyBorder="1" applyAlignment="1">
      <alignment vertical="center"/>
    </xf>
    <xf numFmtId="0" fontId="1" fillId="0" borderId="2" xfId="0" applyFont="1" applyBorder="1" applyAlignment="1">
      <alignment horizontal="center" vertical="center"/>
    </xf>
    <xf numFmtId="0" fontId="1" fillId="0" borderId="26" xfId="0" applyFont="1" applyBorder="1" applyAlignment="1">
      <alignment horizontal="center" vertical="center"/>
    </xf>
    <xf numFmtId="0" fontId="30" fillId="0" borderId="6" xfId="0" applyFont="1" applyBorder="1" applyAlignment="1">
      <alignment vertical="center"/>
    </xf>
    <xf numFmtId="0" fontId="40" fillId="0" borderId="6" xfId="0" applyFont="1" applyBorder="1" applyAlignment="1">
      <alignment vertical="center"/>
    </xf>
    <xf numFmtId="0" fontId="40" fillId="0" borderId="7" xfId="0" applyFont="1" applyBorder="1" applyAlignment="1">
      <alignment vertical="center"/>
    </xf>
    <xf numFmtId="0" fontId="21" fillId="0" borderId="2" xfId="0" applyFont="1" applyBorder="1" applyAlignment="1">
      <alignment vertical="center"/>
    </xf>
    <xf numFmtId="0" fontId="21" fillId="0" borderId="17" xfId="0" applyFont="1" applyBorder="1" applyAlignment="1">
      <alignment vertical="center"/>
    </xf>
    <xf numFmtId="0" fontId="21" fillId="0" borderId="0" xfId="0" applyFont="1" applyAlignment="1">
      <alignment vertical="center"/>
    </xf>
    <xf numFmtId="0" fontId="21" fillId="0" borderId="30" xfId="0" applyFont="1" applyBorder="1" applyAlignment="1">
      <alignment vertical="center"/>
    </xf>
    <xf numFmtId="0" fontId="21" fillId="0" borderId="31" xfId="0" applyFont="1" applyBorder="1" applyAlignment="1">
      <alignment vertical="center"/>
    </xf>
    <xf numFmtId="0" fontId="30" fillId="0" borderId="52" xfId="0" applyFont="1" applyBorder="1" applyAlignment="1">
      <alignment horizontal="left" vertical="center"/>
    </xf>
    <xf numFmtId="0" fontId="30" fillId="0" borderId="53" xfId="0" applyFont="1" applyBorder="1" applyAlignment="1">
      <alignment horizontal="left" vertical="center"/>
    </xf>
    <xf numFmtId="0" fontId="30" fillId="0" borderId="54" xfId="0" applyFont="1" applyBorder="1" applyAlignment="1">
      <alignment horizontal="left" vertical="center"/>
    </xf>
    <xf numFmtId="0" fontId="21" fillId="0" borderId="13" xfId="0" applyFont="1" applyBorder="1" applyAlignment="1">
      <alignment horizontal="left" vertical="center"/>
    </xf>
    <xf numFmtId="0" fontId="21" fillId="0" borderId="58" xfId="0" applyFont="1" applyBorder="1" applyAlignment="1">
      <alignment horizontal="left" vertical="center"/>
    </xf>
    <xf numFmtId="0" fontId="21" fillId="0" borderId="59" xfId="0" applyFont="1" applyBorder="1" applyAlignment="1">
      <alignment horizontal="left" vertical="center"/>
    </xf>
    <xf numFmtId="0" fontId="21" fillId="0" borderId="56" xfId="0" applyFont="1" applyBorder="1" applyAlignment="1">
      <alignment horizontal="left" vertical="center"/>
    </xf>
    <xf numFmtId="0" fontId="21" fillId="0" borderId="23" xfId="0" applyFont="1" applyBorder="1" applyAlignment="1">
      <alignment horizontal="left" vertical="center"/>
    </xf>
    <xf numFmtId="0" fontId="21" fillId="0" borderId="62" xfId="0" applyFont="1" applyBorder="1" applyAlignment="1">
      <alignment horizontal="left" vertical="center"/>
    </xf>
    <xf numFmtId="0" fontId="40" fillId="0" borderId="9" xfId="0" applyFont="1" applyBorder="1" applyAlignment="1">
      <alignment vertical="center"/>
    </xf>
    <xf numFmtId="0" fontId="40" fillId="0" borderId="34" xfId="0" applyFont="1" applyBorder="1" applyAlignment="1">
      <alignment vertical="center"/>
    </xf>
    <xf numFmtId="0" fontId="30" fillId="0" borderId="7" xfId="0" applyFont="1" applyBorder="1" applyAlignment="1">
      <alignment vertical="center"/>
    </xf>
    <xf numFmtId="0" fontId="30" fillId="0" borderId="34" xfId="0" applyFont="1" applyBorder="1" applyAlignment="1">
      <alignment vertical="center"/>
    </xf>
    <xf numFmtId="0" fontId="30" fillId="3" borderId="30" xfId="0" applyFont="1" applyFill="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21" fillId="0" borderId="10" xfId="0" applyFont="1" applyBorder="1" applyAlignment="1">
      <alignment horizontal="left" vertical="center"/>
    </xf>
    <xf numFmtId="0" fontId="21" fillId="0" borderId="71" xfId="0" applyFont="1" applyBorder="1" applyAlignment="1">
      <alignment horizontal="left" vertical="center"/>
    </xf>
    <xf numFmtId="0" fontId="21" fillId="0" borderId="11" xfId="0" applyFont="1" applyBorder="1" applyAlignment="1">
      <alignment horizontal="left" vertical="center"/>
    </xf>
    <xf numFmtId="0" fontId="1" fillId="0" borderId="3" xfId="0" applyFont="1" applyBorder="1" applyAlignment="1">
      <alignment horizontal="center" vertical="center"/>
    </xf>
    <xf numFmtId="0" fontId="21" fillId="0" borderId="4" xfId="0" applyFont="1" applyBorder="1" applyAlignment="1">
      <alignment horizontal="center" vertical="center"/>
    </xf>
    <xf numFmtId="0" fontId="1" fillId="0" borderId="15" xfId="0" applyFont="1" applyBorder="1" applyAlignment="1">
      <alignment horizontal="center" vertical="center"/>
    </xf>
    <xf numFmtId="0" fontId="21" fillId="0" borderId="16" xfId="0" applyFont="1" applyBorder="1" applyAlignment="1">
      <alignment horizontal="center" vertical="center"/>
    </xf>
    <xf numFmtId="0" fontId="1" fillId="5" borderId="3" xfId="0" applyFont="1" applyFill="1" applyBorder="1" applyAlignment="1">
      <alignment horizontal="center" vertical="center"/>
    </xf>
    <xf numFmtId="0" fontId="21" fillId="0" borderId="3" xfId="0" applyFont="1" applyBorder="1" applyAlignment="1">
      <alignment horizontal="center" vertical="center"/>
    </xf>
    <xf numFmtId="0" fontId="1" fillId="5" borderId="6" xfId="0" applyFont="1" applyFill="1" applyBorder="1" applyAlignment="1">
      <alignment horizontal="center" vertical="center"/>
    </xf>
    <xf numFmtId="0" fontId="1" fillId="6" borderId="6" xfId="0" applyFont="1" applyFill="1" applyBorder="1" applyAlignment="1">
      <alignment horizontal="center" vertical="center"/>
    </xf>
    <xf numFmtId="0" fontId="21" fillId="6" borderId="6" xfId="0" applyFont="1" applyFill="1" applyBorder="1" applyAlignment="1">
      <alignment horizontal="center" vertical="center"/>
    </xf>
    <xf numFmtId="0" fontId="1" fillId="5" borderId="9" xfId="0" applyFont="1" applyFill="1" applyBorder="1" applyAlignment="1">
      <alignment horizontal="center" vertical="center"/>
    </xf>
    <xf numFmtId="0" fontId="1" fillId="0" borderId="4" xfId="0" applyFont="1" applyBorder="1" applyAlignment="1">
      <alignment horizontal="center" vertical="center"/>
    </xf>
    <xf numFmtId="0" fontId="2" fillId="5" borderId="9" xfId="0" applyFont="1" applyFill="1" applyBorder="1" applyAlignment="1">
      <alignment horizontal="center" vertical="center"/>
    </xf>
    <xf numFmtId="0" fontId="37" fillId="0" borderId="9" xfId="0" applyFont="1" applyBorder="1" applyAlignment="1">
      <alignment horizontal="center" vertical="center"/>
    </xf>
    <xf numFmtId="0" fontId="1" fillId="5" borderId="30" xfId="0" applyFont="1" applyFill="1" applyBorder="1" applyAlignment="1">
      <alignment horizontal="center" vertical="center"/>
    </xf>
    <xf numFmtId="0" fontId="21" fillId="0" borderId="30" xfId="0" applyFont="1" applyBorder="1" applyAlignment="1">
      <alignment horizontal="center" vertical="center"/>
    </xf>
    <xf numFmtId="0" fontId="1" fillId="5" borderId="24" xfId="0" applyFont="1" applyFill="1" applyBorder="1" applyAlignment="1">
      <alignment horizontal="center" vertical="center"/>
    </xf>
    <xf numFmtId="0" fontId="1" fillId="0" borderId="52" xfId="0" applyFont="1" applyBorder="1" applyAlignment="1">
      <alignment horizontal="center" vertical="center"/>
    </xf>
    <xf numFmtId="0" fontId="21" fillId="0" borderId="70" xfId="0" applyFont="1" applyBorder="1" applyAlignment="1">
      <alignment horizontal="center" vertical="center"/>
    </xf>
    <xf numFmtId="0" fontId="30" fillId="0" borderId="15" xfId="0" applyFont="1" applyBorder="1" applyAlignment="1">
      <alignment horizontal="left" vertical="center"/>
    </xf>
    <xf numFmtId="0" fontId="30" fillId="0" borderId="36" xfId="0" applyFont="1" applyBorder="1" applyAlignment="1">
      <alignment horizontal="left" vertical="center"/>
    </xf>
    <xf numFmtId="0" fontId="30" fillId="0" borderId="37" xfId="0" applyFont="1" applyBorder="1" applyAlignment="1">
      <alignment horizontal="left" vertical="center"/>
    </xf>
    <xf numFmtId="0" fontId="1" fillId="5" borderId="15" xfId="0" applyFont="1" applyFill="1" applyBorder="1" applyAlignment="1">
      <alignment horizontal="center" vertical="center"/>
    </xf>
    <xf numFmtId="0" fontId="35" fillId="0" borderId="69" xfId="0" applyFont="1" applyBorder="1" applyAlignment="1">
      <alignment horizontal="left" vertical="center"/>
    </xf>
    <xf numFmtId="0" fontId="36" fillId="0" borderId="53" xfId="0" applyFont="1" applyBorder="1" applyAlignment="1">
      <alignment horizontal="left" vertical="center"/>
    </xf>
    <xf numFmtId="0" fontId="5" fillId="0" borderId="53" xfId="0" applyFont="1" applyBorder="1" applyAlignment="1">
      <alignment horizontal="left" vertical="center"/>
    </xf>
    <xf numFmtId="0" fontId="5" fillId="0" borderId="54" xfId="0" applyFont="1" applyBorder="1" applyAlignment="1">
      <alignment horizontal="left" vertical="center"/>
    </xf>
    <xf numFmtId="0" fontId="30" fillId="0" borderId="35" xfId="0" applyFont="1" applyBorder="1" applyAlignment="1">
      <alignment horizontal="center" vertical="center"/>
    </xf>
    <xf numFmtId="0" fontId="21" fillId="0" borderId="36" xfId="0" applyFont="1" applyBorder="1" applyAlignment="1">
      <alignment vertical="center"/>
    </xf>
    <xf numFmtId="0" fontId="21" fillId="0" borderId="37" xfId="0" applyFont="1" applyBorder="1" applyAlignment="1">
      <alignment vertical="center"/>
    </xf>
    <xf numFmtId="0" fontId="1" fillId="0" borderId="66"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32" xfId="0" applyFont="1" applyBorder="1" applyAlignment="1">
      <alignment horizontal="left" vertical="center"/>
    </xf>
    <xf numFmtId="0" fontId="1" fillId="0" borderId="9" xfId="0" applyFont="1" applyBorder="1" applyAlignment="1">
      <alignment horizontal="left" vertical="center"/>
    </xf>
    <xf numFmtId="0" fontId="1" fillId="0" borderId="34" xfId="0" applyFont="1" applyBorder="1" applyAlignment="1">
      <alignment horizontal="left" vertical="center"/>
    </xf>
    <xf numFmtId="0" fontId="1" fillId="5" borderId="2" xfId="0" applyFont="1" applyFill="1" applyBorder="1" applyAlignment="1">
      <alignment horizontal="center" vertical="center"/>
    </xf>
    <xf numFmtId="0" fontId="21" fillId="0" borderId="2" xfId="0" applyFont="1" applyBorder="1" applyAlignment="1">
      <alignment horizontal="center" vertical="center"/>
    </xf>
    <xf numFmtId="0" fontId="1" fillId="0" borderId="2" xfId="0" applyFont="1" applyBorder="1" applyAlignment="1">
      <alignment vertical="center"/>
    </xf>
    <xf numFmtId="0" fontId="30" fillId="0" borderId="70" xfId="0" applyFont="1" applyBorder="1" applyAlignment="1">
      <alignment vertical="center"/>
    </xf>
    <xf numFmtId="0" fontId="1" fillId="0" borderId="1"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5" borderId="21" xfId="0" applyFont="1" applyFill="1" applyBorder="1" applyAlignment="1">
      <alignment horizontal="center" vertical="center"/>
    </xf>
    <xf numFmtId="0" fontId="21" fillId="0" borderId="21" xfId="0" applyFont="1" applyBorder="1" applyAlignment="1">
      <alignment horizontal="center" vertical="center"/>
    </xf>
    <xf numFmtId="0" fontId="21" fillId="0" borderId="10" xfId="0" applyFont="1" applyBorder="1" applyAlignment="1">
      <alignment vertical="center"/>
    </xf>
    <xf numFmtId="0" fontId="21" fillId="0" borderId="71" xfId="0" applyFont="1" applyBorder="1" applyAlignment="1">
      <alignment vertical="center"/>
    </xf>
    <xf numFmtId="0" fontId="21" fillId="0" borderId="11" xfId="0" applyFont="1" applyBorder="1" applyAlignment="1">
      <alignment vertical="center"/>
    </xf>
    <xf numFmtId="0" fontId="1" fillId="2" borderId="60" xfId="0" applyFont="1" applyFill="1" applyBorder="1" applyAlignment="1">
      <alignment vertical="center"/>
    </xf>
    <xf numFmtId="0" fontId="21" fillId="3" borderId="14" xfId="0" applyFont="1" applyFill="1" applyBorder="1" applyAlignment="1">
      <alignment vertical="center"/>
    </xf>
    <xf numFmtId="0" fontId="73" fillId="0" borderId="0" xfId="0" applyFont="1" applyAlignment="1">
      <alignment vertical="center"/>
    </xf>
    <xf numFmtId="0" fontId="79" fillId="0" borderId="38" xfId="3" applyFont="1" applyBorder="1" applyAlignment="1">
      <alignment horizontal="center" vertical="center"/>
    </xf>
    <xf numFmtId="0" fontId="21" fillId="0" borderId="35" xfId="0" applyFont="1" applyBorder="1" applyAlignment="1">
      <alignment horizontal="left" vertical="top"/>
    </xf>
    <xf numFmtId="0" fontId="21" fillId="0" borderId="36" xfId="0" applyFont="1" applyBorder="1" applyAlignment="1">
      <alignment horizontal="left" vertical="top"/>
    </xf>
    <xf numFmtId="0" fontId="21" fillId="0" borderId="37" xfId="0" applyFont="1" applyBorder="1" applyAlignment="1">
      <alignment horizontal="left" vertical="top"/>
    </xf>
    <xf numFmtId="0" fontId="21" fillId="0" borderId="42" xfId="0" applyFont="1" applyBorder="1" applyAlignment="1">
      <alignment horizontal="left" vertical="top"/>
    </xf>
    <xf numFmtId="0" fontId="21" fillId="0" borderId="0" xfId="0" applyFont="1" applyAlignment="1">
      <alignment horizontal="left" vertical="top"/>
    </xf>
    <xf numFmtId="0" fontId="21" fillId="0" borderId="43" xfId="0" applyFont="1" applyBorder="1" applyAlignment="1">
      <alignment horizontal="left" vertical="top"/>
    </xf>
    <xf numFmtId="0" fontId="21" fillId="0" borderId="8" xfId="0" applyFont="1" applyBorder="1" applyAlignment="1">
      <alignment horizontal="left" vertical="top"/>
    </xf>
    <xf numFmtId="0" fontId="21" fillId="0" borderId="38" xfId="0" applyFont="1" applyBorder="1" applyAlignment="1">
      <alignment horizontal="left" vertical="top"/>
    </xf>
    <xf numFmtId="0" fontId="21" fillId="0" borderId="39" xfId="0" applyFont="1" applyBorder="1" applyAlignment="1">
      <alignment horizontal="left" vertical="top"/>
    </xf>
    <xf numFmtId="0" fontId="1" fillId="2" borderId="36"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16" xfId="0" applyFont="1" applyFill="1" applyBorder="1" applyAlignment="1">
      <alignment horizontal="center" vertical="center"/>
    </xf>
    <xf numFmtId="0" fontId="14" fillId="0" borderId="8" xfId="0" applyFont="1" applyBorder="1" applyAlignment="1">
      <alignment vertical="center"/>
    </xf>
    <xf numFmtId="0" fontId="21" fillId="0" borderId="38" xfId="0" applyFont="1" applyBorder="1" applyAlignment="1">
      <alignment vertical="center"/>
    </xf>
    <xf numFmtId="0" fontId="21" fillId="0" borderId="27" xfId="0" applyFont="1" applyBorder="1" applyAlignment="1">
      <alignment vertical="center"/>
    </xf>
    <xf numFmtId="0" fontId="30" fillId="3" borderId="52" xfId="0" applyFont="1" applyFill="1" applyBorder="1" applyAlignment="1">
      <alignment horizontal="left" vertical="center"/>
    </xf>
    <xf numFmtId="0" fontId="30" fillId="3" borderId="53" xfId="0" applyFont="1" applyFill="1" applyBorder="1" applyAlignment="1">
      <alignment horizontal="left" vertical="center"/>
    </xf>
    <xf numFmtId="0" fontId="30" fillId="3" borderId="54" xfId="0" applyFont="1" applyFill="1" applyBorder="1" applyAlignment="1">
      <alignment horizontal="left" vertical="center"/>
    </xf>
    <xf numFmtId="0" fontId="25" fillId="0" borderId="35" xfId="0" applyFont="1" applyBorder="1" applyAlignment="1">
      <alignment horizontal="left" vertical="center"/>
    </xf>
    <xf numFmtId="0" fontId="25" fillId="0" borderId="36" xfId="0" applyFont="1" applyBorder="1" applyAlignment="1">
      <alignment horizontal="left" vertical="center"/>
    </xf>
    <xf numFmtId="0" fontId="25" fillId="0" borderId="37" xfId="0" applyFont="1" applyBorder="1" applyAlignment="1">
      <alignment horizontal="left"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1" fillId="0" borderId="42" xfId="0" applyFont="1" applyBorder="1" applyAlignment="1">
      <alignment horizontal="center" vertical="center"/>
    </xf>
    <xf numFmtId="0" fontId="21" fillId="0" borderId="0" xfId="0" applyFont="1" applyAlignment="1">
      <alignment horizontal="center" vertical="center"/>
    </xf>
    <xf numFmtId="0" fontId="21" fillId="0" borderId="43" xfId="0" applyFont="1" applyBorder="1" applyAlignment="1">
      <alignment horizontal="center" vertical="center"/>
    </xf>
    <xf numFmtId="0" fontId="21" fillId="0" borderId="8" xfId="0" applyFont="1" applyBorder="1" applyAlignment="1">
      <alignment horizontal="center" vertical="center"/>
    </xf>
    <xf numFmtId="0" fontId="21" fillId="0" borderId="38" xfId="0" applyFont="1" applyBorder="1" applyAlignment="1">
      <alignment horizontal="center" vertical="center"/>
    </xf>
    <xf numFmtId="0" fontId="21" fillId="0" borderId="39" xfId="0" applyFont="1" applyBorder="1" applyAlignment="1">
      <alignment horizontal="center" vertical="center"/>
    </xf>
    <xf numFmtId="0" fontId="76" fillId="0" borderId="0" xfId="0" applyFont="1" applyAlignment="1">
      <alignment horizontal="left" vertical="center" wrapText="1"/>
    </xf>
    <xf numFmtId="0" fontId="1" fillId="2" borderId="2" xfId="0" applyFont="1" applyFill="1" applyBorder="1" applyAlignment="1">
      <alignment horizontal="center" vertical="center"/>
    </xf>
    <xf numFmtId="0" fontId="1" fillId="2" borderId="24" xfId="0" applyFont="1" applyFill="1" applyBorder="1" applyAlignment="1">
      <alignment horizontal="center" vertical="center"/>
    </xf>
    <xf numFmtId="0" fontId="73" fillId="0" borderId="35" xfId="0" applyFont="1" applyBorder="1" applyAlignment="1">
      <alignment horizontal="left" vertical="center" wrapText="1"/>
    </xf>
    <xf numFmtId="0" fontId="73" fillId="0" borderId="36" xfId="0" applyFont="1" applyBorder="1" applyAlignment="1">
      <alignment horizontal="left" vertical="center" wrapText="1"/>
    </xf>
    <xf numFmtId="0" fontId="1" fillId="3" borderId="63" xfId="0" applyFont="1" applyFill="1" applyBorder="1" applyAlignment="1">
      <alignment horizontal="center" vertical="center"/>
    </xf>
    <xf numFmtId="0" fontId="1" fillId="3" borderId="55" xfId="0" applyFont="1" applyFill="1" applyBorder="1" applyAlignment="1">
      <alignment horizontal="center" vertical="center"/>
    </xf>
    <xf numFmtId="0" fontId="21" fillId="5" borderId="21" xfId="0" applyFont="1" applyFill="1" applyBorder="1" applyAlignment="1">
      <alignment vertical="center" wrapText="1"/>
    </xf>
    <xf numFmtId="0" fontId="21" fillId="5" borderId="24" xfId="0" applyFont="1" applyFill="1" applyBorder="1" applyAlignment="1">
      <alignment vertical="center" wrapText="1"/>
    </xf>
    <xf numFmtId="0" fontId="25" fillId="5" borderId="69" xfId="0" applyFont="1" applyFill="1" applyBorder="1" applyAlignment="1">
      <alignment vertical="center"/>
    </xf>
    <xf numFmtId="0" fontId="25" fillId="5" borderId="53" xfId="0" applyFont="1" applyFill="1" applyBorder="1" applyAlignment="1">
      <alignment vertical="center"/>
    </xf>
    <xf numFmtId="0" fontId="25" fillId="5" borderId="70" xfId="0" applyFont="1" applyFill="1" applyBorder="1" applyAlignment="1">
      <alignment vertical="center"/>
    </xf>
    <xf numFmtId="0" fontId="1" fillId="2" borderId="52" xfId="0" applyFont="1" applyFill="1" applyBorder="1" applyAlignment="1">
      <alignment horizontal="center" vertical="center"/>
    </xf>
    <xf numFmtId="0" fontId="21" fillId="3" borderId="53" xfId="0" applyFont="1" applyFill="1" applyBorder="1" applyAlignment="1">
      <alignment horizontal="center" vertical="center"/>
    </xf>
    <xf numFmtId="0" fontId="21" fillId="0" borderId="70" xfId="0" applyFont="1" applyBorder="1" applyAlignment="1">
      <alignment vertical="center"/>
    </xf>
    <xf numFmtId="0" fontId="30" fillId="3" borderId="52" xfId="0" applyFont="1" applyFill="1" applyBorder="1" applyAlignment="1">
      <alignment vertical="center"/>
    </xf>
    <xf numFmtId="0" fontId="21" fillId="0" borderId="1" xfId="0" applyFont="1" applyBorder="1" applyAlignment="1">
      <alignment vertical="center"/>
    </xf>
    <xf numFmtId="0" fontId="21" fillId="0" borderId="5" xfId="0" applyFont="1" applyBorder="1" applyAlignment="1">
      <alignment vertical="center"/>
    </xf>
    <xf numFmtId="0" fontId="21" fillId="6" borderId="63" xfId="0" applyFont="1" applyFill="1" applyBorder="1" applyAlignment="1">
      <alignment horizontal="center" vertical="center"/>
    </xf>
    <xf numFmtId="0" fontId="21" fillId="6" borderId="55" xfId="0" applyFont="1" applyFill="1" applyBorder="1" applyAlignment="1">
      <alignment horizontal="center" vertical="center"/>
    </xf>
    <xf numFmtId="0" fontId="1" fillId="2" borderId="44" xfId="0" applyFont="1" applyFill="1" applyBorder="1" applyAlignment="1">
      <alignment vertical="center"/>
    </xf>
    <xf numFmtId="0" fontId="1" fillId="2" borderId="45" xfId="0" applyFont="1" applyFill="1" applyBorder="1" applyAlignment="1">
      <alignment vertical="center"/>
    </xf>
    <xf numFmtId="0" fontId="1" fillId="2" borderId="46" xfId="0" applyFont="1" applyFill="1" applyBorder="1" applyAlignment="1">
      <alignment vertical="center"/>
    </xf>
    <xf numFmtId="0" fontId="1" fillId="2" borderId="48" xfId="0" applyFont="1" applyFill="1" applyBorder="1" applyAlignment="1">
      <alignment vertical="center"/>
    </xf>
    <xf numFmtId="0" fontId="1" fillId="2" borderId="49" xfId="0" applyFont="1" applyFill="1" applyBorder="1" applyAlignment="1">
      <alignment vertical="center"/>
    </xf>
    <xf numFmtId="0" fontId="1" fillId="2" borderId="50" xfId="0" applyFont="1" applyFill="1" applyBorder="1" applyAlignment="1">
      <alignment vertical="center"/>
    </xf>
    <xf numFmtId="0" fontId="1" fillId="2" borderId="21" xfId="0" applyFont="1" applyFill="1" applyBorder="1" applyAlignment="1">
      <alignment horizontal="center" vertical="center"/>
    </xf>
    <xf numFmtId="0" fontId="1" fillId="2" borderId="35" xfId="0" applyFont="1" applyFill="1" applyBorder="1" applyAlignment="1">
      <alignment horizontal="left" vertical="center"/>
    </xf>
    <xf numFmtId="0" fontId="1" fillId="2" borderId="16" xfId="0" applyFont="1" applyFill="1" applyBorder="1" applyAlignment="1">
      <alignment horizontal="left" vertical="center"/>
    </xf>
    <xf numFmtId="0" fontId="1" fillId="2" borderId="8" xfId="0" applyFont="1" applyFill="1" applyBorder="1" applyAlignment="1">
      <alignment horizontal="left" vertical="center"/>
    </xf>
    <xf numFmtId="0" fontId="1" fillId="2" borderId="27" xfId="0" applyFont="1" applyFill="1" applyBorder="1" applyAlignment="1">
      <alignment horizontal="left" vertical="center"/>
    </xf>
    <xf numFmtId="0" fontId="3" fillId="2" borderId="21" xfId="0" applyFont="1" applyFill="1" applyBorder="1" applyAlignment="1">
      <alignment horizontal="center" vertical="center"/>
    </xf>
    <xf numFmtId="0" fontId="3" fillId="2" borderId="24"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25" xfId="0" applyFont="1" applyFill="1" applyBorder="1" applyAlignment="1">
      <alignment horizontal="center" vertical="center"/>
    </xf>
    <xf numFmtId="0" fontId="1" fillId="2" borderId="2" xfId="0" applyFont="1" applyFill="1" applyBorder="1" applyAlignment="1">
      <alignment vertical="center" wrapText="1"/>
    </xf>
    <xf numFmtId="0" fontId="1" fillId="2" borderId="24" xfId="0" applyFont="1" applyFill="1" applyBorder="1" applyAlignment="1">
      <alignment vertical="center" wrapText="1"/>
    </xf>
    <xf numFmtId="0" fontId="1" fillId="2" borderId="26" xfId="0" applyFont="1" applyFill="1" applyBorder="1" applyAlignment="1">
      <alignment vertical="center" wrapText="1"/>
    </xf>
    <xf numFmtId="0" fontId="1" fillId="2" borderId="2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 xfId="0" applyFont="1" applyFill="1" applyBorder="1" applyAlignment="1">
      <alignment vertical="center"/>
    </xf>
    <xf numFmtId="0" fontId="1" fillId="2" borderId="19" xfId="0" applyFont="1" applyFill="1" applyBorder="1" applyAlignment="1">
      <alignment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xf>
    <xf numFmtId="0" fontId="1" fillId="2" borderId="13" xfId="0" applyFont="1" applyFill="1" applyBorder="1" applyAlignment="1">
      <alignment horizontal="center" vertical="center"/>
    </xf>
    <xf numFmtId="0" fontId="21" fillId="3" borderId="14" xfId="0" applyFont="1" applyFill="1" applyBorder="1" applyAlignment="1">
      <alignment horizontal="center" vertical="center"/>
    </xf>
    <xf numFmtId="0" fontId="1" fillId="2" borderId="69" xfId="0" applyFont="1" applyFill="1" applyBorder="1" applyAlignment="1">
      <alignment horizontal="left" vertical="center" wrapText="1"/>
    </xf>
    <xf numFmtId="0" fontId="21" fillId="3" borderId="70" xfId="0" applyFont="1" applyFill="1" applyBorder="1" applyAlignment="1">
      <alignment horizontal="left" vertical="center" wrapText="1"/>
    </xf>
    <xf numFmtId="0" fontId="1" fillId="3" borderId="30" xfId="0" applyFont="1" applyFill="1" applyBorder="1" applyAlignment="1">
      <alignment horizontal="center" vertical="center"/>
    </xf>
    <xf numFmtId="0" fontId="21" fillId="3" borderId="30" xfId="0" applyFont="1" applyFill="1" applyBorder="1" applyAlignment="1">
      <alignment horizontal="center" vertical="center"/>
    </xf>
    <xf numFmtId="0" fontId="21" fillId="3" borderId="31" xfId="0" applyFont="1" applyFill="1" applyBorder="1" applyAlignment="1">
      <alignment horizontal="center" vertical="center"/>
    </xf>
    <xf numFmtId="0" fontId="1" fillId="2" borderId="36" xfId="0" applyFont="1" applyFill="1" applyBorder="1" applyAlignment="1">
      <alignment vertical="center"/>
    </xf>
    <xf numFmtId="0" fontId="21" fillId="2" borderId="16" xfId="0" applyFont="1" applyFill="1" applyBorder="1" applyAlignment="1">
      <alignment vertical="center"/>
    </xf>
    <xf numFmtId="0" fontId="1" fillId="2" borderId="57" xfId="0" applyFont="1" applyFill="1" applyBorder="1" applyAlignment="1">
      <alignment vertical="center"/>
    </xf>
    <xf numFmtId="0" fontId="21" fillId="5" borderId="7" xfId="0" applyFont="1" applyFill="1" applyBorder="1" applyAlignment="1">
      <alignment vertical="center"/>
    </xf>
    <xf numFmtId="0" fontId="1" fillId="2" borderId="33" xfId="0" applyFont="1" applyFill="1" applyBorder="1" applyAlignment="1">
      <alignment horizontal="left" vertical="center"/>
    </xf>
    <xf numFmtId="0" fontId="21" fillId="5" borderId="9" xfId="0" applyFont="1" applyFill="1" applyBorder="1" applyAlignment="1">
      <alignment horizontal="left" vertical="center"/>
    </xf>
    <xf numFmtId="0" fontId="21" fillId="5" borderId="34" xfId="0" applyFont="1" applyFill="1" applyBorder="1" applyAlignment="1">
      <alignment horizontal="left" vertical="center"/>
    </xf>
    <xf numFmtId="0" fontId="21" fillId="5" borderId="21" xfId="0" applyFont="1" applyFill="1" applyBorder="1" applyAlignment="1">
      <alignment vertical="center"/>
    </xf>
    <xf numFmtId="0" fontId="21" fillId="5" borderId="24" xfId="0" applyFont="1" applyFill="1" applyBorder="1" applyAlignment="1">
      <alignment vertical="center"/>
    </xf>
    <xf numFmtId="0" fontId="1" fillId="2" borderId="3" xfId="0" applyFont="1" applyFill="1" applyBorder="1" applyAlignment="1">
      <alignment vertical="center"/>
    </xf>
    <xf numFmtId="0" fontId="1" fillId="2" borderId="56" xfId="0" applyFont="1" applyFill="1" applyBorder="1" applyAlignment="1">
      <alignment vertical="center"/>
    </xf>
    <xf numFmtId="0" fontId="1" fillId="2" borderId="9" xfId="0" applyFont="1" applyFill="1" applyBorder="1" applyAlignment="1">
      <alignment vertical="center"/>
    </xf>
    <xf numFmtId="0" fontId="14" fillId="3" borderId="69" xfId="0" applyFont="1" applyFill="1" applyBorder="1" applyAlignment="1">
      <alignment vertical="center"/>
    </xf>
    <xf numFmtId="0" fontId="1" fillId="2" borderId="13" xfId="0" applyFont="1" applyFill="1" applyBorder="1" applyAlignment="1">
      <alignment vertical="center"/>
    </xf>
    <xf numFmtId="0" fontId="21" fillId="3" borderId="58" xfId="0" applyFont="1" applyFill="1" applyBorder="1" applyAlignment="1">
      <alignment vertical="center"/>
    </xf>
    <xf numFmtId="0" fontId="21" fillId="3" borderId="23" xfId="0" applyFont="1" applyFill="1" applyBorder="1" applyAlignment="1">
      <alignment vertical="center"/>
    </xf>
    <xf numFmtId="0" fontId="21" fillId="3" borderId="57" xfId="0" applyFont="1" applyFill="1" applyBorder="1" applyAlignment="1">
      <alignment vertical="center"/>
    </xf>
    <xf numFmtId="0" fontId="21" fillId="3" borderId="45" xfId="0" applyFont="1" applyFill="1" applyBorder="1" applyAlignment="1">
      <alignment vertical="center"/>
    </xf>
    <xf numFmtId="0" fontId="21" fillId="3" borderId="46" xfId="0" applyFont="1" applyFill="1" applyBorder="1" applyAlignment="1">
      <alignment vertical="center"/>
    </xf>
    <xf numFmtId="0" fontId="14" fillId="2" borderId="30" xfId="0" applyFont="1" applyFill="1" applyBorder="1" applyAlignment="1">
      <alignment vertical="center"/>
    </xf>
    <xf numFmtId="0" fontId="21" fillId="2" borderId="30" xfId="0" applyFont="1" applyFill="1" applyBorder="1" applyAlignment="1">
      <alignment horizontal="center" vertical="center"/>
    </xf>
    <xf numFmtId="0" fontId="21" fillId="5" borderId="30" xfId="0" applyFont="1" applyFill="1" applyBorder="1" applyAlignment="1">
      <alignment horizontal="center" vertical="center"/>
    </xf>
    <xf numFmtId="0" fontId="14" fillId="2" borderId="69" xfId="0" applyFont="1" applyFill="1" applyBorder="1" applyAlignment="1">
      <alignment vertical="center"/>
    </xf>
    <xf numFmtId="0" fontId="1" fillId="2" borderId="3" xfId="0" applyFont="1" applyFill="1" applyBorder="1" applyAlignment="1">
      <alignment horizontal="center" vertical="center"/>
    </xf>
    <xf numFmtId="0" fontId="1" fillId="3" borderId="3" xfId="0" applyFont="1" applyFill="1" applyBorder="1" applyAlignment="1">
      <alignment horizontal="center" vertical="center"/>
    </xf>
    <xf numFmtId="0" fontId="1" fillId="2" borderId="66" xfId="0" applyFont="1" applyFill="1" applyBorder="1" applyAlignment="1">
      <alignment vertical="center"/>
    </xf>
    <xf numFmtId="0" fontId="1" fillId="2" borderId="72" xfId="0" applyFont="1" applyFill="1" applyBorder="1" applyAlignment="1">
      <alignment vertical="center"/>
    </xf>
    <xf numFmtId="0" fontId="21" fillId="3" borderId="33" xfId="0" applyFont="1" applyFill="1" applyBorder="1" applyAlignment="1">
      <alignment vertical="center"/>
    </xf>
    <xf numFmtId="0" fontId="33" fillId="0" borderId="29" xfId="0" applyFont="1" applyBorder="1" applyAlignment="1">
      <alignment vertical="center"/>
    </xf>
    <xf numFmtId="0" fontId="33" fillId="0" borderId="30" xfId="0" applyFont="1" applyBorder="1" applyAlignment="1">
      <alignment vertical="center"/>
    </xf>
    <xf numFmtId="0" fontId="1" fillId="2" borderId="10" xfId="0" applyFont="1" applyFill="1" applyBorder="1" applyAlignment="1">
      <alignment horizontal="center" vertical="center"/>
    </xf>
    <xf numFmtId="0" fontId="21" fillId="0" borderId="11" xfId="0" applyFont="1" applyBorder="1" applyAlignment="1">
      <alignment horizontal="center" vertical="center"/>
    </xf>
    <xf numFmtId="0" fontId="1" fillId="2" borderId="8" xfId="0" applyFont="1" applyFill="1" applyBorder="1" applyAlignment="1">
      <alignment vertical="center"/>
    </xf>
    <xf numFmtId="0" fontId="1" fillId="2" borderId="38" xfId="0" applyFont="1" applyFill="1" applyBorder="1" applyAlignment="1">
      <alignment vertical="center"/>
    </xf>
    <xf numFmtId="0" fontId="1" fillId="2" borderId="27" xfId="0" applyFont="1" applyFill="1" applyBorder="1" applyAlignment="1">
      <alignment vertical="center"/>
    </xf>
    <xf numFmtId="0" fontId="21" fillId="0" borderId="14" xfId="0" applyFont="1" applyBorder="1" applyAlignment="1">
      <alignment horizontal="center" vertical="center"/>
    </xf>
    <xf numFmtId="0" fontId="21" fillId="0" borderId="70" xfId="0" applyFont="1" applyBorder="1" applyAlignment="1">
      <alignment horizontal="left" vertical="center" wrapText="1"/>
    </xf>
    <xf numFmtId="0" fontId="1" fillId="2" borderId="15" xfId="0" applyFont="1" applyFill="1" applyBorder="1" applyAlignment="1">
      <alignment vertical="center"/>
    </xf>
    <xf numFmtId="0" fontId="21" fillId="0" borderId="16" xfId="0" applyFont="1" applyBorder="1" applyAlignment="1">
      <alignment vertical="center"/>
    </xf>
    <xf numFmtId="0" fontId="21" fillId="3" borderId="26" xfId="0" applyFont="1" applyFill="1" applyBorder="1" applyAlignment="1">
      <alignment vertical="center"/>
    </xf>
    <xf numFmtId="0" fontId="21" fillId="0" borderId="53" xfId="0" applyFont="1" applyBorder="1" applyAlignment="1">
      <alignment horizontal="left" vertical="center"/>
    </xf>
    <xf numFmtId="0" fontId="21" fillId="0" borderId="54" xfId="0" applyFont="1" applyBorder="1" applyAlignment="1">
      <alignment horizontal="left" vertical="center"/>
    </xf>
    <xf numFmtId="0" fontId="1" fillId="2" borderId="2"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70" xfId="0" applyFont="1" applyFill="1" applyBorder="1" applyAlignment="1">
      <alignment horizontal="center" vertical="center"/>
    </xf>
    <xf numFmtId="0" fontId="21" fillId="2" borderId="58" xfId="0" applyFont="1" applyFill="1" applyBorder="1" applyAlignment="1">
      <alignment vertical="center"/>
    </xf>
    <xf numFmtId="0" fontId="21" fillId="2" borderId="14" xfId="0" applyFont="1" applyFill="1" applyBorder="1" applyAlignment="1">
      <alignment vertical="center"/>
    </xf>
    <xf numFmtId="0" fontId="1" fillId="2" borderId="10" xfId="0" applyFont="1" applyFill="1" applyBorder="1" applyAlignment="1">
      <alignment vertical="center"/>
    </xf>
    <xf numFmtId="0" fontId="21" fillId="3" borderId="71" xfId="0" applyFont="1" applyFill="1" applyBorder="1" applyAlignment="1">
      <alignment vertical="center"/>
    </xf>
    <xf numFmtId="0" fontId="14" fillId="0" borderId="69" xfId="0" applyFont="1" applyBorder="1" applyAlignment="1">
      <alignment vertical="center"/>
    </xf>
    <xf numFmtId="0" fontId="21" fillId="3" borderId="70" xfId="0" applyFont="1" applyFill="1" applyBorder="1" applyAlignment="1">
      <alignment horizontal="center" vertical="center"/>
    </xf>
    <xf numFmtId="0" fontId="21" fillId="3" borderId="53" xfId="0" applyFont="1" applyFill="1" applyBorder="1" applyAlignment="1">
      <alignment vertical="center"/>
    </xf>
    <xf numFmtId="0" fontId="21" fillId="3" borderId="54" xfId="0" applyFont="1" applyFill="1" applyBorder="1" applyAlignment="1">
      <alignment vertical="center"/>
    </xf>
    <xf numFmtId="0" fontId="21" fillId="0" borderId="32" xfId="0" applyFont="1" applyBorder="1" applyAlignment="1">
      <alignment vertical="center"/>
    </xf>
    <xf numFmtId="0" fontId="30" fillId="6" borderId="53" xfId="0" applyFont="1" applyFill="1" applyBorder="1" applyAlignment="1">
      <alignment horizontal="left" vertical="center"/>
    </xf>
    <xf numFmtId="0" fontId="30" fillId="6" borderId="54" xfId="0" applyFont="1" applyFill="1" applyBorder="1" applyAlignment="1">
      <alignment horizontal="left" vertical="center"/>
    </xf>
    <xf numFmtId="0" fontId="1" fillId="2" borderId="21" xfId="0" applyFont="1" applyFill="1" applyBorder="1" applyAlignment="1">
      <alignment vertical="center"/>
    </xf>
    <xf numFmtId="0" fontId="1" fillId="2" borderId="24" xfId="0" applyFont="1" applyFill="1" applyBorder="1" applyAlignment="1">
      <alignment vertical="center"/>
    </xf>
    <xf numFmtId="0" fontId="21" fillId="6" borderId="25" xfId="0" applyFont="1" applyFill="1" applyBorder="1" applyAlignment="1">
      <alignment horizontal="center" vertical="center"/>
    </xf>
    <xf numFmtId="0" fontId="1" fillId="2" borderId="21" xfId="0" applyFont="1" applyFill="1" applyBorder="1" applyAlignment="1">
      <alignment vertical="center" wrapText="1"/>
    </xf>
    <xf numFmtId="0" fontId="21" fillId="0" borderId="51" xfId="0" applyFont="1" applyBorder="1" applyAlignment="1">
      <alignment vertical="center"/>
    </xf>
    <xf numFmtId="0" fontId="21" fillId="0" borderId="39" xfId="0" applyFont="1" applyBorder="1" applyAlignment="1">
      <alignment vertical="center"/>
    </xf>
    <xf numFmtId="0" fontId="30" fillId="0" borderId="28" xfId="0" applyFont="1" applyBorder="1" applyAlignment="1">
      <alignment vertical="center"/>
    </xf>
    <xf numFmtId="0" fontId="21" fillId="3" borderId="3" xfId="0" applyFont="1" applyFill="1" applyBorder="1" applyAlignment="1">
      <alignment vertical="center"/>
    </xf>
    <xf numFmtId="0" fontId="21" fillId="3" borderId="4" xfId="0" applyFont="1" applyFill="1" applyBorder="1" applyAlignment="1">
      <alignment vertical="center"/>
    </xf>
    <xf numFmtId="0" fontId="21" fillId="3" borderId="6" xfId="0" applyFont="1" applyFill="1" applyBorder="1" applyAlignment="1">
      <alignment vertical="center"/>
    </xf>
    <xf numFmtId="0" fontId="21" fillId="3" borderId="7" xfId="0" applyFont="1" applyFill="1" applyBorder="1" applyAlignment="1">
      <alignment vertical="center"/>
    </xf>
    <xf numFmtId="0" fontId="35" fillId="0" borderId="29" xfId="0" applyFont="1" applyBorder="1" applyAlignment="1">
      <alignment vertical="center"/>
    </xf>
    <xf numFmtId="0" fontId="35" fillId="0" borderId="30" xfId="0" applyFont="1" applyBorder="1" applyAlignment="1">
      <alignment vertical="center"/>
    </xf>
    <xf numFmtId="0" fontId="35" fillId="0" borderId="31" xfId="0" applyFont="1" applyBorder="1" applyAlignment="1">
      <alignment vertical="center"/>
    </xf>
    <xf numFmtId="0" fontId="30" fillId="0" borderId="0" xfId="0" applyFont="1" applyAlignment="1">
      <alignment vertical="center"/>
    </xf>
    <xf numFmtId="0" fontId="33" fillId="0" borderId="0" xfId="0" applyFont="1" applyAlignment="1">
      <alignment vertical="center"/>
    </xf>
    <xf numFmtId="0" fontId="21" fillId="3" borderId="9" xfId="0" applyFont="1" applyFill="1" applyBorder="1" applyAlignment="1">
      <alignment vertical="center"/>
    </xf>
    <xf numFmtId="0" fontId="21" fillId="3" borderId="34" xfId="0" applyFont="1" applyFill="1" applyBorder="1" applyAlignment="1">
      <alignment vertical="center"/>
    </xf>
    <xf numFmtId="0" fontId="30" fillId="0" borderId="13" xfId="0" applyFont="1" applyBorder="1" applyAlignment="1">
      <alignment vertical="center"/>
    </xf>
    <xf numFmtId="0" fontId="30" fillId="0" borderId="58" xfId="0" applyFont="1" applyBorder="1" applyAlignment="1">
      <alignment vertical="center"/>
    </xf>
    <xf numFmtId="0" fontId="30" fillId="0" borderId="59" xfId="0" applyFont="1" applyBorder="1" applyAlignment="1">
      <alignment vertical="center"/>
    </xf>
    <xf numFmtId="0" fontId="7" fillId="0" borderId="53" xfId="0" applyFont="1" applyBorder="1" applyAlignment="1">
      <alignment vertical="center"/>
    </xf>
    <xf numFmtId="0" fontId="7" fillId="0" borderId="54" xfId="0" applyFont="1" applyBorder="1" applyAlignment="1">
      <alignment vertical="center"/>
    </xf>
    <xf numFmtId="0" fontId="1" fillId="2" borderId="14" xfId="0" applyFont="1" applyFill="1" applyBorder="1" applyAlignment="1">
      <alignment vertical="center"/>
    </xf>
    <xf numFmtId="0" fontId="1" fillId="2" borderId="0" xfId="0" applyFont="1" applyFill="1" applyAlignment="1">
      <alignment vertical="center"/>
    </xf>
    <xf numFmtId="0" fontId="21" fillId="2" borderId="47" xfId="0" applyFont="1" applyFill="1" applyBorder="1" applyAlignment="1">
      <alignment vertical="center"/>
    </xf>
    <xf numFmtId="0" fontId="21" fillId="0" borderId="64" xfId="0" applyFont="1" applyBorder="1" applyAlignment="1">
      <alignment vertical="center"/>
    </xf>
    <xf numFmtId="0" fontId="21" fillId="2" borderId="27" xfId="0" applyFont="1" applyFill="1" applyBorder="1" applyAlignment="1">
      <alignment vertical="center"/>
    </xf>
    <xf numFmtId="0" fontId="21" fillId="6" borderId="12" xfId="0" applyFont="1" applyFill="1" applyBorder="1" applyAlignment="1">
      <alignment horizontal="center" vertical="center"/>
    </xf>
    <xf numFmtId="0" fontId="1" fillId="2" borderId="57" xfId="0" applyFont="1" applyFill="1" applyBorder="1" applyAlignment="1">
      <alignment horizontal="left" vertical="center"/>
    </xf>
    <xf numFmtId="0" fontId="21" fillId="5" borderId="6" xfId="0" applyFont="1" applyFill="1" applyBorder="1" applyAlignment="1">
      <alignment horizontal="left" vertical="center"/>
    </xf>
    <xf numFmtId="0" fontId="21" fillId="5" borderId="7" xfId="0" applyFont="1" applyFill="1" applyBorder="1" applyAlignment="1">
      <alignment horizontal="left"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1" fillId="3" borderId="47" xfId="0" applyFont="1" applyFill="1" applyBorder="1" applyAlignment="1">
      <alignment horizontal="center" vertical="center"/>
    </xf>
    <xf numFmtId="0" fontId="3" fillId="2" borderId="2" xfId="0" applyFont="1" applyFill="1" applyBorder="1" applyAlignment="1">
      <alignment horizontal="center" vertical="center"/>
    </xf>
    <xf numFmtId="0" fontId="14" fillId="2" borderId="35" xfId="0" applyFont="1" applyFill="1" applyBorder="1" applyAlignment="1">
      <alignment vertical="center"/>
    </xf>
    <xf numFmtId="0" fontId="21" fillId="0" borderId="53" xfId="0" applyFont="1" applyBorder="1" applyAlignment="1">
      <alignment horizontal="center" vertical="center"/>
    </xf>
    <xf numFmtId="0" fontId="21" fillId="2" borderId="53" xfId="0" applyFont="1" applyFill="1" applyBorder="1" applyAlignment="1">
      <alignment horizontal="center" vertical="center"/>
    </xf>
    <xf numFmtId="0" fontId="21" fillId="5" borderId="53" xfId="0" applyFont="1" applyFill="1" applyBorder="1" applyAlignment="1">
      <alignment horizontal="center" vertical="center"/>
    </xf>
    <xf numFmtId="0" fontId="21" fillId="5" borderId="70" xfId="0" applyFont="1" applyFill="1" applyBorder="1" applyAlignment="1">
      <alignment horizontal="center" vertical="center"/>
    </xf>
    <xf numFmtId="0" fontId="1" fillId="2" borderId="9"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24" xfId="0" applyFont="1" applyFill="1" applyBorder="1" applyAlignment="1">
      <alignment horizontal="center" vertical="center"/>
    </xf>
    <xf numFmtId="0" fontId="21" fillId="2" borderId="38" xfId="0" applyFont="1" applyFill="1" applyBorder="1" applyAlignment="1">
      <alignment horizontal="center" vertical="center"/>
    </xf>
    <xf numFmtId="0" fontId="21" fillId="5" borderId="38" xfId="0" applyFont="1" applyFill="1" applyBorder="1" applyAlignment="1">
      <alignment horizontal="center" vertical="center"/>
    </xf>
    <xf numFmtId="0" fontId="21" fillId="5" borderId="27" xfId="0" applyFont="1" applyFill="1" applyBorder="1" applyAlignment="1">
      <alignment horizontal="center" vertical="center"/>
    </xf>
    <xf numFmtId="0" fontId="1" fillId="2" borderId="28" xfId="0" applyFont="1" applyFill="1" applyBorder="1" applyAlignment="1">
      <alignment horizontal="center" vertical="center" wrapText="1"/>
    </xf>
    <xf numFmtId="0" fontId="58" fillId="0" borderId="0" xfId="0" applyFont="1" applyAlignment="1">
      <alignment vertical="center"/>
    </xf>
    <xf numFmtId="0" fontId="21" fillId="0" borderId="24" xfId="0" applyFont="1" applyBorder="1" applyAlignment="1">
      <alignment vertical="center" wrapText="1"/>
    </xf>
    <xf numFmtId="0" fontId="21" fillId="5" borderId="21" xfId="0" applyFont="1" applyFill="1" applyBorder="1" applyAlignment="1">
      <alignment horizontal="left" vertical="center"/>
    </xf>
    <xf numFmtId="0" fontId="21" fillId="5" borderId="26" xfId="0" applyFont="1" applyFill="1" applyBorder="1" applyAlignment="1">
      <alignment horizontal="left" vertical="center"/>
    </xf>
    <xf numFmtId="0" fontId="37" fillId="5" borderId="21" xfId="0" applyFont="1" applyFill="1" applyBorder="1" applyAlignment="1">
      <alignment horizontal="center" vertical="center"/>
    </xf>
    <xf numFmtId="0" fontId="37" fillId="5" borderId="26" xfId="0" applyFont="1" applyFill="1" applyBorder="1" applyAlignment="1">
      <alignment horizontal="center" vertical="center"/>
    </xf>
    <xf numFmtId="0" fontId="30" fillId="0" borderId="52" xfId="0" applyFont="1" applyBorder="1" applyAlignment="1"/>
    <xf numFmtId="0" fontId="21" fillId="0" borderId="53" xfId="0" applyFont="1" applyBorder="1" applyAlignment="1"/>
    <xf numFmtId="0" fontId="21" fillId="0" borderId="54" xfId="0" applyFont="1" applyBorder="1" applyAlignment="1"/>
    <xf numFmtId="0" fontId="21" fillId="0" borderId="3" xfId="0" applyFont="1" applyBorder="1" applyAlignment="1"/>
    <xf numFmtId="0" fontId="0" fillId="0" borderId="3" xfId="0" applyBorder="1" applyAlignment="1"/>
    <xf numFmtId="0" fontId="0" fillId="0" borderId="4" xfId="0" applyBorder="1" applyAlignment="1"/>
    <xf numFmtId="0" fontId="21" fillId="5" borderId="26" xfId="0" applyFont="1" applyFill="1" applyBorder="1" applyAlignment="1">
      <alignment vertical="center"/>
    </xf>
    <xf numFmtId="0" fontId="1" fillId="2" borderId="16" xfId="0" applyFont="1" applyFill="1" applyBorder="1" applyAlignment="1">
      <alignment vertical="center"/>
    </xf>
    <xf numFmtId="0" fontId="1" fillId="2" borderId="47" xfId="0" applyFont="1" applyFill="1" applyBorder="1" applyAlignment="1">
      <alignment vertical="center"/>
    </xf>
    <xf numFmtId="0" fontId="1" fillId="2" borderId="24" xfId="0" applyFont="1" applyFill="1" applyBorder="1" applyAlignment="1">
      <alignment horizontal="center" vertical="center" wrapText="1"/>
    </xf>
    <xf numFmtId="0" fontId="32" fillId="0" borderId="0" xfId="0" applyFont="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6" xfId="0" applyBorder="1" applyAlignment="1">
      <alignment vertical="center" wrapText="1"/>
    </xf>
    <xf numFmtId="0" fontId="21" fillId="0" borderId="34" xfId="0" applyFont="1" applyBorder="1" applyAlignment="1">
      <alignment horizontal="left" vertical="center"/>
    </xf>
    <xf numFmtId="0" fontId="21" fillId="0" borderId="28" xfId="0" applyFont="1" applyBorder="1" applyAlignment="1">
      <alignment vertical="center"/>
    </xf>
    <xf numFmtId="0" fontId="21" fillId="3" borderId="54" xfId="0" applyFont="1" applyFill="1" applyBorder="1" applyAlignment="1">
      <alignment horizontal="center" vertical="center"/>
    </xf>
    <xf numFmtId="0" fontId="0" fillId="0" borderId="9" xfId="0" applyBorder="1" applyAlignment="1">
      <alignment horizontal="left" vertical="center"/>
    </xf>
    <xf numFmtId="0" fontId="0" fillId="0" borderId="34" xfId="0" applyBorder="1" applyAlignment="1">
      <alignment horizontal="left" vertical="center"/>
    </xf>
    <xf numFmtId="0" fontId="0" fillId="5" borderId="6" xfId="0" applyFill="1" applyBorder="1" applyAlignment="1">
      <alignment vertical="center"/>
    </xf>
    <xf numFmtId="0" fontId="0" fillId="5" borderId="7" xfId="0" applyFill="1" applyBorder="1" applyAlignment="1">
      <alignment vertical="center"/>
    </xf>
    <xf numFmtId="0" fontId="0" fillId="0" borderId="26" xfId="0" applyBorder="1" applyAlignment="1">
      <alignment vertical="center" wrapText="1"/>
    </xf>
    <xf numFmtId="0" fontId="0" fillId="0" borderId="28" xfId="0" applyBorder="1" applyAlignment="1">
      <alignment vertical="center"/>
    </xf>
    <xf numFmtId="0" fontId="1" fillId="2" borderId="69" xfId="0" applyFont="1" applyFill="1" applyBorder="1" applyAlignment="1">
      <alignment vertical="center"/>
    </xf>
    <xf numFmtId="0" fontId="0" fillId="0" borderId="70" xfId="0" applyBorder="1" applyAlignment="1">
      <alignment vertical="center"/>
    </xf>
    <xf numFmtId="0" fontId="14" fillId="2" borderId="8" xfId="0" applyFont="1" applyFill="1" applyBorder="1" applyAlignment="1">
      <alignment vertical="center"/>
    </xf>
    <xf numFmtId="0" fontId="21" fillId="3" borderId="38" xfId="0" applyFont="1" applyFill="1" applyBorder="1" applyAlignment="1">
      <alignment vertical="center"/>
    </xf>
    <xf numFmtId="0" fontId="21" fillId="3" borderId="27" xfId="0" applyFont="1" applyFill="1" applyBorder="1" applyAlignment="1">
      <alignment vertical="center"/>
    </xf>
    <xf numFmtId="0" fontId="0" fillId="5" borderId="6" xfId="0" applyFill="1" applyBorder="1" applyAlignment="1">
      <alignment horizontal="left" vertical="center"/>
    </xf>
    <xf numFmtId="0" fontId="0" fillId="5" borderId="7" xfId="0" applyFill="1" applyBorder="1" applyAlignment="1">
      <alignment horizontal="left" vertical="center"/>
    </xf>
    <xf numFmtId="0" fontId="1" fillId="2" borderId="69" xfId="0" applyFont="1" applyFill="1" applyBorder="1" applyAlignment="1">
      <alignment horizontal="left" vertical="center"/>
    </xf>
    <xf numFmtId="0" fontId="21" fillId="5" borderId="53" xfId="0" applyFont="1" applyFill="1" applyBorder="1" applyAlignment="1">
      <alignment horizontal="left" vertical="center"/>
    </xf>
    <xf numFmtId="0" fontId="21" fillId="5" borderId="54" xfId="0" applyFont="1" applyFill="1" applyBorder="1" applyAlignment="1">
      <alignment horizontal="left" vertical="center"/>
    </xf>
    <xf numFmtId="0" fontId="1" fillId="2" borderId="33" xfId="0" applyFont="1" applyFill="1" applyBorder="1" applyAlignment="1">
      <alignment vertical="center"/>
    </xf>
    <xf numFmtId="0" fontId="21" fillId="5" borderId="34" xfId="0" applyFont="1" applyFill="1" applyBorder="1" applyAlignment="1">
      <alignment vertical="center"/>
    </xf>
    <xf numFmtId="0" fontId="80" fillId="0" borderId="0" xfId="0" applyFont="1" applyAlignment="1">
      <alignment vertical="center"/>
    </xf>
    <xf numFmtId="0" fontId="1" fillId="3" borderId="29" xfId="0" applyFont="1" applyFill="1" applyBorder="1" applyAlignment="1">
      <alignment vertical="center"/>
    </xf>
    <xf numFmtId="0" fontId="1" fillId="3" borderId="30" xfId="0" applyFont="1" applyFill="1" applyBorder="1" applyAlignment="1">
      <alignment vertical="center"/>
    </xf>
    <xf numFmtId="0" fontId="1" fillId="2" borderId="30" xfId="0" applyFont="1" applyFill="1" applyBorder="1" applyAlignment="1">
      <alignment horizontal="center" vertical="center"/>
    </xf>
    <xf numFmtId="0" fontId="21" fillId="2" borderId="23" xfId="0" applyFont="1" applyFill="1" applyBorder="1" applyAlignment="1">
      <alignment vertical="center"/>
    </xf>
    <xf numFmtId="0" fontId="21" fillId="2" borderId="57" xfId="0" applyFont="1" applyFill="1" applyBorder="1" applyAlignment="1">
      <alignment vertical="center"/>
    </xf>
    <xf numFmtId="0" fontId="1" fillId="2" borderId="6" xfId="0" applyFont="1" applyFill="1" applyBorder="1" applyAlignment="1">
      <alignment vertical="center"/>
    </xf>
    <xf numFmtId="0" fontId="21" fillId="2" borderId="71" xfId="0" applyFont="1" applyFill="1" applyBorder="1" applyAlignment="1">
      <alignment vertical="center"/>
    </xf>
    <xf numFmtId="0" fontId="21" fillId="3" borderId="13" xfId="0" applyFont="1" applyFill="1" applyBorder="1" applyAlignment="1">
      <alignment vertical="center"/>
    </xf>
    <xf numFmtId="0" fontId="1" fillId="3" borderId="5" xfId="0" applyFont="1" applyFill="1" applyBorder="1" applyAlignment="1">
      <alignment horizontal="center" vertical="center"/>
    </xf>
    <xf numFmtId="0" fontId="1" fillId="2" borderId="2"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1" fillId="2" borderId="6" xfId="0" applyFont="1" applyFill="1" applyBorder="1" applyAlignment="1">
      <alignment horizontal="center" vertical="center"/>
    </xf>
    <xf numFmtId="0" fontId="1" fillId="2" borderId="29" xfId="0" applyFont="1" applyFill="1" applyBorder="1" applyAlignment="1">
      <alignment horizontal="left" vertical="center"/>
    </xf>
    <xf numFmtId="0" fontId="21" fillId="5" borderId="30" xfId="0" applyFont="1" applyFill="1" applyBorder="1" applyAlignment="1">
      <alignment horizontal="left" vertical="center"/>
    </xf>
    <xf numFmtId="0" fontId="21" fillId="5" borderId="31" xfId="0" applyFont="1" applyFill="1" applyBorder="1" applyAlignment="1">
      <alignment horizontal="left" vertical="center"/>
    </xf>
    <xf numFmtId="0" fontId="1" fillId="2" borderId="53" xfId="0" applyFont="1" applyFill="1" applyBorder="1" applyAlignment="1">
      <alignment vertical="center"/>
    </xf>
    <xf numFmtId="0" fontId="1" fillId="2" borderId="70" xfId="0" applyFont="1" applyFill="1" applyBorder="1" applyAlignment="1">
      <alignment vertical="center"/>
    </xf>
    <xf numFmtId="0" fontId="21" fillId="3" borderId="49" xfId="0" applyFont="1" applyFill="1" applyBorder="1" applyAlignment="1">
      <alignment vertical="center"/>
    </xf>
    <xf numFmtId="0" fontId="21" fillId="3" borderId="50" xfId="0" applyFont="1" applyFill="1" applyBorder="1" applyAlignment="1">
      <alignment vertical="center"/>
    </xf>
    <xf numFmtId="0" fontId="1" fillId="2" borderId="2" xfId="0" applyFont="1" applyFill="1" applyBorder="1" applyAlignment="1">
      <alignment horizontal="left" vertical="center"/>
    </xf>
    <xf numFmtId="0" fontId="1" fillId="2" borderId="19" xfId="0" applyFont="1" applyFill="1" applyBorder="1" applyAlignment="1">
      <alignment horizontal="left" vertical="center"/>
    </xf>
    <xf numFmtId="0" fontId="1" fillId="2" borderId="26" xfId="0" applyFont="1" applyFill="1" applyBorder="1" applyAlignment="1">
      <alignment horizontal="left" vertical="center"/>
    </xf>
    <xf numFmtId="0" fontId="41" fillId="5" borderId="13" xfId="0" applyFont="1" applyFill="1" applyBorder="1" applyAlignment="1">
      <alignment horizontal="center" vertical="center"/>
    </xf>
    <xf numFmtId="0" fontId="41" fillId="5" borderId="58" xfId="0" applyFont="1" applyFill="1" applyBorder="1" applyAlignment="1">
      <alignment horizontal="center" vertical="center"/>
    </xf>
    <xf numFmtId="0" fontId="41" fillId="5" borderId="59" xfId="0" applyFont="1" applyFill="1" applyBorder="1" applyAlignment="1">
      <alignment horizontal="center" vertical="center"/>
    </xf>
    <xf numFmtId="4" fontId="45" fillId="2" borderId="38" xfId="0" applyNumberFormat="1" applyFont="1" applyFill="1" applyBorder="1" applyAlignment="1">
      <alignment horizontal="right" vertical="center"/>
    </xf>
    <xf numFmtId="4" fontId="43" fillId="2" borderId="27" xfId="0" applyNumberFormat="1" applyFont="1" applyFill="1" applyBorder="1" applyAlignment="1">
      <alignment horizontal="right" vertical="center"/>
    </xf>
    <xf numFmtId="4" fontId="6" fillId="0" borderId="54" xfId="0" applyNumberFormat="1" applyFont="1" applyBorder="1" applyAlignment="1">
      <alignment horizontal="center" vertical="center"/>
    </xf>
    <xf numFmtId="4" fontId="45" fillId="2" borderId="53" xfId="0" applyNumberFormat="1" applyFont="1" applyFill="1" applyBorder="1" applyAlignment="1">
      <alignment horizontal="right" vertical="center"/>
    </xf>
    <xf numFmtId="4" fontId="45" fillId="2" borderId="70" xfId="0" applyNumberFormat="1" applyFont="1" applyFill="1" applyBorder="1" applyAlignment="1">
      <alignment horizontal="right" vertical="center"/>
    </xf>
    <xf numFmtId="4" fontId="45" fillId="2" borderId="53" xfId="0" applyNumberFormat="1" applyFont="1" applyFill="1" applyBorder="1" applyAlignment="1">
      <alignment horizontal="center" vertical="center"/>
    </xf>
    <xf numFmtId="4" fontId="45" fillId="2" borderId="70" xfId="0" applyNumberFormat="1" applyFont="1" applyFill="1" applyBorder="1" applyAlignment="1">
      <alignment horizontal="center" vertical="center"/>
    </xf>
    <xf numFmtId="4" fontId="45" fillId="2" borderId="53" xfId="0" applyNumberFormat="1" applyFont="1" applyFill="1" applyBorder="1" applyAlignment="1">
      <alignment vertical="center"/>
    </xf>
    <xf numFmtId="4" fontId="45" fillId="2" borderId="70" xfId="0" applyNumberFormat="1" applyFont="1" applyFill="1" applyBorder="1" applyAlignment="1">
      <alignment vertical="center"/>
    </xf>
    <xf numFmtId="0" fontId="21" fillId="0" borderId="35" xfId="0" applyFont="1" applyBorder="1" applyAlignment="1">
      <alignment vertical="center"/>
    </xf>
    <xf numFmtId="0" fontId="0" fillId="0" borderId="36" xfId="0" applyBorder="1" applyAlignment="1">
      <alignment vertical="center"/>
    </xf>
    <xf numFmtId="0" fontId="0" fillId="0" borderId="37" xfId="0" applyBorder="1" applyAlignment="1">
      <alignment vertical="center"/>
    </xf>
    <xf numFmtId="4" fontId="45" fillId="2" borderId="38" xfId="0" applyNumberFormat="1" applyFont="1" applyFill="1" applyBorder="1" applyAlignment="1">
      <alignment horizontal="center" vertical="center"/>
    </xf>
    <xf numFmtId="4" fontId="43" fillId="2" borderId="27" xfId="0" applyNumberFormat="1" applyFont="1" applyFill="1" applyBorder="1" applyAlignment="1">
      <alignment horizontal="center" vertical="center"/>
    </xf>
    <xf numFmtId="4" fontId="43" fillId="2" borderId="70" xfId="0" applyNumberFormat="1" applyFont="1" applyFill="1" applyBorder="1" applyAlignment="1">
      <alignment vertical="center"/>
    </xf>
    <xf numFmtId="0" fontId="21" fillId="5" borderId="29" xfId="0" applyFont="1" applyFill="1" applyBorder="1" applyAlignment="1">
      <alignment vertical="center"/>
    </xf>
    <xf numFmtId="0" fontId="21" fillId="5" borderId="30" xfId="0" applyFont="1" applyFill="1" applyBorder="1" applyAlignment="1">
      <alignment vertical="center"/>
    </xf>
    <xf numFmtId="4" fontId="21" fillId="0" borderId="11" xfId="0" applyNumberFormat="1" applyFont="1" applyBorder="1" applyAlignment="1">
      <alignment horizontal="center" vertical="center"/>
    </xf>
    <xf numFmtId="4" fontId="21" fillId="0" borderId="26" xfId="0" applyNumberFormat="1" applyFont="1" applyBorder="1" applyAlignment="1">
      <alignment horizontal="center" vertical="center"/>
    </xf>
    <xf numFmtId="4" fontId="6" fillId="0" borderId="28" xfId="0" applyNumberFormat="1" applyFont="1" applyBorder="1" applyAlignment="1">
      <alignment horizontal="center" vertical="center"/>
    </xf>
    <xf numFmtId="0" fontId="21" fillId="5" borderId="25" xfId="0" applyFont="1" applyFill="1" applyBorder="1" applyAlignment="1">
      <alignment vertical="center"/>
    </xf>
    <xf numFmtId="0" fontId="21" fillId="5" borderId="32" xfId="0" applyFont="1" applyFill="1" applyBorder="1" applyAlignment="1">
      <alignment vertical="center"/>
    </xf>
    <xf numFmtId="0" fontId="21" fillId="5" borderId="5" xfId="0" applyFont="1" applyFill="1" applyBorder="1" applyAlignment="1">
      <alignment vertical="center"/>
    </xf>
    <xf numFmtId="0" fontId="21" fillId="5" borderId="35" xfId="0" applyFont="1" applyFill="1" applyBorder="1" applyAlignment="1">
      <alignment vertical="center"/>
    </xf>
    <xf numFmtId="0" fontId="21" fillId="5" borderId="36" xfId="0" applyFont="1" applyFill="1" applyBorder="1" applyAlignment="1">
      <alignment vertical="center"/>
    </xf>
    <xf numFmtId="0" fontId="21" fillId="5" borderId="16" xfId="0" applyFont="1" applyFill="1" applyBorder="1" applyAlignment="1">
      <alignment vertical="center"/>
    </xf>
    <xf numFmtId="0" fontId="21" fillId="5" borderId="61" xfId="0" applyFont="1" applyFill="1" applyBorder="1" applyAlignment="1">
      <alignment vertical="center"/>
    </xf>
    <xf numFmtId="0" fontId="21" fillId="5" borderId="49" xfId="0" applyFont="1" applyFill="1" applyBorder="1" applyAlignment="1">
      <alignment vertical="center"/>
    </xf>
    <xf numFmtId="0" fontId="21" fillId="5" borderId="50" xfId="0" applyFont="1" applyFill="1" applyBorder="1" applyAlignment="1">
      <alignment vertical="center"/>
    </xf>
    <xf numFmtId="4" fontId="48" fillId="5" borderId="30" xfId="0" applyNumberFormat="1" applyFont="1" applyFill="1" applyBorder="1" applyAlignment="1">
      <alignment vertical="center"/>
    </xf>
    <xf numFmtId="4" fontId="0" fillId="5" borderId="30" xfId="0" applyNumberFormat="1" applyFill="1" applyBorder="1" applyAlignment="1">
      <alignment vertical="center"/>
    </xf>
    <xf numFmtId="0" fontId="6" fillId="0" borderId="4" xfId="0" applyFont="1" applyBorder="1" applyAlignment="1">
      <alignment horizontal="center" vertical="center"/>
    </xf>
    <xf numFmtId="0" fontId="21" fillId="0" borderId="57" xfId="0" applyFont="1" applyBorder="1" applyAlignment="1">
      <alignment horizontal="center" vertical="center"/>
    </xf>
    <xf numFmtId="0" fontId="6" fillId="0" borderId="7" xfId="0" applyFont="1" applyBorder="1" applyAlignment="1">
      <alignment horizontal="center" vertical="center"/>
    </xf>
    <xf numFmtId="0" fontId="20" fillId="3" borderId="69" xfId="0" applyFont="1" applyFill="1" applyBorder="1" applyAlignment="1">
      <alignment vertical="center"/>
    </xf>
    <xf numFmtId="0" fontId="20" fillId="3" borderId="53" xfId="0" applyFont="1" applyFill="1" applyBorder="1" applyAlignment="1">
      <alignment vertical="center"/>
    </xf>
    <xf numFmtId="0" fontId="20" fillId="3" borderId="54" xfId="0" applyFont="1" applyFill="1" applyBorder="1" applyAlignment="1">
      <alignment vertical="center"/>
    </xf>
    <xf numFmtId="0" fontId="41" fillId="5" borderId="35" xfId="0" applyFont="1" applyFill="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13" fillId="0" borderId="69" xfId="0" applyFont="1" applyBorder="1" applyAlignment="1">
      <alignment vertical="center"/>
    </xf>
    <xf numFmtId="0" fontId="52" fillId="0" borderId="53" xfId="0" applyFont="1" applyBorder="1" applyAlignment="1">
      <alignment vertical="center"/>
    </xf>
    <xf numFmtId="0" fontId="52" fillId="0" borderId="54" xfId="0" applyFont="1" applyBorder="1" applyAlignment="1">
      <alignment vertical="center"/>
    </xf>
    <xf numFmtId="0" fontId="46" fillId="0" borderId="0" xfId="0" applyFont="1" applyAlignment="1">
      <alignment vertical="center"/>
    </xf>
    <xf numFmtId="0" fontId="47" fillId="0" borderId="0" xfId="0" applyFont="1" applyAlignment="1">
      <alignment vertical="center"/>
    </xf>
    <xf numFmtId="0" fontId="50" fillId="0" borderId="69" xfId="0" applyFont="1" applyBorder="1" applyAlignment="1">
      <alignment vertical="center"/>
    </xf>
    <xf numFmtId="0" fontId="51" fillId="0" borderId="53" xfId="0" applyFont="1" applyBorder="1" applyAlignment="1">
      <alignment vertical="center"/>
    </xf>
    <xf numFmtId="0" fontId="51" fillId="0" borderId="54" xfId="0" applyFont="1" applyBorder="1" applyAlignment="1">
      <alignment vertical="center"/>
    </xf>
    <xf numFmtId="2" fontId="45" fillId="2" borderId="38" xfId="0" applyNumberFormat="1" applyFont="1" applyFill="1" applyBorder="1" applyAlignment="1">
      <alignment horizontal="right" vertical="center"/>
    </xf>
    <xf numFmtId="2" fontId="43" fillId="2" borderId="27" xfId="0" applyNumberFormat="1" applyFont="1" applyFill="1" applyBorder="1" applyAlignment="1">
      <alignment horizontal="right" vertical="center"/>
    </xf>
    <xf numFmtId="2" fontId="45" fillId="2" borderId="38" xfId="0" applyNumberFormat="1" applyFont="1" applyFill="1" applyBorder="1" applyAlignment="1">
      <alignment horizontal="center" vertical="center"/>
    </xf>
    <xf numFmtId="2" fontId="43" fillId="2" borderId="27" xfId="0" applyNumberFormat="1" applyFont="1" applyFill="1" applyBorder="1" applyAlignment="1">
      <alignment horizontal="center" vertical="center"/>
    </xf>
    <xf numFmtId="2" fontId="45" fillId="2" borderId="53" xfId="0" applyNumberFormat="1" applyFont="1" applyFill="1" applyBorder="1" applyAlignment="1">
      <alignment vertical="center"/>
    </xf>
    <xf numFmtId="2" fontId="43" fillId="2" borderId="70" xfId="0" applyNumberFormat="1" applyFont="1" applyFill="1" applyBorder="1" applyAlignment="1">
      <alignment vertical="center"/>
    </xf>
    <xf numFmtId="4" fontId="43" fillId="2" borderId="70" xfId="0" applyNumberFormat="1" applyFont="1" applyFill="1" applyBorder="1" applyAlignment="1">
      <alignment horizontal="center" vertical="center"/>
    </xf>
    <xf numFmtId="0" fontId="1" fillId="6" borderId="12" xfId="0" applyFont="1" applyFill="1" applyBorder="1" applyAlignment="1">
      <alignment horizontal="center" vertical="center"/>
    </xf>
    <xf numFmtId="0" fontId="1" fillId="6" borderId="55" xfId="0" applyFont="1" applyFill="1" applyBorder="1" applyAlignment="1">
      <alignment horizontal="center" vertical="center"/>
    </xf>
    <xf numFmtId="0" fontId="1" fillId="5" borderId="6" xfId="0" applyFont="1" applyFill="1" applyBorder="1" applyAlignment="1">
      <alignment vertical="center"/>
    </xf>
    <xf numFmtId="0" fontId="1" fillId="3" borderId="49" xfId="0" applyFont="1" applyFill="1" applyBorder="1" applyAlignment="1">
      <alignment vertical="center"/>
    </xf>
    <xf numFmtId="0" fontId="1" fillId="3" borderId="50" xfId="0" applyFont="1" applyFill="1" applyBorder="1" applyAlignment="1">
      <alignment vertical="center"/>
    </xf>
    <xf numFmtId="0" fontId="1" fillId="3" borderId="23" xfId="0" applyFont="1" applyFill="1" applyBorder="1" applyAlignment="1">
      <alignment vertical="center"/>
    </xf>
    <xf numFmtId="0" fontId="1" fillId="3" borderId="57" xfId="0" applyFont="1" applyFill="1" applyBorder="1" applyAlignment="1">
      <alignment vertical="center"/>
    </xf>
    <xf numFmtId="0" fontId="1" fillId="3" borderId="38" xfId="0" applyFont="1" applyFill="1" applyBorder="1" applyAlignment="1">
      <alignment vertical="center"/>
    </xf>
    <xf numFmtId="0" fontId="1" fillId="3" borderId="27" xfId="0" applyFont="1" applyFill="1" applyBorder="1" applyAlignment="1">
      <alignment vertical="center"/>
    </xf>
    <xf numFmtId="0" fontId="1" fillId="5" borderId="13" xfId="0" applyFont="1" applyFill="1" applyBorder="1" applyAlignment="1">
      <alignment horizontal="center" vertical="center"/>
    </xf>
    <xf numFmtId="0" fontId="1" fillId="5" borderId="58" xfId="0" applyFont="1" applyFill="1" applyBorder="1" applyAlignment="1">
      <alignment horizontal="center" vertical="center"/>
    </xf>
    <xf numFmtId="0" fontId="1" fillId="5" borderId="59" xfId="0" applyFont="1" applyFill="1" applyBorder="1" applyAlignment="1">
      <alignment horizontal="center" vertical="center"/>
    </xf>
    <xf numFmtId="0" fontId="1" fillId="5" borderId="9" xfId="0" applyFont="1" applyFill="1" applyBorder="1" applyAlignment="1">
      <alignment vertical="center"/>
    </xf>
    <xf numFmtId="0" fontId="1" fillId="5" borderId="3" xfId="0" applyFont="1" applyFill="1" applyBorder="1" applyAlignment="1">
      <alignment vertical="center"/>
    </xf>
    <xf numFmtId="0" fontId="1" fillId="5" borderId="48" xfId="0" applyFont="1" applyFill="1" applyBorder="1" applyAlignment="1">
      <alignment vertical="center"/>
    </xf>
    <xf numFmtId="0" fontId="32" fillId="0" borderId="30" xfId="0" applyFont="1" applyBorder="1" applyAlignment="1">
      <alignment vertical="center"/>
    </xf>
    <xf numFmtId="0" fontId="32" fillId="0" borderId="31" xfId="0" applyFont="1" applyBorder="1" applyAlignment="1">
      <alignment vertical="center"/>
    </xf>
    <xf numFmtId="0" fontId="35" fillId="0" borderId="69" xfId="0" applyFont="1" applyBorder="1" applyAlignment="1">
      <alignment vertical="center"/>
    </xf>
    <xf numFmtId="0" fontId="53" fillId="0" borderId="53" xfId="0" applyFont="1" applyBorder="1" applyAlignment="1">
      <alignment vertical="center"/>
    </xf>
    <xf numFmtId="0" fontId="53" fillId="0" borderId="54" xfId="0" applyFont="1" applyBorder="1" applyAlignment="1">
      <alignment vertical="center"/>
    </xf>
    <xf numFmtId="0" fontId="21" fillId="5" borderId="23" xfId="0" applyFont="1" applyFill="1" applyBorder="1" applyAlignment="1">
      <alignment vertical="center"/>
    </xf>
    <xf numFmtId="0" fontId="21" fillId="5" borderId="57" xfId="0" applyFont="1" applyFill="1" applyBorder="1" applyAlignment="1">
      <alignment vertical="center"/>
    </xf>
    <xf numFmtId="0" fontId="21" fillId="5" borderId="71" xfId="0" applyFont="1" applyFill="1" applyBorder="1" applyAlignment="1">
      <alignment vertical="center"/>
    </xf>
    <xf numFmtId="0" fontId="21" fillId="5" borderId="33" xfId="0" applyFont="1" applyFill="1" applyBorder="1" applyAlignment="1">
      <alignment vertical="center"/>
    </xf>
    <xf numFmtId="0" fontId="30" fillId="6" borderId="53" xfId="0" applyFont="1" applyFill="1" applyBorder="1" applyAlignment="1">
      <alignment vertical="center"/>
    </xf>
    <xf numFmtId="0" fontId="30" fillId="6" borderId="70" xfId="0" applyFont="1" applyFill="1" applyBorder="1" applyAlignment="1">
      <alignment vertical="center"/>
    </xf>
    <xf numFmtId="0" fontId="1" fillId="5" borderId="52" xfId="0" applyFont="1" applyFill="1" applyBorder="1" applyAlignment="1">
      <alignment horizontal="center" vertical="center"/>
    </xf>
    <xf numFmtId="0" fontId="1" fillId="5" borderId="70" xfId="0" applyFont="1" applyFill="1" applyBorder="1" applyAlignment="1">
      <alignment horizontal="center" vertical="center"/>
    </xf>
    <xf numFmtId="0" fontId="1" fillId="3" borderId="58" xfId="0" applyFont="1" applyFill="1" applyBorder="1" applyAlignment="1">
      <alignment vertical="center"/>
    </xf>
    <xf numFmtId="0" fontId="1" fillId="3" borderId="14" xfId="0" applyFont="1" applyFill="1" applyBorder="1" applyAlignment="1">
      <alignment vertical="center"/>
    </xf>
    <xf numFmtId="0" fontId="1" fillId="0" borderId="4" xfId="0" applyFont="1" applyBorder="1" applyAlignment="1">
      <alignment vertical="center"/>
    </xf>
    <xf numFmtId="0" fontId="1" fillId="0" borderId="7" xfId="0" applyFont="1" applyBorder="1" applyAlignment="1">
      <alignment vertical="center"/>
    </xf>
    <xf numFmtId="0" fontId="1" fillId="0" borderId="33" xfId="0" applyFont="1" applyBorder="1" applyAlignment="1">
      <alignment vertical="center"/>
    </xf>
    <xf numFmtId="0" fontId="21" fillId="3" borderId="30" xfId="0" applyFont="1" applyFill="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74" fillId="0" borderId="53" xfId="0" applyFont="1" applyBorder="1" applyAlignment="1">
      <alignment vertical="center"/>
    </xf>
    <xf numFmtId="0" fontId="74" fillId="0" borderId="70" xfId="0" applyFont="1" applyBorder="1" applyAlignment="1">
      <alignment vertical="center"/>
    </xf>
    <xf numFmtId="0" fontId="0" fillId="5" borderId="58" xfId="0" applyFill="1" applyBorder="1" applyAlignment="1">
      <alignment vertical="center"/>
    </xf>
    <xf numFmtId="0" fontId="0" fillId="5" borderId="14" xfId="0" applyFill="1" applyBorder="1" applyAlignment="1">
      <alignment vertical="center"/>
    </xf>
    <xf numFmtId="0" fontId="0" fillId="5" borderId="49" xfId="0" applyFill="1" applyBorder="1" applyAlignment="1">
      <alignment vertical="center"/>
    </xf>
    <xf numFmtId="0" fontId="0" fillId="5" borderId="50" xfId="0" applyFill="1" applyBorder="1" applyAlignment="1">
      <alignment vertical="center"/>
    </xf>
    <xf numFmtId="0" fontId="33" fillId="3" borderId="52" xfId="0" applyFont="1" applyFill="1" applyBorder="1" applyAlignment="1">
      <alignment vertical="center"/>
    </xf>
    <xf numFmtId="0" fontId="33" fillId="3" borderId="53" xfId="0" applyFont="1" applyFill="1" applyBorder="1" applyAlignment="1">
      <alignment vertical="center"/>
    </xf>
    <xf numFmtId="0" fontId="32" fillId="3" borderId="53" xfId="0" applyFont="1" applyFill="1" applyBorder="1" applyAlignment="1">
      <alignment vertical="center"/>
    </xf>
    <xf numFmtId="0" fontId="32" fillId="3" borderId="54" xfId="0" applyFont="1" applyFill="1" applyBorder="1" applyAlignment="1">
      <alignment vertical="center"/>
    </xf>
    <xf numFmtId="0" fontId="30" fillId="3" borderId="15" xfId="0" applyFont="1" applyFill="1" applyBorder="1" applyAlignment="1">
      <alignment vertical="center"/>
    </xf>
    <xf numFmtId="0" fontId="30" fillId="3" borderId="36" xfId="0" applyFont="1" applyFill="1" applyBorder="1" applyAlignment="1">
      <alignment vertical="center"/>
    </xf>
    <xf numFmtId="0" fontId="51" fillId="3" borderId="36" xfId="0" applyFont="1" applyFill="1" applyBorder="1" applyAlignment="1">
      <alignment vertical="center"/>
    </xf>
    <xf numFmtId="0" fontId="51" fillId="3" borderId="37" xfId="0" applyFont="1" applyFill="1" applyBorder="1" applyAlignment="1">
      <alignment vertical="center"/>
    </xf>
    <xf numFmtId="0" fontId="2" fillId="5" borderId="13" xfId="0" applyFont="1" applyFill="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30" fillId="6" borderId="2" xfId="0" applyFont="1" applyFill="1" applyBorder="1" applyAlignment="1">
      <alignment vertical="center"/>
    </xf>
    <xf numFmtId="0" fontId="30" fillId="6" borderId="26" xfId="0" applyFont="1" applyFill="1" applyBorder="1" applyAlignment="1">
      <alignment vertical="center"/>
    </xf>
    <xf numFmtId="0" fontId="2" fillId="5" borderId="2" xfId="0" applyFont="1" applyFill="1" applyBorder="1" applyAlignment="1">
      <alignment horizontal="center" vertical="center"/>
    </xf>
    <xf numFmtId="0" fontId="2" fillId="5" borderId="26" xfId="0" applyFont="1" applyFill="1" applyBorder="1" applyAlignment="1">
      <alignment horizontal="center" vertical="center"/>
    </xf>
    <xf numFmtId="0" fontId="2" fillId="5" borderId="2"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30" fillId="6" borderId="12" xfId="0" applyFont="1" applyFill="1" applyBorder="1" applyAlignment="1">
      <alignment horizontal="center" vertical="center"/>
    </xf>
    <xf numFmtId="0" fontId="30" fillId="6" borderId="25" xfId="0" applyFont="1" applyFill="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5" borderId="58" xfId="0" applyFont="1" applyFill="1" applyBorder="1" applyAlignment="1">
      <alignment vertical="center"/>
    </xf>
    <xf numFmtId="0" fontId="6" fillId="5" borderId="14" xfId="0" applyFont="1" applyFill="1" applyBorder="1" applyAlignment="1">
      <alignment vertical="center"/>
    </xf>
    <xf numFmtId="0" fontId="1" fillId="5" borderId="26" xfId="0" applyFont="1" applyFill="1" applyBorder="1" applyAlignment="1">
      <alignment horizontal="center" vertical="center"/>
    </xf>
    <xf numFmtId="0" fontId="1" fillId="5" borderId="2" xfId="0" applyFont="1" applyFill="1" applyBorder="1" applyAlignment="1">
      <alignment horizontal="center" vertical="center" wrapText="1"/>
    </xf>
    <xf numFmtId="0" fontId="1" fillId="5" borderId="26" xfId="0" applyFont="1" applyFill="1" applyBorder="1" applyAlignment="1">
      <alignment horizontal="center" vertical="center" wrapText="1"/>
    </xf>
    <xf numFmtId="0" fontId="6" fillId="5" borderId="49" xfId="0" applyFont="1" applyFill="1" applyBorder="1" applyAlignment="1">
      <alignment vertical="center"/>
    </xf>
    <xf numFmtId="0" fontId="6" fillId="5" borderId="50" xfId="0" applyFont="1" applyFill="1" applyBorder="1" applyAlignment="1">
      <alignment vertical="center"/>
    </xf>
    <xf numFmtId="0" fontId="31" fillId="3" borderId="53" xfId="0" applyFont="1" applyFill="1" applyBorder="1" applyAlignment="1">
      <alignment vertical="center"/>
    </xf>
    <xf numFmtId="0" fontId="31" fillId="3" borderId="54" xfId="0" applyFont="1" applyFill="1" applyBorder="1" applyAlignment="1">
      <alignment vertical="center"/>
    </xf>
    <xf numFmtId="0" fontId="54" fillId="3" borderId="36" xfId="0" applyFont="1" applyFill="1" applyBorder="1" applyAlignment="1">
      <alignment vertical="center"/>
    </xf>
    <xf numFmtId="0" fontId="54" fillId="3" borderId="37" xfId="0" applyFont="1" applyFill="1" applyBorder="1" applyAlignment="1">
      <alignment vertical="center"/>
    </xf>
    <xf numFmtId="0" fontId="21" fillId="5" borderId="3" xfId="0" applyFont="1" applyFill="1" applyBorder="1" applyAlignment="1">
      <alignment vertical="center"/>
    </xf>
    <xf numFmtId="4" fontId="0" fillId="0" borderId="6" xfId="0" applyNumberFormat="1" applyBorder="1" applyAlignment="1">
      <alignment horizontal="center" vertical="center"/>
    </xf>
    <xf numFmtId="4" fontId="21" fillId="3" borderId="24" xfId="0" applyNumberFormat="1" applyFont="1" applyFill="1" applyBorder="1" applyAlignment="1">
      <alignment horizontal="center" vertical="center"/>
    </xf>
    <xf numFmtId="4" fontId="0" fillId="0" borderId="9" xfId="0" applyNumberFormat="1" applyBorder="1" applyAlignment="1">
      <alignment horizontal="center" vertical="center"/>
    </xf>
    <xf numFmtId="0" fontId="37" fillId="5" borderId="6" xfId="0" applyFont="1" applyFill="1" applyBorder="1" applyAlignment="1">
      <alignment horizontal="center" vertical="center"/>
    </xf>
    <xf numFmtId="0" fontId="37" fillId="5" borderId="9" xfId="0" applyFont="1" applyFill="1" applyBorder="1" applyAlignment="1">
      <alignment horizontal="center" vertical="center"/>
    </xf>
    <xf numFmtId="0" fontId="0" fillId="5" borderId="9" xfId="0" applyFill="1" applyBorder="1" applyAlignment="1">
      <alignment vertical="center"/>
    </xf>
    <xf numFmtId="0" fontId="21" fillId="2" borderId="9" xfId="0" applyFont="1" applyFill="1" applyBorder="1" applyAlignment="1">
      <alignment horizontal="center" vertical="center"/>
    </xf>
    <xf numFmtId="0" fontId="0" fillId="5" borderId="9" xfId="0" applyFill="1" applyBorder="1" applyAlignment="1">
      <alignment horizontal="center" vertical="center"/>
    </xf>
    <xf numFmtId="4" fontId="21" fillId="3" borderId="9" xfId="0" applyNumberFormat="1" applyFont="1" applyFill="1" applyBorder="1" applyAlignment="1">
      <alignment horizontal="center" vertical="center"/>
    </xf>
    <xf numFmtId="0" fontId="0" fillId="0" borderId="16" xfId="0" applyBorder="1" applyAlignment="1">
      <alignment horizontal="left" vertical="center"/>
    </xf>
    <xf numFmtId="0" fontId="30" fillId="0" borderId="15" xfId="0" applyFont="1" applyBorder="1" applyAlignment="1">
      <alignment vertical="center"/>
    </xf>
    <xf numFmtId="0" fontId="30" fillId="0" borderId="36" xfId="0" applyFont="1" applyBorder="1" applyAlignment="1">
      <alignment vertical="center"/>
    </xf>
    <xf numFmtId="0" fontId="37" fillId="5" borderId="3" xfId="0" applyFont="1" applyFill="1" applyBorder="1" applyAlignment="1">
      <alignment horizontal="center" vertical="center"/>
    </xf>
    <xf numFmtId="4" fontId="0" fillId="0" borderId="3" xfId="0" applyNumberFormat="1" applyBorder="1" applyAlignment="1">
      <alignment horizontal="center" vertical="center"/>
    </xf>
    <xf numFmtId="0" fontId="21" fillId="2" borderId="6" xfId="0" applyFont="1" applyFill="1" applyBorder="1" applyAlignment="1">
      <alignment horizontal="center" vertical="center"/>
    </xf>
    <xf numFmtId="0" fontId="0" fillId="5" borderId="6" xfId="0" applyFill="1" applyBorder="1" applyAlignment="1">
      <alignment horizontal="center" vertical="center"/>
    </xf>
    <xf numFmtId="4" fontId="21" fillId="3" borderId="6" xfId="0" applyNumberFormat="1" applyFont="1" applyFill="1" applyBorder="1" applyAlignment="1">
      <alignment horizontal="center" vertical="center"/>
    </xf>
    <xf numFmtId="4" fontId="21" fillId="3" borderId="3" xfId="0" applyNumberFormat="1" applyFont="1" applyFill="1" applyBorder="1" applyAlignment="1">
      <alignment horizontal="center" vertical="center"/>
    </xf>
    <xf numFmtId="0" fontId="0" fillId="5" borderId="3" xfId="0" applyFill="1" applyBorder="1" applyAlignment="1">
      <alignment vertical="center"/>
    </xf>
    <xf numFmtId="0" fontId="21" fillId="2" borderId="3" xfId="0" applyFont="1" applyFill="1" applyBorder="1" applyAlignment="1">
      <alignment horizontal="center" vertical="center"/>
    </xf>
    <xf numFmtId="0" fontId="0" fillId="5" borderId="3" xfId="0" applyFill="1" applyBorder="1" applyAlignment="1">
      <alignment horizontal="center" vertical="center"/>
    </xf>
    <xf numFmtId="0" fontId="30" fillId="0" borderId="52" xfId="0" applyFont="1" applyBorder="1" applyAlignment="1">
      <alignment horizontal="center" vertical="center"/>
    </xf>
    <xf numFmtId="0" fontId="0" fillId="0" borderId="70" xfId="0" applyBorder="1" applyAlignment="1">
      <alignment horizontal="center" vertical="center"/>
    </xf>
    <xf numFmtId="0" fontId="43" fillId="2" borderId="60" xfId="0" applyFont="1" applyFill="1" applyBorder="1" applyAlignment="1">
      <alignment horizontal="center" vertical="center" wrapText="1"/>
    </xf>
    <xf numFmtId="0" fontId="43" fillId="2" borderId="14" xfId="0" applyFont="1" applyFill="1" applyBorder="1" applyAlignment="1">
      <alignment horizontal="center" vertical="center"/>
    </xf>
    <xf numFmtId="0" fontId="1" fillId="2" borderId="69" xfId="0" applyFont="1" applyFill="1" applyBorder="1" applyAlignment="1">
      <alignment horizontal="center" vertical="center"/>
    </xf>
    <xf numFmtId="0" fontId="1" fillId="2" borderId="54" xfId="0" applyFont="1" applyFill="1" applyBorder="1" applyAlignment="1">
      <alignment horizontal="center" vertical="center"/>
    </xf>
    <xf numFmtId="0" fontId="43" fillId="2" borderId="2" xfId="0" applyFont="1" applyFill="1" applyBorder="1" applyAlignment="1">
      <alignment horizontal="center" vertical="center"/>
    </xf>
    <xf numFmtId="0" fontId="43" fillId="2" borderId="26" xfId="0" applyFont="1" applyFill="1" applyBorder="1" applyAlignment="1">
      <alignment horizontal="center" vertical="center"/>
    </xf>
    <xf numFmtId="0" fontId="0" fillId="2" borderId="9" xfId="0" applyFill="1" applyBorder="1" applyAlignment="1">
      <alignment vertical="center"/>
    </xf>
    <xf numFmtId="0" fontId="0" fillId="0" borderId="9" xfId="0" applyBorder="1" applyAlignment="1">
      <alignment vertical="center"/>
    </xf>
    <xf numFmtId="2" fontId="21" fillId="0" borderId="10" xfId="0" applyNumberFormat="1" applyFont="1" applyBorder="1" applyAlignment="1">
      <alignment horizontal="center" vertical="center"/>
    </xf>
    <xf numFmtId="2" fontId="21" fillId="0" borderId="33" xfId="0" applyNumberFormat="1" applyFont="1" applyBorder="1" applyAlignment="1">
      <alignment horizontal="center" vertical="center"/>
    </xf>
    <xf numFmtId="0" fontId="0" fillId="2" borderId="26" xfId="0" applyFill="1" applyBorder="1" applyAlignment="1">
      <alignment vertical="center"/>
    </xf>
    <xf numFmtId="0" fontId="0" fillId="0" borderId="26" xfId="0" applyBorder="1" applyAlignment="1">
      <alignment vertical="center"/>
    </xf>
    <xf numFmtId="2" fontId="21" fillId="0" borderId="26" xfId="0" applyNumberFormat="1" applyFont="1" applyBorder="1" applyAlignment="1">
      <alignment horizontal="center" vertical="center"/>
    </xf>
    <xf numFmtId="2" fontId="21" fillId="0" borderId="56" xfId="0" applyNumberFormat="1" applyFont="1" applyBorder="1" applyAlignment="1">
      <alignment horizontal="center" vertical="center"/>
    </xf>
    <xf numFmtId="2" fontId="21" fillId="0" borderId="57" xfId="0" applyNumberFormat="1" applyFont="1" applyBorder="1" applyAlignment="1">
      <alignment horizontal="center" vertical="center"/>
    </xf>
    <xf numFmtId="3" fontId="21" fillId="0" borderId="26" xfId="0" applyNumberFormat="1" applyFont="1" applyBorder="1" applyAlignment="1">
      <alignment horizontal="center" vertical="center"/>
    </xf>
    <xf numFmtId="0" fontId="37" fillId="5" borderId="24" xfId="0" applyFont="1" applyFill="1" applyBorder="1" applyAlignment="1">
      <alignment horizontal="center" vertical="center"/>
    </xf>
    <xf numFmtId="2" fontId="21" fillId="0" borderId="13" xfId="0" applyNumberFormat="1" applyFont="1" applyBorder="1" applyAlignment="1">
      <alignment horizontal="center" vertical="center"/>
    </xf>
    <xf numFmtId="2" fontId="21" fillId="0" borderId="14" xfId="0" applyNumberFormat="1" applyFont="1" applyBorder="1" applyAlignment="1">
      <alignment horizontal="center" vertical="center"/>
    </xf>
    <xf numFmtId="0" fontId="0" fillId="0" borderId="70" xfId="0" applyBorder="1" applyAlignment="1">
      <alignment horizontal="left" vertical="center"/>
    </xf>
    <xf numFmtId="0" fontId="0" fillId="2" borderId="3" xfId="0" applyFill="1" applyBorder="1" applyAlignment="1">
      <alignment vertical="center"/>
    </xf>
    <xf numFmtId="2" fontId="21" fillId="0" borderId="3" xfId="0" applyNumberFormat="1" applyFont="1" applyBorder="1" applyAlignment="1">
      <alignment horizontal="center" vertical="center"/>
    </xf>
    <xf numFmtId="0" fontId="0" fillId="0" borderId="3" xfId="0" applyBorder="1" applyAlignment="1">
      <alignment horizontal="left" vertical="center"/>
    </xf>
    <xf numFmtId="0" fontId="0" fillId="0" borderId="34" xfId="0" applyBorder="1" applyAlignment="1">
      <alignment vertical="center"/>
    </xf>
    <xf numFmtId="0" fontId="58" fillId="0" borderId="0" xfId="0" applyFont="1" applyAlignment="1">
      <alignment horizontal="center" vertical="center"/>
    </xf>
    <xf numFmtId="0" fontId="35" fillId="0" borderId="52" xfId="0" applyFont="1" applyBorder="1" applyAlignment="1">
      <alignment horizontal="center" vertical="center"/>
    </xf>
    <xf numFmtId="0" fontId="0" fillId="0" borderId="53" xfId="0" applyBorder="1" applyAlignment="1">
      <alignment horizontal="center" vertical="center"/>
    </xf>
    <xf numFmtId="2" fontId="21" fillId="0" borderId="9" xfId="0" applyNumberFormat="1" applyFont="1" applyBorder="1" applyAlignment="1">
      <alignment horizontal="center" vertical="center"/>
    </xf>
    <xf numFmtId="2" fontId="21" fillId="0" borderId="24" xfId="0" applyNumberFormat="1" applyFont="1" applyBorder="1" applyAlignment="1">
      <alignment horizontal="center" vertical="center"/>
    </xf>
    <xf numFmtId="2" fontId="21" fillId="0" borderId="6" xfId="0" applyNumberFormat="1" applyFont="1" applyBorder="1" applyAlignment="1">
      <alignment horizontal="center" vertical="center"/>
    </xf>
    <xf numFmtId="0" fontId="33" fillId="2" borderId="15" xfId="0" applyFont="1" applyFill="1" applyBorder="1" applyAlignment="1">
      <alignment vertical="center"/>
    </xf>
    <xf numFmtId="0" fontId="33" fillId="2" borderId="36" xfId="0" applyFont="1" applyFill="1" applyBorder="1" applyAlignment="1">
      <alignment vertical="center"/>
    </xf>
    <xf numFmtId="0" fontId="33" fillId="2" borderId="16" xfId="0" applyFont="1" applyFill="1" applyBorder="1" applyAlignment="1">
      <alignment vertical="center"/>
    </xf>
    <xf numFmtId="0" fontId="33" fillId="2" borderId="51" xfId="0" applyFont="1" applyFill="1" applyBorder="1" applyAlignment="1">
      <alignment vertical="center"/>
    </xf>
    <xf numFmtId="0" fontId="33" fillId="2" borderId="38" xfId="0" applyFont="1" applyFill="1" applyBorder="1" applyAlignment="1">
      <alignment vertical="center"/>
    </xf>
    <xf numFmtId="0" fontId="33" fillId="2" borderId="27" xfId="0" applyFont="1" applyFill="1" applyBorder="1" applyAlignment="1">
      <alignment vertical="center"/>
    </xf>
    <xf numFmtId="0" fontId="30" fillId="0" borderId="54" xfId="0" applyFont="1" applyBorder="1" applyAlignment="1">
      <alignment horizontal="center" vertical="center"/>
    </xf>
    <xf numFmtId="0" fontId="1" fillId="5" borderId="12" xfId="0" applyFont="1" applyFill="1" applyBorder="1" applyAlignment="1">
      <alignment horizontal="center" vertical="center"/>
    </xf>
    <xf numFmtId="0" fontId="1" fillId="5" borderId="18" xfId="0" applyFont="1" applyFill="1" applyBorder="1" applyAlignment="1">
      <alignment horizontal="center" vertical="center"/>
    </xf>
    <xf numFmtId="0" fontId="1" fillId="5" borderId="25" xfId="0" applyFont="1" applyFill="1" applyBorder="1" applyAlignment="1">
      <alignment horizontal="center" vertical="center"/>
    </xf>
    <xf numFmtId="0" fontId="1" fillId="5" borderId="19" xfId="0" applyFont="1" applyFill="1" applyBorder="1" applyAlignment="1">
      <alignment horizontal="center" vertical="center" wrapText="1"/>
    </xf>
    <xf numFmtId="0" fontId="1" fillId="5" borderId="2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48" xfId="0" applyFont="1" applyFill="1" applyBorder="1" applyAlignment="1">
      <alignment horizontal="center" vertical="center" wrapText="1"/>
    </xf>
    <xf numFmtId="0" fontId="1" fillId="5" borderId="50" xfId="0" applyFont="1" applyFill="1" applyBorder="1" applyAlignment="1">
      <alignment horizontal="center" vertical="center" wrapText="1"/>
    </xf>
    <xf numFmtId="0" fontId="1" fillId="5" borderId="37" xfId="0" applyFont="1" applyFill="1" applyBorder="1" applyAlignment="1">
      <alignment horizontal="center" vertical="center" wrapText="1"/>
    </xf>
    <xf numFmtId="0" fontId="1" fillId="5" borderId="67" xfId="0" applyFont="1" applyFill="1" applyBorder="1" applyAlignment="1">
      <alignment horizontal="center" vertical="center" wrapText="1"/>
    </xf>
    <xf numFmtId="0" fontId="1" fillId="5" borderId="56" xfId="0" applyFont="1" applyFill="1" applyBorder="1" applyAlignment="1">
      <alignment horizontal="center" vertical="center"/>
    </xf>
    <xf numFmtId="0" fontId="21" fillId="5" borderId="62" xfId="0" applyFont="1" applyFill="1" applyBorder="1" applyAlignment="1">
      <alignment vertical="center"/>
    </xf>
    <xf numFmtId="0" fontId="21" fillId="5" borderId="48" xfId="0" applyFont="1" applyFill="1" applyBorder="1" applyAlignment="1">
      <alignment horizontal="center" vertical="center"/>
    </xf>
    <xf numFmtId="0" fontId="21" fillId="5" borderId="49" xfId="0" applyFont="1" applyFill="1" applyBorder="1" applyAlignment="1">
      <alignment horizontal="center" vertical="center"/>
    </xf>
    <xf numFmtId="0" fontId="21" fillId="5" borderId="67" xfId="0" applyFont="1" applyFill="1" applyBorder="1" applyAlignment="1">
      <alignment horizontal="center" vertical="center"/>
    </xf>
    <xf numFmtId="0" fontId="0" fillId="0" borderId="27" xfId="0" applyBorder="1" applyAlignment="1">
      <alignment vertical="center"/>
    </xf>
    <xf numFmtId="0" fontId="21" fillId="5" borderId="2" xfId="0" applyFont="1" applyFill="1" applyBorder="1" applyAlignment="1">
      <alignment horizontal="center" vertical="center"/>
    </xf>
    <xf numFmtId="0" fontId="21" fillId="5" borderId="24" xfId="0" applyFont="1" applyFill="1" applyBorder="1" applyAlignment="1">
      <alignment horizontal="center" vertical="center"/>
    </xf>
    <xf numFmtId="0" fontId="21" fillId="5" borderId="51" xfId="0" applyFont="1" applyFill="1" applyBorder="1" applyAlignment="1">
      <alignment vertical="center"/>
    </xf>
    <xf numFmtId="0" fontId="21" fillId="5" borderId="38" xfId="0" applyFont="1" applyFill="1" applyBorder="1" applyAlignment="1">
      <alignment vertical="center"/>
    </xf>
    <xf numFmtId="0" fontId="21" fillId="5" borderId="27" xfId="0" applyFont="1" applyFill="1" applyBorder="1" applyAlignment="1">
      <alignment vertical="center"/>
    </xf>
    <xf numFmtId="0" fontId="21" fillId="5" borderId="16" xfId="0" applyFont="1" applyFill="1" applyBorder="1" applyAlignment="1">
      <alignment horizontal="center" vertical="center"/>
    </xf>
    <xf numFmtId="0" fontId="62" fillId="2" borderId="9" xfId="0" applyFont="1" applyFill="1" applyBorder="1" applyAlignment="1">
      <alignment vertical="center"/>
    </xf>
    <xf numFmtId="0" fontId="63" fillId="0" borderId="9" xfId="0" applyFont="1" applyBorder="1" applyAlignment="1">
      <alignment vertical="center"/>
    </xf>
    <xf numFmtId="0" fontId="62" fillId="2" borderId="6" xfId="0" applyFont="1" applyFill="1" applyBorder="1" applyAlignment="1">
      <alignment vertical="center"/>
    </xf>
    <xf numFmtId="0" fontId="63" fillId="0" borderId="6" xfId="0" applyFont="1" applyBorder="1" applyAlignment="1">
      <alignment vertical="center"/>
    </xf>
    <xf numFmtId="4" fontId="0" fillId="0" borderId="7" xfId="0" applyNumberFormat="1" applyBorder="1" applyAlignment="1">
      <alignment vertical="center"/>
    </xf>
    <xf numFmtId="4" fontId="21" fillId="0" borderId="38" xfId="0" applyNumberFormat="1" applyFont="1" applyBorder="1" applyAlignment="1">
      <alignment horizontal="center" vertical="center"/>
    </xf>
    <xf numFmtId="4" fontId="0" fillId="0" borderId="39" xfId="0" applyNumberFormat="1" applyBorder="1" applyAlignment="1">
      <alignment vertical="center"/>
    </xf>
    <xf numFmtId="0" fontId="14" fillId="5" borderId="52" xfId="0" applyFont="1" applyFill="1" applyBorder="1" applyAlignment="1">
      <alignment horizontal="center" vertical="center"/>
    </xf>
    <xf numFmtId="0" fontId="14" fillId="0" borderId="8" xfId="0" applyFont="1" applyBorder="1" applyAlignment="1">
      <alignment horizontal="center" vertical="center"/>
    </xf>
    <xf numFmtId="0" fontId="14" fillId="0" borderId="27" xfId="0" applyFont="1" applyBorder="1" applyAlignment="1">
      <alignment horizontal="center" vertical="center"/>
    </xf>
    <xf numFmtId="0" fontId="35" fillId="0" borderId="52" xfId="0" applyFont="1" applyBorder="1" applyAlignment="1">
      <alignment vertical="center"/>
    </xf>
    <xf numFmtId="0" fontId="0" fillId="5" borderId="26" xfId="0" applyFill="1" applyBorder="1" applyAlignment="1">
      <alignment vertical="center"/>
    </xf>
    <xf numFmtId="0" fontId="21" fillId="5" borderId="15" xfId="0" applyFont="1" applyFill="1" applyBorder="1" applyAlignment="1">
      <alignment vertical="center"/>
    </xf>
    <xf numFmtId="0" fontId="21" fillId="5" borderId="48" xfId="0" applyFont="1" applyFill="1" applyBorder="1" applyAlignment="1">
      <alignment vertical="center"/>
    </xf>
    <xf numFmtId="0" fontId="35" fillId="0" borderId="53" xfId="0" applyFont="1" applyBorder="1" applyAlignment="1">
      <alignment vertical="center"/>
    </xf>
    <xf numFmtId="4" fontId="0" fillId="0" borderId="34" xfId="0" applyNumberFormat="1" applyBorder="1" applyAlignment="1">
      <alignment vertical="center"/>
    </xf>
    <xf numFmtId="0" fontId="1" fillId="5" borderId="20" xfId="0" applyFont="1" applyFill="1" applyBorder="1" applyAlignment="1">
      <alignment horizontal="center" vertical="center"/>
    </xf>
    <xf numFmtId="0" fontId="0" fillId="0" borderId="0" xfId="0" applyAlignment="1">
      <alignment vertical="center"/>
    </xf>
    <xf numFmtId="0" fontId="0" fillId="0" borderId="43" xfId="0" applyBorder="1" applyAlignment="1">
      <alignment vertical="center"/>
    </xf>
    <xf numFmtId="0" fontId="21" fillId="5" borderId="0" xfId="0" applyFont="1" applyFill="1" applyAlignment="1">
      <alignment horizontal="center" vertical="center"/>
    </xf>
    <xf numFmtId="4" fontId="0" fillId="0" borderId="4" xfId="0" applyNumberFormat="1" applyBorder="1" applyAlignment="1">
      <alignment vertical="center"/>
    </xf>
    <xf numFmtId="4" fontId="14" fillId="5" borderId="52" xfId="0" applyNumberFormat="1" applyFont="1" applyFill="1" applyBorder="1" applyAlignment="1">
      <alignment horizontal="center" vertical="center"/>
    </xf>
    <xf numFmtId="4" fontId="0" fillId="0" borderId="53" xfId="0" applyNumberFormat="1" applyBorder="1" applyAlignment="1">
      <alignment horizontal="center" vertical="center"/>
    </xf>
    <xf numFmtId="4" fontId="0" fillId="0" borderId="70" xfId="0" applyNumberFormat="1" applyBorder="1" applyAlignment="1">
      <alignment horizontal="center" vertical="center"/>
    </xf>
    <xf numFmtId="0" fontId="21" fillId="5" borderId="56" xfId="0" applyFont="1" applyFill="1" applyBorder="1" applyAlignment="1">
      <alignment vertical="center"/>
    </xf>
    <xf numFmtId="0" fontId="30" fillId="0" borderId="69" xfId="0" applyFont="1" applyBorder="1" applyAlignment="1">
      <alignment vertical="center"/>
    </xf>
    <xf numFmtId="0" fontId="0" fillId="5" borderId="36" xfId="0" applyFill="1" applyBorder="1" applyAlignment="1">
      <alignment horizontal="center" vertical="center"/>
    </xf>
    <xf numFmtId="0" fontId="0" fillId="5" borderId="37" xfId="0" applyFill="1" applyBorder="1" applyAlignment="1">
      <alignment horizontal="center" vertical="center"/>
    </xf>
    <xf numFmtId="0" fontId="33" fillId="2" borderId="15" xfId="0" applyFont="1" applyFill="1" applyBorder="1" applyAlignment="1">
      <alignment horizontal="center" vertical="center"/>
    </xf>
    <xf numFmtId="0" fontId="33" fillId="2" borderId="36" xfId="0" applyFont="1" applyFill="1" applyBorder="1" applyAlignment="1">
      <alignment horizontal="center" vertical="center"/>
    </xf>
    <xf numFmtId="0" fontId="33" fillId="2" borderId="16" xfId="0" applyFont="1" applyFill="1" applyBorder="1" applyAlignment="1">
      <alignment horizontal="center" vertical="center"/>
    </xf>
    <xf numFmtId="0" fontId="33" fillId="2" borderId="51" xfId="0" applyFont="1" applyFill="1" applyBorder="1" applyAlignment="1">
      <alignment horizontal="center" vertical="center"/>
    </xf>
    <xf numFmtId="0" fontId="33" fillId="2" borderId="38" xfId="0" applyFont="1" applyFill="1" applyBorder="1" applyAlignment="1">
      <alignment horizontal="center" vertical="center"/>
    </xf>
    <xf numFmtId="0" fontId="33" fillId="2" borderId="27" xfId="0" applyFont="1" applyFill="1" applyBorder="1" applyAlignment="1">
      <alignment horizontal="center" vertical="center"/>
    </xf>
    <xf numFmtId="4" fontId="0" fillId="0" borderId="57" xfId="0" applyNumberFormat="1" applyBorder="1" applyAlignment="1">
      <alignment horizontal="center" vertical="center"/>
    </xf>
    <xf numFmtId="0" fontId="1" fillId="6" borderId="6" xfId="0" applyFont="1" applyFill="1" applyBorder="1" applyAlignment="1">
      <alignment horizontal="left" vertical="center"/>
    </xf>
    <xf numFmtId="0" fontId="0" fillId="0" borderId="6" xfId="0" applyBorder="1" applyAlignment="1">
      <alignment horizontal="left" vertical="center"/>
    </xf>
    <xf numFmtId="0" fontId="73" fillId="0" borderId="45" xfId="0" applyFont="1" applyBorder="1" applyAlignment="1">
      <alignment horizontal="left" vertical="center" wrapText="1"/>
    </xf>
    <xf numFmtId="0" fontId="1" fillId="5" borderId="6" xfId="0" applyFont="1" applyFill="1" applyBorder="1" applyAlignment="1">
      <alignment horizontal="left" vertical="center"/>
    </xf>
    <xf numFmtId="0" fontId="1" fillId="2" borderId="6" xfId="0" applyFont="1" applyFill="1" applyBorder="1" applyAlignment="1">
      <alignment horizontal="left" vertical="center"/>
    </xf>
    <xf numFmtId="0" fontId="1" fillId="6" borderId="6" xfId="0" applyFont="1" applyFill="1" applyBorder="1" applyAlignment="1">
      <alignment horizontal="left" vertical="center" wrapText="1"/>
    </xf>
    <xf numFmtId="0" fontId="0" fillId="0" borderId="6" xfId="0" applyBorder="1" applyAlignment="1">
      <alignment horizontal="left" vertical="center" wrapText="1"/>
    </xf>
    <xf numFmtId="0" fontId="1" fillId="6" borderId="9" xfId="0" applyFont="1" applyFill="1" applyBorder="1" applyAlignment="1">
      <alignment horizontal="left" vertical="center"/>
    </xf>
    <xf numFmtId="0" fontId="1" fillId="6" borderId="3" xfId="0" applyFont="1" applyFill="1" applyBorder="1" applyAlignment="1">
      <alignment horizontal="left" vertical="center"/>
    </xf>
    <xf numFmtId="0" fontId="35" fillId="0" borderId="0" xfId="0" applyFont="1" applyAlignment="1">
      <alignment vertical="center"/>
    </xf>
    <xf numFmtId="0" fontId="0" fillId="0" borderId="2" xfId="0" applyBorder="1" applyAlignment="1">
      <alignment horizontal="left" vertical="center"/>
    </xf>
    <xf numFmtId="0" fontId="1" fillId="5" borderId="36" xfId="0" applyFont="1" applyFill="1" applyBorder="1" applyAlignment="1">
      <alignment horizontal="left" vertical="center"/>
    </xf>
    <xf numFmtId="0" fontId="0" fillId="5" borderId="36" xfId="0" applyFill="1" applyBorder="1" applyAlignment="1">
      <alignment horizontal="left" vertical="center"/>
    </xf>
    <xf numFmtId="0" fontId="1" fillId="5" borderId="9" xfId="0" applyFont="1" applyFill="1" applyBorder="1" applyAlignment="1">
      <alignment horizontal="left" vertical="center"/>
    </xf>
    <xf numFmtId="0" fontId="0" fillId="5" borderId="9" xfId="0" applyFill="1" applyBorder="1" applyAlignment="1">
      <alignment horizontal="left" vertical="center"/>
    </xf>
    <xf numFmtId="0" fontId="30" fillId="3" borderId="35" xfId="0" applyFont="1" applyFill="1" applyBorder="1" applyAlignment="1">
      <alignment horizontal="left" vertical="center"/>
    </xf>
    <xf numFmtId="0" fontId="51" fillId="0" borderId="36" xfId="0" applyFont="1" applyBorder="1" applyAlignment="1">
      <alignment horizontal="left" vertical="center"/>
    </xf>
    <xf numFmtId="0" fontId="51" fillId="0" borderId="16" xfId="0" applyFont="1" applyBorder="1" applyAlignment="1">
      <alignment horizontal="left" vertical="center"/>
    </xf>
    <xf numFmtId="0" fontId="30" fillId="0" borderId="37" xfId="0" applyFont="1" applyBorder="1" applyAlignment="1">
      <alignment vertical="center"/>
    </xf>
    <xf numFmtId="0" fontId="1" fillId="5" borderId="6" xfId="0" applyFont="1" applyFill="1" applyBorder="1" applyAlignment="1">
      <alignment horizontal="left" vertical="center" wrapText="1"/>
    </xf>
    <xf numFmtId="0" fontId="0" fillId="5" borderId="6" xfId="0" applyFill="1" applyBorder="1" applyAlignment="1">
      <alignment horizontal="left" vertical="center" wrapText="1"/>
    </xf>
    <xf numFmtId="0" fontId="30" fillId="0" borderId="15" xfId="0" applyFont="1" applyBorder="1" applyAlignment="1">
      <alignment horizontal="left" vertical="center" wrapText="1"/>
    </xf>
    <xf numFmtId="0" fontId="0" fillId="0" borderId="36" xfId="0" applyBorder="1" applyAlignment="1">
      <alignment horizontal="left" vertical="center" wrapText="1"/>
    </xf>
    <xf numFmtId="0" fontId="0" fillId="0" borderId="16" xfId="0" applyBorder="1" applyAlignment="1">
      <alignment vertical="center"/>
    </xf>
    <xf numFmtId="0" fontId="1" fillId="5" borderId="3" xfId="0" applyFont="1" applyFill="1" applyBorder="1" applyAlignment="1">
      <alignment horizontal="left" vertical="center"/>
    </xf>
    <xf numFmtId="0" fontId="0" fillId="5" borderId="3" xfId="0" applyFill="1" applyBorder="1" applyAlignment="1">
      <alignment horizontal="left" vertical="center"/>
    </xf>
    <xf numFmtId="0" fontId="1" fillId="2" borderId="9" xfId="0" applyFont="1" applyFill="1" applyBorder="1" applyAlignment="1">
      <alignment horizontal="left" vertical="center"/>
    </xf>
    <xf numFmtId="0" fontId="1" fillId="2" borderId="3" xfId="0" applyFont="1" applyFill="1" applyBorder="1" applyAlignment="1">
      <alignment horizontal="left" vertical="center"/>
    </xf>
    <xf numFmtId="0" fontId="30" fillId="0" borderId="2" xfId="0" applyFont="1" applyBorder="1" applyAlignment="1">
      <alignment horizontal="left" vertical="center" wrapText="1"/>
    </xf>
    <xf numFmtId="0" fontId="0" fillId="0" borderId="2" xfId="0" applyBorder="1" applyAlignment="1">
      <alignment horizontal="left" vertical="center" wrapText="1"/>
    </xf>
    <xf numFmtId="0" fontId="30" fillId="0" borderId="52" xfId="0" applyFont="1" applyBorder="1" applyAlignment="1">
      <alignment horizontal="left" vertical="center" wrapText="1"/>
    </xf>
    <xf numFmtId="0" fontId="0" fillId="0" borderId="53" xfId="0" applyBorder="1" applyAlignment="1">
      <alignment horizontal="left" vertical="center" wrapText="1"/>
    </xf>
    <xf numFmtId="0" fontId="1" fillId="2" borderId="6" xfId="0" applyFont="1" applyFill="1" applyBorder="1" applyAlignment="1">
      <alignment horizontal="left" vertical="center" wrapText="1"/>
    </xf>
    <xf numFmtId="0" fontId="1" fillId="0" borderId="38" xfId="0" applyFont="1" applyBorder="1" applyAlignment="1">
      <alignment horizontal="left" vertical="center"/>
    </xf>
    <xf numFmtId="0" fontId="0" fillId="0" borderId="38" xfId="0" applyBorder="1" applyAlignment="1">
      <alignment horizontal="left" vertical="center"/>
    </xf>
    <xf numFmtId="0" fontId="30" fillId="3" borderId="69" xfId="0" applyFont="1" applyFill="1" applyBorder="1" applyAlignment="1">
      <alignment horizontal="left" vertical="center"/>
    </xf>
    <xf numFmtId="0" fontId="51" fillId="0" borderId="53" xfId="0" applyFont="1" applyBorder="1" applyAlignment="1">
      <alignment horizontal="left" vertical="center"/>
    </xf>
    <xf numFmtId="0" fontId="51" fillId="0" borderId="70" xfId="0" applyFont="1" applyBorder="1" applyAlignment="1">
      <alignment horizontal="left" vertical="center"/>
    </xf>
    <xf numFmtId="0" fontId="1" fillId="0" borderId="36" xfId="0" applyFont="1" applyBorder="1" applyAlignment="1">
      <alignment horizontal="left" vertical="center"/>
    </xf>
    <xf numFmtId="0" fontId="0" fillId="0" borderId="36" xfId="0" applyBorder="1" applyAlignment="1">
      <alignment horizontal="left" vertical="center"/>
    </xf>
    <xf numFmtId="0" fontId="30" fillId="3" borderId="30" xfId="0" applyFont="1" applyFill="1" applyBorder="1" applyAlignment="1">
      <alignment horizontal="left" vertical="center"/>
    </xf>
    <xf numFmtId="0" fontId="51" fillId="0" borderId="30" xfId="0" applyFont="1" applyBorder="1" applyAlignment="1">
      <alignment horizontal="left" vertical="center"/>
    </xf>
    <xf numFmtId="0" fontId="1" fillId="2" borderId="24" xfId="0" applyFont="1" applyFill="1" applyBorder="1" applyAlignment="1">
      <alignment horizontal="left" vertical="center"/>
    </xf>
    <xf numFmtId="0" fontId="0" fillId="5" borderId="24" xfId="0" applyFill="1" applyBorder="1" applyAlignment="1">
      <alignment horizontal="left" vertical="center"/>
    </xf>
    <xf numFmtId="0" fontId="21" fillId="0" borderId="29" xfId="0" applyFont="1" applyBorder="1" applyAlignment="1">
      <alignment vertical="center"/>
    </xf>
    <xf numFmtId="0" fontId="21" fillId="0" borderId="29" xfId="0" applyFont="1" applyBorder="1" applyAlignment="1"/>
    <xf numFmtId="0" fontId="0" fillId="0" borderId="30" xfId="0" applyBorder="1" applyAlignment="1"/>
    <xf numFmtId="0" fontId="43" fillId="6" borderId="35" xfId="0" applyFont="1" applyFill="1" applyBorder="1" applyAlignment="1">
      <alignment horizontal="center" vertical="center" textRotation="180"/>
    </xf>
    <xf numFmtId="0" fontId="43" fillId="6" borderId="42" xfId="0" applyFont="1" applyFill="1" applyBorder="1" applyAlignment="1">
      <alignment horizontal="center" vertical="center" textRotation="180"/>
    </xf>
    <xf numFmtId="0" fontId="30" fillId="6" borderId="15" xfId="0" applyFont="1" applyFill="1" applyBorder="1" applyAlignment="1">
      <alignment horizontal="center"/>
    </xf>
    <xf numFmtId="0" fontId="51" fillId="6" borderId="16" xfId="0" applyFont="1" applyFill="1" applyBorder="1" applyAlignment="1">
      <alignment horizontal="center"/>
    </xf>
    <xf numFmtId="0" fontId="30" fillId="6" borderId="20" xfId="0" applyFont="1" applyFill="1" applyBorder="1" applyAlignment="1">
      <alignment horizontal="center"/>
    </xf>
    <xf numFmtId="0" fontId="51" fillId="6" borderId="47" xfId="0" applyFont="1" applyFill="1" applyBorder="1" applyAlignment="1">
      <alignment horizontal="center"/>
    </xf>
    <xf numFmtId="0" fontId="43" fillId="6" borderId="8" xfId="0" applyFont="1" applyFill="1" applyBorder="1" applyAlignment="1">
      <alignment horizontal="center" vertical="center" textRotation="180"/>
    </xf>
    <xf numFmtId="0" fontId="30" fillId="6" borderId="51" xfId="0" applyFont="1" applyFill="1" applyBorder="1" applyAlignment="1">
      <alignment horizontal="center"/>
    </xf>
    <xf numFmtId="0" fontId="51" fillId="6" borderId="27" xfId="0" applyFont="1" applyFill="1" applyBorder="1" applyAlignment="1">
      <alignment horizontal="center"/>
    </xf>
    <xf numFmtId="0" fontId="30" fillId="6" borderId="15" xfId="0" applyFont="1" applyFill="1" applyBorder="1" applyAlignment="1">
      <alignment horizontal="center" vertical="center"/>
    </xf>
    <xf numFmtId="0" fontId="51" fillId="6" borderId="16" xfId="0" applyFont="1" applyFill="1" applyBorder="1" applyAlignment="1">
      <alignment horizontal="center" vertical="center"/>
    </xf>
    <xf numFmtId="0" fontId="30" fillId="6" borderId="51" xfId="0" applyFont="1" applyFill="1" applyBorder="1" applyAlignment="1">
      <alignment horizontal="center" vertical="center"/>
    </xf>
    <xf numFmtId="0" fontId="51" fillId="6" borderId="27" xfId="0" applyFont="1" applyFill="1" applyBorder="1" applyAlignment="1">
      <alignment horizontal="center" vertical="center"/>
    </xf>
  </cellXfs>
  <cellStyles count="4">
    <cellStyle name="Dziesiętny" xfId="1" builtinId="3"/>
    <cellStyle name="Hiperłącze" xfId="3" builtinId="8"/>
    <cellStyle name="Normalny" xfId="0" builtinId="0"/>
    <cellStyle name="Procentowy" xfId="2" builtinId="5"/>
  </cellStyles>
  <dxfs count="1315">
    <dxf>
      <fill>
        <patternFill>
          <bgColor theme="7" tint="0.79998168889431442"/>
        </patternFill>
      </fill>
    </dxf>
    <dxf>
      <fill>
        <patternFill>
          <bgColor theme="7" tint="0.79998168889431442"/>
        </patternFill>
      </fill>
    </dxf>
    <dxf>
      <font>
        <color rgb="FFFF0000"/>
      </font>
    </dxf>
    <dxf>
      <font>
        <color rgb="FFFF0000"/>
      </font>
    </dxf>
    <dxf>
      <font>
        <color rgb="FFFF000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FF0000"/>
      </font>
    </dxf>
    <dxf>
      <font>
        <color rgb="FFFF0000"/>
      </font>
    </dxf>
    <dxf>
      <fill>
        <patternFill>
          <bgColor theme="7" tint="0.79998168889431442"/>
        </patternFill>
      </fill>
    </dxf>
    <dxf>
      <fill>
        <patternFill>
          <bgColor theme="7" tint="0.79998168889431442"/>
        </patternFill>
      </fill>
    </dxf>
    <dxf>
      <font>
        <color rgb="FFFF000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theme="9" tint="-0.24994659260841701"/>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0.2. Spis tre&#347;ci'!A1"/></Relationships>
</file>

<file path=xl/drawings/_rels/drawing10.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0.png"/><Relationship Id="rId1" Type="http://schemas.openxmlformats.org/officeDocument/2006/relationships/hyperlink" Target="#'0.2. Spis tre&#347;ci'!A1"/></Relationships>
</file>

<file path=xl/drawings/_rels/drawing1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6.png"/><Relationship Id="rId1" Type="http://schemas.openxmlformats.org/officeDocument/2006/relationships/hyperlink" Target="#'0.2. Spis tre&#347;ci'!A1"/></Relationships>
</file>

<file path=xl/drawings/_rels/drawing1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1.png"/><Relationship Id="rId1" Type="http://schemas.openxmlformats.org/officeDocument/2006/relationships/hyperlink" Target="#'0.2. Spis tre&#347;ci'!A1"/></Relationships>
</file>

<file path=xl/drawings/_rels/drawing1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6.png"/><Relationship Id="rId1" Type="http://schemas.openxmlformats.org/officeDocument/2006/relationships/hyperlink" Target="#'0.2. Spis tre&#347;ci'!A1"/></Relationships>
</file>

<file path=xl/drawings/_rels/drawing1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0.png"/><Relationship Id="rId1" Type="http://schemas.openxmlformats.org/officeDocument/2006/relationships/hyperlink" Target="#'0.2. Spis tre&#347;ci'!A1"/></Relationships>
</file>

<file path=xl/drawings/_rels/drawing1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4.png"/><Relationship Id="rId1" Type="http://schemas.openxmlformats.org/officeDocument/2006/relationships/hyperlink" Target="#'0.2. Spis tre&#347;ci'!A1"/></Relationships>
</file>

<file path=xl/drawings/_rels/drawing1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2.png"/><Relationship Id="rId1" Type="http://schemas.openxmlformats.org/officeDocument/2006/relationships/hyperlink" Target="#'0.2. Spis tre&#347;ci'!A1"/></Relationships>
</file>

<file path=xl/drawings/_rels/drawing17.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0.png"/><Relationship Id="rId1" Type="http://schemas.openxmlformats.org/officeDocument/2006/relationships/hyperlink" Target="#'0.2. Spis tre&#347;ci'!A1"/></Relationships>
</file>

<file path=xl/drawings/_rels/drawing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3.png"/><Relationship Id="rId1" Type="http://schemas.openxmlformats.org/officeDocument/2006/relationships/hyperlink" Target="#'0.2. Spis tre&#347;ci'!A1"/></Relationships>
</file>

<file path=xl/drawings/_rels/drawing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4.png"/><Relationship Id="rId1" Type="http://schemas.openxmlformats.org/officeDocument/2006/relationships/hyperlink" Target="#'0.2. Spis tre&#347;ci'!A1"/></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0.2. Spis tre&#347;ci'!A1"/><Relationship Id="rId1" Type="http://schemas.openxmlformats.org/officeDocument/2006/relationships/image" Target="../media/image5.png"/><Relationship Id="rId4" Type="http://schemas.openxmlformats.org/officeDocument/2006/relationships/image" Target="../media/image2.svg"/></Relationships>
</file>

<file path=xl/drawings/_rels/drawing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9.png"/><Relationship Id="rId1" Type="http://schemas.openxmlformats.org/officeDocument/2006/relationships/hyperlink" Target="#'0.2. Spis tre&#347;ci'!A1"/></Relationships>
</file>

<file path=xl/drawings/_rels/drawing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6.png"/><Relationship Id="rId1" Type="http://schemas.openxmlformats.org/officeDocument/2006/relationships/hyperlink" Target="#'0.2. Spis tre&#347;ci'!A1"/></Relationships>
</file>

<file path=xl/drawings/_rels/drawing7.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6.png"/><Relationship Id="rId1" Type="http://schemas.openxmlformats.org/officeDocument/2006/relationships/hyperlink" Target="#'0.2. Spis tre&#347;ci'!A1"/></Relationships>
</file>

<file path=xl/drawings/_rels/drawing8.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6.png"/><Relationship Id="rId1" Type="http://schemas.openxmlformats.org/officeDocument/2006/relationships/hyperlink" Target="#'0.2. Spis tre&#347;ci'!A1"/></Relationships>
</file>

<file path=xl/drawings/_rels/drawing9.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4.png"/><Relationship Id="rId1" Type="http://schemas.openxmlformats.org/officeDocument/2006/relationships/hyperlink" Target="#'0.2. Spis tre&#347;ci'!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20320</xdr:colOff>
      <xdr:row>1</xdr:row>
      <xdr:rowOff>55880</xdr:rowOff>
    </xdr:to>
    <xdr:pic>
      <xdr:nvPicPr>
        <xdr:cNvPr id="5" name="Grafika 4" descr="Dom">
          <a:hlinkClick xmlns:r="http://schemas.openxmlformats.org/officeDocument/2006/relationships" r:id="rId1"/>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248920" cy="24892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248920</xdr:colOff>
      <xdr:row>1</xdr:row>
      <xdr:rowOff>21013</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248920" cy="24892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66040</xdr:colOff>
      <xdr:row>1</xdr:row>
      <xdr:rowOff>44269</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248920" cy="24892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248920</xdr:colOff>
      <xdr:row>1</xdr:row>
      <xdr:rowOff>56763</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248920" cy="24892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245110</xdr:colOff>
      <xdr:row>1</xdr:row>
      <xdr:rowOff>56851</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248920" cy="24892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248920</xdr:colOff>
      <xdr:row>1</xdr:row>
      <xdr:rowOff>56763</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248920" cy="24892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1270</xdr:colOff>
      <xdr:row>1</xdr:row>
      <xdr:rowOff>20320</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248920" cy="24892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245110</xdr:colOff>
      <xdr:row>1</xdr:row>
      <xdr:rowOff>59592</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248920" cy="24892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1270</xdr:colOff>
      <xdr:row>1</xdr:row>
      <xdr:rowOff>35560</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248920" cy="248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1270</xdr:colOff>
      <xdr:row>1</xdr:row>
      <xdr:rowOff>111760</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248920" cy="2489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248920</xdr:colOff>
      <xdr:row>0</xdr:row>
      <xdr:rowOff>248920</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248920" cy="2489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203</xdr:col>
      <xdr:colOff>228600</xdr:colOff>
      <xdr:row>130</xdr:row>
      <xdr:rowOff>45720</xdr:rowOff>
    </xdr:from>
    <xdr:to>
      <xdr:col>216</xdr:col>
      <xdr:colOff>57795</xdr:colOff>
      <xdr:row>149</xdr:row>
      <xdr:rowOff>248051</xdr:rowOff>
    </xdr:to>
    <xdr:pic>
      <xdr:nvPicPr>
        <xdr:cNvPr id="2" name="Obraz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11579660" y="24810720"/>
          <a:ext cx="7453006" cy="4625741"/>
        </a:xfrm>
        <a:prstGeom prst="rect">
          <a:avLst/>
        </a:prstGeom>
      </xdr:spPr>
    </xdr:pic>
    <xdr:clientData/>
  </xdr:twoCellAnchor>
  <xdr:twoCellAnchor editAs="oneCell">
    <xdr:from>
      <xdr:col>0</xdr:col>
      <xdr:colOff>0</xdr:colOff>
      <xdr:row>0</xdr:row>
      <xdr:rowOff>0</xdr:rowOff>
    </xdr:from>
    <xdr:to>
      <xdr:col>0</xdr:col>
      <xdr:colOff>245110</xdr:colOff>
      <xdr:row>1</xdr:row>
      <xdr:rowOff>3755</xdr:rowOff>
    </xdr:to>
    <xdr:pic>
      <xdr:nvPicPr>
        <xdr:cNvPr id="3" name="Grafika 2" descr="Dom">
          <a:hlinkClick xmlns:r="http://schemas.openxmlformats.org/officeDocument/2006/relationships" r:id="rId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248920" cy="2489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7</xdr:row>
          <xdr:rowOff>0</xdr:rowOff>
        </xdr:from>
        <xdr:to>
          <xdr:col>3</xdr:col>
          <xdr:colOff>552450</xdr:colOff>
          <xdr:row>7</xdr:row>
          <xdr:rowOff>0</xdr:rowOff>
        </xdr:to>
        <xdr:sp macro="" textlink="">
          <xdr:nvSpPr>
            <xdr:cNvPr id="16391" name="Object 7" hidden="1">
              <a:extLst>
                <a:ext uri="{63B3BB69-23CF-44E3-9099-C40C66FF867C}">
                  <a14:compatExt spid="_x0000_s16391"/>
                </a:ext>
                <a:ext uri="{FF2B5EF4-FFF2-40B4-BE49-F238E27FC236}">
                  <a16:creationId xmlns:a16="http://schemas.microsoft.com/office/drawing/2014/main" id="{00000000-0008-0000-0500-000007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7</xdr:row>
          <xdr:rowOff>0</xdr:rowOff>
        </xdr:from>
        <xdr:to>
          <xdr:col>3</xdr:col>
          <xdr:colOff>609600</xdr:colOff>
          <xdr:row>7</xdr:row>
          <xdr:rowOff>0</xdr:rowOff>
        </xdr:to>
        <xdr:sp macro="" textlink="">
          <xdr:nvSpPr>
            <xdr:cNvPr id="16392" name="Object 8" hidden="1">
              <a:extLst>
                <a:ext uri="{63B3BB69-23CF-44E3-9099-C40C66FF867C}">
                  <a14:compatExt spid="_x0000_s16392"/>
                </a:ext>
                <a:ext uri="{FF2B5EF4-FFF2-40B4-BE49-F238E27FC236}">
                  <a16:creationId xmlns:a16="http://schemas.microsoft.com/office/drawing/2014/main" id="{00000000-0008-0000-0500-000008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19</xdr:row>
          <xdr:rowOff>0</xdr:rowOff>
        </xdr:from>
        <xdr:to>
          <xdr:col>3</xdr:col>
          <xdr:colOff>552450</xdr:colOff>
          <xdr:row>19</xdr:row>
          <xdr:rowOff>0</xdr:rowOff>
        </xdr:to>
        <xdr:sp macro="" textlink="">
          <xdr:nvSpPr>
            <xdr:cNvPr id="16398" name="Object 14" hidden="1">
              <a:extLst>
                <a:ext uri="{63B3BB69-23CF-44E3-9099-C40C66FF867C}">
                  <a14:compatExt spid="_x0000_s16398"/>
                </a:ext>
                <a:ext uri="{FF2B5EF4-FFF2-40B4-BE49-F238E27FC236}">
                  <a16:creationId xmlns:a16="http://schemas.microsoft.com/office/drawing/2014/main" id="{00000000-0008-0000-0500-00000E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19</xdr:row>
          <xdr:rowOff>0</xdr:rowOff>
        </xdr:from>
        <xdr:to>
          <xdr:col>3</xdr:col>
          <xdr:colOff>609600</xdr:colOff>
          <xdr:row>19</xdr:row>
          <xdr:rowOff>0</xdr:rowOff>
        </xdr:to>
        <xdr:sp macro="" textlink="">
          <xdr:nvSpPr>
            <xdr:cNvPr id="16399" name="Object 15" hidden="1">
              <a:extLst>
                <a:ext uri="{63B3BB69-23CF-44E3-9099-C40C66FF867C}">
                  <a14:compatExt spid="_x0000_s16399"/>
                </a:ext>
                <a:ext uri="{FF2B5EF4-FFF2-40B4-BE49-F238E27FC236}">
                  <a16:creationId xmlns:a16="http://schemas.microsoft.com/office/drawing/2014/main" id="{00000000-0008-0000-0500-00000F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1</xdr:col>
      <xdr:colOff>1270</xdr:colOff>
      <xdr:row>1</xdr:row>
      <xdr:rowOff>59734</xdr:rowOff>
    </xdr:to>
    <xdr:pic>
      <xdr:nvPicPr>
        <xdr:cNvPr id="7" name="Grafika 6" descr="Dom">
          <a:hlinkClick xmlns:r="http://schemas.openxmlformats.org/officeDocument/2006/relationships" r:id="rId1"/>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248920" cy="248920"/>
        </a:xfrm>
        <a:prstGeom prst="rect">
          <a:avLst/>
        </a:prstGeom>
      </xdr:spPr>
    </xdr:pic>
    <xdr:clientData/>
  </xdr:twoCellAnchor>
  <mc:AlternateContent xmlns:mc="http://schemas.openxmlformats.org/markup-compatibility/2006">
    <mc:Choice xmlns:a14="http://schemas.microsoft.com/office/drawing/2010/main" Requires="a14">
      <xdr:twoCellAnchor>
        <xdr:from>
          <xdr:col>11</xdr:col>
          <xdr:colOff>0</xdr:colOff>
          <xdr:row>7</xdr:row>
          <xdr:rowOff>0</xdr:rowOff>
        </xdr:from>
        <xdr:to>
          <xdr:col>12</xdr:col>
          <xdr:colOff>552450</xdr:colOff>
          <xdr:row>7</xdr:row>
          <xdr:rowOff>0</xdr:rowOff>
        </xdr:to>
        <xdr:sp macro="" textlink="">
          <xdr:nvSpPr>
            <xdr:cNvPr id="16400" name="Object 16" hidden="1">
              <a:extLst>
                <a:ext uri="{63B3BB69-23CF-44E3-9099-C40C66FF867C}">
                  <a14:compatExt spid="_x0000_s16400"/>
                </a:ext>
                <a:ext uri="{FF2B5EF4-FFF2-40B4-BE49-F238E27FC236}">
                  <a16:creationId xmlns:a16="http://schemas.microsoft.com/office/drawing/2014/main" id="{00000000-0008-0000-0500-000010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7</xdr:row>
          <xdr:rowOff>0</xdr:rowOff>
        </xdr:from>
        <xdr:to>
          <xdr:col>12</xdr:col>
          <xdr:colOff>609600</xdr:colOff>
          <xdr:row>7</xdr:row>
          <xdr:rowOff>0</xdr:rowOff>
        </xdr:to>
        <xdr:sp macro="" textlink="">
          <xdr:nvSpPr>
            <xdr:cNvPr id="16401" name="Object 17" hidden="1">
              <a:extLst>
                <a:ext uri="{63B3BB69-23CF-44E3-9099-C40C66FF867C}">
                  <a14:compatExt spid="_x0000_s16401"/>
                </a:ext>
                <a:ext uri="{FF2B5EF4-FFF2-40B4-BE49-F238E27FC236}">
                  <a16:creationId xmlns:a16="http://schemas.microsoft.com/office/drawing/2014/main" id="{00000000-0008-0000-0500-000011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19</xdr:row>
          <xdr:rowOff>0</xdr:rowOff>
        </xdr:from>
        <xdr:to>
          <xdr:col>12</xdr:col>
          <xdr:colOff>552450</xdr:colOff>
          <xdr:row>19</xdr:row>
          <xdr:rowOff>0</xdr:rowOff>
        </xdr:to>
        <xdr:sp macro="" textlink="">
          <xdr:nvSpPr>
            <xdr:cNvPr id="16402" name="Object 18" hidden="1">
              <a:extLst>
                <a:ext uri="{63B3BB69-23CF-44E3-9099-C40C66FF867C}">
                  <a14:compatExt spid="_x0000_s16402"/>
                </a:ext>
                <a:ext uri="{FF2B5EF4-FFF2-40B4-BE49-F238E27FC236}">
                  <a16:creationId xmlns:a16="http://schemas.microsoft.com/office/drawing/2014/main" id="{00000000-0008-0000-0500-000012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19</xdr:row>
          <xdr:rowOff>0</xdr:rowOff>
        </xdr:from>
        <xdr:to>
          <xdr:col>12</xdr:col>
          <xdr:colOff>609600</xdr:colOff>
          <xdr:row>19</xdr:row>
          <xdr:rowOff>0</xdr:rowOff>
        </xdr:to>
        <xdr:sp macro="" textlink="">
          <xdr:nvSpPr>
            <xdr:cNvPr id="16403" name="Object 19" hidden="1">
              <a:extLst>
                <a:ext uri="{63B3BB69-23CF-44E3-9099-C40C66FF867C}">
                  <a14:compatExt spid="_x0000_s16403"/>
                </a:ext>
                <a:ext uri="{FF2B5EF4-FFF2-40B4-BE49-F238E27FC236}">
                  <a16:creationId xmlns:a16="http://schemas.microsoft.com/office/drawing/2014/main" id="{00000000-0008-0000-0500-000013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245110</xdr:colOff>
      <xdr:row>1</xdr:row>
      <xdr:rowOff>56291</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248920" cy="2489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245110</xdr:colOff>
      <xdr:row>0</xdr:row>
      <xdr:rowOff>245110</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248920" cy="24892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245110</xdr:colOff>
      <xdr:row>1</xdr:row>
      <xdr:rowOff>54610</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248920" cy="24892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442</xdr:colOff>
      <xdr:row>1</xdr:row>
      <xdr:rowOff>57757</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248920" cy="24892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oleObject" Target="../embeddings/oleObject8.bin"/><Relationship Id="rId3" Type="http://schemas.openxmlformats.org/officeDocument/2006/relationships/vmlDrawing" Target="../drawings/vmlDrawing1.vml"/><Relationship Id="rId7" Type="http://schemas.openxmlformats.org/officeDocument/2006/relationships/image" Target="../media/image8.emf"/><Relationship Id="rId12" Type="http://schemas.openxmlformats.org/officeDocument/2006/relationships/oleObject" Target="../embeddings/oleObject7.bin"/><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11" Type="http://schemas.openxmlformats.org/officeDocument/2006/relationships/oleObject" Target="../embeddings/oleObject6.bin"/><Relationship Id="rId5" Type="http://schemas.openxmlformats.org/officeDocument/2006/relationships/image" Target="../media/image7.emf"/><Relationship Id="rId10" Type="http://schemas.openxmlformats.org/officeDocument/2006/relationships/oleObject" Target="../embeddings/oleObject5.bin"/><Relationship Id="rId4" Type="http://schemas.openxmlformats.org/officeDocument/2006/relationships/oleObject" Target="../embeddings/oleObject1.bin"/><Relationship Id="rId9" Type="http://schemas.openxmlformats.org/officeDocument/2006/relationships/oleObject" Target="../embeddings/oleObject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K31"/>
  <sheetViews>
    <sheetView showGridLines="0" topLeftCell="A13" zoomScale="150" zoomScaleNormal="150" workbookViewId="0">
      <selection activeCell="H31" sqref="H31:J31"/>
    </sheetView>
  </sheetViews>
  <sheetFormatPr defaultColWidth="8.85546875" defaultRowHeight="14.25"/>
  <cols>
    <col min="1" max="1" width="3.5703125" style="99" customWidth="1"/>
    <col min="2" max="2" width="4.28515625" style="99" customWidth="1"/>
    <col min="3" max="3" width="4.42578125" style="99" customWidth="1"/>
    <col min="4" max="9" width="8.85546875" style="99"/>
    <col min="10" max="10" width="10.28515625" style="99" customWidth="1"/>
    <col min="11" max="16384" width="8.85546875" style="99"/>
  </cols>
  <sheetData>
    <row r="3" spans="3:11" ht="15" thickBot="1"/>
    <row r="4" spans="3:11">
      <c r="C4" s="632" t="s">
        <v>0</v>
      </c>
      <c r="D4" s="633"/>
      <c r="E4" s="201"/>
      <c r="F4" s="201"/>
      <c r="G4" s="201"/>
      <c r="H4" s="201"/>
      <c r="I4" s="201"/>
      <c r="J4" s="358"/>
    </row>
    <row r="5" spans="3:11">
      <c r="C5" s="1582"/>
      <c r="D5" s="1583"/>
      <c r="E5" s="1583"/>
      <c r="F5" s="1583"/>
      <c r="G5" s="1583"/>
      <c r="H5" s="1583"/>
      <c r="I5" s="1583"/>
      <c r="J5" s="1584"/>
    </row>
    <row r="6" spans="3:11">
      <c r="C6" s="1582"/>
      <c r="D6" s="1583"/>
      <c r="E6" s="1583"/>
      <c r="F6" s="1583"/>
      <c r="G6" s="1583"/>
      <c r="H6" s="1583"/>
      <c r="I6" s="1583"/>
      <c r="J6" s="1584"/>
    </row>
    <row r="7" spans="3:11">
      <c r="C7" s="1582"/>
      <c r="D7" s="1583"/>
      <c r="E7" s="1583"/>
      <c r="F7" s="1583"/>
      <c r="G7" s="1583"/>
      <c r="H7" s="1583"/>
      <c r="I7" s="1583"/>
      <c r="J7" s="1584"/>
    </row>
    <row r="8" spans="3:11">
      <c r="C8" s="1582"/>
      <c r="D8" s="1583"/>
      <c r="E8" s="1583"/>
      <c r="F8" s="1583"/>
      <c r="G8" s="1583"/>
      <c r="H8" s="1583"/>
      <c r="I8" s="1583"/>
      <c r="J8" s="1584"/>
    </row>
    <row r="9" spans="3:11">
      <c r="C9" s="634"/>
      <c r="D9" s="379"/>
      <c r="E9" s="379"/>
      <c r="F9" s="379"/>
      <c r="G9" s="379"/>
      <c r="H9" s="379"/>
      <c r="I9" s="379"/>
      <c r="J9" s="635"/>
    </row>
    <row r="10" spans="3:11">
      <c r="C10" s="634"/>
      <c r="D10" s="379"/>
      <c r="E10" s="379"/>
      <c r="F10" s="379"/>
      <c r="G10" s="379"/>
      <c r="H10" s="379"/>
      <c r="I10" s="379"/>
      <c r="J10" s="635"/>
    </row>
    <row r="11" spans="3:11" ht="19.899999999999999" customHeight="1">
      <c r="C11" s="1579" t="s">
        <v>1</v>
      </c>
      <c r="D11" s="1580"/>
      <c r="E11" s="1580"/>
      <c r="F11" s="1580"/>
      <c r="G11" s="1580"/>
      <c r="H11" s="1580"/>
      <c r="I11" s="1580"/>
      <c r="J11" s="1581"/>
    </row>
    <row r="12" spans="3:11" ht="48.6" customHeight="1">
      <c r="C12" s="1576" t="s">
        <v>2</v>
      </c>
      <c r="D12" s="1577"/>
      <c r="E12" s="1577"/>
      <c r="F12" s="1577"/>
      <c r="G12" s="1577"/>
      <c r="H12" s="1577"/>
      <c r="I12" s="1577"/>
      <c r="J12" s="1578"/>
    </row>
    <row r="13" spans="3:11">
      <c r="C13" s="636" t="s">
        <v>3</v>
      </c>
      <c r="D13" s="379"/>
      <c r="E13" s="379"/>
      <c r="F13" s="379"/>
      <c r="G13" s="379"/>
      <c r="H13" s="379"/>
      <c r="I13" s="379"/>
      <c r="J13" s="635"/>
    </row>
    <row r="14" spans="3:11" ht="20.45" customHeight="1">
      <c r="C14" s="1588"/>
      <c r="D14" s="1589"/>
      <c r="E14" s="1589"/>
      <c r="F14" s="1589"/>
      <c r="G14" s="1589"/>
      <c r="H14" s="1589"/>
      <c r="I14" s="1589"/>
      <c r="J14" s="1590"/>
      <c r="K14" s="628"/>
    </row>
    <row r="15" spans="3:11" ht="18" customHeight="1">
      <c r="C15" s="1588"/>
      <c r="D15" s="1589"/>
      <c r="E15" s="1589"/>
      <c r="F15" s="1589"/>
      <c r="G15" s="1589"/>
      <c r="H15" s="1589"/>
      <c r="I15" s="1589"/>
      <c r="J15" s="1590"/>
      <c r="K15" s="628"/>
    </row>
    <row r="16" spans="3:11" ht="15.75">
      <c r="C16" s="636" t="s">
        <v>4</v>
      </c>
      <c r="D16" s="379"/>
      <c r="E16" s="379"/>
      <c r="F16" s="379"/>
      <c r="G16" s="379"/>
      <c r="H16" s="379"/>
      <c r="I16" s="379"/>
      <c r="J16" s="635"/>
      <c r="K16" s="629"/>
    </row>
    <row r="17" spans="3:11" ht="51" customHeight="1">
      <c r="C17" s="1585"/>
      <c r="D17" s="1586"/>
      <c r="E17" s="1586"/>
      <c r="F17" s="1586"/>
      <c r="G17" s="1586"/>
      <c r="H17" s="1586"/>
      <c r="I17" s="1586"/>
      <c r="J17" s="1587"/>
      <c r="K17" s="630"/>
    </row>
    <row r="18" spans="3:11">
      <c r="C18" s="1561" t="s">
        <v>5</v>
      </c>
      <c r="D18" s="1562"/>
      <c r="E18" s="379"/>
      <c r="F18" s="379"/>
      <c r="G18" s="379"/>
      <c r="H18" s="379"/>
      <c r="I18" s="379"/>
      <c r="J18" s="635"/>
    </row>
    <row r="19" spans="3:11" ht="51" customHeight="1">
      <c r="C19" s="1567"/>
      <c r="D19" s="1568"/>
      <c r="E19" s="1568"/>
      <c r="F19" s="1568"/>
      <c r="G19" s="1568"/>
      <c r="H19" s="1568"/>
      <c r="I19" s="1568"/>
      <c r="J19" s="1569"/>
      <c r="K19" s="631"/>
    </row>
    <row r="20" spans="3:11">
      <c r="C20" s="634"/>
      <c r="D20" s="379"/>
      <c r="E20" s="379"/>
      <c r="F20" s="379"/>
      <c r="G20" s="379"/>
      <c r="H20" s="379"/>
      <c r="I20" s="379"/>
      <c r="J20" s="635"/>
    </row>
    <row r="21" spans="3:11">
      <c r="C21" s="1561" t="s">
        <v>6</v>
      </c>
      <c r="D21" s="1562"/>
      <c r="E21" s="1562"/>
      <c r="F21" s="379"/>
      <c r="G21" s="379"/>
      <c r="H21" s="1563"/>
      <c r="I21" s="1564"/>
      <c r="J21" s="1565"/>
    </row>
    <row r="22" spans="3:11" ht="34.9" customHeight="1">
      <c r="C22" s="637">
        <v>1</v>
      </c>
      <c r="D22" s="1566"/>
      <c r="E22" s="1566"/>
      <c r="F22" s="1566"/>
      <c r="G22" s="1566"/>
      <c r="H22" s="379"/>
      <c r="I22" s="379"/>
      <c r="J22" s="635"/>
    </row>
    <row r="23" spans="3:11" ht="34.9" customHeight="1">
      <c r="C23" s="637">
        <v>2</v>
      </c>
      <c r="D23" s="1566"/>
      <c r="E23" s="1566"/>
      <c r="F23" s="1566"/>
      <c r="G23" s="1566"/>
      <c r="H23" s="379"/>
      <c r="I23" s="379"/>
      <c r="J23" s="635"/>
    </row>
    <row r="24" spans="3:11" ht="34.9" customHeight="1">
      <c r="C24" s="637">
        <v>3</v>
      </c>
      <c r="D24" s="1566"/>
      <c r="E24" s="1566"/>
      <c r="F24" s="1566"/>
      <c r="G24" s="1566"/>
      <c r="H24" s="379"/>
      <c r="I24" s="379"/>
      <c r="J24" s="635"/>
    </row>
    <row r="25" spans="3:11">
      <c r="C25" s="634"/>
      <c r="D25" s="379"/>
      <c r="E25" s="379"/>
      <c r="F25" s="379"/>
      <c r="G25" s="379"/>
      <c r="H25" s="379"/>
      <c r="I25" s="379"/>
      <c r="J25" s="635"/>
    </row>
    <row r="26" spans="3:11">
      <c r="C26" s="634"/>
      <c r="D26" s="379"/>
      <c r="E26" s="379"/>
      <c r="F26" s="379"/>
      <c r="G26" s="379"/>
      <c r="H26" s="379"/>
      <c r="I26" s="379"/>
      <c r="J26" s="635"/>
    </row>
    <row r="27" spans="3:11">
      <c r="C27" s="634"/>
      <c r="D27" s="379"/>
      <c r="E27" s="379"/>
      <c r="F27" s="379"/>
      <c r="G27" s="379"/>
      <c r="H27" s="379"/>
      <c r="I27" s="379"/>
      <c r="J27" s="635"/>
    </row>
    <row r="28" spans="3:11">
      <c r="C28" s="638"/>
      <c r="J28" s="639"/>
    </row>
    <row r="29" spans="3:11">
      <c r="C29" s="638"/>
      <c r="J29" s="639"/>
    </row>
    <row r="30" spans="3:11">
      <c r="C30" s="1573" t="s">
        <v>7</v>
      </c>
      <c r="D30" s="1564"/>
      <c r="E30" s="1564"/>
      <c r="F30" s="1564"/>
      <c r="H30" s="1563" t="s">
        <v>8</v>
      </c>
      <c r="I30" s="1563"/>
      <c r="J30" s="1570"/>
    </row>
    <row r="31" spans="3:11" ht="15" thickBot="1">
      <c r="C31" s="1574"/>
      <c r="D31" s="1575"/>
      <c r="E31" s="1575"/>
      <c r="F31" s="1575"/>
      <c r="G31" s="202"/>
      <c r="H31" s="1571"/>
      <c r="I31" s="1571"/>
      <c r="J31" s="1572"/>
    </row>
  </sheetData>
  <mergeCells count="16">
    <mergeCell ref="C12:J12"/>
    <mergeCell ref="C11:J11"/>
    <mergeCell ref="C5:J8"/>
    <mergeCell ref="C17:J17"/>
    <mergeCell ref="C14:J15"/>
    <mergeCell ref="H30:J30"/>
    <mergeCell ref="H31:J31"/>
    <mergeCell ref="C30:F30"/>
    <mergeCell ref="C31:F31"/>
    <mergeCell ref="D24:G24"/>
    <mergeCell ref="C18:D18"/>
    <mergeCell ref="C21:E21"/>
    <mergeCell ref="H21:J21"/>
    <mergeCell ref="D22:G22"/>
    <mergeCell ref="D23:G23"/>
    <mergeCell ref="C19:J19"/>
  </mergeCells>
  <conditionalFormatting sqref="C5:J5">
    <cfRule type="containsBlanks" dxfId="1314" priority="14">
      <formula>LEN(TRIM(C5))=0</formula>
    </cfRule>
  </conditionalFormatting>
  <conditionalFormatting sqref="C17">
    <cfRule type="containsBlanks" dxfId="1313" priority="12">
      <formula>LEN(TRIM(C17))=0</formula>
    </cfRule>
  </conditionalFormatting>
  <conditionalFormatting sqref="C19">
    <cfRule type="containsBlanks" dxfId="1312" priority="11">
      <formula>LEN(TRIM(C19))=0</formula>
    </cfRule>
  </conditionalFormatting>
  <conditionalFormatting sqref="D22">
    <cfRule type="containsBlanks" dxfId="1311" priority="10">
      <formula>LEN(TRIM(D22))=0</formula>
    </cfRule>
  </conditionalFormatting>
  <conditionalFormatting sqref="D23">
    <cfRule type="containsBlanks" dxfId="1310" priority="6">
      <formula>LEN(TRIM(D23))=0</formula>
    </cfRule>
  </conditionalFormatting>
  <conditionalFormatting sqref="D24">
    <cfRule type="containsBlanks" dxfId="1309" priority="5">
      <formula>LEN(TRIM(D24))=0</formula>
    </cfRule>
  </conditionalFormatting>
  <conditionalFormatting sqref="C31">
    <cfRule type="containsBlanks" dxfId="1308" priority="3">
      <formula>LEN(TRIM(C31))=0</formula>
    </cfRule>
    <cfRule type="containsBlanks" dxfId="1307" priority="4">
      <formula>LEN(TRIM(C31))=0</formula>
    </cfRule>
  </conditionalFormatting>
  <conditionalFormatting sqref="H31">
    <cfRule type="containsBlanks" dxfId="1306" priority="2">
      <formula>LEN(TRIM(H31))=0</formula>
    </cfRule>
  </conditionalFormatting>
  <conditionalFormatting sqref="C14">
    <cfRule type="containsBlanks" dxfId="1305" priority="1">
      <formula>LEN(TRIM(C14))=0</formula>
    </cfRule>
  </conditionalFormatting>
  <pageMargins left="0.98425196850393704" right="0.39370078740157483" top="0.78740157480314965" bottom="0.78740157480314965"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216"/>
  <sheetViews>
    <sheetView showGridLines="0" topLeftCell="A61" zoomScaleNormal="100" workbookViewId="0">
      <selection activeCell="D66" sqref="D66"/>
    </sheetView>
  </sheetViews>
  <sheetFormatPr defaultColWidth="8.85546875" defaultRowHeight="15"/>
  <cols>
    <col min="1" max="1" width="3.7109375" style="70" customWidth="1"/>
    <col min="2" max="2" width="4.28515625" style="70" customWidth="1"/>
    <col min="3" max="3" width="32.7109375" style="70" customWidth="1"/>
    <col min="4" max="4" width="8.28515625" style="70" customWidth="1"/>
    <col min="5" max="6" width="8.85546875" style="70" customWidth="1"/>
    <col min="7" max="8" width="8.28515625" style="70" customWidth="1"/>
    <col min="9" max="9" width="7.28515625" style="70" customWidth="1"/>
    <col min="10" max="10" width="1.28515625" style="70" customWidth="1"/>
    <col min="11" max="11" width="4.28515625" style="162" customWidth="1"/>
    <col min="12" max="12" width="32.7109375" style="70" customWidth="1"/>
    <col min="13" max="14" width="8.28515625" style="70" customWidth="1"/>
    <col min="15" max="15" width="8.85546875" style="70" customWidth="1"/>
    <col min="16" max="18" width="8.28515625" style="70" customWidth="1"/>
    <col min="19" max="19" width="1.42578125" style="70" customWidth="1"/>
    <col min="20" max="20" width="4.28515625" style="70" customWidth="1"/>
    <col min="21" max="21" width="32.42578125" style="70" customWidth="1"/>
    <col min="22" max="23" width="8.28515625" style="70" customWidth="1"/>
    <col min="24" max="24" width="9.28515625" style="70" customWidth="1"/>
    <col min="25" max="27" width="8.28515625" style="70" customWidth="1"/>
    <col min="28" max="28" width="2.7109375" style="70" customWidth="1"/>
    <col min="29" max="29" width="8.85546875" style="70"/>
    <col min="30" max="30" width="47.28515625" style="70" customWidth="1"/>
    <col min="31" max="31" width="24.7109375" style="70" customWidth="1"/>
    <col min="32" max="16384" width="8.85546875" style="70"/>
  </cols>
  <sheetData>
    <row r="1" spans="2:35" ht="15.6" customHeight="1"/>
    <row r="2" spans="2:35" ht="15" customHeight="1" thickBot="1">
      <c r="B2" s="2454" t="s">
        <v>1317</v>
      </c>
      <c r="C2" s="2454"/>
      <c r="D2" s="2454"/>
      <c r="E2" s="2454"/>
      <c r="F2" s="2454"/>
      <c r="G2" s="2454"/>
      <c r="H2" s="2454"/>
      <c r="I2" s="2454"/>
      <c r="K2" s="2454" t="s">
        <v>1317</v>
      </c>
      <c r="L2" s="2454"/>
      <c r="M2" s="2454"/>
      <c r="N2" s="2454"/>
      <c r="O2" s="2454"/>
      <c r="P2" s="2454"/>
      <c r="Q2" s="2454"/>
      <c r="R2" s="2454"/>
    </row>
    <row r="3" spans="2:35" ht="15" customHeight="1" thickBot="1">
      <c r="B3" s="2417" t="s">
        <v>1318</v>
      </c>
      <c r="C3" s="2418"/>
      <c r="D3" s="2418" t="s">
        <v>1319</v>
      </c>
      <c r="E3" s="2418"/>
      <c r="F3" s="2418"/>
      <c r="G3" s="2418"/>
      <c r="H3" s="2418"/>
      <c r="I3" s="2419"/>
      <c r="J3" s="379"/>
      <c r="K3" s="2417" t="s">
        <v>1320</v>
      </c>
      <c r="L3" s="2418"/>
      <c r="M3" s="2418" t="s">
        <v>1321</v>
      </c>
      <c r="N3" s="2418"/>
      <c r="O3" s="2418"/>
      <c r="P3" s="2418"/>
      <c r="Q3" s="2418"/>
      <c r="R3" s="2419"/>
      <c r="S3" s="379"/>
      <c r="T3" s="2417" t="s">
        <v>1322</v>
      </c>
      <c r="U3" s="2418"/>
      <c r="V3" s="2418" t="s">
        <v>1323</v>
      </c>
      <c r="W3" s="2418"/>
      <c r="X3" s="2418"/>
      <c r="Y3" s="2418"/>
      <c r="Z3" s="2418"/>
      <c r="AA3" s="2419"/>
      <c r="AB3" s="379"/>
      <c r="AC3" s="379"/>
      <c r="AD3" s="379"/>
      <c r="AE3" s="379"/>
      <c r="AF3" s="379"/>
      <c r="AG3" s="379"/>
    </row>
    <row r="4" spans="2:35" ht="15" customHeight="1" thickBot="1">
      <c r="B4" s="395"/>
      <c r="D4" s="395"/>
      <c r="K4" s="841"/>
      <c r="M4" s="395"/>
      <c r="T4" s="395"/>
      <c r="V4" s="395"/>
    </row>
    <row r="5" spans="2:35" ht="15" customHeight="1" thickBot="1">
      <c r="B5" s="2417" t="s">
        <v>1324</v>
      </c>
      <c r="C5" s="1774"/>
      <c r="D5" s="2418" t="s">
        <v>1325</v>
      </c>
      <c r="E5" s="1774"/>
      <c r="F5" s="1774"/>
      <c r="G5" s="1774"/>
      <c r="H5" s="1774"/>
      <c r="I5" s="1775"/>
      <c r="K5" s="2417" t="s">
        <v>1324</v>
      </c>
      <c r="L5" s="1774"/>
      <c r="M5" s="2418" t="s">
        <v>1325</v>
      </c>
      <c r="N5" s="1774"/>
      <c r="O5" s="1774"/>
      <c r="P5" s="1774"/>
      <c r="Q5" s="1774"/>
      <c r="R5" s="1775"/>
      <c r="T5" s="2417" t="s">
        <v>1324</v>
      </c>
      <c r="U5" s="1774"/>
      <c r="V5" s="2418" t="s">
        <v>1325</v>
      </c>
      <c r="W5" s="1774"/>
      <c r="X5" s="1774"/>
      <c r="Y5" s="1774"/>
      <c r="Z5" s="1774"/>
      <c r="AA5" s="1775"/>
    </row>
    <row r="6" spans="2:35" s="69" customFormat="1" ht="15" customHeight="1">
      <c r="D6" s="1444" t="s">
        <v>1326</v>
      </c>
      <c r="K6" s="84"/>
      <c r="M6" s="1444" t="s">
        <v>1327</v>
      </c>
    </row>
    <row r="7" spans="2:35" s="69" customFormat="1" ht="15" customHeight="1" thickBot="1">
      <c r="B7" s="2420" t="s">
        <v>1328</v>
      </c>
      <c r="C7" s="2421"/>
      <c r="K7" s="2420" t="s">
        <v>1328</v>
      </c>
      <c r="L7" s="2421"/>
      <c r="M7" s="2191"/>
      <c r="N7" s="2191"/>
      <c r="O7" s="2191"/>
      <c r="P7" s="2191"/>
      <c r="Q7" s="2191"/>
      <c r="R7" s="2191"/>
      <c r="T7" s="2420" t="s">
        <v>1328</v>
      </c>
      <c r="U7" s="2421"/>
      <c r="V7" s="2263" t="s">
        <v>1329</v>
      </c>
      <c r="W7" s="2263"/>
      <c r="X7" s="2263"/>
      <c r="Y7" s="2263"/>
      <c r="Z7" s="2263"/>
      <c r="AA7" s="2263"/>
    </row>
    <row r="8" spans="2:35" s="69" customFormat="1" ht="15" customHeight="1" thickBot="1">
      <c r="B8" s="204" t="s">
        <v>79</v>
      </c>
      <c r="C8" s="381" t="s">
        <v>1330</v>
      </c>
      <c r="D8" s="1685" t="s">
        <v>829</v>
      </c>
      <c r="E8" s="2427"/>
      <c r="F8" s="2427"/>
      <c r="G8" s="2427"/>
      <c r="H8" s="2427"/>
      <c r="I8" s="2428"/>
      <c r="K8" s="398" t="s">
        <v>79</v>
      </c>
      <c r="L8" s="381" t="s">
        <v>1330</v>
      </c>
      <c r="M8" s="1685" t="s">
        <v>829</v>
      </c>
      <c r="N8" s="2053"/>
      <c r="O8" s="2053"/>
      <c r="P8" s="2053"/>
      <c r="Q8" s="2053"/>
      <c r="R8" s="2054"/>
      <c r="T8" s="398" t="s">
        <v>79</v>
      </c>
      <c r="U8" s="381" t="s">
        <v>1330</v>
      </c>
      <c r="V8" s="1685" t="s">
        <v>829</v>
      </c>
      <c r="W8" s="2053"/>
      <c r="X8" s="2053"/>
      <c r="Y8" s="2053"/>
      <c r="Z8" s="2053"/>
      <c r="AA8" s="2054"/>
      <c r="AC8" s="399" t="s">
        <v>1331</v>
      </c>
      <c r="AD8" s="400"/>
      <c r="AE8" s="400"/>
      <c r="AF8" s="400"/>
      <c r="AG8" s="400"/>
      <c r="AH8" s="400"/>
      <c r="AI8" s="401"/>
    </row>
    <row r="9" spans="2:35" s="69" customFormat="1" ht="14.45" customHeight="1">
      <c r="B9" s="402" t="s">
        <v>1332</v>
      </c>
      <c r="C9" s="74" t="s">
        <v>1333</v>
      </c>
      <c r="D9" s="1680"/>
      <c r="E9" s="1704"/>
      <c r="F9" s="1704"/>
      <c r="G9" s="1704"/>
      <c r="H9" s="1704"/>
      <c r="I9" s="1645"/>
      <c r="K9" s="402" t="s">
        <v>837</v>
      </c>
      <c r="L9" s="403" t="str">
        <f>C9</f>
        <v>Lokalizacja</v>
      </c>
      <c r="M9" s="2413">
        <f>D9</f>
        <v>0</v>
      </c>
      <c r="N9" s="2413"/>
      <c r="O9" s="2413"/>
      <c r="P9" s="2413"/>
      <c r="Q9" s="2413"/>
      <c r="R9" s="2414"/>
      <c r="T9" s="402" t="s">
        <v>837</v>
      </c>
      <c r="U9" s="403" t="str">
        <f>L9</f>
        <v>Lokalizacja</v>
      </c>
      <c r="V9" s="2413"/>
      <c r="W9" s="2413"/>
      <c r="X9" s="2413"/>
      <c r="Y9" s="2413"/>
      <c r="Z9" s="2413"/>
      <c r="AA9" s="2414"/>
      <c r="AC9" s="717" t="s">
        <v>1334</v>
      </c>
      <c r="AD9" s="366"/>
      <c r="AE9" s="366"/>
      <c r="AF9" s="366"/>
      <c r="AG9" s="366"/>
      <c r="AH9" s="366"/>
      <c r="AI9" s="404"/>
    </row>
    <row r="10" spans="2:35" s="69" customFormat="1" ht="15" customHeight="1">
      <c r="B10" s="405" t="s">
        <v>1335</v>
      </c>
      <c r="C10" s="406" t="s">
        <v>1336</v>
      </c>
      <c r="D10" s="1648"/>
      <c r="E10" s="1648"/>
      <c r="F10" s="1648"/>
      <c r="G10" s="1648"/>
      <c r="H10" s="1648"/>
      <c r="I10" s="1688"/>
      <c r="K10" s="405" t="s">
        <v>839</v>
      </c>
      <c r="L10" s="407" t="str">
        <f>C10</f>
        <v>Stan techniczny lokalizacji (pomieszczenia)</v>
      </c>
      <c r="M10" s="2415">
        <f>D10</f>
        <v>0</v>
      </c>
      <c r="N10" s="2415"/>
      <c r="O10" s="2415"/>
      <c r="P10" s="2415"/>
      <c r="Q10" s="2415"/>
      <c r="R10" s="2416"/>
      <c r="T10" s="405" t="s">
        <v>839</v>
      </c>
      <c r="U10" s="407" t="str">
        <f>L10</f>
        <v>Stan techniczny lokalizacji (pomieszczenia)</v>
      </c>
      <c r="V10" s="2415"/>
      <c r="W10" s="2415"/>
      <c r="X10" s="2415"/>
      <c r="Y10" s="2415"/>
      <c r="Z10" s="2415"/>
      <c r="AA10" s="2416"/>
      <c r="AC10" s="408" t="s">
        <v>1337</v>
      </c>
      <c r="AI10" s="409"/>
    </row>
    <row r="11" spans="2:35" s="69" customFormat="1" ht="15" customHeight="1" thickBot="1">
      <c r="B11" s="647" t="s">
        <v>1338</v>
      </c>
      <c r="C11" s="645" t="s">
        <v>1339</v>
      </c>
      <c r="D11" s="2455"/>
      <c r="E11" s="2455"/>
      <c r="F11" s="2455"/>
      <c r="G11" s="2455"/>
      <c r="H11" s="2455"/>
      <c r="I11" s="2432"/>
      <c r="K11" s="647" t="s">
        <v>841</v>
      </c>
      <c r="L11" s="407" t="str">
        <f t="shared" ref="L11:L17" si="0">C11</f>
        <v>Opis źródła</v>
      </c>
      <c r="M11" s="2415">
        <f>D11</f>
        <v>0</v>
      </c>
      <c r="N11" s="2415"/>
      <c r="O11" s="2415"/>
      <c r="P11" s="2415"/>
      <c r="Q11" s="2415"/>
      <c r="R11" s="2416"/>
      <c r="T11" s="647" t="s">
        <v>841</v>
      </c>
      <c r="U11" s="407" t="str">
        <f t="shared" ref="U11:U17" si="1">L11</f>
        <v>Opis źródła</v>
      </c>
      <c r="V11" s="2415"/>
      <c r="W11" s="2415"/>
      <c r="X11" s="2415"/>
      <c r="Y11" s="2415"/>
      <c r="Z11" s="2415"/>
      <c r="AA11" s="2416"/>
      <c r="AC11" s="410" t="s">
        <v>1340</v>
      </c>
      <c r="AD11" s="72"/>
      <c r="AE11" s="72"/>
      <c r="AF11" s="72"/>
      <c r="AG11" s="72"/>
      <c r="AH11" s="72"/>
      <c r="AI11" s="411"/>
    </row>
    <row r="12" spans="2:35" s="69" customFormat="1" ht="15" customHeight="1">
      <c r="B12" s="647" t="s">
        <v>1341</v>
      </c>
      <c r="C12" s="645" t="s">
        <v>1342</v>
      </c>
      <c r="D12" s="1648"/>
      <c r="E12" s="1648"/>
      <c r="F12" s="1648"/>
      <c r="G12" s="1648"/>
      <c r="H12" s="1648"/>
      <c r="I12" s="1688"/>
      <c r="K12" s="647" t="s">
        <v>946</v>
      </c>
      <c r="L12" s="407" t="str">
        <f>C12</f>
        <v>Parametr pracy w oC</v>
      </c>
      <c r="M12" s="2415">
        <f>D12</f>
        <v>0</v>
      </c>
      <c r="N12" s="2415"/>
      <c r="O12" s="2415"/>
      <c r="P12" s="2415"/>
      <c r="Q12" s="2415"/>
      <c r="R12" s="2416"/>
      <c r="T12" s="647" t="s">
        <v>946</v>
      </c>
      <c r="U12" s="407" t="str">
        <f t="shared" si="1"/>
        <v>Parametr pracy w oC</v>
      </c>
      <c r="V12" s="2415"/>
      <c r="W12" s="2415"/>
      <c r="X12" s="2415"/>
      <c r="Y12" s="2415"/>
      <c r="Z12" s="2415"/>
      <c r="AA12" s="2416"/>
    </row>
    <row r="13" spans="2:35" s="69" customFormat="1" ht="15" customHeight="1">
      <c r="B13" s="405" t="s">
        <v>1343</v>
      </c>
      <c r="C13" s="645" t="s">
        <v>1210</v>
      </c>
      <c r="D13" s="1648"/>
      <c r="E13" s="1648"/>
      <c r="F13" s="1648"/>
      <c r="G13" s="1648"/>
      <c r="H13" s="1648"/>
      <c r="I13" s="1688"/>
      <c r="K13" s="405" t="s">
        <v>843</v>
      </c>
      <c r="L13" s="407" t="str">
        <f t="shared" si="0"/>
        <v>Automatyka</v>
      </c>
      <c r="M13" s="2415">
        <f>D13</f>
        <v>0</v>
      </c>
      <c r="N13" s="2415"/>
      <c r="O13" s="2415"/>
      <c r="P13" s="2415"/>
      <c r="Q13" s="2415"/>
      <c r="R13" s="2416"/>
      <c r="T13" s="405" t="s">
        <v>843</v>
      </c>
      <c r="U13" s="407" t="str">
        <f t="shared" si="1"/>
        <v>Automatyka</v>
      </c>
      <c r="V13" s="2415"/>
      <c r="W13" s="2415"/>
      <c r="X13" s="2415"/>
      <c r="Y13" s="2415"/>
      <c r="Z13" s="2415"/>
      <c r="AA13" s="2416"/>
    </row>
    <row r="14" spans="2:35" s="69" customFormat="1" ht="15" customHeight="1">
      <c r="B14" s="647" t="s">
        <v>1344</v>
      </c>
      <c r="C14" s="645" t="s">
        <v>1345</v>
      </c>
      <c r="D14" s="1648"/>
      <c r="E14" s="1648"/>
      <c r="F14" s="1648"/>
      <c r="G14" s="1648"/>
      <c r="H14" s="1648"/>
      <c r="I14" s="1688"/>
      <c r="K14" s="647" t="s">
        <v>846</v>
      </c>
      <c r="L14" s="407" t="str">
        <f t="shared" si="0"/>
        <v>Stan techniczny</v>
      </c>
      <c r="M14" s="2415">
        <f>D14</f>
        <v>0</v>
      </c>
      <c r="N14" s="2415"/>
      <c r="O14" s="2415"/>
      <c r="P14" s="2415"/>
      <c r="Q14" s="2415"/>
      <c r="R14" s="2416"/>
      <c r="T14" s="647" t="s">
        <v>846</v>
      </c>
      <c r="U14" s="407" t="str">
        <f t="shared" si="1"/>
        <v>Stan techniczny</v>
      </c>
      <c r="V14" s="2415"/>
      <c r="W14" s="2415"/>
      <c r="X14" s="2415"/>
      <c r="Y14" s="2415"/>
      <c r="Z14" s="2415"/>
      <c r="AA14" s="2416"/>
    </row>
    <row r="15" spans="2:35" s="69" customFormat="1" ht="15" customHeight="1">
      <c r="B15" s="647" t="s">
        <v>1346</v>
      </c>
      <c r="C15" s="426" t="s">
        <v>1347</v>
      </c>
      <c r="D15" s="1628"/>
      <c r="E15" s="1628"/>
      <c r="F15" s="1628"/>
      <c r="G15" s="1628"/>
      <c r="H15" s="1628"/>
      <c r="I15" s="2432"/>
      <c r="K15" s="647" t="s">
        <v>848</v>
      </c>
      <c r="L15" s="407" t="str">
        <f t="shared" si="0"/>
        <v>Paliwo (energia)</v>
      </c>
      <c r="M15" s="2415">
        <f>D15</f>
        <v>0</v>
      </c>
      <c r="N15" s="2415"/>
      <c r="O15" s="2415"/>
      <c r="P15" s="2415"/>
      <c r="Q15" s="2415"/>
      <c r="R15" s="2416"/>
      <c r="T15" s="647" t="s">
        <v>848</v>
      </c>
      <c r="U15" s="407" t="str">
        <f t="shared" si="1"/>
        <v>Paliwo (energia)</v>
      </c>
      <c r="V15" s="2415"/>
      <c r="W15" s="2415"/>
      <c r="X15" s="2415"/>
      <c r="Y15" s="2415"/>
      <c r="Z15" s="2415"/>
      <c r="AA15" s="2416"/>
    </row>
    <row r="16" spans="2:35" s="69" customFormat="1" ht="15" customHeight="1">
      <c r="B16" s="647" t="s">
        <v>1348</v>
      </c>
      <c r="C16" s="645" t="s">
        <v>1349</v>
      </c>
      <c r="D16" s="1648"/>
      <c r="E16" s="1648"/>
      <c r="F16" s="1648"/>
      <c r="G16" s="1648"/>
      <c r="H16" s="1648"/>
      <c r="I16" s="1688"/>
      <c r="K16" s="647" t="s">
        <v>850</v>
      </c>
      <c r="L16" s="407" t="str">
        <f t="shared" si="0"/>
        <v>Pomiar zużycia paliwa (energii)</v>
      </c>
      <c r="M16" s="2415">
        <f t="shared" ref="M16:M17" si="2">D16</f>
        <v>0</v>
      </c>
      <c r="N16" s="2415"/>
      <c r="O16" s="2415"/>
      <c r="P16" s="2415"/>
      <c r="Q16" s="2415"/>
      <c r="R16" s="2416"/>
      <c r="T16" s="647" t="s">
        <v>850</v>
      </c>
      <c r="U16" s="407" t="str">
        <f t="shared" si="1"/>
        <v>Pomiar zużycia paliwa (energii)</v>
      </c>
      <c r="V16" s="2415"/>
      <c r="W16" s="2415"/>
      <c r="X16" s="2415"/>
      <c r="Y16" s="2415"/>
      <c r="Z16" s="2415"/>
      <c r="AA16" s="2416"/>
    </row>
    <row r="17" spans="2:27" s="69" customFormat="1" ht="15" customHeight="1" thickBot="1">
      <c r="B17" s="648" t="s">
        <v>1350</v>
      </c>
      <c r="C17" s="646" t="s">
        <v>1351</v>
      </c>
      <c r="D17" s="1646"/>
      <c r="E17" s="1646"/>
      <c r="F17" s="1646"/>
      <c r="G17" s="1646"/>
      <c r="H17" s="1646"/>
      <c r="I17" s="1647"/>
      <c r="K17" s="648" t="s">
        <v>852</v>
      </c>
      <c r="L17" s="412" t="str">
        <f t="shared" si="0"/>
        <v>Pomiar wytworzonej energii cieplnej</v>
      </c>
      <c r="M17" s="2422">
        <f t="shared" si="2"/>
        <v>0</v>
      </c>
      <c r="N17" s="2422"/>
      <c r="O17" s="2422"/>
      <c r="P17" s="2422"/>
      <c r="Q17" s="2422"/>
      <c r="R17" s="2423"/>
      <c r="T17" s="648" t="s">
        <v>852</v>
      </c>
      <c r="U17" s="412" t="str">
        <f t="shared" si="1"/>
        <v>Pomiar wytworzonej energii cieplnej</v>
      </c>
      <c r="V17" s="2422"/>
      <c r="W17" s="2422"/>
      <c r="X17" s="2422"/>
      <c r="Y17" s="2422"/>
      <c r="Z17" s="2422"/>
      <c r="AA17" s="2423"/>
    </row>
    <row r="18" spans="2:27" s="69" customFormat="1" ht="15" customHeight="1" thickBot="1">
      <c r="K18" s="413"/>
      <c r="N18" s="376"/>
      <c r="O18" s="376"/>
      <c r="P18" s="376"/>
      <c r="Q18" s="376"/>
      <c r="T18" s="413"/>
      <c r="W18" s="376"/>
      <c r="X18" s="376"/>
      <c r="Y18" s="376"/>
      <c r="Z18" s="376"/>
    </row>
    <row r="19" spans="2:27" s="69" customFormat="1" ht="15" customHeight="1" thickBot="1">
      <c r="B19" s="204" t="s">
        <v>86</v>
      </c>
      <c r="C19" s="1685" t="s">
        <v>1352</v>
      </c>
      <c r="D19" s="1686"/>
      <c r="E19" s="1686"/>
      <c r="F19" s="1686"/>
      <c r="G19" s="1686"/>
      <c r="H19" s="1686"/>
      <c r="I19" s="1687"/>
      <c r="K19" s="397" t="s">
        <v>86</v>
      </c>
      <c r="L19" s="2424" t="s">
        <v>1352</v>
      </c>
      <c r="M19" s="2425"/>
      <c r="N19" s="2425"/>
      <c r="O19" s="2425"/>
      <c r="P19" s="2425"/>
      <c r="Q19" s="2425"/>
      <c r="R19" s="2426"/>
      <c r="T19" s="397" t="s">
        <v>86</v>
      </c>
      <c r="U19" s="2424" t="s">
        <v>1352</v>
      </c>
      <c r="V19" s="2425"/>
      <c r="W19" s="2425"/>
      <c r="X19" s="2425"/>
      <c r="Y19" s="2425"/>
      <c r="Z19" s="2425"/>
      <c r="AA19" s="2426"/>
    </row>
    <row r="20" spans="2:27" s="69" customFormat="1" ht="15" customHeight="1" thickBot="1">
      <c r="B20" s="642" t="s">
        <v>1332</v>
      </c>
      <c r="C20" s="644" t="s">
        <v>1353</v>
      </c>
      <c r="D20" s="2410"/>
      <c r="E20" s="2278"/>
      <c r="F20" s="2278"/>
      <c r="G20" s="2278"/>
      <c r="H20" s="2278"/>
      <c r="I20" s="2411"/>
      <c r="K20" s="415" t="s">
        <v>837</v>
      </c>
      <c r="L20" s="719" t="s">
        <v>1353</v>
      </c>
      <c r="M20" s="2052">
        <f>D20</f>
        <v>0</v>
      </c>
      <c r="N20" s="2053"/>
      <c r="O20" s="2053"/>
      <c r="P20" s="2053"/>
      <c r="Q20" s="2053"/>
      <c r="R20" s="2054"/>
      <c r="T20" s="415" t="s">
        <v>837</v>
      </c>
      <c r="U20" s="719" t="s">
        <v>1353</v>
      </c>
      <c r="V20" s="2052"/>
      <c r="W20" s="2053"/>
      <c r="X20" s="2053"/>
      <c r="Y20" s="2053"/>
      <c r="Z20" s="2053"/>
      <c r="AA20" s="2054"/>
    </row>
    <row r="21" spans="2:27" s="69" customFormat="1" ht="15" customHeight="1" thickBot="1">
      <c r="K21" s="413"/>
      <c r="L21" s="416"/>
      <c r="M21" s="417"/>
      <c r="N21" s="417"/>
      <c r="O21" s="417"/>
      <c r="P21" s="417"/>
      <c r="Q21" s="417"/>
      <c r="R21" s="417"/>
      <c r="T21" s="413"/>
      <c r="U21"/>
      <c r="V21" s="2263" t="s">
        <v>1329</v>
      </c>
      <c r="W21" s="2263"/>
      <c r="X21" s="2263"/>
      <c r="Y21" s="2263"/>
      <c r="Z21" s="2263"/>
      <c r="AA21" s="2263"/>
    </row>
    <row r="22" spans="2:27" s="69" customFormat="1" ht="15" customHeight="1" thickBot="1">
      <c r="B22" s="204" t="s">
        <v>93</v>
      </c>
      <c r="C22" s="381" t="s">
        <v>1354</v>
      </c>
      <c r="D22" s="1685" t="s">
        <v>829</v>
      </c>
      <c r="E22" s="2053"/>
      <c r="F22" s="2053"/>
      <c r="G22" s="2053"/>
      <c r="H22" s="2053"/>
      <c r="I22" s="2054"/>
      <c r="K22" s="397" t="s">
        <v>93</v>
      </c>
      <c r="L22" s="381" t="s">
        <v>1354</v>
      </c>
      <c r="M22" s="1685" t="s">
        <v>829</v>
      </c>
      <c r="N22" s="2053"/>
      <c r="O22" s="2053"/>
      <c r="P22" s="2053"/>
      <c r="Q22" s="2053"/>
      <c r="R22" s="2054"/>
      <c r="T22" s="397" t="s">
        <v>93</v>
      </c>
      <c r="U22" s="381" t="s">
        <v>1354</v>
      </c>
      <c r="V22" s="1685" t="s">
        <v>829</v>
      </c>
      <c r="W22" s="2053"/>
      <c r="X22" s="2053"/>
      <c r="Y22" s="2053"/>
      <c r="Z22" s="2053"/>
      <c r="AA22" s="2054"/>
    </row>
    <row r="23" spans="2:27" s="69" customFormat="1" ht="15" customHeight="1">
      <c r="B23" s="402" t="s">
        <v>1332</v>
      </c>
      <c r="C23" s="74" t="s">
        <v>1333</v>
      </c>
      <c r="D23" s="1704"/>
      <c r="E23" s="1704"/>
      <c r="F23" s="1704"/>
      <c r="G23" s="1704"/>
      <c r="H23" s="1704"/>
      <c r="I23" s="1645"/>
      <c r="K23" s="402" t="s">
        <v>837</v>
      </c>
      <c r="L23" s="74" t="str">
        <f>C23</f>
        <v>Lokalizacja</v>
      </c>
      <c r="M23" s="2262">
        <f>D23</f>
        <v>0</v>
      </c>
      <c r="N23" s="2413"/>
      <c r="O23" s="2413"/>
      <c r="P23" s="2413"/>
      <c r="Q23" s="2413"/>
      <c r="R23" s="2414"/>
      <c r="T23" s="402" t="s">
        <v>837</v>
      </c>
      <c r="U23" s="74" t="str">
        <f>L23</f>
        <v>Lokalizacja</v>
      </c>
      <c r="V23" s="2262"/>
      <c r="W23" s="2413"/>
      <c r="X23" s="2413"/>
      <c r="Y23" s="2413"/>
      <c r="Z23" s="2413"/>
      <c r="AA23" s="2414"/>
    </row>
    <row r="24" spans="2:27" s="69" customFormat="1" ht="15" customHeight="1">
      <c r="B24" s="405" t="s">
        <v>1335</v>
      </c>
      <c r="C24" s="406" t="s">
        <v>1336</v>
      </c>
      <c r="D24" s="1648"/>
      <c r="E24" s="1648"/>
      <c r="F24" s="1648"/>
      <c r="G24" s="1648"/>
      <c r="H24" s="1648"/>
      <c r="I24" s="1688"/>
      <c r="K24" s="405" t="s">
        <v>839</v>
      </c>
      <c r="L24" s="645" t="str">
        <f>C24</f>
        <v>Stan techniczny lokalizacji (pomieszczenia)</v>
      </c>
      <c r="M24" s="2364">
        <f>D24</f>
        <v>0</v>
      </c>
      <c r="N24" s="2415"/>
      <c r="O24" s="2415"/>
      <c r="P24" s="2415"/>
      <c r="Q24" s="2415"/>
      <c r="R24" s="2416"/>
      <c r="T24" s="405" t="s">
        <v>839</v>
      </c>
      <c r="U24" s="645" t="str">
        <f>L24</f>
        <v>Stan techniczny lokalizacji (pomieszczenia)</v>
      </c>
      <c r="V24" s="2364"/>
      <c r="W24" s="2415"/>
      <c r="X24" s="2415"/>
      <c r="Y24" s="2415"/>
      <c r="Z24" s="2415"/>
      <c r="AA24" s="2416"/>
    </row>
    <row r="25" spans="2:27" s="69" customFormat="1" ht="15" customHeight="1">
      <c r="B25" s="647" t="s">
        <v>1338</v>
      </c>
      <c r="C25" s="645" t="s">
        <v>1339</v>
      </c>
      <c r="D25" s="2455"/>
      <c r="E25" s="2455"/>
      <c r="F25" s="2455"/>
      <c r="G25" s="2455"/>
      <c r="H25" s="2455"/>
      <c r="I25" s="2432"/>
      <c r="K25" s="647" t="s">
        <v>841</v>
      </c>
      <c r="L25" s="645" t="str">
        <f t="shared" ref="L25:L31" si="3">C25</f>
        <v>Opis źródła</v>
      </c>
      <c r="M25" s="2364">
        <f t="shared" ref="M25:M31" si="4">D25</f>
        <v>0</v>
      </c>
      <c r="N25" s="2415"/>
      <c r="O25" s="2415"/>
      <c r="P25" s="2415"/>
      <c r="Q25" s="2415"/>
      <c r="R25" s="2416"/>
      <c r="T25" s="647" t="s">
        <v>841</v>
      </c>
      <c r="U25" s="645" t="str">
        <f t="shared" ref="U25:U31" si="5">L25</f>
        <v>Opis źródła</v>
      </c>
      <c r="V25" s="2364"/>
      <c r="W25" s="2415"/>
      <c r="X25" s="2415"/>
      <c r="Y25" s="2415"/>
      <c r="Z25" s="2415"/>
      <c r="AA25" s="2416"/>
    </row>
    <row r="26" spans="2:27" s="69" customFormat="1" ht="15" customHeight="1">
      <c r="B26" s="647" t="s">
        <v>1341</v>
      </c>
      <c r="C26" s="645" t="s">
        <v>1342</v>
      </c>
      <c r="D26" s="1648"/>
      <c r="E26" s="1648"/>
      <c r="F26" s="1648"/>
      <c r="G26" s="1648"/>
      <c r="H26" s="1648"/>
      <c r="I26" s="1688"/>
      <c r="K26" s="647" t="s">
        <v>946</v>
      </c>
      <c r="L26" s="645" t="str">
        <f t="shared" si="3"/>
        <v>Parametr pracy w oC</v>
      </c>
      <c r="M26" s="2364">
        <f t="shared" si="4"/>
        <v>0</v>
      </c>
      <c r="N26" s="2415"/>
      <c r="O26" s="2415"/>
      <c r="P26" s="2415"/>
      <c r="Q26" s="2415"/>
      <c r="R26" s="2416"/>
      <c r="T26" s="647" t="s">
        <v>946</v>
      </c>
      <c r="U26" s="645" t="str">
        <f t="shared" si="5"/>
        <v>Parametr pracy w oC</v>
      </c>
      <c r="V26" s="2364"/>
      <c r="W26" s="2415"/>
      <c r="X26" s="2415"/>
      <c r="Y26" s="2415"/>
      <c r="Z26" s="2415"/>
      <c r="AA26" s="2416"/>
    </row>
    <row r="27" spans="2:27" s="69" customFormat="1" ht="15" customHeight="1">
      <c r="B27" s="405" t="s">
        <v>1343</v>
      </c>
      <c r="C27" s="645" t="s">
        <v>1210</v>
      </c>
      <c r="D27" s="1648"/>
      <c r="E27" s="1648"/>
      <c r="F27" s="1648"/>
      <c r="G27" s="1648"/>
      <c r="H27" s="1648"/>
      <c r="I27" s="1688"/>
      <c r="K27" s="405" t="s">
        <v>843</v>
      </c>
      <c r="L27" s="645" t="str">
        <f t="shared" si="3"/>
        <v>Automatyka</v>
      </c>
      <c r="M27" s="2364">
        <f t="shared" si="4"/>
        <v>0</v>
      </c>
      <c r="N27" s="2415"/>
      <c r="O27" s="2415"/>
      <c r="P27" s="2415"/>
      <c r="Q27" s="2415"/>
      <c r="R27" s="2416"/>
      <c r="T27" s="405" t="s">
        <v>843</v>
      </c>
      <c r="U27" s="645" t="str">
        <f t="shared" si="5"/>
        <v>Automatyka</v>
      </c>
      <c r="V27" s="2364"/>
      <c r="W27" s="2415"/>
      <c r="X27" s="2415"/>
      <c r="Y27" s="2415"/>
      <c r="Z27" s="2415"/>
      <c r="AA27" s="2416"/>
    </row>
    <row r="28" spans="2:27" s="69" customFormat="1" ht="15" customHeight="1">
      <c r="B28" s="647" t="s">
        <v>1344</v>
      </c>
      <c r="C28" s="645" t="s">
        <v>1345</v>
      </c>
      <c r="D28" s="1648"/>
      <c r="E28" s="1648"/>
      <c r="F28" s="1648"/>
      <c r="G28" s="1648"/>
      <c r="H28" s="1648"/>
      <c r="I28" s="1688"/>
      <c r="K28" s="647" t="s">
        <v>846</v>
      </c>
      <c r="L28" s="645" t="str">
        <f t="shared" si="3"/>
        <v>Stan techniczny</v>
      </c>
      <c r="M28" s="2364">
        <f t="shared" si="4"/>
        <v>0</v>
      </c>
      <c r="N28" s="2415"/>
      <c r="O28" s="2415"/>
      <c r="P28" s="2415"/>
      <c r="Q28" s="2415"/>
      <c r="R28" s="2416"/>
      <c r="T28" s="647" t="s">
        <v>846</v>
      </c>
      <c r="U28" s="645" t="str">
        <f t="shared" si="5"/>
        <v>Stan techniczny</v>
      </c>
      <c r="V28" s="2364"/>
      <c r="W28" s="2415"/>
      <c r="X28" s="2415"/>
      <c r="Y28" s="2415"/>
      <c r="Z28" s="2415"/>
      <c r="AA28" s="2416"/>
    </row>
    <row r="29" spans="2:27" s="69" customFormat="1" ht="15" customHeight="1">
      <c r="B29" s="647" t="s">
        <v>1346</v>
      </c>
      <c r="C29" s="426" t="s">
        <v>1355</v>
      </c>
      <c r="D29" s="1628"/>
      <c r="E29" s="1628"/>
      <c r="F29" s="1628"/>
      <c r="G29" s="1628"/>
      <c r="H29" s="1628"/>
      <c r="I29" s="2432"/>
      <c r="K29" s="647" t="s">
        <v>848</v>
      </c>
      <c r="L29" s="645" t="str">
        <f t="shared" si="3"/>
        <v>Paliwo  (energia)</v>
      </c>
      <c r="M29" s="2364">
        <f t="shared" si="4"/>
        <v>0</v>
      </c>
      <c r="N29" s="2415"/>
      <c r="O29" s="2415"/>
      <c r="P29" s="2415"/>
      <c r="Q29" s="2415"/>
      <c r="R29" s="2416"/>
      <c r="T29" s="647" t="s">
        <v>848</v>
      </c>
      <c r="U29" s="645" t="str">
        <f t="shared" si="5"/>
        <v>Paliwo  (energia)</v>
      </c>
      <c r="V29" s="2364"/>
      <c r="W29" s="2415"/>
      <c r="X29" s="2415"/>
      <c r="Y29" s="2415"/>
      <c r="Z29" s="2415"/>
      <c r="AA29" s="2416"/>
    </row>
    <row r="30" spans="2:27" s="69" customFormat="1" ht="15" customHeight="1">
      <c r="B30" s="647" t="s">
        <v>1348</v>
      </c>
      <c r="C30" s="645" t="s">
        <v>1349</v>
      </c>
      <c r="D30" s="1648"/>
      <c r="E30" s="1648"/>
      <c r="F30" s="1648"/>
      <c r="G30" s="1648"/>
      <c r="H30" s="1648"/>
      <c r="I30" s="1688"/>
      <c r="K30" s="647" t="s">
        <v>850</v>
      </c>
      <c r="L30" s="645" t="str">
        <f t="shared" si="3"/>
        <v>Pomiar zużycia paliwa (energii)</v>
      </c>
      <c r="M30" s="2364">
        <f t="shared" si="4"/>
        <v>0</v>
      </c>
      <c r="N30" s="2415"/>
      <c r="O30" s="2415"/>
      <c r="P30" s="2415"/>
      <c r="Q30" s="2415"/>
      <c r="R30" s="2416"/>
      <c r="T30" s="647" t="s">
        <v>850</v>
      </c>
      <c r="U30" s="645" t="str">
        <f t="shared" si="5"/>
        <v>Pomiar zużycia paliwa (energii)</v>
      </c>
      <c r="V30" s="2364"/>
      <c r="W30" s="2415"/>
      <c r="X30" s="2415"/>
      <c r="Y30" s="2415"/>
      <c r="Z30" s="2415"/>
      <c r="AA30" s="2416"/>
    </row>
    <row r="31" spans="2:27" s="69" customFormat="1" ht="15" customHeight="1" thickBot="1">
      <c r="B31" s="648" t="s">
        <v>1350</v>
      </c>
      <c r="C31" s="646" t="s">
        <v>1356</v>
      </c>
      <c r="D31" s="1646"/>
      <c r="E31" s="1646"/>
      <c r="F31" s="1646"/>
      <c r="G31" s="1646"/>
      <c r="H31" s="1646"/>
      <c r="I31" s="1647"/>
      <c r="K31" s="648" t="s">
        <v>852</v>
      </c>
      <c r="L31" s="646" t="str">
        <f t="shared" si="3"/>
        <v>Pomiar  wytworzonej energii cieplnej</v>
      </c>
      <c r="M31" s="2375">
        <f t="shared" si="4"/>
        <v>0</v>
      </c>
      <c r="N31" s="2422"/>
      <c r="O31" s="2422"/>
      <c r="P31" s="2422"/>
      <c r="Q31" s="2422"/>
      <c r="R31" s="2423"/>
      <c r="T31" s="648" t="s">
        <v>852</v>
      </c>
      <c r="U31" s="646" t="str">
        <f t="shared" si="5"/>
        <v>Pomiar  wytworzonej energii cieplnej</v>
      </c>
      <c r="V31" s="2375"/>
      <c r="W31" s="2422"/>
      <c r="X31" s="2422"/>
      <c r="Y31" s="2422"/>
      <c r="Z31" s="2422"/>
      <c r="AA31" s="2423"/>
    </row>
    <row r="32" spans="2:27" s="69" customFormat="1" ht="15" customHeight="1" thickBot="1">
      <c r="B32" s="413"/>
      <c r="E32" s="376"/>
      <c r="F32" s="376"/>
      <c r="G32" s="376"/>
      <c r="H32" s="376"/>
      <c r="K32" s="413"/>
      <c r="N32" s="376"/>
      <c r="O32" s="376"/>
      <c r="P32" s="376"/>
      <c r="Q32" s="376"/>
      <c r="T32" s="413"/>
      <c r="W32" s="376"/>
      <c r="X32" s="376"/>
      <c r="Y32" s="376"/>
      <c r="Z32" s="376"/>
    </row>
    <row r="33" spans="2:27" s="69" customFormat="1" ht="15" customHeight="1" thickBot="1">
      <c r="B33" s="204" t="s">
        <v>95</v>
      </c>
      <c r="C33" s="2052" t="s">
        <v>1352</v>
      </c>
      <c r="D33" s="2053"/>
      <c r="E33" s="2053"/>
      <c r="F33" s="2053"/>
      <c r="G33" s="2053"/>
      <c r="H33" s="2053"/>
      <c r="I33" s="2054"/>
      <c r="K33" s="418" t="s">
        <v>95</v>
      </c>
      <c r="L33" s="1699" t="s">
        <v>1352</v>
      </c>
      <c r="M33" s="1700"/>
      <c r="N33" s="1700"/>
      <c r="O33" s="1700"/>
      <c r="P33" s="1700"/>
      <c r="Q33" s="1700"/>
      <c r="R33" s="1701"/>
      <c r="T33" s="418" t="s">
        <v>95</v>
      </c>
      <c r="U33" s="1699" t="s">
        <v>1352</v>
      </c>
      <c r="V33" s="1700"/>
      <c r="W33" s="1700"/>
      <c r="X33" s="1700"/>
      <c r="Y33" s="1700"/>
      <c r="Z33" s="1700"/>
      <c r="AA33" s="1701"/>
    </row>
    <row r="34" spans="2:27" s="69" customFormat="1" ht="15" customHeight="1" thickBot="1">
      <c r="B34" s="642" t="s">
        <v>1332</v>
      </c>
      <c r="C34" s="644" t="s">
        <v>1353</v>
      </c>
      <c r="D34" s="2410"/>
      <c r="E34" s="2278"/>
      <c r="F34" s="2278"/>
      <c r="G34" s="2278"/>
      <c r="H34" s="2278"/>
      <c r="I34" s="2411"/>
      <c r="K34" s="642" t="s">
        <v>837</v>
      </c>
      <c r="L34" s="644" t="s">
        <v>1353</v>
      </c>
      <c r="M34" s="2410">
        <f>D34</f>
        <v>0</v>
      </c>
      <c r="N34" s="2278"/>
      <c r="O34" s="2278"/>
      <c r="P34" s="2278"/>
      <c r="Q34" s="2278"/>
      <c r="R34" s="2411"/>
      <c r="T34" s="642" t="s">
        <v>837</v>
      </c>
      <c r="U34" s="644" t="s">
        <v>1353</v>
      </c>
      <c r="V34" s="2410">
        <f>M34</f>
        <v>0</v>
      </c>
      <c r="W34" s="2278"/>
      <c r="X34" s="2278"/>
      <c r="Y34" s="2278"/>
      <c r="Z34" s="2278"/>
      <c r="AA34" s="2411"/>
    </row>
    <row r="35" spans="2:27" s="69" customFormat="1" ht="15" customHeight="1" thickBot="1">
      <c r="B35" s="413"/>
      <c r="E35" s="376"/>
      <c r="F35" s="376"/>
      <c r="G35" s="376"/>
      <c r="H35" s="376"/>
      <c r="K35" s="413"/>
      <c r="N35" s="376"/>
      <c r="O35" s="376"/>
      <c r="P35" s="376"/>
      <c r="Q35" s="376"/>
      <c r="T35" s="413"/>
      <c r="W35" s="376"/>
      <c r="X35" s="376"/>
      <c r="Y35" s="376"/>
      <c r="Z35" s="376"/>
    </row>
    <row r="36" spans="2:27" s="69" customFormat="1" ht="15" customHeight="1" thickBot="1">
      <c r="B36" s="204" t="s">
        <v>97</v>
      </c>
      <c r="C36" s="381" t="s">
        <v>1357</v>
      </c>
      <c r="D36" s="1669" t="s">
        <v>870</v>
      </c>
      <c r="E36" s="2192"/>
      <c r="F36" s="2192"/>
      <c r="G36" s="2192"/>
      <c r="H36" s="2192"/>
      <c r="I36" s="2193"/>
      <c r="K36" s="418" t="s">
        <v>97</v>
      </c>
      <c r="L36" s="1626" t="s">
        <v>1358</v>
      </c>
      <c r="M36" s="1626"/>
      <c r="N36" s="1626"/>
      <c r="O36" s="1626"/>
      <c r="P36" s="1626"/>
      <c r="Q36" s="1626"/>
      <c r="R36" s="1627"/>
      <c r="T36" s="418" t="s">
        <v>97</v>
      </c>
      <c r="U36" s="1626" t="s">
        <v>1358</v>
      </c>
      <c r="V36" s="1626"/>
      <c r="W36" s="1626"/>
      <c r="X36" s="1626"/>
      <c r="Y36" s="1626"/>
      <c r="Z36" s="1626"/>
      <c r="AA36" s="1627"/>
    </row>
    <row r="37" spans="2:27" s="69" customFormat="1" ht="15" customHeight="1" thickBot="1">
      <c r="B37" s="539" t="s">
        <v>1332</v>
      </c>
      <c r="C37" s="426" t="s">
        <v>1359</v>
      </c>
      <c r="D37" s="1628"/>
      <c r="E37" s="1628"/>
      <c r="F37" s="1628"/>
      <c r="G37" s="1628"/>
      <c r="H37" s="1628"/>
      <c r="I37" s="2432"/>
      <c r="K37" s="419" t="s">
        <v>99</v>
      </c>
      <c r="L37" s="2093" t="s">
        <v>1360</v>
      </c>
      <c r="M37" s="2093"/>
      <c r="N37" s="2093"/>
      <c r="O37" s="2093"/>
      <c r="P37" s="2093"/>
      <c r="Q37" s="2093"/>
      <c r="R37" s="2412"/>
      <c r="T37" s="419" t="s">
        <v>99</v>
      </c>
      <c r="U37" s="2093" t="s">
        <v>1361</v>
      </c>
      <c r="V37" s="2093"/>
      <c r="W37" s="2093"/>
      <c r="X37" s="2093"/>
      <c r="Y37" s="2093"/>
      <c r="Z37" s="2093"/>
      <c r="AA37" s="2412"/>
    </row>
    <row r="38" spans="2:27" s="69" customFormat="1" ht="15" customHeight="1">
      <c r="B38" s="647" t="s">
        <v>1335</v>
      </c>
      <c r="C38" s="645" t="s">
        <v>1362</v>
      </c>
      <c r="D38" s="889" t="s">
        <v>1244</v>
      </c>
      <c r="E38" s="649"/>
      <c r="F38" s="477" t="s">
        <v>730</v>
      </c>
      <c r="G38" s="84"/>
      <c r="H38" s="84"/>
      <c r="I38" s="421"/>
      <c r="K38" s="84"/>
    </row>
    <row r="39" spans="2:27" s="69" customFormat="1" ht="15" customHeight="1">
      <c r="B39" s="538" t="s">
        <v>1338</v>
      </c>
      <c r="C39" s="209" t="s">
        <v>1363</v>
      </c>
      <c r="D39" s="87" t="s">
        <v>1196</v>
      </c>
      <c r="E39" s="1433"/>
      <c r="F39" s="1390" t="s">
        <v>257</v>
      </c>
      <c r="G39" s="6" t="s">
        <v>289</v>
      </c>
      <c r="H39" s="6" t="s">
        <v>289</v>
      </c>
      <c r="I39" s="1424" t="s">
        <v>289</v>
      </c>
      <c r="K39" s="84"/>
    </row>
    <row r="40" spans="2:27" s="69" customFormat="1" ht="15" customHeight="1">
      <c r="B40" s="2313" t="s">
        <v>1341</v>
      </c>
      <c r="C40" s="2456" t="s">
        <v>1364</v>
      </c>
      <c r="D40" s="2458" t="s">
        <v>1365</v>
      </c>
      <c r="E40" s="1433"/>
      <c r="F40" s="1390" t="s">
        <v>1366</v>
      </c>
      <c r="G40" s="6" t="s">
        <v>289</v>
      </c>
      <c r="H40" s="6" t="s">
        <v>289</v>
      </c>
      <c r="I40" s="1424" t="s">
        <v>289</v>
      </c>
      <c r="K40" s="84"/>
    </row>
    <row r="41" spans="2:27" s="69" customFormat="1" ht="15" customHeight="1" thickBot="1">
      <c r="B41" s="2408"/>
      <c r="C41" s="2457"/>
      <c r="D41" s="2459"/>
      <c r="E41" s="1434">
        <f>24*E40</f>
        <v>0</v>
      </c>
      <c r="F41" s="1391" t="s">
        <v>1367</v>
      </c>
      <c r="G41" s="1431" t="s">
        <v>289</v>
      </c>
      <c r="H41" s="1431" t="s">
        <v>289</v>
      </c>
      <c r="I41" s="1432" t="s">
        <v>289</v>
      </c>
      <c r="K41" s="84"/>
    </row>
    <row r="42" spans="2:27" customFormat="1" ht="15" customHeight="1" thickBot="1"/>
    <row r="43" spans="2:27" customFormat="1" ht="15.75" thickBot="1">
      <c r="B43" s="1435" t="s">
        <v>99</v>
      </c>
      <c r="C43" s="1436" t="s">
        <v>1368</v>
      </c>
      <c r="D43" s="2460" t="s">
        <v>870</v>
      </c>
      <c r="E43" s="2461"/>
      <c r="F43" s="2461"/>
      <c r="G43" s="2461"/>
      <c r="H43" s="2461"/>
      <c r="I43" s="2462"/>
    </row>
    <row r="44" spans="2:27" customFormat="1" ht="15" customHeight="1">
      <c r="B44" s="1437" t="s">
        <v>1332</v>
      </c>
      <c r="C44" s="1438" t="s">
        <v>1359</v>
      </c>
      <c r="D44" s="2463"/>
      <c r="E44" s="2464"/>
      <c r="F44" s="2464"/>
      <c r="G44" s="2464"/>
      <c r="H44" s="2464"/>
      <c r="I44" s="2465"/>
    </row>
    <row r="45" spans="2:27" customFormat="1" ht="15" customHeight="1">
      <c r="B45" s="1439" t="s">
        <v>1335</v>
      </c>
      <c r="C45" s="5" t="s">
        <v>1362</v>
      </c>
      <c r="D45" s="1426" t="s">
        <v>1244</v>
      </c>
      <c r="E45" s="1440"/>
      <c r="F45" s="1423" t="s">
        <v>730</v>
      </c>
      <c r="G45" s="6" t="s">
        <v>289</v>
      </c>
      <c r="H45" s="6" t="s">
        <v>289</v>
      </c>
      <c r="I45" s="1424" t="s">
        <v>289</v>
      </c>
    </row>
    <row r="46" spans="2:27" customFormat="1" ht="15" customHeight="1">
      <c r="B46" s="7" t="s">
        <v>1338</v>
      </c>
      <c r="C46" s="5" t="s">
        <v>1363</v>
      </c>
      <c r="D46" s="1422" t="s">
        <v>1196</v>
      </c>
      <c r="E46" s="1440"/>
      <c r="F46" s="1423" t="s">
        <v>257</v>
      </c>
      <c r="G46" s="6" t="s">
        <v>289</v>
      </c>
      <c r="H46" s="6" t="s">
        <v>289</v>
      </c>
      <c r="I46" s="1424" t="s">
        <v>289</v>
      </c>
    </row>
    <row r="47" spans="2:27" customFormat="1" ht="15" customHeight="1">
      <c r="B47" s="1421" t="s">
        <v>1341</v>
      </c>
      <c r="C47" s="1425" t="s">
        <v>1369</v>
      </c>
      <c r="D47" s="1426" t="s">
        <v>1365</v>
      </c>
      <c r="E47" s="1440"/>
      <c r="F47" s="1423" t="s">
        <v>1366</v>
      </c>
      <c r="G47" s="6" t="s">
        <v>289</v>
      </c>
      <c r="H47" s="6" t="s">
        <v>289</v>
      </c>
      <c r="I47" s="1424" t="s">
        <v>289</v>
      </c>
    </row>
    <row r="48" spans="2:27" customFormat="1" ht="15" customHeight="1" thickBot="1">
      <c r="B48" s="1427"/>
      <c r="C48" s="1428"/>
      <c r="D48" s="1429"/>
      <c r="E48" s="1441">
        <f>24*E47</f>
        <v>0</v>
      </c>
      <c r="F48" s="1430" t="s">
        <v>1367</v>
      </c>
      <c r="G48" s="1431" t="s">
        <v>289</v>
      </c>
      <c r="H48" s="1431" t="s">
        <v>289</v>
      </c>
      <c r="I48" s="1432" t="s">
        <v>289</v>
      </c>
    </row>
    <row r="49" spans="2:27" customFormat="1" ht="15.75" thickBot="1"/>
    <row r="50" spans="2:27" s="69" customFormat="1" ht="15" customHeight="1" thickBot="1">
      <c r="B50" s="397" t="s">
        <v>109</v>
      </c>
      <c r="C50" s="381" t="s">
        <v>1370</v>
      </c>
      <c r="D50" s="1685" t="s">
        <v>870</v>
      </c>
      <c r="E50" s="2053"/>
      <c r="F50" s="2053"/>
      <c r="G50" s="2053"/>
      <c r="H50" s="2053"/>
      <c r="I50" s="2054"/>
      <c r="K50" s="397" t="s">
        <v>109</v>
      </c>
      <c r="L50" s="381" t="s">
        <v>1370</v>
      </c>
      <c r="M50" s="1685" t="s">
        <v>870</v>
      </c>
      <c r="N50" s="2053"/>
      <c r="O50" s="2053"/>
      <c r="P50" s="2053"/>
      <c r="Q50" s="2053"/>
      <c r="R50" s="2054"/>
      <c r="T50" s="397" t="s">
        <v>109</v>
      </c>
      <c r="U50" s="381" t="s">
        <v>1371</v>
      </c>
      <c r="V50" s="1685" t="s">
        <v>870</v>
      </c>
      <c r="W50" s="2053"/>
      <c r="X50" s="2053"/>
      <c r="Y50" s="2053"/>
      <c r="Z50" s="2053"/>
      <c r="AA50" s="2054"/>
    </row>
    <row r="51" spans="2:27" s="69" customFormat="1" ht="15" customHeight="1">
      <c r="B51" s="402" t="s">
        <v>1332</v>
      </c>
      <c r="C51" s="422" t="s">
        <v>1359</v>
      </c>
      <c r="D51" s="1644"/>
      <c r="E51" s="1644"/>
      <c r="F51" s="1644"/>
      <c r="G51" s="1644"/>
      <c r="H51" s="1644"/>
      <c r="I51" s="1645"/>
      <c r="K51" s="402" t="s">
        <v>837</v>
      </c>
      <c r="L51" s="422" t="s">
        <v>1359</v>
      </c>
      <c r="M51" s="1644"/>
      <c r="N51" s="1644"/>
      <c r="O51" s="1644"/>
      <c r="P51" s="1644"/>
      <c r="Q51" s="1644"/>
      <c r="R51" s="1645"/>
      <c r="T51" s="402" t="s">
        <v>837</v>
      </c>
      <c r="U51" s="422" t="s">
        <v>1359</v>
      </c>
      <c r="V51" s="1644"/>
      <c r="W51" s="1644"/>
      <c r="X51" s="1644"/>
      <c r="Y51" s="1644"/>
      <c r="Z51" s="1644"/>
      <c r="AA51" s="1645"/>
    </row>
    <row r="52" spans="2:27" s="69" customFormat="1" ht="15" customHeight="1">
      <c r="B52" s="405" t="s">
        <v>1335</v>
      </c>
      <c r="C52" s="424" t="s">
        <v>1362</v>
      </c>
      <c r="D52" s="890" t="s">
        <v>1244</v>
      </c>
      <c r="E52" s="423"/>
      <c r="F52" s="477" t="s">
        <v>730</v>
      </c>
      <c r="G52" s="84"/>
      <c r="H52" s="84"/>
      <c r="I52" s="421"/>
      <c r="K52" s="405" t="s">
        <v>839</v>
      </c>
      <c r="L52" s="424" t="s">
        <v>1362</v>
      </c>
      <c r="M52" s="890" t="s">
        <v>1244</v>
      </c>
      <c r="N52" s="423"/>
      <c r="O52" s="477" t="s">
        <v>730</v>
      </c>
      <c r="P52" s="84" t="s">
        <v>289</v>
      </c>
      <c r="Q52" s="84" t="s">
        <v>289</v>
      </c>
      <c r="R52" s="421" t="s">
        <v>289</v>
      </c>
      <c r="T52" s="405" t="s">
        <v>839</v>
      </c>
      <c r="U52" s="424" t="s">
        <v>1362</v>
      </c>
      <c r="V52" s="890" t="s">
        <v>1244</v>
      </c>
      <c r="W52" s="423"/>
      <c r="X52" s="477" t="s">
        <v>730</v>
      </c>
      <c r="Y52" s="84" t="s">
        <v>289</v>
      </c>
      <c r="Z52" s="84" t="s">
        <v>289</v>
      </c>
      <c r="AA52" s="421" t="s">
        <v>289</v>
      </c>
    </row>
    <row r="53" spans="2:27" s="69" customFormat="1" ht="15" customHeight="1">
      <c r="B53" s="2313" t="s">
        <v>1338</v>
      </c>
      <c r="C53" s="2355" t="s">
        <v>1372</v>
      </c>
      <c r="D53" s="2321" t="s">
        <v>1373</v>
      </c>
      <c r="E53" s="929"/>
      <c r="F53" s="477" t="s">
        <v>342</v>
      </c>
      <c r="G53" s="84"/>
      <c r="H53" s="84"/>
      <c r="I53" s="421"/>
      <c r="K53" s="2313" t="s">
        <v>841</v>
      </c>
      <c r="L53" s="2355" t="s">
        <v>1372</v>
      </c>
      <c r="M53" s="2321" t="s">
        <v>1373</v>
      </c>
      <c r="N53" s="425"/>
      <c r="O53" s="477" t="s">
        <v>342</v>
      </c>
      <c r="P53" s="84" t="s">
        <v>289</v>
      </c>
      <c r="Q53" s="84" t="s">
        <v>289</v>
      </c>
      <c r="R53" s="421" t="s">
        <v>289</v>
      </c>
      <c r="T53" s="2313" t="s">
        <v>841</v>
      </c>
      <c r="U53" s="2355" t="s">
        <v>1372</v>
      </c>
      <c r="V53" s="2321" t="s">
        <v>1373</v>
      </c>
      <c r="W53" s="425"/>
      <c r="X53" s="477" t="s">
        <v>342</v>
      </c>
      <c r="Y53" s="84" t="s">
        <v>289</v>
      </c>
      <c r="Z53" s="84" t="s">
        <v>289</v>
      </c>
      <c r="AA53" s="421" t="s">
        <v>289</v>
      </c>
    </row>
    <row r="54" spans="2:27" s="69" customFormat="1" ht="15" customHeight="1">
      <c r="B54" s="2314"/>
      <c r="C54" s="2356"/>
      <c r="D54" s="2297"/>
      <c r="E54" s="929"/>
      <c r="F54" s="477" t="s">
        <v>896</v>
      </c>
      <c r="G54" s="84"/>
      <c r="H54" s="84"/>
      <c r="I54" s="421"/>
      <c r="K54" s="2314"/>
      <c r="L54" s="2356"/>
      <c r="M54" s="2297"/>
      <c r="N54" s="425"/>
      <c r="O54" s="477" t="s">
        <v>896</v>
      </c>
      <c r="P54" s="84" t="s">
        <v>289</v>
      </c>
      <c r="Q54" s="84" t="s">
        <v>289</v>
      </c>
      <c r="R54" s="421" t="s">
        <v>289</v>
      </c>
      <c r="T54" s="2314"/>
      <c r="U54" s="2356"/>
      <c r="V54" s="2297"/>
      <c r="W54" s="425"/>
      <c r="X54" s="477" t="s">
        <v>896</v>
      </c>
      <c r="Y54" s="84" t="s">
        <v>289</v>
      </c>
      <c r="Z54" s="84" t="s">
        <v>289</v>
      </c>
      <c r="AA54" s="421" t="s">
        <v>289</v>
      </c>
    </row>
    <row r="55" spans="2:27" s="69" customFormat="1" ht="15" customHeight="1" thickBot="1">
      <c r="B55" s="642" t="s">
        <v>1341</v>
      </c>
      <c r="C55" s="644" t="s">
        <v>1374</v>
      </c>
      <c r="D55" s="89" t="s">
        <v>1375</v>
      </c>
      <c r="E55" s="245"/>
      <c r="F55" s="428" t="s">
        <v>289</v>
      </c>
      <c r="G55" s="338"/>
      <c r="H55" s="338"/>
      <c r="I55" s="483"/>
      <c r="K55" s="642" t="s">
        <v>946</v>
      </c>
      <c r="L55" s="644" t="s">
        <v>1374</v>
      </c>
      <c r="M55" s="89" t="s">
        <v>1375</v>
      </c>
      <c r="N55" s="427"/>
      <c r="O55" s="428" t="s">
        <v>289</v>
      </c>
      <c r="P55" s="338" t="s">
        <v>289</v>
      </c>
      <c r="Q55" s="338" t="s">
        <v>289</v>
      </c>
      <c r="R55" s="483" t="s">
        <v>289</v>
      </c>
      <c r="T55" s="642" t="s">
        <v>946</v>
      </c>
      <c r="U55" s="644" t="s">
        <v>1374</v>
      </c>
      <c r="V55" s="89" t="s">
        <v>1375</v>
      </c>
      <c r="W55" s="427"/>
      <c r="X55" s="428" t="s">
        <v>289</v>
      </c>
      <c r="Y55" s="338" t="s">
        <v>289</v>
      </c>
      <c r="Z55" s="338" t="s">
        <v>289</v>
      </c>
      <c r="AA55" s="483" t="s">
        <v>289</v>
      </c>
    </row>
    <row r="56" spans="2:27" s="69" customFormat="1" ht="15" customHeight="1" thickBot="1">
      <c r="K56" s="84"/>
    </row>
    <row r="57" spans="2:27" s="69" customFormat="1" ht="15" customHeight="1" thickBot="1">
      <c r="B57" s="204" t="s">
        <v>116</v>
      </c>
      <c r="C57" s="381" t="s">
        <v>68</v>
      </c>
      <c r="D57" s="1685" t="s">
        <v>829</v>
      </c>
      <c r="E57" s="2053"/>
      <c r="F57" s="2053"/>
      <c r="G57" s="2053"/>
      <c r="H57" s="2053"/>
      <c r="I57" s="2054"/>
      <c r="K57" s="397" t="s">
        <v>116</v>
      </c>
      <c r="L57" s="381" t="s">
        <v>68</v>
      </c>
      <c r="M57" s="1685" t="s">
        <v>829</v>
      </c>
      <c r="N57" s="2053"/>
      <c r="O57" s="2053"/>
      <c r="P57" s="2053"/>
      <c r="Q57" s="2053"/>
      <c r="R57" s="2054"/>
      <c r="T57" s="397" t="s">
        <v>116</v>
      </c>
      <c r="U57" s="381" t="s">
        <v>68</v>
      </c>
      <c r="V57" s="1685" t="s">
        <v>829</v>
      </c>
      <c r="W57" s="2053"/>
      <c r="X57" s="2053"/>
      <c r="Y57" s="2053"/>
      <c r="Z57" s="2053"/>
      <c r="AA57" s="2054"/>
    </row>
    <row r="58" spans="2:27" s="69" customFormat="1" ht="15" customHeight="1" thickBot="1">
      <c r="B58" s="415" t="s">
        <v>1332</v>
      </c>
      <c r="C58" s="719" t="s">
        <v>1353</v>
      </c>
      <c r="D58" s="2192"/>
      <c r="E58" s="2192"/>
      <c r="F58" s="2192"/>
      <c r="G58" s="2192"/>
      <c r="H58" s="2192"/>
      <c r="I58" s="2193"/>
      <c r="K58" s="415" t="s">
        <v>837</v>
      </c>
      <c r="L58" s="719" t="s">
        <v>1353</v>
      </c>
      <c r="M58" s="2192"/>
      <c r="N58" s="2192"/>
      <c r="O58" s="2192"/>
      <c r="P58" s="2192"/>
      <c r="Q58" s="2192"/>
      <c r="R58" s="2193"/>
      <c r="T58" s="415" t="s">
        <v>837</v>
      </c>
      <c r="U58" s="719" t="s">
        <v>1353</v>
      </c>
      <c r="V58" s="2192"/>
      <c r="W58" s="2192"/>
      <c r="X58" s="2192"/>
      <c r="Y58" s="2192"/>
      <c r="Z58" s="2192"/>
      <c r="AA58" s="2193"/>
    </row>
    <row r="59" spans="2:27" s="69" customFormat="1" ht="15" customHeight="1" thickBot="1">
      <c r="K59" s="84"/>
    </row>
    <row r="60" spans="2:27" s="69" customFormat="1" ht="15" customHeight="1" thickBot="1">
      <c r="B60" s="204" t="s">
        <v>1376</v>
      </c>
      <c r="C60" s="1669" t="s">
        <v>1377</v>
      </c>
      <c r="D60" s="2192"/>
      <c r="E60" s="2192"/>
      <c r="F60" s="2192"/>
      <c r="G60" s="2192"/>
      <c r="H60" s="2192"/>
      <c r="I60" s="2193"/>
      <c r="K60" s="204" t="s">
        <v>1376</v>
      </c>
      <c r="L60" s="1669" t="s">
        <v>1377</v>
      </c>
      <c r="M60" s="2192"/>
      <c r="N60" s="2192"/>
      <c r="O60" s="2192"/>
      <c r="P60" s="2192"/>
      <c r="Q60" s="2192"/>
      <c r="R60" s="2193"/>
      <c r="T60" s="204" t="s">
        <v>1376</v>
      </c>
      <c r="U60" s="1669" t="s">
        <v>1377</v>
      </c>
      <c r="V60" s="2192"/>
      <c r="W60" s="2192"/>
      <c r="X60" s="2192"/>
      <c r="Y60" s="2192"/>
      <c r="Z60" s="2192"/>
      <c r="AA60" s="2193"/>
    </row>
    <row r="61" spans="2:27" s="69" customFormat="1" ht="15" customHeight="1">
      <c r="B61" s="892" t="s">
        <v>800</v>
      </c>
      <c r="C61" s="464" t="s">
        <v>1378</v>
      </c>
      <c r="D61" s="651" t="s">
        <v>665</v>
      </c>
      <c r="E61" s="651" t="s">
        <v>577</v>
      </c>
      <c r="F61" s="2341" t="s">
        <v>1379</v>
      </c>
      <c r="G61" s="2342"/>
      <c r="H61" s="893" t="s">
        <v>1380</v>
      </c>
      <c r="I61" s="894" t="s">
        <v>1381</v>
      </c>
      <c r="K61" s="2334" t="s">
        <v>800</v>
      </c>
      <c r="L61" s="2337" t="s">
        <v>1378</v>
      </c>
      <c r="M61" s="2296" t="s">
        <v>665</v>
      </c>
      <c r="N61" s="2296" t="s">
        <v>1382</v>
      </c>
      <c r="O61" s="2341" t="s">
        <v>1379</v>
      </c>
      <c r="P61" s="2342"/>
      <c r="Q61" s="893" t="s">
        <v>1380</v>
      </c>
      <c r="R61" s="894" t="s">
        <v>1381</v>
      </c>
      <c r="T61" s="2334" t="s">
        <v>800</v>
      </c>
      <c r="U61" s="2337" t="s">
        <v>1378</v>
      </c>
      <c r="V61" s="2296" t="s">
        <v>665</v>
      </c>
      <c r="W61" s="2296" t="s">
        <v>1382</v>
      </c>
      <c r="X61" s="2341" t="s">
        <v>1379</v>
      </c>
      <c r="Y61" s="2342"/>
      <c r="Z61" s="893" t="s">
        <v>1380</v>
      </c>
      <c r="AA61" s="894" t="s">
        <v>1381</v>
      </c>
    </row>
    <row r="62" spans="2:27" s="69" customFormat="1" ht="15" customHeight="1">
      <c r="B62" s="895"/>
      <c r="C62" s="650"/>
      <c r="D62" s="652"/>
      <c r="E62" s="653" t="s">
        <v>1383</v>
      </c>
      <c r="F62" s="653" t="s">
        <v>1384</v>
      </c>
      <c r="G62" s="896" t="s">
        <v>1385</v>
      </c>
      <c r="H62" s="897" t="s">
        <v>1386</v>
      </c>
      <c r="I62" s="898" t="s">
        <v>1387</v>
      </c>
      <c r="K62" s="2335"/>
      <c r="L62" s="2338"/>
      <c r="M62" s="2340"/>
      <c r="N62" s="2297"/>
      <c r="O62" s="653" t="s">
        <v>1384</v>
      </c>
      <c r="P62" s="896" t="s">
        <v>1385</v>
      </c>
      <c r="Q62" s="897" t="s">
        <v>1386</v>
      </c>
      <c r="R62" s="898" t="s">
        <v>1387</v>
      </c>
      <c r="T62" s="2335"/>
      <c r="U62" s="2338"/>
      <c r="V62" s="2340"/>
      <c r="W62" s="2297"/>
      <c r="X62" s="653" t="s">
        <v>1384</v>
      </c>
      <c r="Y62" s="896" t="s">
        <v>1385</v>
      </c>
      <c r="Z62" s="897" t="s">
        <v>1386</v>
      </c>
      <c r="AA62" s="898" t="s">
        <v>1387</v>
      </c>
    </row>
    <row r="63" spans="2:27" s="69" customFormat="1" ht="15" customHeight="1">
      <c r="B63" s="895"/>
      <c r="C63" s="650"/>
      <c r="D63" s="652"/>
      <c r="E63" s="652" t="s">
        <v>1196</v>
      </c>
      <c r="F63" s="899" t="s">
        <v>1388</v>
      </c>
      <c r="G63" s="900" t="s">
        <v>1389</v>
      </c>
      <c r="H63" s="897" t="s">
        <v>1390</v>
      </c>
      <c r="I63" s="901" t="s">
        <v>1391</v>
      </c>
      <c r="K63" s="2335"/>
      <c r="L63" s="2338"/>
      <c r="M63" s="2297"/>
      <c r="N63" s="652" t="s">
        <v>1196</v>
      </c>
      <c r="O63" s="899" t="s">
        <v>1388</v>
      </c>
      <c r="P63" s="900" t="s">
        <v>1389</v>
      </c>
      <c r="Q63" s="897" t="s">
        <v>1390</v>
      </c>
      <c r="R63" s="901" t="s">
        <v>1391</v>
      </c>
      <c r="T63" s="2335"/>
      <c r="U63" s="2338"/>
      <c r="V63" s="2297"/>
      <c r="W63" s="652" t="s">
        <v>1196</v>
      </c>
      <c r="X63" s="899" t="s">
        <v>1388</v>
      </c>
      <c r="Y63" s="900" t="s">
        <v>1389</v>
      </c>
      <c r="Z63" s="897" t="s">
        <v>1390</v>
      </c>
      <c r="AA63" s="901" t="s">
        <v>1391</v>
      </c>
    </row>
    <row r="64" spans="2:27" s="69" customFormat="1" ht="15" customHeight="1" thickBot="1">
      <c r="B64" s="337"/>
      <c r="C64" s="391"/>
      <c r="D64" s="480" t="s">
        <v>730</v>
      </c>
      <c r="E64" s="480" t="s">
        <v>257</v>
      </c>
      <c r="F64" s="480" t="s">
        <v>289</v>
      </c>
      <c r="G64" s="480" t="s">
        <v>289</v>
      </c>
      <c r="H64" s="480" t="s">
        <v>1392</v>
      </c>
      <c r="I64" s="781" t="s">
        <v>289</v>
      </c>
      <c r="K64" s="2336"/>
      <c r="L64" s="2339"/>
      <c r="M64" s="480" t="s">
        <v>730</v>
      </c>
      <c r="N64" s="480" t="s">
        <v>257</v>
      </c>
      <c r="O64" s="480" t="s">
        <v>289</v>
      </c>
      <c r="P64" s="480" t="s">
        <v>289</v>
      </c>
      <c r="Q64" s="480" t="s">
        <v>1392</v>
      </c>
      <c r="R64" s="781" t="s">
        <v>289</v>
      </c>
      <c r="T64" s="2336"/>
      <c r="U64" s="2339"/>
      <c r="V64" s="480" t="s">
        <v>730</v>
      </c>
      <c r="W64" s="480" t="s">
        <v>257</v>
      </c>
      <c r="X64" s="480" t="s">
        <v>289</v>
      </c>
      <c r="Y64" s="480" t="s">
        <v>289</v>
      </c>
      <c r="Z64" s="480" t="s">
        <v>1392</v>
      </c>
      <c r="AA64" s="781" t="s">
        <v>289</v>
      </c>
    </row>
    <row r="65" spans="2:27" s="69" customFormat="1" ht="15" customHeight="1">
      <c r="B65" s="402" t="s">
        <v>1332</v>
      </c>
      <c r="C65" s="432"/>
      <c r="D65" s="240"/>
      <c r="E65" s="433"/>
      <c r="F65" s="491"/>
      <c r="G65" s="963"/>
      <c r="H65" s="240"/>
      <c r="I65" s="434"/>
      <c r="K65" s="235" t="s">
        <v>837</v>
      </c>
      <c r="L65" s="1521">
        <f>C65</f>
        <v>0</v>
      </c>
      <c r="M65" s="943">
        <f t="shared" ref="M65:R65" si="6">D65</f>
        <v>0</v>
      </c>
      <c r="N65" s="950">
        <f t="shared" si="6"/>
        <v>0</v>
      </c>
      <c r="O65" s="945">
        <f t="shared" si="6"/>
        <v>0</v>
      </c>
      <c r="P65" s="946">
        <f t="shared" si="6"/>
        <v>0</v>
      </c>
      <c r="Q65" s="943">
        <f t="shared" si="6"/>
        <v>0</v>
      </c>
      <c r="R65" s="439">
        <f t="shared" si="6"/>
        <v>0</v>
      </c>
      <c r="T65" s="235" t="s">
        <v>837</v>
      </c>
      <c r="U65" s="435"/>
      <c r="V65" s="436"/>
      <c r="W65" s="437"/>
      <c r="X65" s="436"/>
      <c r="Y65" s="438"/>
      <c r="Z65" s="436"/>
      <c r="AA65" s="439"/>
    </row>
    <row r="66" spans="2:27" s="69" customFormat="1" ht="15" customHeight="1">
      <c r="B66" s="405" t="s">
        <v>1335</v>
      </c>
      <c r="C66" s="440"/>
      <c r="D66" s="423"/>
      <c r="E66" s="441"/>
      <c r="F66" s="479"/>
      <c r="G66" s="964"/>
      <c r="H66" s="423"/>
      <c r="I66" s="442"/>
      <c r="K66" s="443" t="s">
        <v>839</v>
      </c>
      <c r="L66" s="957">
        <f t="shared" ref="L66:L67" si="7">C66</f>
        <v>0</v>
      </c>
      <c r="M66" s="493">
        <f t="shared" ref="M66:M67" si="8">D66</f>
        <v>0</v>
      </c>
      <c r="N66" s="493">
        <f t="shared" ref="N66:N67" si="9">E66</f>
        <v>0</v>
      </c>
      <c r="O66" s="252">
        <f t="shared" ref="O66:O67" si="10">F66</f>
        <v>0</v>
      </c>
      <c r="P66" s="252">
        <f t="shared" ref="P66:P67" si="11">G66</f>
        <v>0</v>
      </c>
      <c r="Q66" s="493">
        <f t="shared" ref="Q66:Q67" si="12">H66</f>
        <v>0</v>
      </c>
      <c r="R66" s="97">
        <f t="shared" ref="R66:R67" si="13">I66</f>
        <v>0</v>
      </c>
      <c r="T66" s="443" t="s">
        <v>839</v>
      </c>
      <c r="U66" s="444"/>
      <c r="V66" s="423"/>
      <c r="W66" s="445"/>
      <c r="X66" s="423"/>
      <c r="Y66" s="423"/>
      <c r="Z66" s="423"/>
      <c r="AA66" s="97"/>
    </row>
    <row r="67" spans="2:27" s="69" customFormat="1" ht="15" customHeight="1" thickBot="1">
      <c r="B67" s="647" t="s">
        <v>1338</v>
      </c>
      <c r="C67" s="446"/>
      <c r="D67" s="323"/>
      <c r="E67" s="447"/>
      <c r="F67" s="343"/>
      <c r="G67" s="965"/>
      <c r="H67" s="323"/>
      <c r="I67" s="448"/>
      <c r="K67" s="237" t="s">
        <v>841</v>
      </c>
      <c r="L67" s="958">
        <f t="shared" si="7"/>
        <v>0</v>
      </c>
      <c r="M67" s="497">
        <f t="shared" si="8"/>
        <v>0</v>
      </c>
      <c r="N67" s="959">
        <f t="shared" si="9"/>
        <v>0</v>
      </c>
      <c r="O67" s="961">
        <f t="shared" si="10"/>
        <v>0</v>
      </c>
      <c r="P67" s="962">
        <f t="shared" si="11"/>
        <v>0</v>
      </c>
      <c r="Q67" s="497">
        <f t="shared" si="12"/>
        <v>0</v>
      </c>
      <c r="R67" s="448">
        <f t="shared" si="13"/>
        <v>0</v>
      </c>
      <c r="T67" s="237" t="s">
        <v>841</v>
      </c>
      <c r="U67" s="449"/>
      <c r="V67" s="323"/>
      <c r="W67" s="450"/>
      <c r="X67" s="323"/>
      <c r="Y67" s="451"/>
      <c r="Z67" s="323"/>
      <c r="AA67" s="448"/>
    </row>
    <row r="68" spans="2:27" s="69" customFormat="1" ht="15" customHeight="1" thickBot="1">
      <c r="B68" s="2343" t="s">
        <v>606</v>
      </c>
      <c r="C68" s="2384"/>
      <c r="D68" s="457">
        <f>SUM(D65:D67)</f>
        <v>0</v>
      </c>
      <c r="E68" s="315">
        <f>SUM(E65:E67)</f>
        <v>0</v>
      </c>
      <c r="F68" s="452" t="s">
        <v>289</v>
      </c>
      <c r="G68" s="452" t="s">
        <v>289</v>
      </c>
      <c r="H68" s="453" t="s">
        <v>289</v>
      </c>
      <c r="I68" s="454" t="s">
        <v>289</v>
      </c>
      <c r="K68" s="2343" t="s">
        <v>606</v>
      </c>
      <c r="L68" s="2344"/>
      <c r="M68" s="858">
        <f>SUM(M65:M67)</f>
        <v>0</v>
      </c>
      <c r="N68" s="858">
        <f>SUM(N65:N67)</f>
        <v>0</v>
      </c>
      <c r="O68" s="455" t="s">
        <v>289</v>
      </c>
      <c r="P68" s="456" t="s">
        <v>289</v>
      </c>
      <c r="Q68" s="453" t="s">
        <v>289</v>
      </c>
      <c r="R68" s="454" t="s">
        <v>289</v>
      </c>
      <c r="T68" s="2343" t="s">
        <v>606</v>
      </c>
      <c r="U68" s="2344"/>
      <c r="V68" s="457">
        <f>SUM(V65:V67)</f>
        <v>0</v>
      </c>
      <c r="W68" s="315">
        <f>SUM(W65:W67)</f>
        <v>0</v>
      </c>
      <c r="X68" s="455" t="s">
        <v>289</v>
      </c>
      <c r="Y68" s="456" t="s">
        <v>289</v>
      </c>
      <c r="Z68" s="453" t="s">
        <v>289</v>
      </c>
      <c r="AA68" s="454" t="s">
        <v>289</v>
      </c>
    </row>
    <row r="69" spans="2:27" s="69" customFormat="1" ht="15" customHeight="1" thickBot="1">
      <c r="B69" s="1448" t="s">
        <v>1393</v>
      </c>
      <c r="K69" s="842"/>
      <c r="M69" s="417"/>
      <c r="N69" s="417"/>
      <c r="O69" s="417"/>
      <c r="P69" s="417"/>
      <c r="Q69" s="417"/>
      <c r="R69" s="417"/>
      <c r="T69" s="417"/>
      <c r="U69" s="417"/>
      <c r="V69" s="417"/>
      <c r="W69" s="417"/>
      <c r="X69" s="417"/>
      <c r="Y69" s="417"/>
      <c r="Z69" s="417"/>
      <c r="AA69" s="417"/>
    </row>
    <row r="70" spans="2:27" s="69" customFormat="1" ht="15" customHeight="1" thickBot="1">
      <c r="B70" s="351" t="s">
        <v>126</v>
      </c>
      <c r="C70" s="393" t="s">
        <v>1394</v>
      </c>
      <c r="D70" s="2345">
        <f>D15</f>
        <v>0</v>
      </c>
      <c r="E70" s="2346"/>
      <c r="F70" s="2346"/>
      <c r="G70" s="2346"/>
      <c r="H70" s="2346"/>
      <c r="I70" s="2347"/>
      <c r="K70" s="351" t="s">
        <v>126</v>
      </c>
      <c r="L70" s="393" t="s">
        <v>1394</v>
      </c>
      <c r="M70" s="2345">
        <f>M15</f>
        <v>0</v>
      </c>
      <c r="N70" s="2346"/>
      <c r="O70" s="2346"/>
      <c r="P70" s="2346"/>
      <c r="Q70" s="2346"/>
      <c r="R70" s="2347"/>
      <c r="T70" s="351" t="s">
        <v>126</v>
      </c>
      <c r="U70" s="393" t="s">
        <v>1394</v>
      </c>
      <c r="V70" s="2345">
        <f>V15</f>
        <v>0</v>
      </c>
      <c r="W70" s="2346"/>
      <c r="X70" s="2346"/>
      <c r="Y70" s="2346"/>
      <c r="Z70" s="2346"/>
      <c r="AA70" s="2347"/>
    </row>
    <row r="71" spans="2:27" s="69" customFormat="1" ht="15" customHeight="1">
      <c r="B71" s="539" t="s">
        <v>1332</v>
      </c>
      <c r="C71" s="459" t="s">
        <v>698</v>
      </c>
      <c r="D71" s="653" t="s">
        <v>699</v>
      </c>
      <c r="E71" s="930"/>
      <c r="F71" s="653" t="s">
        <v>615</v>
      </c>
      <c r="G71" s="2430" t="s">
        <v>1395</v>
      </c>
      <c r="H71" s="2431"/>
      <c r="I71" s="460"/>
      <c r="K71" s="402" t="s">
        <v>837</v>
      </c>
      <c r="L71" s="461" t="s">
        <v>698</v>
      </c>
      <c r="M71" s="902" t="s">
        <v>699</v>
      </c>
      <c r="N71" s="966">
        <f>E71</f>
        <v>0</v>
      </c>
      <c r="O71" s="903" t="s">
        <v>615</v>
      </c>
      <c r="P71" s="2361" t="s">
        <v>1396</v>
      </c>
      <c r="Q71" s="2429"/>
      <c r="R71" s="463">
        <f>I71</f>
        <v>0</v>
      </c>
      <c r="T71" s="402" t="s">
        <v>837</v>
      </c>
      <c r="U71" s="461" t="s">
        <v>698</v>
      </c>
      <c r="V71" s="902" t="s">
        <v>699</v>
      </c>
      <c r="W71" s="966"/>
      <c r="X71" s="903" t="s">
        <v>615</v>
      </c>
      <c r="Y71" s="2348" t="s">
        <v>1397</v>
      </c>
      <c r="Z71" s="2349"/>
      <c r="AA71" s="463">
        <f>R71</f>
        <v>0</v>
      </c>
    </row>
    <row r="72" spans="2:27" s="69" customFormat="1" ht="15" customHeight="1">
      <c r="B72" s="405" t="s">
        <v>1335</v>
      </c>
      <c r="C72" s="643" t="s">
        <v>1398</v>
      </c>
      <c r="D72" s="88" t="s">
        <v>1399</v>
      </c>
      <c r="E72" s="445"/>
      <c r="F72" s="88" t="s">
        <v>119</v>
      </c>
      <c r="G72" s="2350" t="s">
        <v>1400</v>
      </c>
      <c r="H72" s="2050"/>
      <c r="I72" s="2351"/>
      <c r="K72" s="405" t="s">
        <v>839</v>
      </c>
      <c r="L72" s="465" t="s">
        <v>1398</v>
      </c>
      <c r="M72" s="904" t="s">
        <v>1399</v>
      </c>
      <c r="N72" s="512">
        <f t="shared" ref="N72:N73" si="14">E72</f>
        <v>0</v>
      </c>
      <c r="O72" s="886" t="s">
        <v>119</v>
      </c>
      <c r="P72" s="2350" t="s">
        <v>1400</v>
      </c>
      <c r="Q72" s="2050"/>
      <c r="R72" s="2351"/>
      <c r="T72" s="405" t="s">
        <v>839</v>
      </c>
      <c r="U72" s="465" t="s">
        <v>1398</v>
      </c>
      <c r="V72" s="904" t="s">
        <v>1399</v>
      </c>
      <c r="W72" s="512"/>
      <c r="X72" s="886" t="s">
        <v>119</v>
      </c>
      <c r="Y72" s="2350" t="s">
        <v>1400</v>
      </c>
      <c r="Z72" s="2050"/>
      <c r="AA72" s="2351"/>
    </row>
    <row r="73" spans="2:27" s="69" customFormat="1" ht="15" customHeight="1">
      <c r="B73" s="647" t="s">
        <v>1338</v>
      </c>
      <c r="C73" s="643" t="s">
        <v>1401</v>
      </c>
      <c r="D73" s="88" t="s">
        <v>1402</v>
      </c>
      <c r="E73" s="466"/>
      <c r="F73" s="88" t="s">
        <v>119</v>
      </c>
      <c r="G73" s="2350" t="s">
        <v>1400</v>
      </c>
      <c r="H73" s="2050"/>
      <c r="I73" s="2351"/>
      <c r="K73" s="647" t="s">
        <v>841</v>
      </c>
      <c r="L73" s="465" t="s">
        <v>1401</v>
      </c>
      <c r="M73" s="904" t="s">
        <v>1402</v>
      </c>
      <c r="N73" s="512">
        <f t="shared" si="14"/>
        <v>0</v>
      </c>
      <c r="O73" s="886" t="s">
        <v>119</v>
      </c>
      <c r="P73" s="2350" t="s">
        <v>1400</v>
      </c>
      <c r="Q73" s="2050"/>
      <c r="R73" s="2351"/>
      <c r="T73" s="647" t="s">
        <v>841</v>
      </c>
      <c r="U73" s="465" t="s">
        <v>1401</v>
      </c>
      <c r="V73" s="904" t="s">
        <v>1402</v>
      </c>
      <c r="W73" s="512"/>
      <c r="X73" s="886" t="s">
        <v>119</v>
      </c>
      <c r="Y73" s="2350" t="s">
        <v>1400</v>
      </c>
      <c r="Z73" s="2050"/>
      <c r="AA73" s="2351"/>
    </row>
    <row r="74" spans="2:27" s="69" customFormat="1" ht="15" customHeight="1" thickBot="1">
      <c r="B74" s="647" t="s">
        <v>1341</v>
      </c>
      <c r="C74" s="465" t="s">
        <v>1403</v>
      </c>
      <c r="D74" s="88" t="s">
        <v>1404</v>
      </c>
      <c r="E74" s="980"/>
      <c r="F74" s="88" t="s">
        <v>373</v>
      </c>
      <c r="G74" s="2435" t="s">
        <v>1405</v>
      </c>
      <c r="H74" s="2436"/>
      <c r="I74" s="2437"/>
      <c r="K74" s="648" t="s">
        <v>946</v>
      </c>
      <c r="L74" s="467" t="s">
        <v>1403</v>
      </c>
      <c r="M74" s="526" t="s">
        <v>1406</v>
      </c>
      <c r="N74" s="928">
        <f>E74</f>
        <v>0</v>
      </c>
      <c r="O74" s="905" t="s">
        <v>373</v>
      </c>
      <c r="P74" s="2352" t="s">
        <v>1405</v>
      </c>
      <c r="Q74" s="2353"/>
      <c r="R74" s="2354"/>
      <c r="T74" s="648" t="s">
        <v>946</v>
      </c>
      <c r="U74" s="467" t="s">
        <v>1403</v>
      </c>
      <c r="V74" s="526" t="s">
        <v>1406</v>
      </c>
      <c r="W74" s="928">
        <f>N74</f>
        <v>0</v>
      </c>
      <c r="X74" s="905" t="s">
        <v>373</v>
      </c>
      <c r="Y74" s="2352" t="s">
        <v>1405</v>
      </c>
      <c r="Z74" s="2353"/>
      <c r="AA74" s="2354"/>
    </row>
    <row r="75" spans="2:27" s="69" customFormat="1" ht="15" customHeight="1" thickBot="1">
      <c r="B75" s="405" t="s">
        <v>1343</v>
      </c>
      <c r="C75" s="287" t="s">
        <v>1407</v>
      </c>
      <c r="D75" s="652" t="s">
        <v>1408</v>
      </c>
      <c r="E75" s="931"/>
      <c r="F75" s="652" t="s">
        <v>1409</v>
      </c>
      <c r="G75" s="2381" t="s">
        <v>1410</v>
      </c>
      <c r="H75" s="2433"/>
      <c r="I75" s="469"/>
      <c r="K75" s="402" t="s">
        <v>843</v>
      </c>
      <c r="L75" s="220" t="s">
        <v>1411</v>
      </c>
      <c r="M75" s="484" t="s">
        <v>1412</v>
      </c>
      <c r="N75" s="966">
        <f>'1.2. System grzewczy'!E55</f>
        <v>0</v>
      </c>
      <c r="O75" s="773" t="s">
        <v>257</v>
      </c>
      <c r="T75" s="402" t="s">
        <v>843</v>
      </c>
      <c r="U75" s="220" t="s">
        <v>1411</v>
      </c>
      <c r="V75" s="484" t="s">
        <v>1412</v>
      </c>
      <c r="W75" s="966">
        <f>'1.2. System grzewczy'!BB55</f>
        <v>0</v>
      </c>
      <c r="X75" s="773" t="s">
        <v>257</v>
      </c>
      <c r="Y75" s="2298" t="s">
        <v>1413</v>
      </c>
      <c r="Z75" s="2299"/>
      <c r="AA75" s="2299"/>
    </row>
    <row r="76" spans="2:27" s="69" customFormat="1" ht="15" customHeight="1">
      <c r="B76" s="2434" t="s">
        <v>1344</v>
      </c>
      <c r="C76" s="2330" t="s">
        <v>1414</v>
      </c>
      <c r="D76" s="2296" t="s">
        <v>1415</v>
      </c>
      <c r="E76" s="527">
        <f>1000*E77/3.6</f>
        <v>0</v>
      </c>
      <c r="F76" s="773" t="s">
        <v>342</v>
      </c>
      <c r="G76" s="91"/>
      <c r="H76" s="91"/>
      <c r="I76" s="91"/>
      <c r="K76" s="2313" t="s">
        <v>846</v>
      </c>
      <c r="L76" s="2406" t="s">
        <v>1416</v>
      </c>
      <c r="M76" s="2321" t="s">
        <v>582</v>
      </c>
      <c r="N76" s="967">
        <f>'1.2. System grzewczy'!F55</f>
        <v>0</v>
      </c>
      <c r="O76" s="777" t="s">
        <v>302</v>
      </c>
      <c r="T76" s="2313" t="s">
        <v>846</v>
      </c>
      <c r="U76" s="2406" t="s">
        <v>1416</v>
      </c>
      <c r="V76" s="2321" t="s">
        <v>582</v>
      </c>
      <c r="W76" s="967">
        <f>'1.2. System grzewczy'!BC55</f>
        <v>0</v>
      </c>
      <c r="X76" s="777" t="s">
        <v>302</v>
      </c>
      <c r="Y76" s="2021"/>
      <c r="Z76" s="2022"/>
      <c r="AA76" s="2022"/>
    </row>
    <row r="77" spans="2:27" s="69" customFormat="1" ht="15" customHeight="1" thickBot="1">
      <c r="B77" s="2408"/>
      <c r="C77" s="2332"/>
      <c r="D77" s="2333"/>
      <c r="E77" s="525">
        <f>E75*E71</f>
        <v>0</v>
      </c>
      <c r="F77" s="906" t="s">
        <v>1417</v>
      </c>
      <c r="G77" s="91"/>
      <c r="H77" s="91"/>
      <c r="I77" s="91"/>
      <c r="K77" s="2314"/>
      <c r="L77" s="2407"/>
      <c r="M77" s="2297"/>
      <c r="N77" s="968">
        <f>'1.2. System grzewczy'!G55</f>
        <v>0</v>
      </c>
      <c r="O77" s="907" t="s">
        <v>618</v>
      </c>
      <c r="T77" s="2314"/>
      <c r="U77" s="2407"/>
      <c r="V77" s="2297"/>
      <c r="W77" s="968">
        <f>'1.2. System grzewczy'!BD55</f>
        <v>0</v>
      </c>
      <c r="X77" s="907" t="s">
        <v>618</v>
      </c>
    </row>
    <row r="78" spans="2:27" s="69" customFormat="1" ht="15" customHeight="1">
      <c r="K78" s="647" t="s">
        <v>848</v>
      </c>
      <c r="L78" s="95" t="s">
        <v>1418</v>
      </c>
      <c r="M78" s="88" t="s">
        <v>1419</v>
      </c>
      <c r="N78" s="512">
        <f>'1.2. System grzewczy'!F60</f>
        <v>0</v>
      </c>
      <c r="O78" s="377" t="s">
        <v>289</v>
      </c>
      <c r="T78" s="647" t="s">
        <v>848</v>
      </c>
      <c r="U78" s="95" t="s">
        <v>1418</v>
      </c>
      <c r="V78" s="88" t="s">
        <v>1419</v>
      </c>
      <c r="W78" s="512">
        <f>'1.2. System grzewczy'!BC60</f>
        <v>0</v>
      </c>
      <c r="X78" s="377" t="s">
        <v>289</v>
      </c>
    </row>
    <row r="79" spans="2:27" s="69" customFormat="1" ht="15" customHeight="1">
      <c r="C79" s="1539" t="s">
        <v>1420</v>
      </c>
      <c r="K79" s="647" t="s">
        <v>850</v>
      </c>
      <c r="L79" s="645" t="s">
        <v>1421</v>
      </c>
      <c r="M79" s="477" t="s">
        <v>479</v>
      </c>
      <c r="N79" s="512">
        <f>'1.2. System grzewczy'!F63</f>
        <v>0</v>
      </c>
      <c r="O79" s="377" t="s">
        <v>289</v>
      </c>
      <c r="T79" s="647" t="s">
        <v>850</v>
      </c>
      <c r="U79" s="645" t="s">
        <v>1421</v>
      </c>
      <c r="V79" s="477" t="s">
        <v>479</v>
      </c>
      <c r="W79" s="512">
        <f>'1.2. System grzewczy'!BC63</f>
        <v>0</v>
      </c>
      <c r="X79" s="377" t="s">
        <v>289</v>
      </c>
    </row>
    <row r="80" spans="2:27" s="69" customFormat="1" ht="15" customHeight="1">
      <c r="C80" s="1539" t="s">
        <v>1422</v>
      </c>
      <c r="K80" s="2313" t="s">
        <v>852</v>
      </c>
      <c r="L80" s="2406" t="s">
        <v>1423</v>
      </c>
      <c r="M80" s="2321" t="s">
        <v>584</v>
      </c>
      <c r="N80" s="967" t="e">
        <f>'1.2. System grzewczy'!F66</f>
        <v>#DIV/0!</v>
      </c>
      <c r="O80" s="901" t="s">
        <v>302</v>
      </c>
      <c r="T80" s="2313" t="s">
        <v>852</v>
      </c>
      <c r="U80" s="2406" t="s">
        <v>1423</v>
      </c>
      <c r="V80" s="2321" t="s">
        <v>584</v>
      </c>
      <c r="W80" s="967" t="e">
        <f>'1.2. System grzewczy'!BC66</f>
        <v>#DIV/0!</v>
      </c>
      <c r="X80" s="901" t="s">
        <v>302</v>
      </c>
    </row>
    <row r="81" spans="2:27" s="69" customFormat="1" ht="15" customHeight="1" thickBot="1">
      <c r="C81" s="1539" t="s">
        <v>1424</v>
      </c>
      <c r="K81" s="2408"/>
      <c r="L81" s="2339"/>
      <c r="M81" s="2333"/>
      <c r="N81" s="928" t="e">
        <f>'1.2. System grzewczy'!G66</f>
        <v>#DIV/0!</v>
      </c>
      <c r="O81" s="781" t="s">
        <v>618</v>
      </c>
      <c r="T81" s="2408"/>
      <c r="U81" s="2339"/>
      <c r="V81" s="2333"/>
      <c r="W81" s="928" t="e">
        <f>0.001*3.6*W80</f>
        <v>#DIV/0!</v>
      </c>
      <c r="X81" s="781" t="s">
        <v>618</v>
      </c>
    </row>
    <row r="82" spans="2:27" s="69" customFormat="1" ht="15" customHeight="1">
      <c r="K82" s="402" t="s">
        <v>854</v>
      </c>
      <c r="L82" s="74" t="s">
        <v>1425</v>
      </c>
      <c r="M82" s="475" t="s">
        <v>1426</v>
      </c>
      <c r="N82" s="527"/>
      <c r="O82" s="909" t="s">
        <v>119</v>
      </c>
      <c r="T82" s="402" t="s">
        <v>854</v>
      </c>
      <c r="U82" s="74" t="s">
        <v>1425</v>
      </c>
      <c r="V82" s="475" t="s">
        <v>1426</v>
      </c>
      <c r="W82" s="527"/>
      <c r="X82" s="909" t="s">
        <v>119</v>
      </c>
    </row>
    <row r="83" spans="2:27" s="69" customFormat="1" ht="15" customHeight="1">
      <c r="K83" s="2313" t="s">
        <v>856</v>
      </c>
      <c r="L83" s="2409" t="s">
        <v>1427</v>
      </c>
      <c r="M83" s="2321" t="s">
        <v>1415</v>
      </c>
      <c r="N83" s="967" t="e">
        <f>0.01*N80*N82</f>
        <v>#DIV/0!</v>
      </c>
      <c r="O83" s="901" t="s">
        <v>302</v>
      </c>
      <c r="T83" s="2313" t="s">
        <v>856</v>
      </c>
      <c r="U83" s="2409" t="s">
        <v>1427</v>
      </c>
      <c r="V83" s="2321" t="s">
        <v>1415</v>
      </c>
      <c r="W83" s="967" t="e">
        <f>0.01*W80*W82</f>
        <v>#DIV/0!</v>
      </c>
      <c r="X83" s="901" t="s">
        <v>302</v>
      </c>
    </row>
    <row r="84" spans="2:27" s="69" customFormat="1" ht="15" customHeight="1">
      <c r="K84" s="2314"/>
      <c r="L84" s="2331"/>
      <c r="M84" s="2297"/>
      <c r="N84" s="512" t="e">
        <f>0.01*N81*N82</f>
        <v>#DIV/0!</v>
      </c>
      <c r="O84" s="777" t="s">
        <v>618</v>
      </c>
      <c r="T84" s="2314"/>
      <c r="U84" s="2331"/>
      <c r="V84" s="2297"/>
      <c r="W84" s="512" t="e">
        <f>0.01*W81*W82</f>
        <v>#DIV/0!</v>
      </c>
      <c r="X84" s="777" t="s">
        <v>618</v>
      </c>
    </row>
    <row r="85" spans="2:27" s="69" customFormat="1" ht="15" customHeight="1" thickBot="1">
      <c r="K85" s="642" t="s">
        <v>858</v>
      </c>
      <c r="L85" s="644" t="s">
        <v>1428</v>
      </c>
      <c r="M85" s="910" t="s">
        <v>1429</v>
      </c>
      <c r="N85" s="513" t="e">
        <f>N84/N71</f>
        <v>#DIV/0!</v>
      </c>
      <c r="O85" s="906" t="s">
        <v>620</v>
      </c>
      <c r="T85" s="642" t="s">
        <v>858</v>
      </c>
      <c r="U85" s="644" t="s">
        <v>1428</v>
      </c>
      <c r="V85" s="910" t="s">
        <v>1429</v>
      </c>
      <c r="W85" s="513"/>
      <c r="X85" s="906" t="s">
        <v>620</v>
      </c>
    </row>
    <row r="86" spans="2:27" s="69" customFormat="1" ht="15" customHeight="1" thickBot="1">
      <c r="B86" s="216"/>
      <c r="C86" s="417"/>
      <c r="D86" s="417"/>
      <c r="E86" s="417"/>
      <c r="F86" s="417"/>
      <c r="G86" s="91"/>
      <c r="H86" s="91"/>
      <c r="I86" s="91"/>
      <c r="K86" s="84"/>
    </row>
    <row r="87" spans="2:27" s="69" customFormat="1" ht="15" customHeight="1" thickBot="1">
      <c r="B87" s="204" t="s">
        <v>129</v>
      </c>
      <c r="C87" s="473" t="s">
        <v>1430</v>
      </c>
      <c r="D87" s="2052"/>
      <c r="E87" s="2053"/>
      <c r="F87" s="2053"/>
      <c r="G87" s="2053"/>
      <c r="H87" s="2053"/>
      <c r="I87" s="2054"/>
      <c r="K87" s="204" t="s">
        <v>129</v>
      </c>
      <c r="L87" s="473" t="s">
        <v>1430</v>
      </c>
      <c r="M87" s="2345">
        <f>D87</f>
        <v>0</v>
      </c>
      <c r="N87" s="2346"/>
      <c r="O87" s="2346"/>
      <c r="P87" s="2346"/>
      <c r="Q87" s="2346"/>
      <c r="R87" s="2347"/>
      <c r="T87" s="204" t="s">
        <v>129</v>
      </c>
      <c r="U87" s="473" t="s">
        <v>1430</v>
      </c>
      <c r="V87" s="2345">
        <f>V29</f>
        <v>0</v>
      </c>
      <c r="W87" s="2346"/>
      <c r="X87" s="2346"/>
      <c r="Y87" s="2346"/>
      <c r="Z87" s="2346"/>
      <c r="AA87" s="2347"/>
    </row>
    <row r="88" spans="2:27" s="69" customFormat="1" ht="15" customHeight="1">
      <c r="B88" s="2328" t="s">
        <v>1332</v>
      </c>
      <c r="C88" s="2330" t="s">
        <v>1431</v>
      </c>
      <c r="D88" s="2441" t="s">
        <v>1432</v>
      </c>
      <c r="E88" s="932"/>
      <c r="F88" s="484" t="s">
        <v>342</v>
      </c>
      <c r="G88" s="75" t="s">
        <v>289</v>
      </c>
      <c r="H88" s="75" t="s">
        <v>289</v>
      </c>
      <c r="I88" s="478" t="s">
        <v>289</v>
      </c>
      <c r="K88" s="117" t="s">
        <v>837</v>
      </c>
      <c r="L88" s="74" t="s">
        <v>1433</v>
      </c>
      <c r="M88" s="475" t="s">
        <v>1434</v>
      </c>
      <c r="N88" s="723"/>
      <c r="O88" s="475" t="s">
        <v>119</v>
      </c>
      <c r="P88" s="77" t="s">
        <v>289</v>
      </c>
      <c r="Q88" s="77" t="s">
        <v>289</v>
      </c>
      <c r="R88" s="76" t="s">
        <v>289</v>
      </c>
      <c r="T88" s="117" t="s">
        <v>837</v>
      </c>
      <c r="U88" s="74" t="s">
        <v>1433</v>
      </c>
      <c r="V88" s="475" t="s">
        <v>1434</v>
      </c>
      <c r="W88" s="466"/>
      <c r="X88" s="475" t="s">
        <v>119</v>
      </c>
      <c r="Y88" s="77" t="s">
        <v>289</v>
      </c>
      <c r="Z88" s="77" t="s">
        <v>289</v>
      </c>
      <c r="AA88" s="76" t="s">
        <v>289</v>
      </c>
    </row>
    <row r="89" spans="2:27" s="69" customFormat="1" ht="15" customHeight="1">
      <c r="B89" s="2301"/>
      <c r="C89" s="2331"/>
      <c r="D89" s="2327"/>
      <c r="E89" s="737">
        <f>0.001*3.6*E88</f>
        <v>0</v>
      </c>
      <c r="F89" s="88" t="s">
        <v>1417</v>
      </c>
      <c r="G89" s="84" t="s">
        <v>289</v>
      </c>
      <c r="H89" s="84" t="s">
        <v>289</v>
      </c>
      <c r="I89" s="421" t="s">
        <v>289</v>
      </c>
      <c r="K89" s="113" t="s">
        <v>839</v>
      </c>
      <c r="L89" s="645" t="s">
        <v>1435</v>
      </c>
      <c r="M89" s="477" t="s">
        <v>1436</v>
      </c>
      <c r="N89" s="969">
        <f>0.01*N75*N88</f>
        <v>0</v>
      </c>
      <c r="O89" s="477" t="s">
        <v>257</v>
      </c>
      <c r="P89" s="79" t="s">
        <v>289</v>
      </c>
      <c r="Q89" s="79" t="s">
        <v>289</v>
      </c>
      <c r="R89" s="377" t="s">
        <v>289</v>
      </c>
      <c r="T89" s="113" t="s">
        <v>839</v>
      </c>
      <c r="U89" s="645" t="s">
        <v>1435</v>
      </c>
      <c r="V89" s="477" t="s">
        <v>1436</v>
      </c>
      <c r="W89" s="476">
        <f>0.01*W75*W88</f>
        <v>0</v>
      </c>
      <c r="X89" s="477" t="s">
        <v>257</v>
      </c>
      <c r="Y89" s="79" t="s">
        <v>289</v>
      </c>
      <c r="Z89" s="79" t="s">
        <v>289</v>
      </c>
      <c r="AA89" s="377" t="s">
        <v>289</v>
      </c>
    </row>
    <row r="90" spans="2:27" s="69" customFormat="1" ht="15" customHeight="1" thickBot="1">
      <c r="B90" s="212" t="s">
        <v>1335</v>
      </c>
      <c r="C90" s="467" t="s">
        <v>1437</v>
      </c>
      <c r="D90" s="480" t="s">
        <v>1438</v>
      </c>
      <c r="E90" s="481"/>
      <c r="F90" s="480" t="s">
        <v>636</v>
      </c>
      <c r="G90" s="905" t="s">
        <v>1405</v>
      </c>
      <c r="H90" s="370"/>
      <c r="I90" s="921"/>
      <c r="K90" s="109" t="s">
        <v>841</v>
      </c>
      <c r="L90" s="426" t="s">
        <v>1439</v>
      </c>
      <c r="M90" s="889" t="s">
        <v>1440</v>
      </c>
      <c r="N90" s="723">
        <f>100-N82</f>
        <v>100</v>
      </c>
      <c r="O90" s="889" t="s">
        <v>119</v>
      </c>
      <c r="P90" s="79" t="s">
        <v>289</v>
      </c>
      <c r="Q90" s="79" t="s">
        <v>289</v>
      </c>
      <c r="R90" s="377" t="s">
        <v>289</v>
      </c>
      <c r="T90" s="109" t="s">
        <v>841</v>
      </c>
      <c r="U90" s="426" t="s">
        <v>1439</v>
      </c>
      <c r="V90" s="889" t="s">
        <v>1440</v>
      </c>
      <c r="W90" s="466">
        <f>100-W82</f>
        <v>100</v>
      </c>
      <c r="X90" s="889" t="s">
        <v>119</v>
      </c>
      <c r="Y90" s="79" t="s">
        <v>289</v>
      </c>
      <c r="Z90" s="79" t="s">
        <v>289</v>
      </c>
      <c r="AA90" s="377" t="s">
        <v>289</v>
      </c>
    </row>
    <row r="91" spans="2:27" s="69" customFormat="1" ht="15" customHeight="1">
      <c r="K91" s="2300" t="s">
        <v>946</v>
      </c>
      <c r="L91" s="2302" t="s">
        <v>1441</v>
      </c>
      <c r="M91" s="2326" t="s">
        <v>1442</v>
      </c>
      <c r="N91" s="969" t="e">
        <f>0.01*N80*N90</f>
        <v>#DIV/0!</v>
      </c>
      <c r="O91" s="653" t="s">
        <v>342</v>
      </c>
      <c r="P91" s="79" t="s">
        <v>289</v>
      </c>
      <c r="Q91" s="79" t="s">
        <v>289</v>
      </c>
      <c r="R91" s="377" t="s">
        <v>289</v>
      </c>
      <c r="T91" s="2300" t="s">
        <v>946</v>
      </c>
      <c r="U91" s="2302" t="s">
        <v>1441</v>
      </c>
      <c r="V91" s="2326" t="s">
        <v>1442</v>
      </c>
      <c r="W91" s="476" t="e">
        <f>0.01*W80*W90</f>
        <v>#DIV/0!</v>
      </c>
      <c r="X91" s="653" t="s">
        <v>342</v>
      </c>
      <c r="Y91" s="79" t="s">
        <v>289</v>
      </c>
      <c r="Z91" s="79" t="s">
        <v>289</v>
      </c>
      <c r="AA91" s="377" t="s">
        <v>289</v>
      </c>
    </row>
    <row r="92" spans="2:27" s="69" customFormat="1" ht="15" customHeight="1">
      <c r="K92" s="2301"/>
      <c r="L92" s="2303"/>
      <c r="M92" s="2327"/>
      <c r="N92" s="493" t="e">
        <f>0.001*3.6*N91</f>
        <v>#DIV/0!</v>
      </c>
      <c r="O92" s="88" t="s">
        <v>1417</v>
      </c>
      <c r="P92" s="79" t="s">
        <v>289</v>
      </c>
      <c r="Q92" s="79" t="s">
        <v>289</v>
      </c>
      <c r="R92" s="377" t="s">
        <v>289</v>
      </c>
      <c r="T92" s="2301"/>
      <c r="U92" s="2303"/>
      <c r="V92" s="2327"/>
      <c r="W92" s="479" t="e">
        <f>0.001*3.6*W91</f>
        <v>#DIV/0!</v>
      </c>
      <c r="X92" s="88" t="s">
        <v>1417</v>
      </c>
      <c r="Y92" s="79" t="s">
        <v>289</v>
      </c>
      <c r="Z92" s="79" t="s">
        <v>289</v>
      </c>
      <c r="AA92" s="377" t="s">
        <v>289</v>
      </c>
    </row>
    <row r="93" spans="2:27" s="69" customFormat="1" ht="15" customHeight="1" thickBot="1">
      <c r="K93" s="212" t="s">
        <v>843</v>
      </c>
      <c r="L93" s="467" t="s">
        <v>1437</v>
      </c>
      <c r="M93" s="480" t="s">
        <v>1443</v>
      </c>
      <c r="N93" s="960">
        <f>E90</f>
        <v>0</v>
      </c>
      <c r="O93" s="480" t="s">
        <v>382</v>
      </c>
      <c r="P93" s="905" t="s">
        <v>1405</v>
      </c>
      <c r="Q93" s="646"/>
      <c r="R93" s="921"/>
      <c r="T93" s="212" t="s">
        <v>843</v>
      </c>
      <c r="U93" s="467" t="s">
        <v>1437</v>
      </c>
      <c r="V93" s="480" t="s">
        <v>1443</v>
      </c>
      <c r="W93" s="481">
        <f>N93</f>
        <v>0</v>
      </c>
      <c r="X93" s="480" t="s">
        <v>382</v>
      </c>
      <c r="Y93" s="905" t="s">
        <v>1405</v>
      </c>
      <c r="Z93" s="646"/>
      <c r="AA93" s="921"/>
    </row>
    <row r="94" spans="2:27" s="69" customFormat="1" ht="15" customHeight="1" thickBot="1">
      <c r="K94" s="84"/>
    </row>
    <row r="95" spans="2:27" s="69" customFormat="1" ht="15" customHeight="1" thickBot="1">
      <c r="B95" s="204" t="s">
        <v>137</v>
      </c>
      <c r="C95" s="482" t="s">
        <v>1444</v>
      </c>
      <c r="D95" s="518"/>
      <c r="E95" s="518"/>
      <c r="F95" s="518"/>
      <c r="G95" s="518"/>
      <c r="H95" s="518"/>
      <c r="I95" s="922"/>
      <c r="K95" s="204" t="s">
        <v>137</v>
      </c>
      <c r="L95" s="482" t="s">
        <v>1444</v>
      </c>
      <c r="M95" s="518"/>
      <c r="N95" s="518"/>
      <c r="O95" s="518"/>
      <c r="P95" s="518"/>
      <c r="Q95" s="518"/>
      <c r="R95" s="922"/>
      <c r="T95" s="204" t="s">
        <v>137</v>
      </c>
      <c r="U95" s="482" t="s">
        <v>1444</v>
      </c>
      <c r="V95" s="518"/>
      <c r="W95" s="518"/>
      <c r="X95" s="518"/>
      <c r="Y95" s="518"/>
      <c r="Z95" s="518"/>
      <c r="AA95" s="922"/>
    </row>
    <row r="96" spans="2:27" s="69" customFormat="1" ht="15" customHeight="1">
      <c r="B96" s="2328" t="s">
        <v>1332</v>
      </c>
      <c r="C96" s="2330" t="s">
        <v>1445</v>
      </c>
      <c r="D96" s="2296" t="s">
        <v>584</v>
      </c>
      <c r="E96" s="934">
        <f>E76+E88</f>
        <v>0</v>
      </c>
      <c r="F96" s="484" t="s">
        <v>342</v>
      </c>
      <c r="G96" s="75" t="s">
        <v>289</v>
      </c>
      <c r="H96" s="75" t="s">
        <v>289</v>
      </c>
      <c r="I96" s="478" t="s">
        <v>289</v>
      </c>
      <c r="K96" s="2328" t="s">
        <v>837</v>
      </c>
      <c r="L96" s="2330" t="s">
        <v>1446</v>
      </c>
      <c r="M96" s="2296" t="s">
        <v>584</v>
      </c>
      <c r="N96" s="934" t="e">
        <f>N80</f>
        <v>#DIV/0!</v>
      </c>
      <c r="O96" s="484" t="s">
        <v>342</v>
      </c>
      <c r="P96" s="75" t="s">
        <v>289</v>
      </c>
      <c r="Q96" s="75" t="s">
        <v>289</v>
      </c>
      <c r="R96" s="478" t="s">
        <v>289</v>
      </c>
      <c r="T96" s="2328" t="s">
        <v>837</v>
      </c>
      <c r="U96" s="2330" t="s">
        <v>1446</v>
      </c>
      <c r="V96" s="2296" t="s">
        <v>584</v>
      </c>
      <c r="W96" s="934" t="e">
        <f>W80</f>
        <v>#DIV/0!</v>
      </c>
      <c r="X96" s="484" t="s">
        <v>342</v>
      </c>
      <c r="Y96" s="75" t="s">
        <v>289</v>
      </c>
      <c r="Z96" s="75" t="s">
        <v>289</v>
      </c>
      <c r="AA96" s="478" t="s">
        <v>289</v>
      </c>
    </row>
    <row r="97" spans="2:39" s="69" customFormat="1" ht="15" customHeight="1" thickBot="1">
      <c r="B97" s="2329"/>
      <c r="C97" s="2332"/>
      <c r="D97" s="2333"/>
      <c r="E97" s="559">
        <f>0.001*3.6*E96</f>
        <v>0</v>
      </c>
      <c r="F97" s="480" t="s">
        <v>1417</v>
      </c>
      <c r="G97" s="338" t="s">
        <v>289</v>
      </c>
      <c r="H97" s="338" t="s">
        <v>289</v>
      </c>
      <c r="I97" s="483" t="s">
        <v>289</v>
      </c>
      <c r="K97" s="2329"/>
      <c r="L97" s="2332"/>
      <c r="M97" s="2333"/>
      <c r="N97" s="559" t="e">
        <f>0.001*3.6*N96</f>
        <v>#DIV/0!</v>
      </c>
      <c r="O97" s="480" t="s">
        <v>1417</v>
      </c>
      <c r="P97" s="338" t="s">
        <v>289</v>
      </c>
      <c r="Q97" s="338" t="s">
        <v>289</v>
      </c>
      <c r="R97" s="483" t="s">
        <v>289</v>
      </c>
      <c r="T97" s="2329"/>
      <c r="U97" s="2332"/>
      <c r="V97" s="2333"/>
      <c r="W97" s="559" t="e">
        <f>0.001*3.6*W96</f>
        <v>#DIV/0!</v>
      </c>
      <c r="X97" s="480" t="s">
        <v>1417</v>
      </c>
      <c r="Y97" s="338" t="s">
        <v>289</v>
      </c>
      <c r="Z97" s="338" t="s">
        <v>289</v>
      </c>
      <c r="AA97" s="483" t="s">
        <v>289</v>
      </c>
    </row>
    <row r="98" spans="2:39" s="69" customFormat="1" ht="15" customHeight="1" thickBot="1">
      <c r="B98" s="216"/>
      <c r="C98" s="417"/>
      <c r="D98" s="417"/>
      <c r="E98" s="417"/>
      <c r="F98" s="417"/>
      <c r="G98" s="91"/>
      <c r="H98" s="91"/>
      <c r="I98" s="91"/>
      <c r="K98" s="84"/>
    </row>
    <row r="99" spans="2:39" s="69" customFormat="1" ht="15" customHeight="1" thickBot="1">
      <c r="B99" s="204" t="s">
        <v>143</v>
      </c>
      <c r="C99" s="482" t="s">
        <v>652</v>
      </c>
      <c r="D99" s="518"/>
      <c r="E99" s="518"/>
      <c r="F99" s="518"/>
      <c r="G99" s="518"/>
      <c r="H99" s="518"/>
      <c r="I99" s="922"/>
      <c r="K99" s="204" t="s">
        <v>143</v>
      </c>
      <c r="L99" s="482" t="s">
        <v>652</v>
      </c>
      <c r="M99" s="518"/>
      <c r="N99" s="518"/>
      <c r="O99" s="518"/>
      <c r="P99" s="518"/>
      <c r="Q99" s="518"/>
      <c r="R99" s="922"/>
      <c r="T99" s="204" t="s">
        <v>162</v>
      </c>
      <c r="U99" s="482" t="s">
        <v>652</v>
      </c>
      <c r="V99" s="518"/>
      <c r="W99" s="518"/>
      <c r="X99" s="518"/>
      <c r="Y99" s="518"/>
      <c r="Z99" s="518"/>
      <c r="AA99" s="922"/>
    </row>
    <row r="100" spans="2:39" s="69" customFormat="1" ht="15" customHeight="1">
      <c r="B100" s="2328" t="s">
        <v>1332</v>
      </c>
      <c r="C100" s="2330" t="s">
        <v>1431</v>
      </c>
      <c r="D100" s="2296" t="s">
        <v>1447</v>
      </c>
      <c r="E100" s="493">
        <f>E39*E41+E46*E48</f>
        <v>0</v>
      </c>
      <c r="F100" s="484" t="s">
        <v>342</v>
      </c>
      <c r="G100" s="75" t="s">
        <v>289</v>
      </c>
      <c r="H100" s="75" t="s">
        <v>289</v>
      </c>
      <c r="I100" s="478" t="s">
        <v>289</v>
      </c>
      <c r="K100" s="2328" t="s">
        <v>837</v>
      </c>
      <c r="L100" s="2330" t="s">
        <v>1448</v>
      </c>
      <c r="M100" s="2296" t="s">
        <v>1447</v>
      </c>
      <c r="N100" s="524">
        <f>'1.2. System grzewczy'!F69</f>
        <v>0</v>
      </c>
      <c r="O100" s="484" t="s">
        <v>342</v>
      </c>
      <c r="P100" s="75" t="s">
        <v>289</v>
      </c>
      <c r="Q100" s="75" t="s">
        <v>289</v>
      </c>
      <c r="R100" s="478" t="s">
        <v>289</v>
      </c>
      <c r="T100" s="2328" t="s">
        <v>837</v>
      </c>
      <c r="U100" s="2330" t="s">
        <v>1448</v>
      </c>
      <c r="V100" s="2296" t="s">
        <v>1447</v>
      </c>
      <c r="W100" s="524">
        <f>'1.2. System grzewczy'!BC69</f>
        <v>0</v>
      </c>
      <c r="X100" s="484" t="s">
        <v>342</v>
      </c>
      <c r="Y100" s="75" t="s">
        <v>289</v>
      </c>
      <c r="Z100" s="75" t="s">
        <v>289</v>
      </c>
      <c r="AA100" s="478" t="s">
        <v>289</v>
      </c>
      <c r="AD100" s="1313" t="s">
        <v>1449</v>
      </c>
    </row>
    <row r="101" spans="2:39" s="69" customFormat="1" ht="15" customHeight="1">
      <c r="B101" s="2301"/>
      <c r="C101" s="2331"/>
      <c r="D101" s="2297"/>
      <c r="E101" s="737">
        <f>0.001*3.6*E100</f>
        <v>0</v>
      </c>
      <c r="F101" s="88" t="s">
        <v>1417</v>
      </c>
      <c r="G101" s="84" t="s">
        <v>289</v>
      </c>
      <c r="H101" s="84" t="s">
        <v>289</v>
      </c>
      <c r="I101" s="421" t="s">
        <v>289</v>
      </c>
      <c r="K101" s="2301"/>
      <c r="L101" s="2331"/>
      <c r="M101" s="2297"/>
      <c r="N101" s="493">
        <f>0.001*3.6*N100</f>
        <v>0</v>
      </c>
      <c r="O101" s="88" t="s">
        <v>1417</v>
      </c>
      <c r="P101" s="84" t="s">
        <v>289</v>
      </c>
      <c r="Q101" s="84" t="s">
        <v>289</v>
      </c>
      <c r="R101" s="421" t="s">
        <v>289</v>
      </c>
      <c r="T101" s="2301"/>
      <c r="U101" s="2331"/>
      <c r="V101" s="2297"/>
      <c r="W101" s="493">
        <f>0.001*3.6*W100</f>
        <v>0</v>
      </c>
      <c r="X101" s="88" t="s">
        <v>1417</v>
      </c>
      <c r="Y101" s="84" t="s">
        <v>289</v>
      </c>
      <c r="Z101" s="84" t="s">
        <v>289</v>
      </c>
      <c r="AA101" s="421" t="s">
        <v>289</v>
      </c>
    </row>
    <row r="102" spans="2:39" s="69" customFormat="1" ht="15" customHeight="1" thickBot="1">
      <c r="B102" s="212" t="s">
        <v>1335</v>
      </c>
      <c r="C102" s="467" t="s">
        <v>1437</v>
      </c>
      <c r="D102" s="480" t="s">
        <v>1450</v>
      </c>
      <c r="E102" s="485">
        <f>E90</f>
        <v>0</v>
      </c>
      <c r="F102" s="480" t="s">
        <v>636</v>
      </c>
      <c r="G102" s="905" t="s">
        <v>1405</v>
      </c>
      <c r="H102" s="370">
        <v>2021</v>
      </c>
      <c r="I102" s="921"/>
      <c r="K102" s="212" t="s">
        <v>839</v>
      </c>
      <c r="L102" s="467" t="s">
        <v>1437</v>
      </c>
      <c r="M102" s="480" t="s">
        <v>1450</v>
      </c>
      <c r="N102" s="970">
        <f>E102</f>
        <v>0</v>
      </c>
      <c r="O102" s="480" t="s">
        <v>636</v>
      </c>
      <c r="P102" s="905" t="s">
        <v>1405</v>
      </c>
      <c r="Q102" s="646"/>
      <c r="R102" s="921"/>
      <c r="T102" s="212" t="s">
        <v>839</v>
      </c>
      <c r="U102" s="467" t="s">
        <v>1437</v>
      </c>
      <c r="V102" s="480" t="s">
        <v>1450</v>
      </c>
      <c r="W102" s="970">
        <f>N102</f>
        <v>0</v>
      </c>
      <c r="X102" s="480" t="s">
        <v>636</v>
      </c>
      <c r="Y102" s="905" t="s">
        <v>1405</v>
      </c>
      <c r="Z102" s="646"/>
      <c r="AA102" s="921"/>
    </row>
    <row r="103" spans="2:39" s="69" customFormat="1" ht="15" customHeight="1" thickBot="1">
      <c r="B103" s="1448" t="s">
        <v>1393</v>
      </c>
      <c r="K103" s="84"/>
      <c r="AD103" s="1419" t="s">
        <v>1451</v>
      </c>
    </row>
    <row r="104" spans="2:39" s="69" customFormat="1" ht="15" customHeight="1" thickBot="1">
      <c r="B104" s="204" t="s">
        <v>1452</v>
      </c>
      <c r="C104" s="2310" t="s">
        <v>1453</v>
      </c>
      <c r="D104" s="2053"/>
      <c r="E104" s="2053"/>
      <c r="F104" s="2053"/>
      <c r="G104" s="2053"/>
      <c r="H104" s="2053"/>
      <c r="I104" s="2054"/>
      <c r="K104" s="204" t="s">
        <v>1452</v>
      </c>
      <c r="L104" s="2310" t="s">
        <v>1453</v>
      </c>
      <c r="M104" s="2053"/>
      <c r="N104" s="2053"/>
      <c r="O104" s="2053"/>
      <c r="P104" s="2053"/>
      <c r="Q104" s="2053"/>
      <c r="R104" s="2054"/>
      <c r="T104" s="204" t="s">
        <v>1454</v>
      </c>
      <c r="U104" s="2310" t="s">
        <v>1453</v>
      </c>
      <c r="V104" s="2053"/>
      <c r="W104" s="2053"/>
      <c r="X104" s="2053"/>
      <c r="Y104" s="2053"/>
      <c r="Z104" s="2053"/>
      <c r="AA104" s="2054"/>
      <c r="AC104" s="1303"/>
      <c r="AD104" s="204" t="s">
        <v>1454</v>
      </c>
      <c r="AE104" s="2280" t="s">
        <v>1455</v>
      </c>
      <c r="AF104" s="2281"/>
      <c r="AG104" s="2281"/>
      <c r="AH104" s="2281"/>
      <c r="AI104" s="2281"/>
      <c r="AJ104" s="2282"/>
      <c r="AK104"/>
    </row>
    <row r="105" spans="2:39" s="69" customFormat="1" ht="15" customHeight="1" thickBot="1">
      <c r="B105" s="487" t="s">
        <v>1456</v>
      </c>
      <c r="C105" s="488"/>
      <c r="D105" s="391"/>
      <c r="E105" s="2438" t="s">
        <v>1457</v>
      </c>
      <c r="F105" s="2439"/>
      <c r="G105" s="2440"/>
      <c r="H105" s="908" t="s">
        <v>631</v>
      </c>
      <c r="I105" s="898" t="s">
        <v>119</v>
      </c>
      <c r="K105" s="935" t="s">
        <v>1456</v>
      </c>
      <c r="L105" s="489"/>
      <c r="M105" s="321"/>
      <c r="N105" s="2274" t="s">
        <v>1457</v>
      </c>
      <c r="O105" s="2275"/>
      <c r="P105" s="2276"/>
      <c r="Q105" s="912" t="s">
        <v>631</v>
      </c>
      <c r="R105" s="894" t="s">
        <v>119</v>
      </c>
      <c r="T105" s="507" t="s">
        <v>1456</v>
      </c>
      <c r="U105" s="489"/>
      <c r="V105" s="321"/>
      <c r="W105" s="2274" t="s">
        <v>1457</v>
      </c>
      <c r="X105" s="2275"/>
      <c r="Y105" s="2276"/>
      <c r="Z105" s="912" t="s">
        <v>631</v>
      </c>
      <c r="AA105" s="894" t="s">
        <v>119</v>
      </c>
      <c r="AD105" s="507" t="s">
        <v>1456</v>
      </c>
      <c r="AE105" s="489"/>
      <c r="AF105" s="321"/>
      <c r="AG105" s="2274" t="s">
        <v>1457</v>
      </c>
      <c r="AH105" s="2275"/>
      <c r="AI105" s="2276"/>
      <c r="AJ105" s="919" t="s">
        <v>631</v>
      </c>
      <c r="AK105"/>
    </row>
    <row r="106" spans="2:39" s="69" customFormat="1" ht="15" customHeight="1">
      <c r="B106" s="207" t="s">
        <v>1332</v>
      </c>
      <c r="C106" s="1522">
        <f>D70</f>
        <v>0</v>
      </c>
      <c r="D106" s="530">
        <f>E75</f>
        <v>0</v>
      </c>
      <c r="E106" s="484" t="str">
        <f>F75</f>
        <v>Mg</v>
      </c>
      <c r="F106" s="527">
        <f>E74</f>
        <v>0</v>
      </c>
      <c r="G106" s="484" t="str">
        <f>F74</f>
        <v>zł/Mg</v>
      </c>
      <c r="H106" s="527">
        <f>D106*F106</f>
        <v>0</v>
      </c>
      <c r="I106" s="751" t="e">
        <f>100*H106/H116</f>
        <v>#DIV/0!</v>
      </c>
      <c r="K106" s="207" t="s">
        <v>837</v>
      </c>
      <c r="L106" s="490">
        <f>M70</f>
        <v>0</v>
      </c>
      <c r="M106" s="527" t="e">
        <f>N85</f>
        <v>#DIV/0!</v>
      </c>
      <c r="N106" s="484" t="str">
        <f>E106</f>
        <v>Mg</v>
      </c>
      <c r="O106" s="527">
        <f>N74</f>
        <v>0</v>
      </c>
      <c r="P106" s="484" t="str">
        <f>O74</f>
        <v>zł/Mg</v>
      </c>
      <c r="Q106" s="527" t="e">
        <f>M106*O106</f>
        <v>#DIV/0!</v>
      </c>
      <c r="R106" s="560" t="e">
        <f>100*Q106/Q116</f>
        <v>#DIV/0!</v>
      </c>
      <c r="T106" s="207" t="s">
        <v>219</v>
      </c>
      <c r="U106" s="1459">
        <f>V70</f>
        <v>0</v>
      </c>
      <c r="V106" s="527">
        <f>W85</f>
        <v>0</v>
      </c>
      <c r="W106" s="484" t="str">
        <f>N106</f>
        <v>Mg</v>
      </c>
      <c r="X106" s="527">
        <f>W74</f>
        <v>0</v>
      </c>
      <c r="Y106" s="484" t="str">
        <f>X74</f>
        <v>zł/Mg</v>
      </c>
      <c r="Z106" s="527">
        <f>V106*X106</f>
        <v>0</v>
      </c>
      <c r="AA106" s="560" t="e">
        <f>100*Z106/Z116</f>
        <v>#DIV/0!</v>
      </c>
      <c r="AD106" s="207" t="s">
        <v>219</v>
      </c>
      <c r="AE106" s="1459">
        <f>U106</f>
        <v>0</v>
      </c>
      <c r="AF106" s="527">
        <v>100</v>
      </c>
      <c r="AG106" s="484" t="str">
        <f>W106</f>
        <v>Mg</v>
      </c>
      <c r="AH106" s="527"/>
      <c r="AI106" s="484" t="str">
        <f>Y106</f>
        <v>zł/Mg</v>
      </c>
      <c r="AJ106" s="560">
        <f>AF106*AH106</f>
        <v>0</v>
      </c>
      <c r="AK106"/>
    </row>
    <row r="107" spans="2:39" s="69" customFormat="1" ht="15" customHeight="1">
      <c r="B107" s="81" t="s">
        <v>1335</v>
      </c>
      <c r="C107" s="1523">
        <f>D87</f>
        <v>0</v>
      </c>
      <c r="D107" s="737">
        <f>E88</f>
        <v>0</v>
      </c>
      <c r="E107" s="88" t="s">
        <v>342</v>
      </c>
      <c r="F107" s="493">
        <f>E90</f>
        <v>0</v>
      </c>
      <c r="G107" s="88" t="s">
        <v>636</v>
      </c>
      <c r="H107" s="493">
        <f>D107*F107</f>
        <v>0</v>
      </c>
      <c r="I107" s="754" t="e">
        <f>100*H107/H116</f>
        <v>#DIV/0!</v>
      </c>
      <c r="K107" s="81" t="s">
        <v>839</v>
      </c>
      <c r="L107" s="492">
        <f>M87</f>
        <v>0</v>
      </c>
      <c r="M107" s="493" t="e">
        <f>N91</f>
        <v>#DIV/0!</v>
      </c>
      <c r="N107" s="88" t="s">
        <v>342</v>
      </c>
      <c r="O107" s="493">
        <f>N93</f>
        <v>0</v>
      </c>
      <c r="P107" s="88" t="s">
        <v>636</v>
      </c>
      <c r="Q107" s="493" t="e">
        <f>M107*O107</f>
        <v>#DIV/0!</v>
      </c>
      <c r="R107" s="768" t="e">
        <f>100*Q107/Q116</f>
        <v>#DIV/0!</v>
      </c>
      <c r="T107" s="81" t="s">
        <v>222</v>
      </c>
      <c r="U107" s="1523">
        <f>V87</f>
        <v>0</v>
      </c>
      <c r="V107" s="493" t="e">
        <f>W91</f>
        <v>#DIV/0!</v>
      </c>
      <c r="W107" s="88" t="s">
        <v>342</v>
      </c>
      <c r="X107" s="493">
        <f>W93</f>
        <v>0</v>
      </c>
      <c r="Y107" s="88" t="s">
        <v>636</v>
      </c>
      <c r="Z107" s="493" t="e">
        <f>V107*X107</f>
        <v>#DIV/0!</v>
      </c>
      <c r="AA107" s="768" t="e">
        <f>100*Z107/Z116</f>
        <v>#DIV/0!</v>
      </c>
      <c r="AD107" s="81" t="s">
        <v>222</v>
      </c>
      <c r="AE107" s="492">
        <f t="shared" ref="AE107:AE108" si="15">U107</f>
        <v>0</v>
      </c>
      <c r="AF107" s="493"/>
      <c r="AG107" s="88" t="str">
        <f t="shared" ref="AG107:AG108" si="16">W107</f>
        <v>kWh</v>
      </c>
      <c r="AH107" s="493"/>
      <c r="AI107" s="88" t="str">
        <f t="shared" ref="AI107:AI108" si="17">Y107</f>
        <v>zł/kWh</v>
      </c>
      <c r="AJ107" s="768">
        <f>AF107*AH107</f>
        <v>0</v>
      </c>
      <c r="AK107"/>
    </row>
    <row r="108" spans="2:39" s="69" customFormat="1" ht="15" customHeight="1" thickBot="1">
      <c r="B108" s="238" t="s">
        <v>1338</v>
      </c>
      <c r="C108" s="1445" t="s">
        <v>652</v>
      </c>
      <c r="D108" s="525">
        <f>E100</f>
        <v>0</v>
      </c>
      <c r="E108" s="913" t="s">
        <v>342</v>
      </c>
      <c r="F108" s="497">
        <f>F107</f>
        <v>0</v>
      </c>
      <c r="G108" s="498" t="s">
        <v>636</v>
      </c>
      <c r="H108" s="497">
        <f>D108*F108</f>
        <v>0</v>
      </c>
      <c r="I108" s="756" t="e">
        <f>100*H108/H116</f>
        <v>#DIV/0!</v>
      </c>
      <c r="K108" s="238" t="s">
        <v>841</v>
      </c>
      <c r="L108" s="1445" t="s">
        <v>652</v>
      </c>
      <c r="M108" s="497">
        <f>N100</f>
        <v>0</v>
      </c>
      <c r="N108" s="913" t="s">
        <v>342</v>
      </c>
      <c r="O108" s="497">
        <f>O107</f>
        <v>0</v>
      </c>
      <c r="P108" s="498" t="s">
        <v>636</v>
      </c>
      <c r="Q108" s="497">
        <f>M108*O108</f>
        <v>0</v>
      </c>
      <c r="R108" s="952" t="e">
        <f>100*Q108/Q116</f>
        <v>#NULL!</v>
      </c>
      <c r="T108" s="238" t="s">
        <v>224</v>
      </c>
      <c r="U108" s="1445" t="s">
        <v>652</v>
      </c>
      <c r="V108" s="497">
        <f>W100</f>
        <v>0</v>
      </c>
      <c r="W108" s="913" t="s">
        <v>342</v>
      </c>
      <c r="X108" s="497">
        <f>X107</f>
        <v>0</v>
      </c>
      <c r="Y108" s="498" t="s">
        <v>636</v>
      </c>
      <c r="Z108" s="497">
        <f>V108*X108</f>
        <v>0</v>
      </c>
      <c r="AA108" s="952" t="e">
        <f>100*Z108/Z116</f>
        <v>#DIV/0!</v>
      </c>
      <c r="AD108" s="238" t="s">
        <v>224</v>
      </c>
      <c r="AE108" s="1445" t="str">
        <f t="shared" si="15"/>
        <v>Energia elektryczna pomocnicza</v>
      </c>
      <c r="AF108" s="497"/>
      <c r="AG108" s="913" t="str">
        <f t="shared" si="16"/>
        <v>kWh</v>
      </c>
      <c r="AH108" s="497"/>
      <c r="AI108" s="498" t="str">
        <f t="shared" si="17"/>
        <v>zł/kWh</v>
      </c>
      <c r="AJ108" s="952">
        <f>AF108*AH108</f>
        <v>0</v>
      </c>
      <c r="AK108"/>
    </row>
    <row r="109" spans="2:39" s="69" customFormat="1" ht="15" customHeight="1" thickBot="1">
      <c r="B109" s="2277" t="s">
        <v>606</v>
      </c>
      <c r="C109" s="2278"/>
      <c r="D109" s="2278"/>
      <c r="E109" s="2278"/>
      <c r="F109" s="2278"/>
      <c r="G109" s="2279"/>
      <c r="H109" s="938">
        <f>SUM(H106:H108)</f>
        <v>0</v>
      </c>
      <c r="I109" s="939" t="e">
        <f>100*H109/H116</f>
        <v>#DIV/0!</v>
      </c>
      <c r="K109" s="2277" t="s">
        <v>606</v>
      </c>
      <c r="L109" s="2278"/>
      <c r="M109" s="2278"/>
      <c r="N109" s="2278"/>
      <c r="O109" s="2278"/>
      <c r="P109" s="2279"/>
      <c r="Q109" s="938" t="e">
        <f>SUM(Q106:Q107)</f>
        <v>#DIV/0!</v>
      </c>
      <c r="R109" s="971" t="e">
        <f>100*Q109/Q116</f>
        <v>#DIV/0!</v>
      </c>
      <c r="T109" s="2277" t="s">
        <v>606</v>
      </c>
      <c r="U109" s="2278"/>
      <c r="V109" s="2278"/>
      <c r="W109" s="2278"/>
      <c r="X109" s="2278"/>
      <c r="Y109" s="2279"/>
      <c r="Z109" s="938" t="e">
        <f>SUM(Z106:Z107)</f>
        <v>#DIV/0!</v>
      </c>
      <c r="AA109" s="971" t="e">
        <f>100*Z109/Z116</f>
        <v>#DIV/0!</v>
      </c>
      <c r="AD109" s="2277" t="s">
        <v>606</v>
      </c>
      <c r="AE109" s="2278"/>
      <c r="AF109" s="2278"/>
      <c r="AG109" s="2278"/>
      <c r="AH109" s="2278"/>
      <c r="AI109" s="2279"/>
      <c r="AJ109" s="971">
        <f>SUM(AJ106:AJ107)</f>
        <v>0</v>
      </c>
      <c r="AK109"/>
    </row>
    <row r="110" spans="2:39" s="69" customFormat="1" ht="15" customHeight="1" thickBot="1">
      <c r="B110" s="504" t="s">
        <v>1458</v>
      </c>
      <c r="C110" s="499"/>
      <c r="D110" s="321"/>
      <c r="E110" s="2392" t="s">
        <v>1459</v>
      </c>
      <c r="F110" s="2393"/>
      <c r="G110" s="2394"/>
      <c r="H110" s="534" t="s">
        <v>631</v>
      </c>
      <c r="I110" s="454" t="s">
        <v>119</v>
      </c>
      <c r="K110" s="937" t="s">
        <v>1458</v>
      </c>
      <c r="L110" s="499"/>
      <c r="M110" s="321"/>
      <c r="N110" s="2392" t="s">
        <v>1459</v>
      </c>
      <c r="O110" s="2393"/>
      <c r="P110" s="2394"/>
      <c r="Q110" s="534" t="s">
        <v>631</v>
      </c>
      <c r="R110" s="454" t="s">
        <v>119</v>
      </c>
      <c r="T110" s="504" t="s">
        <v>1458</v>
      </c>
      <c r="U110" s="499"/>
      <c r="V110" s="321"/>
      <c r="W110" s="2392" t="s">
        <v>1459</v>
      </c>
      <c r="X110" s="2393"/>
      <c r="Y110" s="2394"/>
      <c r="Z110" s="534" t="s">
        <v>631</v>
      </c>
      <c r="AA110" s="454" t="s">
        <v>119</v>
      </c>
    </row>
    <row r="111" spans="2:39" s="69" customFormat="1" ht="15" customHeight="1">
      <c r="B111" s="402" t="s">
        <v>1332</v>
      </c>
      <c r="C111" s="2361" t="s">
        <v>1460</v>
      </c>
      <c r="D111" s="2395"/>
      <c r="E111" s="2395"/>
      <c r="F111" s="2395"/>
      <c r="G111" s="2396"/>
      <c r="H111" s="530"/>
      <c r="I111" s="751" t="e">
        <f>100*H111/H116</f>
        <v>#DIV/0!</v>
      </c>
      <c r="K111" s="402" t="s">
        <v>837</v>
      </c>
      <c r="L111" s="2361" t="s">
        <v>1460</v>
      </c>
      <c r="M111" s="2395"/>
      <c r="N111" s="2395"/>
      <c r="O111" s="2395"/>
      <c r="P111" s="2396"/>
      <c r="Q111" s="527">
        <f>H111</f>
        <v>0</v>
      </c>
      <c r="R111" s="560" t="e">
        <f>100*Q111/$Q$116</f>
        <v>#NULL!</v>
      </c>
      <c r="T111" s="235" t="s">
        <v>219</v>
      </c>
      <c r="U111" s="2361" t="s">
        <v>1461</v>
      </c>
      <c r="V111" s="2395"/>
      <c r="W111" s="2395"/>
      <c r="X111" s="2395"/>
      <c r="Y111" s="2396"/>
      <c r="Z111" s="527"/>
      <c r="AA111" s="560" t="e">
        <f>100*Z111/Z116</f>
        <v>#DIV/0!</v>
      </c>
      <c r="AD111" s="2295" t="s">
        <v>1462</v>
      </c>
      <c r="AE111" s="2295"/>
      <c r="AF111" s="2295"/>
      <c r="AG111" s="2295"/>
      <c r="AH111" s="2295"/>
      <c r="AI111" s="2295"/>
      <c r="AJ111" s="2295"/>
      <c r="AM111" s="84"/>
    </row>
    <row r="112" spans="2:39" s="69" customFormat="1" ht="15" customHeight="1">
      <c r="B112" s="647" t="s">
        <v>1335</v>
      </c>
      <c r="C112" s="510" t="s">
        <v>1463</v>
      </c>
      <c r="D112" s="500"/>
      <c r="E112" s="500"/>
      <c r="F112" s="500"/>
      <c r="G112" s="501"/>
      <c r="H112" s="244"/>
      <c r="I112" s="754" t="e">
        <f>100*H112/$H$116</f>
        <v>#DIV/0!</v>
      </c>
      <c r="K112" s="237" t="s">
        <v>841</v>
      </c>
      <c r="L112" s="510" t="s">
        <v>1463</v>
      </c>
      <c r="M112" s="500"/>
      <c r="N112" s="500"/>
      <c r="O112" s="500"/>
      <c r="P112" s="501"/>
      <c r="Q112" s="723">
        <f>H112</f>
        <v>0</v>
      </c>
      <c r="R112" s="768" t="e">
        <f t="shared" ref="R112:R115" si="18">100*Q112/$Q$116</f>
        <v>#NULL!</v>
      </c>
      <c r="T112" s="237" t="s">
        <v>224</v>
      </c>
      <c r="U112" s="510" t="s">
        <v>1464</v>
      </c>
      <c r="V112" s="500"/>
      <c r="W112" s="500"/>
      <c r="X112" s="500"/>
      <c r="Y112" s="501"/>
      <c r="Z112" s="723"/>
      <c r="AA112" s="768" t="e">
        <f>100*Z112/Z116</f>
        <v>#DIV/0!</v>
      </c>
      <c r="AD112" s="2295"/>
      <c r="AE112" s="2295"/>
      <c r="AF112" s="2295"/>
      <c r="AG112" s="2295"/>
      <c r="AH112" s="2295"/>
      <c r="AI112" s="2295"/>
      <c r="AJ112" s="2295"/>
    </row>
    <row r="113" spans="2:37" s="69" customFormat="1" ht="15" customHeight="1">
      <c r="B113" s="647" t="s">
        <v>1338</v>
      </c>
      <c r="C113" s="510" t="s">
        <v>1465</v>
      </c>
      <c r="D113" s="500"/>
      <c r="E113" s="500"/>
      <c r="F113" s="500"/>
      <c r="G113" s="501"/>
      <c r="H113" s="244"/>
      <c r="I113" s="754" t="e">
        <f t="shared" ref="I113" si="19">100*H113/$H$116</f>
        <v>#DIV/0!</v>
      </c>
      <c r="K113" s="237" t="s">
        <v>946</v>
      </c>
      <c r="L113" s="510" t="s">
        <v>1465</v>
      </c>
      <c r="M113" s="500"/>
      <c r="N113" s="500"/>
      <c r="O113" s="500"/>
      <c r="P113" s="501"/>
      <c r="Q113" s="723" t="e">
        <f>#NULL!</f>
        <v>#NULL!</v>
      </c>
      <c r="R113" s="768" t="e">
        <f t="shared" si="18"/>
        <v>#NULL!</v>
      </c>
      <c r="T113" s="237" t="s">
        <v>227</v>
      </c>
      <c r="U113" s="510" t="s">
        <v>1465</v>
      </c>
      <c r="V113" s="500"/>
      <c r="W113" s="500"/>
      <c r="X113" s="500"/>
      <c r="Y113" s="501"/>
      <c r="Z113" s="723"/>
      <c r="AA113" s="768" t="e">
        <f t="shared" ref="AA113:AA115" si="20">100*Z113/Z117</f>
        <v>#DIV/0!</v>
      </c>
      <c r="AF113" s="1447"/>
    </row>
    <row r="114" spans="2:37" s="69" customFormat="1" ht="15" customHeight="1" thickBot="1">
      <c r="B114" s="405" t="s">
        <v>1341</v>
      </c>
      <c r="C114" s="2397" t="s">
        <v>1466</v>
      </c>
      <c r="D114" s="2259"/>
      <c r="E114" s="2259"/>
      <c r="F114" s="2259"/>
      <c r="G114" s="1668"/>
      <c r="H114" s="525"/>
      <c r="I114" s="761" t="e">
        <f>100*H114/$H$116</f>
        <v>#DIV/0!</v>
      </c>
      <c r="K114" s="503" t="s">
        <v>843</v>
      </c>
      <c r="L114" s="2397" t="s">
        <v>1466</v>
      </c>
      <c r="M114" s="2398"/>
      <c r="N114" s="2398"/>
      <c r="O114" s="2398"/>
      <c r="P114" s="2375"/>
      <c r="Q114" s="497" t="e">
        <f>#NULL!</f>
        <v>#NULL!</v>
      </c>
      <c r="R114" s="561" t="e">
        <f t="shared" si="18"/>
        <v>#NULL!</v>
      </c>
      <c r="T114" s="503" t="s">
        <v>229</v>
      </c>
      <c r="U114" s="2397" t="s">
        <v>1466</v>
      </c>
      <c r="V114" s="2398"/>
      <c r="W114" s="2398"/>
      <c r="X114" s="2398"/>
      <c r="Y114" s="2375"/>
      <c r="Z114" s="928"/>
      <c r="AA114" s="561" t="e">
        <f t="shared" si="20"/>
        <v>#DIV/0!</v>
      </c>
      <c r="AE114" s="1447" t="s">
        <v>1467</v>
      </c>
      <c r="AF114" s="1447"/>
    </row>
    <row r="115" spans="2:37" s="69" customFormat="1" ht="15" customHeight="1" thickBot="1">
      <c r="B115" s="2399" t="s">
        <v>1468</v>
      </c>
      <c r="C115" s="2053"/>
      <c r="D115" s="2053"/>
      <c r="E115" s="2053"/>
      <c r="F115" s="2053"/>
      <c r="G115" s="2309"/>
      <c r="H115" s="941">
        <f>SUM(H111:H114)</f>
        <v>0</v>
      </c>
      <c r="I115" s="942" t="e">
        <f>100*H115/$H$116</f>
        <v>#DIV/0!</v>
      </c>
      <c r="K115" s="2277" t="s">
        <v>1468</v>
      </c>
      <c r="L115" s="2278"/>
      <c r="M115" s="2278"/>
      <c r="N115" s="2278"/>
      <c r="O115" s="2278"/>
      <c r="P115" s="2279"/>
      <c r="Q115" s="941" t="e">
        <f>SUM(Q111:Q114)</f>
        <v>#NULL!</v>
      </c>
      <c r="R115" s="554" t="e">
        <f t="shared" si="18"/>
        <v>#NULL!</v>
      </c>
      <c r="T115" s="2399" t="s">
        <v>1468</v>
      </c>
      <c r="U115" s="2053"/>
      <c r="V115" s="2053"/>
      <c r="W115" s="2053"/>
      <c r="X115" s="2053"/>
      <c r="Y115" s="2309"/>
      <c r="Z115" s="941">
        <f>SUM(Z111:Z114)</f>
        <v>0</v>
      </c>
      <c r="AA115" s="554" t="e">
        <f t="shared" si="20"/>
        <v>#DIV/0!</v>
      </c>
      <c r="AE115" s="1482" t="e">
        <f>#NULL!</f>
        <v>#NULL!</v>
      </c>
      <c r="AF115" s="1446" t="e">
        <f>#NULL!</f>
        <v>#NULL!</v>
      </c>
    </row>
    <row r="116" spans="2:37" s="69" customFormat="1" ht="15" customHeight="1" thickBot="1">
      <c r="B116" s="536" t="s">
        <v>1469</v>
      </c>
      <c r="C116" s="923"/>
      <c r="D116" s="924"/>
      <c r="E116" s="2307" t="s">
        <v>1470</v>
      </c>
      <c r="F116" s="2443"/>
      <c r="G116" s="2230"/>
      <c r="H116" s="972">
        <f>H115+H109</f>
        <v>0</v>
      </c>
      <c r="I116" s="857" t="e">
        <f>I115+I109</f>
        <v>#DIV/0!</v>
      </c>
      <c r="K116" s="940" t="s">
        <v>1469</v>
      </c>
      <c r="L116" s="925"/>
      <c r="M116" s="926"/>
      <c r="N116" s="2307" t="s">
        <v>1470</v>
      </c>
      <c r="O116" s="2308"/>
      <c r="P116" s="2400"/>
      <c r="Q116" s="972" t="e">
        <f>Q115+Q109</f>
        <v>#NULL!</v>
      </c>
      <c r="R116" s="857" t="e">
        <f>R115+R109</f>
        <v>#NULL!</v>
      </c>
      <c r="T116" s="506" t="s">
        <v>1469</v>
      </c>
      <c r="U116" s="925"/>
      <c r="V116" s="926"/>
      <c r="W116" s="2307" t="s">
        <v>1470</v>
      </c>
      <c r="X116" s="2308"/>
      <c r="Y116" s="2400"/>
      <c r="Z116" s="972" t="e">
        <f>Z115+Z109</f>
        <v>#DIV/0!</v>
      </c>
      <c r="AA116" s="857" t="e">
        <f>AA115+AA109</f>
        <v>#DIV/0!</v>
      </c>
      <c r="AE116" s="1482" t="e">
        <f>#NULL!</f>
        <v>#NULL!</v>
      </c>
      <c r="AF116" s="1446" t="e">
        <f>#NULL!</f>
        <v>#NULL!</v>
      </c>
      <c r="AG116" s="1483" t="s">
        <v>1471</v>
      </c>
    </row>
    <row r="117" spans="2:37" s="69" customFormat="1" ht="15" customHeight="1" thickBot="1">
      <c r="B117" s="91"/>
      <c r="C117" s="91"/>
      <c r="D117" s="91"/>
      <c r="E117" s="91"/>
      <c r="F117" s="91"/>
      <c r="G117" s="91"/>
      <c r="H117" s="417"/>
      <c r="I117" s="216"/>
      <c r="K117" s="216"/>
      <c r="L117" s="91"/>
      <c r="M117" s="91"/>
      <c r="N117" s="91"/>
      <c r="O117" s="91"/>
      <c r="P117" s="91"/>
      <c r="Q117" s="417"/>
      <c r="R117" s="216"/>
      <c r="T117" s="91"/>
      <c r="U117" s="91"/>
      <c r="V117" s="91"/>
      <c r="W117" s="91"/>
      <c r="X117" s="91"/>
      <c r="Y117" s="91"/>
      <c r="Z117" s="417"/>
      <c r="AA117" s="216"/>
      <c r="AE117" s="1482" t="e">
        <f>#NULL!</f>
        <v>#NULL!</v>
      </c>
      <c r="AF117" s="1446" t="e">
        <f>#NULL!</f>
        <v>#NULL!</v>
      </c>
    </row>
    <row r="118" spans="2:37" s="69" customFormat="1" ht="15" customHeight="1" thickBot="1">
      <c r="B118" s="2442" t="s">
        <v>1472</v>
      </c>
      <c r="C118" s="2240"/>
      <c r="D118" s="2240"/>
      <c r="E118" s="2240"/>
      <c r="F118" s="2240"/>
      <c r="G118" s="2240"/>
      <c r="H118" s="2240"/>
      <c r="I118" s="2241"/>
      <c r="K118" s="2442" t="s">
        <v>1472</v>
      </c>
      <c r="L118" s="2240"/>
      <c r="M118" s="2240"/>
      <c r="N118" s="2240"/>
      <c r="O118" s="2240"/>
      <c r="P118" s="2240"/>
      <c r="Q118" s="2240"/>
      <c r="R118" s="2241"/>
      <c r="T118" s="2370" t="s">
        <v>1473</v>
      </c>
      <c r="U118" s="2401"/>
      <c r="V118" s="2401"/>
      <c r="W118" s="2401"/>
      <c r="X118" s="2401"/>
      <c r="Y118" s="2401"/>
      <c r="Z118" s="2401"/>
      <c r="AA118" s="2402"/>
    </row>
    <row r="119" spans="2:37" s="69" customFormat="1" ht="15" customHeight="1" thickBot="1">
      <c r="B119" s="402" t="s">
        <v>1332</v>
      </c>
      <c r="C119" s="2361" t="s">
        <v>1474</v>
      </c>
      <c r="D119" s="1665"/>
      <c r="E119" s="902" t="s">
        <v>1475</v>
      </c>
      <c r="F119" s="318" t="e">
        <f>3.6*H119</f>
        <v>#DIV/0!</v>
      </c>
      <c r="G119" s="484" t="s">
        <v>636</v>
      </c>
      <c r="H119" s="973" t="e">
        <f>H109/E97</f>
        <v>#DIV/0!</v>
      </c>
      <c r="I119" s="773" t="s">
        <v>371</v>
      </c>
      <c r="K119" s="402" t="s">
        <v>837</v>
      </c>
      <c r="L119" s="2361" t="s">
        <v>1474</v>
      </c>
      <c r="M119" s="1665"/>
      <c r="N119" s="902" t="s">
        <v>1476</v>
      </c>
      <c r="O119" s="318" t="e">
        <f>0.001*3.6*Q119</f>
        <v>#DIV/0!</v>
      </c>
      <c r="P119" s="484" t="s">
        <v>636</v>
      </c>
      <c r="Q119" s="973" t="e">
        <f>Q109/N81</f>
        <v>#DIV/0!</v>
      </c>
      <c r="R119" s="773" t="s">
        <v>371</v>
      </c>
      <c r="T119" s="508" t="s">
        <v>219</v>
      </c>
      <c r="U119" s="2261" t="s">
        <v>1474</v>
      </c>
      <c r="V119" s="2262"/>
      <c r="W119" s="902" t="s">
        <v>1476</v>
      </c>
      <c r="X119" s="509" t="e">
        <f>0.001*3.6*Z119</f>
        <v>#DIV/0!</v>
      </c>
      <c r="Y119" s="484" t="s">
        <v>636</v>
      </c>
      <c r="Z119" s="973" t="e">
        <f>Z109/W81</f>
        <v>#DIV/0!</v>
      </c>
      <c r="AA119" s="773" t="s">
        <v>371</v>
      </c>
      <c r="AD119" s="2283" t="s">
        <v>1477</v>
      </c>
      <c r="AE119" s="2284"/>
      <c r="AF119" s="2284"/>
      <c r="AG119" s="2284"/>
      <c r="AH119" s="2284"/>
      <c r="AI119" s="2284"/>
      <c r="AJ119" s="2284"/>
      <c r="AK119" s="2285"/>
    </row>
    <row r="120" spans="2:37" s="69" customFormat="1" ht="15" customHeight="1">
      <c r="B120" s="405" t="s">
        <v>1335</v>
      </c>
      <c r="C120" s="2358" t="s">
        <v>1478</v>
      </c>
      <c r="D120" s="1693"/>
      <c r="E120" s="904" t="s">
        <v>1479</v>
      </c>
      <c r="F120" s="319" t="e">
        <f t="shared" ref="F120:F121" si="21">3.6*H120</f>
        <v>#DIV/0!</v>
      </c>
      <c r="G120" s="652" t="s">
        <v>636</v>
      </c>
      <c r="H120" s="725" t="e">
        <f>H115/E97</f>
        <v>#DIV/0!</v>
      </c>
      <c r="I120" s="898" t="s">
        <v>371</v>
      </c>
      <c r="K120" s="405" t="s">
        <v>839</v>
      </c>
      <c r="L120" s="2358" t="s">
        <v>1478</v>
      </c>
      <c r="M120" s="1693"/>
      <c r="N120" s="904" t="s">
        <v>1480</v>
      </c>
      <c r="O120" s="319" t="e">
        <f>0.001*3.6*Q120</f>
        <v>#NULL!</v>
      </c>
      <c r="P120" s="652" t="s">
        <v>636</v>
      </c>
      <c r="Q120" s="725" t="e">
        <f>Q115/N81</f>
        <v>#NULL!</v>
      </c>
      <c r="R120" s="898" t="s">
        <v>371</v>
      </c>
      <c r="T120" s="511" t="s">
        <v>222</v>
      </c>
      <c r="U120" s="2373" t="s">
        <v>1478</v>
      </c>
      <c r="V120" s="1693"/>
      <c r="W120" s="904" t="s">
        <v>1480</v>
      </c>
      <c r="X120" s="512" t="e">
        <f>0.001*3.6*Z120</f>
        <v>#DIV/0!</v>
      </c>
      <c r="Y120" s="652" t="s">
        <v>636</v>
      </c>
      <c r="Z120" s="725" t="e">
        <f>Z115/W81</f>
        <v>#DIV/0!</v>
      </c>
      <c r="AA120" s="898" t="s">
        <v>371</v>
      </c>
      <c r="AD120" s="2286"/>
      <c r="AE120" s="2287"/>
      <c r="AF120" s="2287"/>
      <c r="AG120" s="2287"/>
      <c r="AH120" s="2287"/>
      <c r="AI120" s="2287"/>
      <c r="AJ120" s="2287"/>
      <c r="AK120" s="2288"/>
    </row>
    <row r="121" spans="2:37" s="69" customFormat="1" ht="15" customHeight="1" thickBot="1">
      <c r="B121" s="648" t="s">
        <v>1338</v>
      </c>
      <c r="C121" s="2397" t="s">
        <v>1481</v>
      </c>
      <c r="D121" s="1668"/>
      <c r="E121" s="526" t="s">
        <v>1482</v>
      </c>
      <c r="F121" s="320" t="e">
        <f t="shared" si="21"/>
        <v>#DIV/0!</v>
      </c>
      <c r="G121" s="480" t="s">
        <v>1483</v>
      </c>
      <c r="H121" s="956" t="e">
        <f>H116/E97</f>
        <v>#DIV/0!</v>
      </c>
      <c r="I121" s="781" t="s">
        <v>371</v>
      </c>
      <c r="K121" s="648" t="s">
        <v>841</v>
      </c>
      <c r="L121" s="2397" t="s">
        <v>1481</v>
      </c>
      <c r="M121" s="1668"/>
      <c r="N121" s="526" t="s">
        <v>1484</v>
      </c>
      <c r="O121" s="320" t="e">
        <f>0.001*3.6*Q121</f>
        <v>#NULL!</v>
      </c>
      <c r="P121" s="480" t="s">
        <v>1483</v>
      </c>
      <c r="Q121" s="956" t="e">
        <f>Q116/N81</f>
        <v>#NULL!</v>
      </c>
      <c r="R121" s="781" t="s">
        <v>371</v>
      </c>
      <c r="T121" s="1132" t="s">
        <v>224</v>
      </c>
      <c r="U121" s="2374" t="s">
        <v>1481</v>
      </c>
      <c r="V121" s="2375"/>
      <c r="W121" s="526" t="s">
        <v>1484</v>
      </c>
      <c r="X121" s="513" t="e">
        <f>0.001*3.6*Z121</f>
        <v>#DIV/0!</v>
      </c>
      <c r="Y121" s="480" t="s">
        <v>1483</v>
      </c>
      <c r="Z121" s="956" t="e">
        <f>Z116/W81</f>
        <v>#DIV/0!</v>
      </c>
      <c r="AA121" s="781" t="s">
        <v>371</v>
      </c>
      <c r="AD121" s="2289"/>
      <c r="AE121" s="2290"/>
      <c r="AF121" s="2290"/>
      <c r="AG121" s="2290"/>
      <c r="AH121" s="2290"/>
      <c r="AI121" s="2290"/>
      <c r="AJ121" s="2290"/>
      <c r="AK121" s="2291"/>
    </row>
    <row r="122" spans="2:37" s="69" customFormat="1" ht="15" customHeight="1" thickBot="1">
      <c r="K122" s="84"/>
      <c r="AD122" s="2292"/>
      <c r="AE122" s="2293"/>
      <c r="AF122" s="2293"/>
      <c r="AG122" s="2293"/>
      <c r="AH122" s="2293"/>
      <c r="AI122" s="2293"/>
      <c r="AJ122" s="2293"/>
      <c r="AK122" s="2294"/>
    </row>
    <row r="123" spans="2:37" s="69" customFormat="1" ht="15" customHeight="1" thickBot="1">
      <c r="B123" s="1408" t="s">
        <v>1485</v>
      </c>
      <c r="K123" s="84"/>
      <c r="T123" s="1408" t="s">
        <v>1486</v>
      </c>
      <c r="V123" s="2264" t="s">
        <v>1487</v>
      </c>
      <c r="W123" s="2264"/>
      <c r="X123" s="2264"/>
      <c r="Y123" s="2264"/>
      <c r="Z123" s="2264"/>
      <c r="AA123" s="2264"/>
    </row>
    <row r="124" spans="2:37" s="69" customFormat="1" ht="15" customHeight="1" thickBot="1">
      <c r="C124" s="1447" t="s">
        <v>1488</v>
      </c>
      <c r="D124" s="1447"/>
      <c r="E124" s="1447"/>
      <c r="F124" s="2283" t="s">
        <v>1477</v>
      </c>
      <c r="G124" s="2284"/>
      <c r="H124" s="2284"/>
      <c r="I124" s="2284"/>
      <c r="J124" s="2284"/>
      <c r="K124" s="2284"/>
      <c r="L124" s="2284"/>
      <c r="M124" s="2285"/>
      <c r="N124" s="1447"/>
      <c r="T124" s="2265"/>
      <c r="U124" s="2266"/>
      <c r="V124" s="2266"/>
      <c r="W124" s="2266"/>
      <c r="X124" s="2266"/>
      <c r="Y124" s="2266"/>
      <c r="Z124" s="2266"/>
      <c r="AA124" s="2267"/>
    </row>
    <row r="125" spans="2:37" s="69" customFormat="1" ht="15" customHeight="1">
      <c r="B125" s="1408"/>
      <c r="C125" s="191">
        <f>C106</f>
        <v>0</v>
      </c>
      <c r="D125" s="1446" t="e">
        <f>(M106-D106)/D106</f>
        <v>#DIV/0!</v>
      </c>
      <c r="F125" s="2286"/>
      <c r="G125" s="2287"/>
      <c r="H125" s="2287"/>
      <c r="I125" s="2287"/>
      <c r="J125" s="2287"/>
      <c r="K125" s="2287"/>
      <c r="L125" s="2287"/>
      <c r="M125" s="2288"/>
      <c r="T125" s="2268"/>
      <c r="U125" s="2269"/>
      <c r="V125" s="2269"/>
      <c r="W125" s="2269"/>
      <c r="X125" s="2269"/>
      <c r="Y125" s="2269"/>
      <c r="Z125" s="2269"/>
      <c r="AA125" s="2270"/>
    </row>
    <row r="126" spans="2:37" s="69" customFormat="1" ht="15" customHeight="1">
      <c r="B126" s="1408"/>
      <c r="C126" s="191">
        <f>C107</f>
        <v>0</v>
      </c>
      <c r="D126" s="1446">
        <f>IFERROR((N92-E89)/E89,)</f>
        <v>0</v>
      </c>
      <c r="F126" s="2289"/>
      <c r="G126" s="2290"/>
      <c r="H126" s="2290"/>
      <c r="I126" s="2290"/>
      <c r="J126" s="2290"/>
      <c r="K126" s="2290"/>
      <c r="L126" s="2290"/>
      <c r="M126" s="2291"/>
      <c r="T126" s="2268"/>
      <c r="U126" s="2269"/>
      <c r="V126" s="2269"/>
      <c r="W126" s="2269"/>
      <c r="X126" s="2269"/>
      <c r="Y126" s="2269"/>
      <c r="Z126" s="2269"/>
      <c r="AA126" s="2270"/>
    </row>
    <row r="127" spans="2:37" s="69" customFormat="1" ht="15" customHeight="1" thickBot="1">
      <c r="B127" s="1408"/>
      <c r="C127"/>
      <c r="D127"/>
      <c r="F127" s="2292"/>
      <c r="G127" s="2293"/>
      <c r="H127" s="2293"/>
      <c r="I127" s="2293"/>
      <c r="J127" s="2293"/>
      <c r="K127" s="2293"/>
      <c r="L127" s="2293"/>
      <c r="M127" s="2294"/>
      <c r="T127" s="2271"/>
      <c r="U127" s="2272"/>
      <c r="V127" s="2272"/>
      <c r="W127" s="2272"/>
      <c r="X127" s="2272"/>
      <c r="Y127" s="2272"/>
      <c r="Z127" s="2272"/>
      <c r="AA127" s="2273"/>
    </row>
    <row r="128" spans="2:37" s="69" customFormat="1" ht="15" customHeight="1" thickBot="1">
      <c r="B128" s="1408"/>
      <c r="K128" s="84"/>
    </row>
    <row r="129" spans="2:27" s="69" customFormat="1" ht="15" customHeight="1" thickBot="1">
      <c r="B129" s="2376" t="s">
        <v>1489</v>
      </c>
      <c r="C129" s="2192"/>
      <c r="D129" s="2377" t="s">
        <v>1490</v>
      </c>
      <c r="E129" s="2192"/>
      <c r="F129" s="2192"/>
      <c r="G129" s="2192"/>
      <c r="H129" s="2192"/>
      <c r="I129" s="2193"/>
      <c r="K129" s="2376" t="s">
        <v>1489</v>
      </c>
      <c r="L129" s="2192"/>
      <c r="M129" s="2377" t="s">
        <v>1490</v>
      </c>
      <c r="N129" s="2192"/>
      <c r="O129" s="2192"/>
      <c r="P129" s="2192"/>
      <c r="Q129" s="2192"/>
      <c r="R129" s="2193"/>
      <c r="T129" s="2376" t="s">
        <v>1489</v>
      </c>
      <c r="U129" s="2192"/>
      <c r="V129" s="2377" t="s">
        <v>1490</v>
      </c>
      <c r="W129" s="2192"/>
      <c r="X129" s="2192"/>
      <c r="Y129" s="2192"/>
      <c r="Z129" s="2192"/>
      <c r="AA129" s="2193"/>
    </row>
    <row r="130" spans="2:27" s="69" customFormat="1" ht="15" customHeight="1" thickBot="1">
      <c r="K130" s="84"/>
    </row>
    <row r="131" spans="2:27" s="69" customFormat="1" ht="15" customHeight="1" thickBot="1">
      <c r="B131" s="397" t="s">
        <v>79</v>
      </c>
      <c r="C131" s="381" t="s">
        <v>1491</v>
      </c>
      <c r="D131" s="1685" t="s">
        <v>829</v>
      </c>
      <c r="E131" s="2053"/>
      <c r="F131" s="2053"/>
      <c r="G131" s="2053"/>
      <c r="H131" s="2053"/>
      <c r="I131" s="2054"/>
      <c r="K131" s="397" t="s">
        <v>79</v>
      </c>
      <c r="L131" s="381" t="s">
        <v>1491</v>
      </c>
      <c r="M131" s="1685" t="s">
        <v>829</v>
      </c>
      <c r="N131" s="2053"/>
      <c r="O131" s="2053"/>
      <c r="P131" s="2053"/>
      <c r="Q131" s="2053"/>
      <c r="R131" s="2054"/>
      <c r="T131" s="397" t="s">
        <v>79</v>
      </c>
      <c r="U131" s="381" t="s">
        <v>1491</v>
      </c>
      <c r="V131" s="1685" t="s">
        <v>829</v>
      </c>
      <c r="W131" s="2053"/>
      <c r="X131" s="2053"/>
      <c r="Y131" s="2053"/>
      <c r="Z131" s="2053"/>
      <c r="AA131" s="2054"/>
    </row>
    <row r="132" spans="2:27" s="69" customFormat="1" ht="15" customHeight="1">
      <c r="B132" s="402" t="s">
        <v>1332</v>
      </c>
      <c r="C132" s="74" t="s">
        <v>1492</v>
      </c>
      <c r="D132" s="1704"/>
      <c r="E132" s="1704"/>
      <c r="F132" s="1704"/>
      <c r="G132" s="1704"/>
      <c r="H132" s="1704"/>
      <c r="I132" s="1645"/>
      <c r="K132" s="402" t="s">
        <v>837</v>
      </c>
      <c r="L132" s="74" t="s">
        <v>1492</v>
      </c>
      <c r="M132" s="2311">
        <f>D132</f>
        <v>0</v>
      </c>
      <c r="N132" s="1644"/>
      <c r="O132" s="1644"/>
      <c r="P132" s="1644"/>
      <c r="Q132" s="1644"/>
      <c r="R132" s="1645"/>
      <c r="T132" s="235" t="s">
        <v>219</v>
      </c>
      <c r="U132" s="74" t="s">
        <v>1492</v>
      </c>
      <c r="V132" s="2311"/>
      <c r="W132" s="1644"/>
      <c r="X132" s="1644"/>
      <c r="Y132" s="1644"/>
      <c r="Z132" s="1644"/>
      <c r="AA132" s="1645"/>
    </row>
    <row r="133" spans="2:27" s="69" customFormat="1" ht="15" customHeight="1">
      <c r="B133" s="405" t="s">
        <v>1335</v>
      </c>
      <c r="C133" s="426" t="s">
        <v>1493</v>
      </c>
      <c r="D133" s="1648"/>
      <c r="E133" s="1648"/>
      <c r="F133" s="1648"/>
      <c r="G133" s="1648"/>
      <c r="H133" s="1648"/>
      <c r="I133" s="1688"/>
      <c r="K133" s="405" t="s">
        <v>839</v>
      </c>
      <c r="L133" s="426" t="s">
        <v>1493</v>
      </c>
      <c r="M133" s="2312">
        <f>D133</f>
        <v>0</v>
      </c>
      <c r="N133" s="1648"/>
      <c r="O133" s="1648"/>
      <c r="P133" s="1648"/>
      <c r="Q133" s="1648"/>
      <c r="R133" s="1688"/>
      <c r="T133" s="443" t="s">
        <v>222</v>
      </c>
      <c r="U133" s="426" t="s">
        <v>1493</v>
      </c>
      <c r="V133" s="2312"/>
      <c r="W133" s="1648"/>
      <c r="X133" s="1648"/>
      <c r="Y133" s="1648"/>
      <c r="Z133" s="1648"/>
      <c r="AA133" s="1688"/>
    </row>
    <row r="134" spans="2:27" s="69" customFormat="1" ht="15" customHeight="1">
      <c r="B134" s="647" t="s">
        <v>1338</v>
      </c>
      <c r="C134" s="426" t="s">
        <v>1494</v>
      </c>
      <c r="D134" s="1602"/>
      <c r="E134" s="1603"/>
      <c r="F134" s="1603"/>
      <c r="G134" s="1603"/>
      <c r="H134" s="1603"/>
      <c r="I134" s="1604"/>
      <c r="K134" s="647" t="s">
        <v>841</v>
      </c>
      <c r="L134" s="426" t="s">
        <v>1494</v>
      </c>
      <c r="M134" s="2312">
        <f t="shared" ref="M134:M137" si="22">D134</f>
        <v>0</v>
      </c>
      <c r="N134" s="1648"/>
      <c r="O134" s="1648"/>
      <c r="P134" s="1648"/>
      <c r="Q134" s="1648"/>
      <c r="R134" s="1688"/>
      <c r="T134" s="237" t="s">
        <v>224</v>
      </c>
      <c r="U134" s="426" t="s">
        <v>1494</v>
      </c>
      <c r="V134" s="2312"/>
      <c r="W134" s="1648"/>
      <c r="X134" s="1648"/>
      <c r="Y134" s="1648"/>
      <c r="Z134" s="1648"/>
      <c r="AA134" s="1688"/>
    </row>
    <row r="135" spans="2:27" s="69" customFormat="1" ht="15" customHeight="1">
      <c r="B135" s="647" t="s">
        <v>1341</v>
      </c>
      <c r="C135" s="645" t="s">
        <v>1495</v>
      </c>
      <c r="D135" s="1602"/>
      <c r="E135" s="1603"/>
      <c r="F135" s="1603"/>
      <c r="G135" s="1603"/>
      <c r="H135" s="1603"/>
      <c r="I135" s="1604"/>
      <c r="K135" s="647" t="s">
        <v>946</v>
      </c>
      <c r="L135" s="645" t="s">
        <v>1495</v>
      </c>
      <c r="M135" s="2312">
        <f t="shared" si="22"/>
        <v>0</v>
      </c>
      <c r="N135" s="1648"/>
      <c r="O135" s="1648"/>
      <c r="P135" s="1648"/>
      <c r="Q135" s="1648"/>
      <c r="R135" s="1688"/>
      <c r="T135" s="237" t="s">
        <v>227</v>
      </c>
      <c r="U135" s="645" t="s">
        <v>1495</v>
      </c>
      <c r="V135" s="2312"/>
      <c r="W135" s="1648"/>
      <c r="X135" s="1648"/>
      <c r="Y135" s="1648"/>
      <c r="Z135" s="1648"/>
      <c r="AA135" s="1688"/>
    </row>
    <row r="136" spans="2:27" s="69" customFormat="1" ht="15" customHeight="1">
      <c r="B136" s="405" t="s">
        <v>1343</v>
      </c>
      <c r="C136" s="426" t="s">
        <v>1496</v>
      </c>
      <c r="D136" s="1602"/>
      <c r="E136" s="1603"/>
      <c r="F136" s="1603"/>
      <c r="G136" s="1603"/>
      <c r="H136" s="1603"/>
      <c r="I136" s="1604"/>
      <c r="K136" s="405" t="s">
        <v>843</v>
      </c>
      <c r="L136" s="426" t="s">
        <v>1496</v>
      </c>
      <c r="M136" s="2312">
        <f t="shared" si="22"/>
        <v>0</v>
      </c>
      <c r="N136" s="1648"/>
      <c r="O136" s="1648"/>
      <c r="P136" s="1648"/>
      <c r="Q136" s="1648"/>
      <c r="R136" s="1688"/>
      <c r="T136" s="405" t="s">
        <v>229</v>
      </c>
      <c r="U136" s="426" t="s">
        <v>1496</v>
      </c>
      <c r="V136" s="2312"/>
      <c r="W136" s="1648"/>
      <c r="X136" s="1648"/>
      <c r="Y136" s="1648"/>
      <c r="Z136" s="1648"/>
      <c r="AA136" s="1688"/>
    </row>
    <row r="137" spans="2:27" s="69" customFormat="1" ht="15" customHeight="1" thickBot="1">
      <c r="B137" s="648" t="s">
        <v>1344</v>
      </c>
      <c r="C137" s="644" t="s">
        <v>1497</v>
      </c>
      <c r="D137" s="2258"/>
      <c r="E137" s="2259"/>
      <c r="F137" s="2259"/>
      <c r="G137" s="2259"/>
      <c r="H137" s="2259"/>
      <c r="I137" s="2260"/>
      <c r="K137" s="648" t="s">
        <v>846</v>
      </c>
      <c r="L137" s="644" t="s">
        <v>1497</v>
      </c>
      <c r="M137" s="2403">
        <f t="shared" si="22"/>
        <v>0</v>
      </c>
      <c r="N137" s="1646"/>
      <c r="O137" s="1646"/>
      <c r="P137" s="1646"/>
      <c r="Q137" s="1646"/>
      <c r="R137" s="1647"/>
      <c r="T137" s="648" t="s">
        <v>251</v>
      </c>
      <c r="U137" s="644" t="s">
        <v>1497</v>
      </c>
      <c r="V137" s="2403"/>
      <c r="W137" s="1646"/>
      <c r="X137" s="1646"/>
      <c r="Y137" s="1646"/>
      <c r="Z137" s="1646"/>
      <c r="AA137" s="1647"/>
    </row>
    <row r="138" spans="2:27" s="69" customFormat="1" ht="15" customHeight="1" thickBot="1">
      <c r="K138" s="84"/>
    </row>
    <row r="139" spans="2:27" s="69" customFormat="1" ht="15" customHeight="1" thickBot="1">
      <c r="B139" s="397" t="s">
        <v>86</v>
      </c>
      <c r="C139" s="381" t="s">
        <v>1498</v>
      </c>
      <c r="D139" s="1685" t="s">
        <v>829</v>
      </c>
      <c r="E139" s="2053"/>
      <c r="F139" s="2053"/>
      <c r="G139" s="2053"/>
      <c r="H139" s="2053"/>
      <c r="I139" s="2054"/>
      <c r="K139" s="397" t="s">
        <v>86</v>
      </c>
      <c r="L139" s="381" t="s">
        <v>1498</v>
      </c>
      <c r="M139" s="1685" t="s">
        <v>829</v>
      </c>
      <c r="N139" s="2053"/>
      <c r="O139" s="2053"/>
      <c r="P139" s="2053"/>
      <c r="Q139" s="2053"/>
      <c r="R139" s="2054"/>
      <c r="T139" s="397" t="s">
        <v>86</v>
      </c>
      <c r="U139" s="381" t="s">
        <v>1498</v>
      </c>
      <c r="V139" s="1685" t="s">
        <v>829</v>
      </c>
      <c r="W139" s="2053"/>
      <c r="X139" s="2053"/>
      <c r="Y139" s="2053"/>
      <c r="Z139" s="2053"/>
      <c r="AA139" s="2054"/>
    </row>
    <row r="140" spans="2:27" s="69" customFormat="1" ht="15" customHeight="1">
      <c r="B140" s="402" t="s">
        <v>1332</v>
      </c>
      <c r="C140" s="74" t="s">
        <v>1492</v>
      </c>
      <c r="D140" s="2197"/>
      <c r="E140" s="1700"/>
      <c r="F140" s="1700"/>
      <c r="G140" s="1700"/>
      <c r="H140" s="1700"/>
      <c r="I140" s="1701"/>
      <c r="K140" s="402" t="s">
        <v>837</v>
      </c>
      <c r="L140" s="403" t="s">
        <v>1492</v>
      </c>
      <c r="M140" s="2311">
        <f>D140</f>
        <v>0</v>
      </c>
      <c r="N140" s="1644"/>
      <c r="O140" s="1644"/>
      <c r="P140" s="1644"/>
      <c r="Q140" s="1644"/>
      <c r="R140" s="1645"/>
      <c r="T140" s="235" t="s">
        <v>219</v>
      </c>
      <c r="U140" s="403" t="s">
        <v>1492</v>
      </c>
      <c r="V140" s="2311"/>
      <c r="W140" s="1644"/>
      <c r="X140" s="1644"/>
      <c r="Y140" s="1644"/>
      <c r="Z140" s="1644"/>
      <c r="AA140" s="1645"/>
    </row>
    <row r="141" spans="2:27" s="69" customFormat="1" ht="15" customHeight="1">
      <c r="B141" s="405" t="s">
        <v>1335</v>
      </c>
      <c r="C141" s="426" t="s">
        <v>1493</v>
      </c>
      <c r="D141" s="1602"/>
      <c r="E141" s="1603"/>
      <c r="F141" s="1603"/>
      <c r="G141" s="1603"/>
      <c r="H141" s="1603"/>
      <c r="I141" s="1604"/>
      <c r="K141" s="405" t="s">
        <v>839</v>
      </c>
      <c r="L141" s="407" t="s">
        <v>1493</v>
      </c>
      <c r="M141" s="2312">
        <f>D141</f>
        <v>0</v>
      </c>
      <c r="N141" s="1648"/>
      <c r="O141" s="1648"/>
      <c r="P141" s="1648"/>
      <c r="Q141" s="1648"/>
      <c r="R141" s="1688"/>
      <c r="T141" s="443" t="s">
        <v>222</v>
      </c>
      <c r="U141" s="407" t="s">
        <v>1493</v>
      </c>
      <c r="V141" s="2312"/>
      <c r="W141" s="1648"/>
      <c r="X141" s="1648"/>
      <c r="Y141" s="1648"/>
      <c r="Z141" s="1648"/>
      <c r="AA141" s="1688"/>
    </row>
    <row r="142" spans="2:27" s="69" customFormat="1" ht="15" customHeight="1">
      <c r="B142" s="647" t="s">
        <v>1338</v>
      </c>
      <c r="C142" s="426" t="s">
        <v>1499</v>
      </c>
      <c r="D142" s="1602"/>
      <c r="E142" s="1603"/>
      <c r="F142" s="1603"/>
      <c r="G142" s="1603"/>
      <c r="H142" s="1603"/>
      <c r="I142" s="1604"/>
      <c r="K142" s="647" t="s">
        <v>841</v>
      </c>
      <c r="L142" s="407" t="s">
        <v>1499</v>
      </c>
      <c r="M142" s="2312">
        <f t="shared" ref="M142:M143" si="23">D142</f>
        <v>0</v>
      </c>
      <c r="N142" s="1648"/>
      <c r="O142" s="1648"/>
      <c r="P142" s="1648"/>
      <c r="Q142" s="1648"/>
      <c r="R142" s="1688"/>
      <c r="T142" s="237" t="s">
        <v>224</v>
      </c>
      <c r="U142" s="407" t="s">
        <v>1499</v>
      </c>
      <c r="V142" s="2312"/>
      <c r="W142" s="1648"/>
      <c r="X142" s="1648"/>
      <c r="Y142" s="1648"/>
      <c r="Z142" s="1648"/>
      <c r="AA142" s="1688"/>
    </row>
    <row r="143" spans="2:27" s="69" customFormat="1" ht="15" customHeight="1">
      <c r="B143" s="647" t="s">
        <v>1341</v>
      </c>
      <c r="C143" s="426" t="s">
        <v>1496</v>
      </c>
      <c r="D143" s="1602"/>
      <c r="E143" s="1603"/>
      <c r="F143" s="1603"/>
      <c r="G143" s="1603"/>
      <c r="H143" s="1603"/>
      <c r="I143" s="1604"/>
      <c r="K143" s="647" t="s">
        <v>946</v>
      </c>
      <c r="L143" s="407" t="s">
        <v>1496</v>
      </c>
      <c r="M143" s="2312">
        <f t="shared" si="23"/>
        <v>0</v>
      </c>
      <c r="N143" s="1648"/>
      <c r="O143" s="1648"/>
      <c r="P143" s="1648"/>
      <c r="Q143" s="1648"/>
      <c r="R143" s="1688"/>
      <c r="T143" s="237" t="s">
        <v>227</v>
      </c>
      <c r="U143" s="407" t="s">
        <v>1496</v>
      </c>
      <c r="V143" s="2312"/>
      <c r="W143" s="1648"/>
      <c r="X143" s="1648"/>
      <c r="Y143" s="1648"/>
      <c r="Z143" s="1648"/>
      <c r="AA143" s="1688"/>
    </row>
    <row r="144" spans="2:27" s="69" customFormat="1" ht="15" customHeight="1">
      <c r="B144" s="405" t="s">
        <v>1343</v>
      </c>
      <c r="C144" s="645" t="s">
        <v>1500</v>
      </c>
      <c r="D144" s="1602"/>
      <c r="E144" s="1603"/>
      <c r="F144" s="1603"/>
      <c r="G144" s="1603"/>
      <c r="H144" s="1603"/>
      <c r="I144" s="1604"/>
      <c r="K144" s="405" t="s">
        <v>843</v>
      </c>
      <c r="L144" s="514" t="s">
        <v>1500</v>
      </c>
      <c r="M144" s="2312">
        <f t="shared" ref="M144:M147" si="24">D144</f>
        <v>0</v>
      </c>
      <c r="N144" s="1648"/>
      <c r="O144" s="1648"/>
      <c r="P144" s="1648"/>
      <c r="Q144" s="1648"/>
      <c r="R144" s="1688"/>
      <c r="T144" s="405" t="s">
        <v>229</v>
      </c>
      <c r="U144" s="514" t="s">
        <v>1500</v>
      </c>
      <c r="V144" s="2312"/>
      <c r="W144" s="1648"/>
      <c r="X144" s="1648"/>
      <c r="Y144" s="1648"/>
      <c r="Z144" s="1648"/>
      <c r="AA144" s="1688"/>
    </row>
    <row r="145" spans="2:27" s="69" customFormat="1" ht="15" customHeight="1">
      <c r="B145" s="647" t="s">
        <v>1344</v>
      </c>
      <c r="C145" s="645" t="s">
        <v>1501</v>
      </c>
      <c r="D145" s="1602"/>
      <c r="E145" s="1603"/>
      <c r="F145" s="1603"/>
      <c r="G145" s="1603"/>
      <c r="H145" s="1603"/>
      <c r="I145" s="1604"/>
      <c r="K145" s="647" t="s">
        <v>846</v>
      </c>
      <c r="L145" s="514" t="s">
        <v>1501</v>
      </c>
      <c r="M145" s="2312">
        <f t="shared" si="24"/>
        <v>0</v>
      </c>
      <c r="N145" s="1648"/>
      <c r="O145" s="1648"/>
      <c r="P145" s="1648"/>
      <c r="Q145" s="1648"/>
      <c r="R145" s="1688"/>
      <c r="T145" s="647" t="s">
        <v>251</v>
      </c>
      <c r="U145" s="514" t="s">
        <v>1501</v>
      </c>
      <c r="V145" s="2312"/>
      <c r="W145" s="1648"/>
      <c r="X145" s="1648"/>
      <c r="Y145" s="1648"/>
      <c r="Z145" s="1648"/>
      <c r="AA145" s="1688"/>
    </row>
    <row r="146" spans="2:27" s="69" customFormat="1" ht="15" customHeight="1">
      <c r="B146" s="539" t="s">
        <v>1346</v>
      </c>
      <c r="C146" s="645" t="s">
        <v>1502</v>
      </c>
      <c r="D146" s="1602"/>
      <c r="E146" s="1603"/>
      <c r="F146" s="1603"/>
      <c r="G146" s="1603"/>
      <c r="H146" s="1603"/>
      <c r="I146" s="1604"/>
      <c r="K146" s="647" t="s">
        <v>848</v>
      </c>
      <c r="L146" s="514" t="s">
        <v>1502</v>
      </c>
      <c r="M146" s="2312">
        <f t="shared" si="24"/>
        <v>0</v>
      </c>
      <c r="N146" s="1648"/>
      <c r="O146" s="1648"/>
      <c r="P146" s="1648"/>
      <c r="Q146" s="1648"/>
      <c r="R146" s="1688"/>
      <c r="T146" s="647" t="s">
        <v>233</v>
      </c>
      <c r="U146" s="514" t="s">
        <v>1502</v>
      </c>
      <c r="V146" s="2312"/>
      <c r="W146" s="1648"/>
      <c r="X146" s="1648"/>
      <c r="Y146" s="1648"/>
      <c r="Z146" s="1648"/>
      <c r="AA146" s="1688"/>
    </row>
    <row r="147" spans="2:27" s="69" customFormat="1" ht="15" customHeight="1" thickBot="1">
      <c r="B147" s="648" t="s">
        <v>1348</v>
      </c>
      <c r="C147" s="646" t="s">
        <v>1495</v>
      </c>
      <c r="D147" s="2258"/>
      <c r="E147" s="2259"/>
      <c r="F147" s="2259"/>
      <c r="G147" s="2259"/>
      <c r="H147" s="2259"/>
      <c r="I147" s="2260"/>
      <c r="K147" s="648" t="s">
        <v>850</v>
      </c>
      <c r="L147" s="515" t="s">
        <v>1495</v>
      </c>
      <c r="M147" s="2403">
        <f t="shared" si="24"/>
        <v>0</v>
      </c>
      <c r="N147" s="1646"/>
      <c r="O147" s="1646"/>
      <c r="P147" s="1646"/>
      <c r="Q147" s="1646"/>
      <c r="R147" s="1647"/>
      <c r="T147" s="648" t="s">
        <v>235</v>
      </c>
      <c r="U147" s="515" t="s">
        <v>1495</v>
      </c>
      <c r="V147" s="2403"/>
      <c r="W147" s="1646"/>
      <c r="X147" s="1646"/>
      <c r="Y147" s="1646"/>
      <c r="Z147" s="1646"/>
      <c r="AA147" s="1647"/>
    </row>
    <row r="148" spans="2:27" s="69" customFormat="1" ht="15" customHeight="1" thickBot="1">
      <c r="B148" s="413"/>
      <c r="K148" s="84"/>
      <c r="M148" s="2191"/>
      <c r="N148" s="2191"/>
      <c r="O148" s="2191"/>
      <c r="P148" s="2191"/>
      <c r="Q148" s="2191"/>
      <c r="R148" s="2191"/>
      <c r="V148" s="2191"/>
      <c r="W148" s="2191"/>
      <c r="X148" s="2191"/>
      <c r="Y148" s="2191"/>
      <c r="Z148" s="2191"/>
      <c r="AA148" s="2191"/>
    </row>
    <row r="149" spans="2:27" s="69" customFormat="1" ht="27" customHeight="1" thickBot="1">
      <c r="B149" s="397" t="s">
        <v>93</v>
      </c>
      <c r="C149" s="516" t="s">
        <v>1503</v>
      </c>
      <c r="D149" s="1685" t="s">
        <v>870</v>
      </c>
      <c r="E149" s="2053"/>
      <c r="F149" s="2053"/>
      <c r="G149" s="2053"/>
      <c r="H149" s="2053"/>
      <c r="I149" s="2054"/>
      <c r="K149" s="351" t="s">
        <v>93</v>
      </c>
      <c r="L149" s="2404" t="s">
        <v>1504</v>
      </c>
      <c r="M149" s="2404"/>
      <c r="N149" s="2404"/>
      <c r="O149" s="2404"/>
      <c r="P149" s="2404"/>
      <c r="Q149" s="2404"/>
      <c r="R149" s="2405"/>
      <c r="T149" s="517" t="s">
        <v>93</v>
      </c>
      <c r="U149" s="2404" t="s">
        <v>1504</v>
      </c>
      <c r="V149" s="2404"/>
      <c r="W149" s="2404"/>
      <c r="X149" s="2404"/>
      <c r="Y149" s="2404"/>
      <c r="Z149" s="2404"/>
      <c r="AA149" s="2405"/>
    </row>
    <row r="150" spans="2:27" s="69" customFormat="1" ht="15" customHeight="1">
      <c r="B150" s="402" t="s">
        <v>1332</v>
      </c>
      <c r="C150" s="422" t="s">
        <v>1359</v>
      </c>
      <c r="D150" s="1644"/>
      <c r="E150" s="1644"/>
      <c r="F150" s="1644"/>
      <c r="G150" s="1644"/>
      <c r="H150" s="1644"/>
      <c r="I150" s="1645"/>
      <c r="K150" s="84"/>
    </row>
    <row r="151" spans="2:27" customFormat="1">
      <c r="B151" s="1439" t="s">
        <v>1335</v>
      </c>
      <c r="C151" s="5" t="s">
        <v>1362</v>
      </c>
      <c r="D151" s="1426" t="s">
        <v>1244</v>
      </c>
      <c r="E151" s="1442"/>
      <c r="F151" s="1423" t="s">
        <v>730</v>
      </c>
      <c r="G151" s="6" t="s">
        <v>289</v>
      </c>
      <c r="H151" s="6" t="s">
        <v>289</v>
      </c>
      <c r="I151" s="1424" t="s">
        <v>289</v>
      </c>
    </row>
    <row r="152" spans="2:27" customFormat="1">
      <c r="B152" s="7" t="s">
        <v>1338</v>
      </c>
      <c r="C152" s="5" t="s">
        <v>1363</v>
      </c>
      <c r="D152" s="1422" t="s">
        <v>1196</v>
      </c>
      <c r="E152" s="1443"/>
      <c r="F152" s="1423" t="s">
        <v>257</v>
      </c>
      <c r="G152" s="6" t="s">
        <v>289</v>
      </c>
      <c r="H152" s="6" t="s">
        <v>289</v>
      </c>
      <c r="I152" s="1424" t="s">
        <v>289</v>
      </c>
    </row>
    <row r="153" spans="2:27" customFormat="1">
      <c r="B153" s="2313" t="s">
        <v>1341</v>
      </c>
      <c r="C153" s="2355" t="s">
        <v>1369</v>
      </c>
      <c r="D153" s="2458" t="s">
        <v>1365</v>
      </c>
      <c r="E153" s="1442"/>
      <c r="F153" s="1423" t="s">
        <v>1366</v>
      </c>
      <c r="G153" s="6" t="s">
        <v>289</v>
      </c>
      <c r="H153" s="6" t="s">
        <v>289</v>
      </c>
      <c r="I153" s="1424" t="s">
        <v>289</v>
      </c>
    </row>
    <row r="154" spans="2:27" customFormat="1" ht="15.75" thickBot="1">
      <c r="B154" s="2408"/>
      <c r="C154" s="2466"/>
      <c r="D154" s="2459"/>
      <c r="E154" s="1441">
        <f>24*E153</f>
        <v>0</v>
      </c>
      <c r="F154" s="1430" t="s">
        <v>1367</v>
      </c>
      <c r="G154" s="1431" t="s">
        <v>289</v>
      </c>
      <c r="H154" s="1431" t="s">
        <v>289</v>
      </c>
      <c r="I154" s="1432" t="s">
        <v>289</v>
      </c>
    </row>
    <row r="155" spans="2:27" customFormat="1" ht="15.75" thickBot="1"/>
    <row r="156" spans="2:27" s="69" customFormat="1" ht="15" customHeight="1" thickBot="1">
      <c r="B156" s="397" t="s">
        <v>95</v>
      </c>
      <c r="C156" s="2052" t="s">
        <v>1352</v>
      </c>
      <c r="D156" s="2053"/>
      <c r="E156" s="2053"/>
      <c r="F156" s="2053"/>
      <c r="G156" s="2053"/>
      <c r="H156" s="2053"/>
      <c r="I156" s="2054"/>
      <c r="K156" s="397" t="s">
        <v>95</v>
      </c>
      <c r="L156" s="2052" t="s">
        <v>1352</v>
      </c>
      <c r="M156" s="2053"/>
      <c r="N156" s="2053"/>
      <c r="O156" s="2053"/>
      <c r="P156" s="2053"/>
      <c r="Q156" s="2053"/>
      <c r="R156" s="2054"/>
      <c r="T156" s="414" t="s">
        <v>95</v>
      </c>
      <c r="U156" s="2052" t="s">
        <v>1352</v>
      </c>
      <c r="V156" s="2053"/>
      <c r="W156" s="2053"/>
      <c r="X156" s="2053"/>
      <c r="Y156" s="2053"/>
      <c r="Z156" s="2053"/>
      <c r="AA156" s="2054"/>
    </row>
    <row r="157" spans="2:27" s="69" customFormat="1" ht="15" customHeight="1" thickBot="1">
      <c r="B157" s="415" t="s">
        <v>1332</v>
      </c>
      <c r="C157" s="719" t="s">
        <v>1353</v>
      </c>
      <c r="D157" s="2052"/>
      <c r="E157" s="2053"/>
      <c r="F157" s="2053"/>
      <c r="G157" s="2053"/>
      <c r="H157" s="2053"/>
      <c r="I157" s="2054"/>
      <c r="K157" s="415" t="s">
        <v>837</v>
      </c>
      <c r="L157" s="719" t="s">
        <v>1353</v>
      </c>
      <c r="M157" s="2052" t="s">
        <v>1505</v>
      </c>
      <c r="N157" s="2053"/>
      <c r="O157" s="2053"/>
      <c r="P157" s="2053"/>
      <c r="Q157" s="2053"/>
      <c r="R157" s="2054"/>
      <c r="T157" s="415" t="s">
        <v>219</v>
      </c>
      <c r="U157" s="719" t="s">
        <v>1353</v>
      </c>
      <c r="V157" s="2052"/>
      <c r="W157" s="2053"/>
      <c r="X157" s="2053"/>
      <c r="Y157" s="2053"/>
      <c r="Z157" s="2053"/>
      <c r="AA157" s="2054"/>
    </row>
    <row r="158" spans="2:27" s="69" customFormat="1" ht="15" customHeight="1" thickBot="1">
      <c r="I158" s="417"/>
      <c r="K158" s="84"/>
      <c r="R158" s="417"/>
      <c r="AA158" s="417"/>
    </row>
    <row r="159" spans="2:27" s="69" customFormat="1" ht="15" customHeight="1" thickBot="1">
      <c r="B159" s="204" t="s">
        <v>1506</v>
      </c>
      <c r="C159" s="1669" t="s">
        <v>1507</v>
      </c>
      <c r="D159" s="2192"/>
      <c r="E159" s="2192"/>
      <c r="F159" s="2192"/>
      <c r="G159" s="2192"/>
      <c r="H159" s="2193"/>
      <c r="I159" s="417"/>
      <c r="K159" s="204" t="s">
        <v>1506</v>
      </c>
      <c r="L159" s="1669" t="s">
        <v>1507</v>
      </c>
      <c r="M159" s="2192"/>
      <c r="N159" s="2192"/>
      <c r="O159" s="2192"/>
      <c r="P159" s="2192"/>
      <c r="Q159" s="2193"/>
      <c r="R159" s="417"/>
      <c r="T159" s="380" t="s">
        <v>1506</v>
      </c>
      <c r="U159" s="1669" t="s">
        <v>1507</v>
      </c>
      <c r="V159" s="2192"/>
      <c r="W159" s="2192"/>
      <c r="X159" s="2192"/>
      <c r="Y159" s="2192"/>
      <c r="Z159" s="2193"/>
      <c r="AA159" s="417"/>
    </row>
    <row r="160" spans="2:27" s="69" customFormat="1" ht="15" customHeight="1">
      <c r="B160" s="2334" t="s">
        <v>800</v>
      </c>
      <c r="C160" s="2337" t="s">
        <v>1508</v>
      </c>
      <c r="D160" s="2296" t="s">
        <v>665</v>
      </c>
      <c r="E160" s="2296" t="s">
        <v>1382</v>
      </c>
      <c r="F160" s="2341" t="s">
        <v>1379</v>
      </c>
      <c r="G160" s="2383"/>
      <c r="H160" s="2102" t="s">
        <v>1509</v>
      </c>
      <c r="K160" s="2334" t="s">
        <v>800</v>
      </c>
      <c r="L160" s="2337" t="s">
        <v>1508</v>
      </c>
      <c r="M160" s="2296" t="s">
        <v>665</v>
      </c>
      <c r="N160" s="2296" t="s">
        <v>1382</v>
      </c>
      <c r="O160" s="2341" t="s">
        <v>1379</v>
      </c>
      <c r="P160" s="2383"/>
      <c r="Q160" s="2102" t="s">
        <v>1509</v>
      </c>
      <c r="T160" s="914" t="s">
        <v>760</v>
      </c>
      <c r="U160" s="67" t="s">
        <v>1508</v>
      </c>
      <c r="V160" s="651" t="s">
        <v>665</v>
      </c>
      <c r="W160" s="651" t="s">
        <v>577</v>
      </c>
      <c r="X160" s="2341" t="s">
        <v>1379</v>
      </c>
      <c r="Y160" s="2383"/>
      <c r="Z160" s="894" t="s">
        <v>1381</v>
      </c>
    </row>
    <row r="161" spans="2:27" s="69" customFormat="1" ht="15" customHeight="1">
      <c r="B161" s="2335"/>
      <c r="C161" s="2338"/>
      <c r="D161" s="2340"/>
      <c r="E161" s="2297"/>
      <c r="F161" s="653" t="s">
        <v>1384</v>
      </c>
      <c r="G161" s="896" t="s">
        <v>1385</v>
      </c>
      <c r="H161" s="2103"/>
      <c r="K161" s="2335"/>
      <c r="L161" s="2338"/>
      <c r="M161" s="2340"/>
      <c r="N161" s="2297"/>
      <c r="O161" s="653" t="s">
        <v>1384</v>
      </c>
      <c r="P161" s="896" t="s">
        <v>1385</v>
      </c>
      <c r="Q161" s="2103"/>
      <c r="T161" s="915"/>
      <c r="U161" s="302"/>
      <c r="V161" s="652"/>
      <c r="W161" s="653" t="s">
        <v>1383</v>
      </c>
      <c r="X161" s="653" t="s">
        <v>1384</v>
      </c>
      <c r="Y161" s="896" t="s">
        <v>1385</v>
      </c>
      <c r="Z161" s="898" t="s">
        <v>1387</v>
      </c>
    </row>
    <row r="162" spans="2:27" s="69" customFormat="1" ht="15" customHeight="1">
      <c r="B162" s="2335"/>
      <c r="C162" s="2338"/>
      <c r="D162" s="2297"/>
      <c r="E162" s="652" t="s">
        <v>1196</v>
      </c>
      <c r="F162" s="653" t="s">
        <v>1510</v>
      </c>
      <c r="G162" s="908" t="s">
        <v>1511</v>
      </c>
      <c r="H162" s="2103"/>
      <c r="K162" s="2335"/>
      <c r="L162" s="2338"/>
      <c r="M162" s="2297"/>
      <c r="N162" s="652" t="s">
        <v>1196</v>
      </c>
      <c r="O162" s="653" t="s">
        <v>1510</v>
      </c>
      <c r="P162" s="908" t="s">
        <v>1511</v>
      </c>
      <c r="Q162" s="2103"/>
      <c r="T162" s="915"/>
      <c r="U162" s="302"/>
      <c r="V162" s="652"/>
      <c r="W162" s="652" t="s">
        <v>1196</v>
      </c>
      <c r="X162" s="653" t="s">
        <v>1510</v>
      </c>
      <c r="Y162" s="908" t="s">
        <v>1511</v>
      </c>
      <c r="Z162" s="898"/>
    </row>
    <row r="163" spans="2:27" s="69" customFormat="1" ht="15" customHeight="1" thickBot="1">
      <c r="B163" s="2336"/>
      <c r="C163" s="2339"/>
      <c r="D163" s="480" t="s">
        <v>730</v>
      </c>
      <c r="E163" s="480" t="s">
        <v>257</v>
      </c>
      <c r="F163" s="480" t="s">
        <v>289</v>
      </c>
      <c r="G163" s="480" t="s">
        <v>289</v>
      </c>
      <c r="H163" s="2453"/>
      <c r="K163" s="2336"/>
      <c r="L163" s="2339"/>
      <c r="M163" s="480" t="s">
        <v>730</v>
      </c>
      <c r="N163" s="480" t="s">
        <v>257</v>
      </c>
      <c r="O163" s="480" t="s">
        <v>289</v>
      </c>
      <c r="P163" s="480" t="s">
        <v>289</v>
      </c>
      <c r="Q163" s="2453"/>
      <c r="T163" s="916"/>
      <c r="U163" s="299"/>
      <c r="V163" s="480" t="s">
        <v>730</v>
      </c>
      <c r="W163" s="480" t="s">
        <v>257</v>
      </c>
      <c r="X163" s="480" t="s">
        <v>289</v>
      </c>
      <c r="Y163" s="480" t="s">
        <v>289</v>
      </c>
      <c r="Z163" s="917"/>
    </row>
    <row r="164" spans="2:27" s="69" customFormat="1" ht="15" customHeight="1">
      <c r="B164" s="402" t="s">
        <v>837</v>
      </c>
      <c r="C164" s="519"/>
      <c r="D164" s="944"/>
      <c r="E164" s="943"/>
      <c r="F164" s="945"/>
      <c r="G164" s="946"/>
      <c r="H164" s="947"/>
      <c r="K164" s="402" t="s">
        <v>837</v>
      </c>
      <c r="L164" s="519"/>
      <c r="M164" s="944"/>
      <c r="N164" s="943"/>
      <c r="O164" s="943"/>
      <c r="P164" s="950"/>
      <c r="Q164" s="94"/>
      <c r="T164" s="402" t="s">
        <v>219</v>
      </c>
      <c r="U164" s="519"/>
      <c r="V164" s="436"/>
      <c r="W164" s="436"/>
      <c r="X164" s="436"/>
      <c r="Y164" s="438"/>
      <c r="Z164" s="94"/>
    </row>
    <row r="165" spans="2:27" s="69" customFormat="1" ht="15" customHeight="1" thickBot="1">
      <c r="B165" s="642" t="s">
        <v>839</v>
      </c>
      <c r="C165" s="520"/>
      <c r="D165" s="528"/>
      <c r="E165" s="559"/>
      <c r="F165" s="254"/>
      <c r="G165" s="254"/>
      <c r="H165" s="948"/>
      <c r="K165" s="642" t="s">
        <v>839</v>
      </c>
      <c r="L165" s="520"/>
      <c r="M165" s="528"/>
      <c r="N165" s="427"/>
      <c r="O165" s="427"/>
      <c r="P165" s="427"/>
      <c r="Q165" s="521"/>
      <c r="T165" s="642" t="s">
        <v>222</v>
      </c>
      <c r="U165" s="520"/>
      <c r="V165" s="427"/>
      <c r="W165" s="427"/>
      <c r="X165" s="427"/>
      <c r="Y165" s="427"/>
      <c r="Z165" s="521"/>
    </row>
    <row r="166" spans="2:27" s="69" customFormat="1" ht="15" customHeight="1" thickBot="1">
      <c r="B166" s="2343" t="s">
        <v>606</v>
      </c>
      <c r="C166" s="2384"/>
      <c r="D166" s="525">
        <f>SUM(D163:D165)</f>
        <v>0</v>
      </c>
      <c r="E166" s="525">
        <f>SUM(E163:E165)</f>
        <v>0</v>
      </c>
      <c r="F166" s="417"/>
      <c r="G166" s="417"/>
      <c r="H166" s="417"/>
      <c r="I166" s="417"/>
      <c r="K166" s="2343" t="s">
        <v>606</v>
      </c>
      <c r="L166" s="2384"/>
      <c r="M166" s="323">
        <f>SUM(M163:M165)</f>
        <v>0</v>
      </c>
      <c r="N166" s="497">
        <f>SUM(N163:N165)</f>
        <v>0</v>
      </c>
      <c r="O166" s="417"/>
      <c r="P166" s="417"/>
      <c r="Q166" s="417"/>
      <c r="R166" s="417"/>
      <c r="T166" s="2343" t="s">
        <v>606</v>
      </c>
      <c r="U166" s="2384"/>
      <c r="V166" s="323">
        <f>SUM(V163:V165)</f>
        <v>0</v>
      </c>
      <c r="W166" s="313">
        <f>SUM(W163:W165)</f>
        <v>0</v>
      </c>
      <c r="X166" s="417"/>
      <c r="Y166" s="417"/>
      <c r="Z166" s="417"/>
      <c r="AA166" s="417"/>
    </row>
    <row r="167" spans="2:27" s="69" customFormat="1" ht="15" customHeight="1" thickBot="1">
      <c r="B167" s="417"/>
      <c r="C167" s="91"/>
      <c r="D167" s="417"/>
      <c r="E167" s="417"/>
      <c r="F167" s="417"/>
      <c r="G167" s="417"/>
      <c r="H167" s="417"/>
      <c r="I167" s="417"/>
      <c r="K167" s="842"/>
      <c r="L167" s="91"/>
      <c r="M167" s="417"/>
      <c r="N167" s="417"/>
      <c r="O167" s="417"/>
      <c r="P167" s="417"/>
      <c r="Q167" s="417"/>
      <c r="R167" s="417"/>
      <c r="T167" s="417"/>
      <c r="U167" s="91"/>
      <c r="V167" s="417"/>
      <c r="W167" s="417"/>
      <c r="X167" s="417"/>
      <c r="Y167" s="417"/>
      <c r="Z167" s="417"/>
      <c r="AA167" s="417"/>
    </row>
    <row r="168" spans="2:27" s="69" customFormat="1" ht="15" customHeight="1" thickBot="1">
      <c r="B168" s="204" t="s">
        <v>1512</v>
      </c>
      <c r="C168" s="2207" t="s">
        <v>1513</v>
      </c>
      <c r="D168" s="1669"/>
      <c r="E168" s="1669"/>
      <c r="F168" s="1669"/>
      <c r="G168" s="1669"/>
      <c r="H168" s="1681"/>
      <c r="I168" s="417"/>
      <c r="K168" s="204" t="s">
        <v>1512</v>
      </c>
      <c r="L168" s="2207" t="s">
        <v>1513</v>
      </c>
      <c r="M168" s="1669"/>
      <c r="N168" s="1669"/>
      <c r="O168" s="1669"/>
      <c r="P168" s="1669"/>
      <c r="Q168" s="1681"/>
      <c r="R168" s="417"/>
      <c r="T168" s="380" t="s">
        <v>1512</v>
      </c>
      <c r="U168" s="2207" t="s">
        <v>1513</v>
      </c>
      <c r="V168" s="1669"/>
      <c r="W168" s="1669"/>
      <c r="X168" s="1669"/>
      <c r="Y168" s="1669"/>
      <c r="Z168" s="1681"/>
      <c r="AA168" s="417"/>
    </row>
    <row r="169" spans="2:27" s="69" customFormat="1" ht="15" customHeight="1">
      <c r="B169" s="539" t="s">
        <v>837</v>
      </c>
      <c r="C169" s="2357" t="s">
        <v>1514</v>
      </c>
      <c r="D169" s="2413"/>
      <c r="E169" s="2413"/>
      <c r="F169" s="2413"/>
      <c r="G169" s="950"/>
      <c r="H169" s="183" t="s">
        <v>737</v>
      </c>
      <c r="I169" s="417"/>
      <c r="K169" s="641" t="s">
        <v>837</v>
      </c>
      <c r="L169" s="2385" t="s">
        <v>1515</v>
      </c>
      <c r="M169" s="2240"/>
      <c r="N169" s="2386"/>
      <c r="O169" s="484" t="s">
        <v>1412</v>
      </c>
      <c r="P169" s="966">
        <f>0.001*'1.2. System grzewczy'!E55</f>
        <v>0</v>
      </c>
      <c r="Q169" s="918" t="s">
        <v>737</v>
      </c>
      <c r="R169" s="417"/>
      <c r="T169" s="641" t="s">
        <v>219</v>
      </c>
      <c r="U169" s="2385" t="s">
        <v>1515</v>
      </c>
      <c r="V169" s="2240"/>
      <c r="W169" s="2386"/>
      <c r="X169" s="484" t="s">
        <v>1412</v>
      </c>
      <c r="Y169" s="966">
        <f>0.001*W75</f>
        <v>0</v>
      </c>
      <c r="Z169" s="918" t="s">
        <v>737</v>
      </c>
      <c r="AA169" s="417"/>
    </row>
    <row r="170" spans="2:27" s="69" customFormat="1" ht="15" customHeight="1">
      <c r="B170" s="405" t="s">
        <v>839</v>
      </c>
      <c r="C170" s="390" t="s">
        <v>1516</v>
      </c>
      <c r="D170" s="522"/>
      <c r="E170" s="523" t="s">
        <v>1517</v>
      </c>
      <c r="F170" s="951"/>
      <c r="G170" s="493"/>
      <c r="H170" s="183" t="s">
        <v>1417</v>
      </c>
      <c r="I170" s="417"/>
      <c r="K170" s="2313" t="s">
        <v>839</v>
      </c>
      <c r="L170" s="2315" t="s">
        <v>1518</v>
      </c>
      <c r="M170" s="2316"/>
      <c r="N170" s="2317"/>
      <c r="O170" s="2321" t="s">
        <v>584</v>
      </c>
      <c r="P170" s="967" t="e">
        <f>'1.2. System grzewczy'!F64</f>
        <v>#DIV/0!</v>
      </c>
      <c r="Q170" s="183" t="s">
        <v>342</v>
      </c>
      <c r="R170" s="417"/>
      <c r="T170" s="2313" t="s">
        <v>839</v>
      </c>
      <c r="U170" s="2315" t="s">
        <v>1518</v>
      </c>
      <c r="V170" s="2316"/>
      <c r="W170" s="2317"/>
      <c r="X170" s="2321" t="s">
        <v>584</v>
      </c>
      <c r="Y170" s="967" t="e">
        <f>P170</f>
        <v>#DIV/0!</v>
      </c>
      <c r="Z170" s="183" t="s">
        <v>342</v>
      </c>
      <c r="AA170" s="417"/>
    </row>
    <row r="171" spans="2:27" s="69" customFormat="1" ht="15" customHeight="1" thickBot="1">
      <c r="B171" s="648" t="s">
        <v>841</v>
      </c>
      <c r="C171" s="2359" t="s">
        <v>1519</v>
      </c>
      <c r="D171" s="2422"/>
      <c r="E171" s="2422"/>
      <c r="F171" s="1646"/>
      <c r="G171" s="497"/>
      <c r="H171" s="378" t="s">
        <v>119</v>
      </c>
      <c r="I171" s="417"/>
      <c r="K171" s="2314"/>
      <c r="L171" s="2318"/>
      <c r="M171" s="2319"/>
      <c r="N171" s="2320"/>
      <c r="O171" s="2297"/>
      <c r="P171" s="493" t="e">
        <f>'1.2. System grzewczy'!G66</f>
        <v>#DIV/0!</v>
      </c>
      <c r="Q171" s="377" t="s">
        <v>1417</v>
      </c>
      <c r="R171" s="417"/>
      <c r="T171" s="2314"/>
      <c r="U171" s="2318"/>
      <c r="V171" s="2319"/>
      <c r="W171" s="2320"/>
      <c r="X171" s="2297"/>
      <c r="Y171" s="493" t="e">
        <f>P171</f>
        <v>#DIV/0!</v>
      </c>
      <c r="Z171" s="377" t="s">
        <v>1417</v>
      </c>
      <c r="AA171" s="417"/>
    </row>
    <row r="172" spans="2:27" s="69" customFormat="1" ht="15" customHeight="1" thickBot="1">
      <c r="K172" s="642" t="s">
        <v>841</v>
      </c>
      <c r="L172" s="2339" t="s">
        <v>1519</v>
      </c>
      <c r="M172" s="2387"/>
      <c r="N172" s="2387"/>
      <c r="O172" s="1646"/>
      <c r="P172" s="497"/>
      <c r="Q172" s="199" t="s">
        <v>119</v>
      </c>
      <c r="T172" s="642" t="s">
        <v>224</v>
      </c>
      <c r="U172" s="2339" t="s">
        <v>1519</v>
      </c>
      <c r="V172" s="2387"/>
      <c r="W172" s="2387"/>
      <c r="X172" s="1646"/>
      <c r="Y172" s="497"/>
      <c r="Z172" s="199" t="s">
        <v>119</v>
      </c>
    </row>
    <row r="173" spans="2:27" s="69" customFormat="1" ht="15" customHeight="1" thickBot="1">
      <c r="K173" s="84"/>
    </row>
    <row r="174" spans="2:27" s="69" customFormat="1" ht="15" customHeight="1" thickBot="1">
      <c r="B174" s="204" t="s">
        <v>1520</v>
      </c>
      <c r="C174" s="2280" t="s">
        <v>1521</v>
      </c>
      <c r="D174" s="2388"/>
      <c r="E174" s="2388"/>
      <c r="F174" s="2388"/>
      <c r="G174" s="2388"/>
      <c r="H174" s="2389"/>
      <c r="K174" s="204" t="s">
        <v>1520</v>
      </c>
      <c r="L174" s="2280" t="s">
        <v>1521</v>
      </c>
      <c r="M174" s="2388"/>
      <c r="N174" s="2388"/>
      <c r="O174" s="2388"/>
      <c r="P174" s="2388"/>
      <c r="Q174" s="2389"/>
      <c r="T174" s="204" t="s">
        <v>1520</v>
      </c>
      <c r="U174" s="2280" t="s">
        <v>1521</v>
      </c>
      <c r="V174" s="2388"/>
      <c r="W174" s="2388"/>
      <c r="X174" s="2388"/>
      <c r="Y174" s="2388"/>
      <c r="Z174" s="2389"/>
    </row>
    <row r="175" spans="2:27" s="69" customFormat="1" ht="15" customHeight="1">
      <c r="B175" s="2328" t="s">
        <v>837</v>
      </c>
      <c r="C175" s="2330" t="s">
        <v>1431</v>
      </c>
      <c r="D175" s="2296" t="s">
        <v>1522</v>
      </c>
      <c r="E175" s="723">
        <f>E152*E154</f>
        <v>0</v>
      </c>
      <c r="F175" s="653" t="s">
        <v>342</v>
      </c>
      <c r="G175" s="84" t="s">
        <v>289</v>
      </c>
      <c r="H175" s="421" t="s">
        <v>289</v>
      </c>
      <c r="K175" s="2328" t="s">
        <v>837</v>
      </c>
      <c r="L175" s="2330" t="s">
        <v>1448</v>
      </c>
      <c r="M175" s="2296" t="s">
        <v>1522</v>
      </c>
      <c r="N175" s="524">
        <f>'1.2. System grzewczy'!F69</f>
        <v>0</v>
      </c>
      <c r="O175" s="484" t="s">
        <v>342</v>
      </c>
      <c r="P175" s="75" t="s">
        <v>289</v>
      </c>
      <c r="Q175" s="478" t="s">
        <v>289</v>
      </c>
      <c r="T175" s="2328" t="s">
        <v>837</v>
      </c>
      <c r="U175" s="2330" t="s">
        <v>1448</v>
      </c>
      <c r="V175" s="2296" t="s">
        <v>1522</v>
      </c>
      <c r="W175" s="524">
        <f>W100</f>
        <v>0</v>
      </c>
      <c r="X175" s="484" t="s">
        <v>342</v>
      </c>
      <c r="Y175" s="75" t="s">
        <v>289</v>
      </c>
      <c r="Z175" s="478" t="s">
        <v>289</v>
      </c>
    </row>
    <row r="176" spans="2:27" s="69" customFormat="1" ht="15" customHeight="1">
      <c r="B176" s="2301"/>
      <c r="C176" s="2331"/>
      <c r="D176" s="2297"/>
      <c r="E176" s="493">
        <f>0.001*3.6*E175</f>
        <v>0</v>
      </c>
      <c r="F176" s="88" t="s">
        <v>1417</v>
      </c>
      <c r="G176" s="84" t="s">
        <v>289</v>
      </c>
      <c r="H176" s="421" t="s">
        <v>289</v>
      </c>
      <c r="K176" s="2301"/>
      <c r="L176" s="2331"/>
      <c r="M176" s="2297"/>
      <c r="N176" s="493">
        <f>0.001*3.6*N175</f>
        <v>0</v>
      </c>
      <c r="O176" s="88" t="s">
        <v>1417</v>
      </c>
      <c r="P176" s="84" t="s">
        <v>289</v>
      </c>
      <c r="Q176" s="421" t="s">
        <v>289</v>
      </c>
      <c r="T176" s="2301"/>
      <c r="U176" s="2331"/>
      <c r="V176" s="2297"/>
      <c r="W176" s="493">
        <f>0.001*3.6*W175</f>
        <v>0</v>
      </c>
      <c r="X176" s="88" t="s">
        <v>1417</v>
      </c>
      <c r="Y176" s="84" t="s">
        <v>289</v>
      </c>
      <c r="Z176" s="421" t="s">
        <v>289</v>
      </c>
    </row>
    <row r="177" spans="2:27" s="69" customFormat="1" ht="15" customHeight="1" thickBot="1">
      <c r="B177" s="212" t="s">
        <v>839</v>
      </c>
      <c r="C177" s="467" t="s">
        <v>1437</v>
      </c>
      <c r="D177" s="480" t="s">
        <v>1523</v>
      </c>
      <c r="E177" s="497"/>
      <c r="F177" s="480" t="s">
        <v>382</v>
      </c>
      <c r="G177" s="2378" t="s">
        <v>1405</v>
      </c>
      <c r="H177" s="2379"/>
      <c r="K177" s="212" t="s">
        <v>839</v>
      </c>
      <c r="L177" s="467" t="s">
        <v>1437</v>
      </c>
      <c r="M177" s="480" t="s">
        <v>1523</v>
      </c>
      <c r="N177" s="497"/>
      <c r="O177" s="480" t="s">
        <v>382</v>
      </c>
      <c r="P177" s="2378" t="s">
        <v>1405</v>
      </c>
      <c r="Q177" s="2379"/>
      <c r="T177" s="212" t="s">
        <v>222</v>
      </c>
      <c r="U177" s="467" t="s">
        <v>1437</v>
      </c>
      <c r="V177" s="480" t="s">
        <v>1523</v>
      </c>
      <c r="W177" s="497"/>
      <c r="X177" s="480" t="s">
        <v>382</v>
      </c>
      <c r="Y177" s="2378" t="s">
        <v>1405</v>
      </c>
      <c r="Z177" s="2379"/>
    </row>
    <row r="178" spans="2:27" s="69" customFormat="1" ht="15" customHeight="1" thickBot="1">
      <c r="K178" s="84"/>
    </row>
    <row r="179" spans="2:27" s="69" customFormat="1" ht="15" customHeight="1" thickBot="1">
      <c r="B179" s="204" t="s">
        <v>1524</v>
      </c>
      <c r="C179" s="2377" t="s">
        <v>1525</v>
      </c>
      <c r="D179" s="2192"/>
      <c r="E179" s="2192"/>
      <c r="F179" s="2192"/>
      <c r="G179" s="2192"/>
      <c r="H179" s="2192"/>
      <c r="I179" s="2193"/>
      <c r="K179" s="204" t="s">
        <v>1524</v>
      </c>
      <c r="L179" s="2377" t="s">
        <v>1525</v>
      </c>
      <c r="M179" s="2192"/>
      <c r="N179" s="2192"/>
      <c r="O179" s="2192"/>
      <c r="P179" s="2192"/>
      <c r="Q179" s="2192"/>
      <c r="R179" s="2193"/>
      <c r="T179" s="204" t="s">
        <v>1524</v>
      </c>
      <c r="U179" s="2377" t="s">
        <v>1525</v>
      </c>
      <c r="V179" s="2192"/>
      <c r="W179" s="2192"/>
      <c r="X179" s="2192"/>
      <c r="Y179" s="2192"/>
      <c r="Z179" s="2192"/>
      <c r="AA179" s="2193"/>
    </row>
    <row r="180" spans="2:27" s="69" customFormat="1" ht="15" customHeight="1" thickBot="1">
      <c r="B180" s="72"/>
      <c r="C180" s="72"/>
      <c r="D180" s="72"/>
      <c r="E180" s="72"/>
      <c r="F180" s="72"/>
      <c r="G180" s="72"/>
      <c r="H180" s="72"/>
      <c r="I180" s="72"/>
      <c r="K180" s="338"/>
      <c r="L180" s="72"/>
      <c r="M180" s="72"/>
      <c r="N180" s="72"/>
      <c r="O180" s="72"/>
      <c r="P180" s="72"/>
      <c r="Q180" s="72"/>
      <c r="R180" s="72"/>
      <c r="T180" s="72"/>
      <c r="U180" s="72"/>
      <c r="V180" s="72"/>
      <c r="W180" s="72"/>
      <c r="X180" s="72"/>
      <c r="Y180" s="72"/>
      <c r="Z180" s="72"/>
      <c r="AA180" s="72"/>
    </row>
    <row r="181" spans="2:27" s="69" customFormat="1" ht="15" customHeight="1">
      <c r="B181" s="2322" t="s">
        <v>1526</v>
      </c>
      <c r="C181" s="2323"/>
      <c r="D181" s="2390" t="s">
        <v>1527</v>
      </c>
      <c r="E181" s="2296" t="s">
        <v>665</v>
      </c>
      <c r="F181" s="912" t="s">
        <v>629</v>
      </c>
      <c r="G181" s="893" t="s">
        <v>1528</v>
      </c>
      <c r="H181" s="651" t="s">
        <v>1529</v>
      </c>
      <c r="I181" s="919" t="s">
        <v>119</v>
      </c>
      <c r="K181" s="2322" t="s">
        <v>1526</v>
      </c>
      <c r="L181" s="2323"/>
      <c r="M181" s="2390" t="s">
        <v>1527</v>
      </c>
      <c r="N181" s="2296" t="s">
        <v>665</v>
      </c>
      <c r="O181" s="912" t="s">
        <v>629</v>
      </c>
      <c r="P181" s="893" t="s">
        <v>1528</v>
      </c>
      <c r="Q181" s="651" t="s">
        <v>1529</v>
      </c>
      <c r="R181" s="919" t="s">
        <v>119</v>
      </c>
      <c r="T181" s="2322" t="s">
        <v>1526</v>
      </c>
      <c r="U181" s="2323"/>
      <c r="V181" s="2390" t="s">
        <v>1527</v>
      </c>
      <c r="W181" s="2296" t="s">
        <v>665</v>
      </c>
      <c r="X181" s="912" t="s">
        <v>629</v>
      </c>
      <c r="Y181" s="893" t="s">
        <v>1528</v>
      </c>
      <c r="Z181" s="651" t="s">
        <v>1529</v>
      </c>
      <c r="AA181" s="919" t="s">
        <v>119</v>
      </c>
    </row>
    <row r="182" spans="2:27" s="69" customFormat="1" ht="21" customHeight="1" thickBot="1">
      <c r="B182" s="2324"/>
      <c r="C182" s="2325"/>
      <c r="D182" s="2391"/>
      <c r="E182" s="2333"/>
      <c r="F182" s="43" t="s">
        <v>1530</v>
      </c>
      <c r="G182" s="480" t="s">
        <v>382</v>
      </c>
      <c r="H182" s="480" t="s">
        <v>382</v>
      </c>
      <c r="I182" s="920" t="s">
        <v>1531</v>
      </c>
      <c r="K182" s="2324"/>
      <c r="L182" s="2325"/>
      <c r="M182" s="2391"/>
      <c r="N182" s="2333"/>
      <c r="O182" s="43" t="s">
        <v>1530</v>
      </c>
      <c r="P182" s="480" t="s">
        <v>382</v>
      </c>
      <c r="Q182" s="480" t="s">
        <v>382</v>
      </c>
      <c r="R182" s="920" t="s">
        <v>1531</v>
      </c>
      <c r="T182" s="2324"/>
      <c r="U182" s="2325"/>
      <c r="V182" s="2391"/>
      <c r="W182" s="2333"/>
      <c r="X182" s="43" t="s">
        <v>1530</v>
      </c>
      <c r="Y182" s="480" t="s">
        <v>382</v>
      </c>
      <c r="Z182" s="480" t="s">
        <v>382</v>
      </c>
      <c r="AA182" s="920" t="s">
        <v>1531</v>
      </c>
    </row>
    <row r="183" spans="2:27" s="69" customFormat="1" ht="15" customHeight="1">
      <c r="B183" s="402" t="s">
        <v>1332</v>
      </c>
      <c r="C183" s="220" t="s">
        <v>1532</v>
      </c>
      <c r="D183" s="484" t="s">
        <v>737</v>
      </c>
      <c r="E183" s="530">
        <f>G169</f>
        <v>0</v>
      </c>
      <c r="F183" s="527"/>
      <c r="G183" s="527">
        <f>12*E183*F183</f>
        <v>0</v>
      </c>
      <c r="H183" s="527">
        <f>G183+0.01*G183*G171</f>
        <v>0</v>
      </c>
      <c r="I183" s="751">
        <f>IFERROR(100*H183/H202,0)</f>
        <v>0</v>
      </c>
      <c r="K183" s="402" t="s">
        <v>837</v>
      </c>
      <c r="L183" s="220" t="s">
        <v>1532</v>
      </c>
      <c r="M183" s="484" t="s">
        <v>737</v>
      </c>
      <c r="N183" s="527">
        <f>P169</f>
        <v>0</v>
      </c>
      <c r="O183" s="527">
        <f>F183</f>
        <v>0</v>
      </c>
      <c r="P183" s="527">
        <f>N183*O183*12</f>
        <v>0</v>
      </c>
      <c r="Q183" s="527">
        <f>P183+0.01*P183*P172</f>
        <v>0</v>
      </c>
      <c r="R183" s="560">
        <f>IFERROR(100*Q183/Q202,0)</f>
        <v>0</v>
      </c>
      <c r="T183" s="402" t="s">
        <v>219</v>
      </c>
      <c r="U183" s="220" t="s">
        <v>1532</v>
      </c>
      <c r="V183" s="484" t="s">
        <v>737</v>
      </c>
      <c r="W183" s="527">
        <f>0.001*W75</f>
        <v>0</v>
      </c>
      <c r="X183" s="527">
        <f>O183</f>
        <v>0</v>
      </c>
      <c r="Y183" s="527">
        <f>W183*X183*12</f>
        <v>0</v>
      </c>
      <c r="Z183" s="527">
        <f>Y183+0.01*Y183*Y172</f>
        <v>0</v>
      </c>
      <c r="AA183" s="560">
        <f>IFERROR(100*Z183/$Z$202,0)</f>
        <v>0</v>
      </c>
    </row>
    <row r="184" spans="2:27" s="69" customFormat="1" ht="15" customHeight="1" thickBot="1">
      <c r="B184" s="642" t="s">
        <v>1335</v>
      </c>
      <c r="C184" s="68" t="s">
        <v>1533</v>
      </c>
      <c r="D184" s="480" t="s">
        <v>737</v>
      </c>
      <c r="E184" s="760">
        <f>G169</f>
        <v>0</v>
      </c>
      <c r="F184" s="497"/>
      <c r="G184" s="559">
        <f>12*E184*F184</f>
        <v>0</v>
      </c>
      <c r="H184" s="559">
        <f>G184+0.01*G184*G171</f>
        <v>0</v>
      </c>
      <c r="I184" s="761">
        <f>IFERROR(100*H184/H202,0)</f>
        <v>0</v>
      </c>
      <c r="K184" s="642" t="s">
        <v>839</v>
      </c>
      <c r="L184" s="68" t="s">
        <v>1533</v>
      </c>
      <c r="M184" s="480" t="s">
        <v>737</v>
      </c>
      <c r="N184" s="559">
        <f>P169</f>
        <v>0</v>
      </c>
      <c r="O184" s="497">
        <f>F184</f>
        <v>0</v>
      </c>
      <c r="P184" s="559">
        <f>12*N184*O184</f>
        <v>0</v>
      </c>
      <c r="Q184" s="559">
        <f>P184+0.01*P184*P172</f>
        <v>0</v>
      </c>
      <c r="R184" s="561">
        <f>IFERROR(100*Q184/Q202,0)</f>
        <v>0</v>
      </c>
      <c r="T184" s="642" t="s">
        <v>222</v>
      </c>
      <c r="U184" s="68" t="s">
        <v>1533</v>
      </c>
      <c r="V184" s="480" t="s">
        <v>737</v>
      </c>
      <c r="W184" s="559">
        <f>W183</f>
        <v>0</v>
      </c>
      <c r="X184" s="497">
        <f>O184</f>
        <v>0</v>
      </c>
      <c r="Y184" s="559">
        <f>12*W184*X184</f>
        <v>0</v>
      </c>
      <c r="Z184" s="559">
        <f>Y184+0.01*Y184*Y172</f>
        <v>0</v>
      </c>
      <c r="AA184" s="561">
        <f t="shared" ref="AA184:AA185" si="25">IFERROR(100*Z184/$Z$202,0)</f>
        <v>0</v>
      </c>
    </row>
    <row r="185" spans="2:27" s="69" customFormat="1" ht="15" customHeight="1" thickBot="1">
      <c r="B185" s="91"/>
      <c r="C185" s="2380" t="s">
        <v>1534</v>
      </c>
      <c r="D185" s="2381"/>
      <c r="E185" s="2382"/>
      <c r="F185" s="497">
        <f>SUM(F183:F184)</f>
        <v>0</v>
      </c>
      <c r="G185" s="497">
        <f>SUM(G183:G184)</f>
        <v>0</v>
      </c>
      <c r="H185" s="497">
        <f>SUM(H183:H184)</f>
        <v>0</v>
      </c>
      <c r="I185" s="756">
        <f>IFERROR(100*H185/H202,0)</f>
        <v>0</v>
      </c>
      <c r="K185" s="216"/>
      <c r="L185" s="2380" t="s">
        <v>1534</v>
      </c>
      <c r="M185" s="2381"/>
      <c r="N185" s="2382"/>
      <c r="O185" s="497">
        <f>SUM(O183:O184)</f>
        <v>0</v>
      </c>
      <c r="P185" s="497">
        <f>SUM(P183:P184)</f>
        <v>0</v>
      </c>
      <c r="Q185" s="497">
        <f>SUM(Q183:Q184)</f>
        <v>0</v>
      </c>
      <c r="R185" s="952">
        <f>IFERROR(100*Q185/Q202,0)</f>
        <v>0</v>
      </c>
      <c r="T185" s="91"/>
      <c r="U185" s="2380" t="s">
        <v>1534</v>
      </c>
      <c r="V185" s="2381"/>
      <c r="W185" s="2382"/>
      <c r="X185" s="497">
        <f>SUM(X183:X184)</f>
        <v>0</v>
      </c>
      <c r="Y185" s="497">
        <f>SUM(Y183:Y184)</f>
        <v>0</v>
      </c>
      <c r="Z185" s="497">
        <f>SUM(Z183:Z184)</f>
        <v>0</v>
      </c>
      <c r="AA185" s="952">
        <f t="shared" si="25"/>
        <v>0</v>
      </c>
    </row>
    <row r="186" spans="2:27" s="69" customFormat="1" ht="15" customHeight="1" thickBot="1">
      <c r="B186" s="91"/>
      <c r="C186" s="91"/>
      <c r="D186" s="91"/>
      <c r="E186" s="91"/>
      <c r="F186" s="91"/>
      <c r="G186" s="529"/>
      <c r="H186" s="529"/>
      <c r="I186" s="216"/>
      <c r="K186" s="216"/>
      <c r="L186" s="91"/>
      <c r="M186" s="91"/>
      <c r="N186" s="91"/>
      <c r="O186" s="91"/>
      <c r="P186" s="529"/>
      <c r="Q186" s="529"/>
      <c r="R186" s="216"/>
      <c r="T186" s="91"/>
      <c r="U186" s="91"/>
      <c r="V186" s="91"/>
      <c r="W186" s="91"/>
      <c r="X186" s="91"/>
      <c r="Y186" s="529"/>
      <c r="Z186" s="529"/>
      <c r="AA186" s="216"/>
    </row>
    <row r="187" spans="2:27" s="69" customFormat="1" ht="15" customHeight="1">
      <c r="B187" s="402" t="s">
        <v>1338</v>
      </c>
      <c r="C187" s="220" t="s">
        <v>1535</v>
      </c>
      <c r="D187" s="484" t="s">
        <v>1417</v>
      </c>
      <c r="E187" s="527">
        <f>G170</f>
        <v>0</v>
      </c>
      <c r="F187" s="527"/>
      <c r="G187" s="527">
        <f>E187*F187</f>
        <v>0</v>
      </c>
      <c r="H187" s="527">
        <f>G187+0.01*G187*G171</f>
        <v>0</v>
      </c>
      <c r="I187" s="560">
        <f>IFERROR(100*H187/H202,0)</f>
        <v>0</v>
      </c>
      <c r="K187" s="402" t="s">
        <v>841</v>
      </c>
      <c r="L187" s="220" t="s">
        <v>147</v>
      </c>
      <c r="M187" s="484" t="s">
        <v>1417</v>
      </c>
      <c r="N187" s="527" t="e">
        <f>P171</f>
        <v>#DIV/0!</v>
      </c>
      <c r="O187" s="527">
        <f>F187</f>
        <v>0</v>
      </c>
      <c r="P187" s="527" t="e">
        <f>N187*O187</f>
        <v>#DIV/0!</v>
      </c>
      <c r="Q187" s="527" t="e">
        <f>P187+0.01*P187*P172</f>
        <v>#DIV/0!</v>
      </c>
      <c r="R187" s="560">
        <f>IFERROR(100*Q187/Q202,0)</f>
        <v>0</v>
      </c>
      <c r="T187" s="402" t="s">
        <v>841</v>
      </c>
      <c r="U187" s="220" t="s">
        <v>147</v>
      </c>
      <c r="V187" s="484" t="s">
        <v>1417</v>
      </c>
      <c r="W187" s="527" t="e">
        <f>N187</f>
        <v>#DIV/0!</v>
      </c>
      <c r="X187" s="527">
        <f>O187</f>
        <v>0</v>
      </c>
      <c r="Y187" s="527" t="e">
        <f>W187*X187</f>
        <v>#DIV/0!</v>
      </c>
      <c r="Z187" s="527" t="e">
        <f>Y187+0.01*Y187*Y172</f>
        <v>#DIV/0!</v>
      </c>
      <c r="AA187" s="560">
        <f>IFERROR(100*Z187/Z202,0)</f>
        <v>0</v>
      </c>
    </row>
    <row r="188" spans="2:27" s="69" customFormat="1" ht="15" customHeight="1" thickBot="1">
      <c r="B188" s="648" t="s">
        <v>1341</v>
      </c>
      <c r="C188" s="68" t="s">
        <v>1536</v>
      </c>
      <c r="D188" s="480" t="s">
        <v>1417</v>
      </c>
      <c r="E188" s="559">
        <f>G170</f>
        <v>0</v>
      </c>
      <c r="F188" s="497"/>
      <c r="G188" s="559">
        <f>E188*F188</f>
        <v>0</v>
      </c>
      <c r="H188" s="559">
        <f>G188+0.01*G188*G171</f>
        <v>0</v>
      </c>
      <c r="I188" s="561">
        <f>IFERROR(100*H188/H202,0)</f>
        <v>0</v>
      </c>
      <c r="K188" s="648" t="s">
        <v>946</v>
      </c>
      <c r="L188" s="68" t="s">
        <v>147</v>
      </c>
      <c r="M188" s="480" t="s">
        <v>1417</v>
      </c>
      <c r="N188" s="559" t="e">
        <f>P171</f>
        <v>#DIV/0!</v>
      </c>
      <c r="O188" s="497">
        <f>F188</f>
        <v>0</v>
      </c>
      <c r="P188" s="559" t="e">
        <f>N188*O188</f>
        <v>#DIV/0!</v>
      </c>
      <c r="Q188" s="559" t="e">
        <f>P188+0.01*P188*P172</f>
        <v>#DIV/0!</v>
      </c>
      <c r="R188" s="561">
        <f>IFERROR(100*Q188/Q202,0)</f>
        <v>0</v>
      </c>
      <c r="T188" s="648" t="s">
        <v>946</v>
      </c>
      <c r="U188" s="68" t="s">
        <v>147</v>
      </c>
      <c r="V188" s="480" t="s">
        <v>1417</v>
      </c>
      <c r="W188" s="559" t="e">
        <f>N188</f>
        <v>#DIV/0!</v>
      </c>
      <c r="X188" s="497">
        <f>O188</f>
        <v>0</v>
      </c>
      <c r="Y188" s="559" t="e">
        <f>W188*X188</f>
        <v>#DIV/0!</v>
      </c>
      <c r="Z188" s="559" t="e">
        <f>Y188+0.01*Y188*Y172</f>
        <v>#DIV/0!</v>
      </c>
      <c r="AA188" s="561">
        <f t="shared" ref="AA188:AA189" si="26">IFERROR(100*Z188/Z203,0)</f>
        <v>0</v>
      </c>
    </row>
    <row r="189" spans="2:27" s="69" customFormat="1" ht="15" customHeight="1" thickBot="1">
      <c r="B189" s="91"/>
      <c r="C189" s="470" t="s">
        <v>1537</v>
      </c>
      <c r="D189" s="345"/>
      <c r="E189" s="345"/>
      <c r="F189" s="497">
        <f>SUM(F187:F188)</f>
        <v>0</v>
      </c>
      <c r="G189" s="497">
        <f>SUM(G187:G188)</f>
        <v>0</v>
      </c>
      <c r="H189" s="497">
        <f>SUM(H187:H188)</f>
        <v>0</v>
      </c>
      <c r="I189" s="952">
        <f>IFERROR(100*H189/H202,0)</f>
        <v>0</v>
      </c>
      <c r="K189" s="216"/>
      <c r="L189" s="470" t="s">
        <v>1537</v>
      </c>
      <c r="M189" s="345"/>
      <c r="N189" s="345"/>
      <c r="O189" s="497">
        <f>SUM(O187:O188)</f>
        <v>0</v>
      </c>
      <c r="P189" s="497" t="e">
        <f>SUM(P187:P188)</f>
        <v>#DIV/0!</v>
      </c>
      <c r="Q189" s="497" t="e">
        <f>SUM(Q187:Q188)</f>
        <v>#DIV/0!</v>
      </c>
      <c r="R189" s="952">
        <f>IFERROR(100*Q189/Q202,0)</f>
        <v>0</v>
      </c>
      <c r="T189" s="91"/>
      <c r="U189" s="470" t="s">
        <v>1537</v>
      </c>
      <c r="V189" s="345"/>
      <c r="W189" s="345"/>
      <c r="X189" s="497">
        <f>SUM(X187:X188)</f>
        <v>0</v>
      </c>
      <c r="Y189" s="497" t="e">
        <f>SUM(Y187:Y188)</f>
        <v>#DIV/0!</v>
      </c>
      <c r="Z189" s="497" t="e">
        <f>SUM(Z187:Z188)</f>
        <v>#DIV/0!</v>
      </c>
      <c r="AA189" s="952">
        <f t="shared" si="26"/>
        <v>0</v>
      </c>
    </row>
    <row r="190" spans="2:27" s="69" customFormat="1" ht="15" customHeight="1" thickBot="1">
      <c r="B190" s="91"/>
      <c r="C190" s="91"/>
      <c r="D190" s="91"/>
      <c r="E190" s="91"/>
      <c r="F190" s="91"/>
      <c r="G190" s="91"/>
      <c r="H190" s="531"/>
      <c r="I190" s="216"/>
      <c r="K190" s="216"/>
      <c r="L190" s="91"/>
      <c r="M190" s="91"/>
      <c r="N190" s="91"/>
      <c r="O190" s="91"/>
      <c r="P190" s="91"/>
      <c r="Q190" s="531"/>
      <c r="R190" s="216"/>
      <c r="T190" s="91"/>
      <c r="U190" s="91"/>
      <c r="V190" s="91"/>
      <c r="W190" s="91"/>
      <c r="X190" s="91"/>
      <c r="Y190" s="91"/>
      <c r="Z190" s="531"/>
      <c r="AA190" s="216"/>
    </row>
    <row r="191" spans="2:27" s="69" customFormat="1" ht="15" customHeight="1" thickBot="1">
      <c r="B191" s="91"/>
      <c r="C191" s="953" t="s">
        <v>1538</v>
      </c>
      <c r="D191" s="458" t="s">
        <v>289</v>
      </c>
      <c r="E191" s="453" t="s">
        <v>1539</v>
      </c>
      <c r="F191" s="458" t="s">
        <v>289</v>
      </c>
      <c r="G191" s="727">
        <f>G185+G189</f>
        <v>0</v>
      </c>
      <c r="H191" s="727">
        <f>H185+H189</f>
        <v>0</v>
      </c>
      <c r="I191" s="857">
        <f>IFERROR(100*H191/H202,0)</f>
        <v>0</v>
      </c>
      <c r="K191" s="216"/>
      <c r="L191" s="953" t="s">
        <v>1538</v>
      </c>
      <c r="M191" s="532"/>
      <c r="N191" s="453" t="s">
        <v>1539</v>
      </c>
      <c r="O191" s="533"/>
      <c r="P191" s="727" t="e">
        <f>P185+P189</f>
        <v>#DIV/0!</v>
      </c>
      <c r="Q191" s="727" t="e">
        <f>Q185+Q189</f>
        <v>#DIV/0!</v>
      </c>
      <c r="R191" s="955">
        <f>IFERROR(100*Q191/Q202,0)</f>
        <v>0</v>
      </c>
      <c r="T191" s="91"/>
      <c r="U191" s="953" t="s">
        <v>1538</v>
      </c>
      <c r="V191" s="532"/>
      <c r="W191" s="453" t="s">
        <v>1539</v>
      </c>
      <c r="X191" s="533"/>
      <c r="Y191" s="727" t="e">
        <f>Y185+Y189</f>
        <v>#DIV/0!</v>
      </c>
      <c r="Z191" s="727" t="e">
        <f>Z185+Z189</f>
        <v>#DIV/0!</v>
      </c>
      <c r="AA191" s="857">
        <f>IFERROR(100*Z191/Z202,0)</f>
        <v>0</v>
      </c>
    </row>
    <row r="192" spans="2:27" s="69" customFormat="1" ht="15" customHeight="1" thickBot="1">
      <c r="K192" s="84"/>
    </row>
    <row r="193" spans="2:27" s="69" customFormat="1" ht="15" customHeight="1" thickBot="1">
      <c r="B193" s="2360" t="s">
        <v>1540</v>
      </c>
      <c r="C193" s="2053"/>
      <c r="D193" s="2053"/>
      <c r="E193" s="2053"/>
      <c r="F193" s="2053"/>
      <c r="G193" s="2309"/>
      <c r="H193" s="534" t="s">
        <v>382</v>
      </c>
      <c r="I193" s="454" t="s">
        <v>119</v>
      </c>
      <c r="K193" s="2360" t="s">
        <v>1540</v>
      </c>
      <c r="L193" s="2053"/>
      <c r="M193" s="2053"/>
      <c r="N193" s="2053"/>
      <c r="O193" s="2053"/>
      <c r="P193" s="2309"/>
      <c r="Q193" s="534" t="s">
        <v>382</v>
      </c>
      <c r="R193" s="454" t="s">
        <v>119</v>
      </c>
      <c r="T193" s="2360" t="s">
        <v>1540</v>
      </c>
      <c r="U193" s="2053"/>
      <c r="V193" s="2053"/>
      <c r="W193" s="2053"/>
      <c r="X193" s="2053"/>
      <c r="Y193" s="2309"/>
      <c r="Z193" s="534" t="s">
        <v>382</v>
      </c>
      <c r="AA193" s="454" t="s">
        <v>119</v>
      </c>
    </row>
    <row r="194" spans="2:27" s="69" customFormat="1" ht="15" customHeight="1" thickBot="1">
      <c r="B194" s="642" t="s">
        <v>1332</v>
      </c>
      <c r="C194" s="68" t="s">
        <v>652</v>
      </c>
      <c r="D194" s="559">
        <f>E175</f>
        <v>0</v>
      </c>
      <c r="E194" s="905" t="s">
        <v>342</v>
      </c>
      <c r="F194" s="481">
        <f>E177</f>
        <v>0</v>
      </c>
      <c r="G194" s="480" t="s">
        <v>636</v>
      </c>
      <c r="H194" s="559">
        <f>D194*F194</f>
        <v>0</v>
      </c>
      <c r="I194" s="954">
        <f>IFERROR(100*H194/H202,0)</f>
        <v>0</v>
      </c>
      <c r="K194" s="642" t="s">
        <v>837</v>
      </c>
      <c r="L194" s="68" t="s">
        <v>652</v>
      </c>
      <c r="M194" s="559">
        <f>N175</f>
        <v>0</v>
      </c>
      <c r="N194" s="905" t="s">
        <v>342</v>
      </c>
      <c r="O194" s="960">
        <f>N177</f>
        <v>0</v>
      </c>
      <c r="P194" s="480" t="s">
        <v>636</v>
      </c>
      <c r="Q194" s="559">
        <f>M194*O194</f>
        <v>0</v>
      </c>
      <c r="R194" s="761">
        <f>IFERROR(100*Q194/Q202,0)</f>
        <v>0</v>
      </c>
      <c r="T194" s="642" t="s">
        <v>839</v>
      </c>
      <c r="U194" s="68" t="s">
        <v>652</v>
      </c>
      <c r="V194" s="760">
        <f>W175</f>
        <v>0</v>
      </c>
      <c r="W194" s="905" t="s">
        <v>342</v>
      </c>
      <c r="X194" s="481">
        <f>W177</f>
        <v>0</v>
      </c>
      <c r="Y194" s="480" t="s">
        <v>636</v>
      </c>
      <c r="Z194" s="760">
        <f>V194*X194</f>
        <v>0</v>
      </c>
      <c r="AA194" s="761">
        <f>IFERROR(100*Z194/Z202,0)</f>
        <v>0</v>
      </c>
    </row>
    <row r="195" spans="2:27" s="69" customFormat="1" ht="15" customHeight="1" thickBot="1">
      <c r="K195" s="84"/>
    </row>
    <row r="196" spans="2:27" s="69" customFormat="1" ht="15" customHeight="1" thickBot="1">
      <c r="B196" s="2360" t="s">
        <v>1458</v>
      </c>
      <c r="C196" s="2053"/>
      <c r="D196" s="2053"/>
      <c r="E196" s="2053"/>
      <c r="F196" s="2053"/>
      <c r="G196" s="2309"/>
      <c r="H196" s="534" t="s">
        <v>382</v>
      </c>
      <c r="I196" s="454" t="s">
        <v>119</v>
      </c>
      <c r="K196" s="2360" t="s">
        <v>1458</v>
      </c>
      <c r="L196" s="2053"/>
      <c r="M196" s="2053"/>
      <c r="N196" s="2053"/>
      <c r="O196" s="2053"/>
      <c r="P196" s="2309"/>
      <c r="Q196" s="534" t="s">
        <v>382</v>
      </c>
      <c r="R196" s="454" t="s">
        <v>119</v>
      </c>
      <c r="T196" s="2360" t="s">
        <v>1458</v>
      </c>
      <c r="U196" s="2053"/>
      <c r="V196" s="2053"/>
      <c r="W196" s="2053"/>
      <c r="X196" s="2053"/>
      <c r="Y196" s="2309"/>
      <c r="Z196" s="534" t="s">
        <v>382</v>
      </c>
      <c r="AA196" s="454" t="s">
        <v>119</v>
      </c>
    </row>
    <row r="197" spans="2:27" s="69" customFormat="1" ht="15" customHeight="1">
      <c r="B197" s="402" t="s">
        <v>1332</v>
      </c>
      <c r="C197" s="2361" t="s">
        <v>1460</v>
      </c>
      <c r="D197" s="2362"/>
      <c r="E197" s="2362"/>
      <c r="F197" s="2362"/>
      <c r="G197" s="2262"/>
      <c r="H197" s="527"/>
      <c r="I197" s="560">
        <f>IFERROR(100*H197/H202,0)</f>
        <v>0</v>
      </c>
      <c r="K197" s="402" t="s">
        <v>837</v>
      </c>
      <c r="L197" s="2361" t="s">
        <v>1460</v>
      </c>
      <c r="M197" s="2362"/>
      <c r="N197" s="2362"/>
      <c r="O197" s="2362"/>
      <c r="P197" s="2262"/>
      <c r="Q197" s="527">
        <f>H197</f>
        <v>0</v>
      </c>
      <c r="R197" s="560">
        <f>IFERROR(100*Q197/Q202,0)</f>
        <v>0</v>
      </c>
      <c r="T197" s="402" t="s">
        <v>837</v>
      </c>
      <c r="U197" s="2361" t="s">
        <v>1460</v>
      </c>
      <c r="V197" s="2362"/>
      <c r="W197" s="2362"/>
      <c r="X197" s="2362"/>
      <c r="Y197" s="2262"/>
      <c r="Z197" s="527">
        <f>Q197</f>
        <v>0</v>
      </c>
      <c r="AA197" s="560">
        <f>IFERROR(100*Z197/Z202,0)</f>
        <v>0</v>
      </c>
    </row>
    <row r="198" spans="2:27" s="69" customFormat="1" ht="15" customHeight="1">
      <c r="B198" s="647" t="s">
        <v>1335</v>
      </c>
      <c r="C198" s="2358" t="s">
        <v>1463</v>
      </c>
      <c r="D198" s="2363"/>
      <c r="E198" s="2363"/>
      <c r="F198" s="2363"/>
      <c r="G198" s="2364"/>
      <c r="H198" s="493"/>
      <c r="I198" s="768">
        <f>IFERROR(100*H198/H202,0)</f>
        <v>0</v>
      </c>
      <c r="K198" s="647" t="s">
        <v>839</v>
      </c>
      <c r="L198" s="2358" t="s">
        <v>1463</v>
      </c>
      <c r="M198" s="2363"/>
      <c r="N198" s="2363"/>
      <c r="O198" s="2363"/>
      <c r="P198" s="2364"/>
      <c r="Q198" s="493">
        <f>H198</f>
        <v>0</v>
      </c>
      <c r="R198" s="768">
        <f>IFERROR(100*Q198/Q202,0)</f>
        <v>0</v>
      </c>
      <c r="T198" s="647" t="s">
        <v>839</v>
      </c>
      <c r="U198" s="2358" t="s">
        <v>1463</v>
      </c>
      <c r="V198" s="2363"/>
      <c r="W198" s="2363"/>
      <c r="X198" s="2363"/>
      <c r="Y198" s="2364"/>
      <c r="Z198" s="493">
        <f>Q198</f>
        <v>0</v>
      </c>
      <c r="AA198" s="768">
        <f t="shared" ref="AA198:AA200" si="27">IFERROR(100*Z198/Z203,0)</f>
        <v>0</v>
      </c>
    </row>
    <row r="199" spans="2:27" s="69" customFormat="1" ht="15" customHeight="1" thickBot="1">
      <c r="B199" s="647" t="s">
        <v>1338</v>
      </c>
      <c r="C199" s="2397" t="s">
        <v>1541</v>
      </c>
      <c r="D199" s="2398"/>
      <c r="E199" s="2398"/>
      <c r="F199" s="2398"/>
      <c r="G199" s="2375"/>
      <c r="H199" s="493"/>
      <c r="I199" s="561">
        <f>IFERROR(100*H199/H202,0)</f>
        <v>0</v>
      </c>
      <c r="K199" s="648" t="s">
        <v>841</v>
      </c>
      <c r="L199" s="2397" t="s">
        <v>1541</v>
      </c>
      <c r="M199" s="2398"/>
      <c r="N199" s="2398"/>
      <c r="O199" s="2398"/>
      <c r="P199" s="2375"/>
      <c r="Q199" s="559">
        <f>H199</f>
        <v>0</v>
      </c>
      <c r="R199" s="561">
        <f>IFERROR(100*Q199/Q202,0)</f>
        <v>0</v>
      </c>
      <c r="T199" s="538" t="s">
        <v>841</v>
      </c>
      <c r="U199" s="2315" t="s">
        <v>1541</v>
      </c>
      <c r="V199" s="2365"/>
      <c r="W199" s="2365"/>
      <c r="X199" s="2365"/>
      <c r="Y199" s="2366"/>
      <c r="Z199" s="726">
        <f>Q199</f>
        <v>0</v>
      </c>
      <c r="AA199" s="722">
        <f t="shared" si="27"/>
        <v>0</v>
      </c>
    </row>
    <row r="200" spans="2:27" s="69" customFormat="1" ht="15" customHeight="1" thickBot="1">
      <c r="B200" s="535"/>
      <c r="C200" s="2370" t="s">
        <v>659</v>
      </c>
      <c r="D200" s="2309"/>
      <c r="E200" s="2444" t="s">
        <v>1542</v>
      </c>
      <c r="F200" s="2445"/>
      <c r="G200" s="2446"/>
      <c r="H200" s="727">
        <f>SUM(H197:H199)</f>
        <v>0</v>
      </c>
      <c r="I200" s="857">
        <f>SUM(I197:I199)</f>
        <v>0</v>
      </c>
      <c r="K200" s="535"/>
      <c r="L200" s="2370" t="s">
        <v>659</v>
      </c>
      <c r="M200" s="2309"/>
      <c r="N200" s="2450" t="s">
        <v>1542</v>
      </c>
      <c r="O200" s="2451"/>
      <c r="P200" s="2452"/>
      <c r="Q200" s="974">
        <f>SUM(Q197:Q199)</f>
        <v>0</v>
      </c>
      <c r="R200" s="975">
        <f>SUM(R197:R199)</f>
        <v>0</v>
      </c>
      <c r="T200" s="1135"/>
      <c r="U200" s="2367" t="s">
        <v>659</v>
      </c>
      <c r="V200" s="2192"/>
      <c r="W200" s="2368" t="s">
        <v>1542</v>
      </c>
      <c r="X200" s="2369"/>
      <c r="Y200" s="2369"/>
      <c r="Z200" s="727">
        <f>SUM(Z197:Z199)</f>
        <v>0</v>
      </c>
      <c r="AA200" s="857">
        <f t="shared" si="27"/>
        <v>0</v>
      </c>
    </row>
    <row r="201" spans="2:27" s="69" customFormat="1" ht="15" customHeight="1" thickBot="1">
      <c r="B201" s="417"/>
      <c r="K201" s="842"/>
      <c r="T201" s="417"/>
    </row>
    <row r="202" spans="2:27" s="69" customFormat="1" ht="15" customHeight="1" thickBot="1">
      <c r="B202" s="2304" t="s">
        <v>1469</v>
      </c>
      <c r="C202" s="2305"/>
      <c r="D202" s="2306"/>
      <c r="E202" s="2307" t="s">
        <v>1543</v>
      </c>
      <c r="F202" s="2308"/>
      <c r="G202" s="2309"/>
      <c r="H202" s="537">
        <f>H191+H194+H200</f>
        <v>0</v>
      </c>
      <c r="I202" s="955">
        <f>IFERROR(100*H202/H202,0)</f>
        <v>0</v>
      </c>
      <c r="K202" s="2304" t="s">
        <v>1469</v>
      </c>
      <c r="L202" s="2305"/>
      <c r="M202" s="2306"/>
      <c r="N202" s="2307" t="s">
        <v>1470</v>
      </c>
      <c r="O202" s="2308"/>
      <c r="P202" s="2309"/>
      <c r="Q202" s="1133" t="e">
        <f>Q191+Q194+Q200</f>
        <v>#DIV/0!</v>
      </c>
      <c r="R202" s="857">
        <f>IFERROR(100*Q202/Q202,0)</f>
        <v>0</v>
      </c>
      <c r="T202" s="2304" t="s">
        <v>1469</v>
      </c>
      <c r="U202" s="2305"/>
      <c r="V202" s="2306"/>
      <c r="W202" s="2307" t="s">
        <v>1470</v>
      </c>
      <c r="X202" s="2308"/>
      <c r="Y202" s="2309"/>
      <c r="Z202" s="1133" t="e">
        <f>Z191+Z194+Z200</f>
        <v>#DIV/0!</v>
      </c>
      <c r="AA202" s="955">
        <f>IFERROR(100*Z202/Z202,0)</f>
        <v>0</v>
      </c>
    </row>
    <row r="203" spans="2:27" s="69" customFormat="1" ht="15" customHeight="1" thickBot="1">
      <c r="K203" s="84"/>
    </row>
    <row r="204" spans="2:27" s="69" customFormat="1" ht="15" customHeight="1" thickBot="1">
      <c r="B204" s="2370" t="s">
        <v>1473</v>
      </c>
      <c r="C204" s="2053"/>
      <c r="D204" s="2053"/>
      <c r="E204" s="2053"/>
      <c r="F204" s="2053"/>
      <c r="G204" s="2053"/>
      <c r="H204" s="2053"/>
      <c r="I204" s="2054"/>
      <c r="K204" s="2370" t="s">
        <v>1473</v>
      </c>
      <c r="L204" s="2053"/>
      <c r="M204" s="2053"/>
      <c r="N204" s="2053"/>
      <c r="O204" s="2053"/>
      <c r="P204" s="2053"/>
      <c r="Q204" s="2053"/>
      <c r="R204" s="2054"/>
      <c r="T204" s="2370" t="s">
        <v>1473</v>
      </c>
      <c r="U204" s="2053"/>
      <c r="V204" s="2053"/>
      <c r="W204" s="2053"/>
      <c r="X204" s="2053"/>
      <c r="Y204" s="2053"/>
      <c r="Z204" s="2053"/>
      <c r="AA204" s="2054"/>
    </row>
    <row r="205" spans="2:27" s="69" customFormat="1" ht="15" customHeight="1">
      <c r="B205" s="402" t="s">
        <v>1332</v>
      </c>
      <c r="C205" s="2357" t="s">
        <v>1474</v>
      </c>
      <c r="D205" s="1644"/>
      <c r="E205" s="2371" t="s">
        <v>1475</v>
      </c>
      <c r="F205" s="2372"/>
      <c r="G205" s="2372"/>
      <c r="H205" s="527">
        <f>IFERROR((H191+H194)/G170,0)</f>
        <v>0</v>
      </c>
      <c r="I205" s="773" t="s">
        <v>371</v>
      </c>
      <c r="K205" s="402" t="s">
        <v>837</v>
      </c>
      <c r="L205" s="2357" t="s">
        <v>1474</v>
      </c>
      <c r="M205" s="1644"/>
      <c r="N205" s="902" t="s">
        <v>1476</v>
      </c>
      <c r="O205" s="318" t="e">
        <f>0.001*3.6*Q205</f>
        <v>#DIV/0!</v>
      </c>
      <c r="P205" s="484" t="s">
        <v>636</v>
      </c>
      <c r="Q205" s="527" t="e">
        <f>(Q191+Q194)/P171</f>
        <v>#DIV/0!</v>
      </c>
      <c r="R205" s="773" t="s">
        <v>371</v>
      </c>
      <c r="T205" s="402" t="s">
        <v>837</v>
      </c>
      <c r="U205" s="2357" t="s">
        <v>1474</v>
      </c>
      <c r="V205" s="1644"/>
      <c r="W205" s="902" t="s">
        <v>1476</v>
      </c>
      <c r="X205" s="318" t="e">
        <f>0.001*3.6*Z205</f>
        <v>#DIV/0!</v>
      </c>
      <c r="Y205" s="484" t="s">
        <v>636</v>
      </c>
      <c r="Z205" s="530" t="e">
        <f>(Z191+Z194)/Y171</f>
        <v>#DIV/0!</v>
      </c>
      <c r="AA205" s="773" t="s">
        <v>371</v>
      </c>
    </row>
    <row r="206" spans="2:27" s="69" customFormat="1" ht="15" customHeight="1">
      <c r="B206" s="405" t="s">
        <v>1335</v>
      </c>
      <c r="C206" s="2358" t="s">
        <v>1478</v>
      </c>
      <c r="D206" s="1693"/>
      <c r="E206" s="2297" t="s">
        <v>1479</v>
      </c>
      <c r="F206" s="2449"/>
      <c r="G206" s="2449"/>
      <c r="H206" s="493">
        <f>IFERROR(H200/G170,0)</f>
        <v>0</v>
      </c>
      <c r="I206" s="898" t="s">
        <v>371</v>
      </c>
      <c r="K206" s="405" t="s">
        <v>839</v>
      </c>
      <c r="L206" s="2358" t="s">
        <v>1478</v>
      </c>
      <c r="M206" s="1693"/>
      <c r="N206" s="904" t="s">
        <v>1480</v>
      </c>
      <c r="O206" s="319" t="e">
        <f>0.001*3.6*Q206</f>
        <v>#DIV/0!</v>
      </c>
      <c r="P206" s="652" t="s">
        <v>636</v>
      </c>
      <c r="Q206" s="493" t="e">
        <f>Q200/P171</f>
        <v>#DIV/0!</v>
      </c>
      <c r="R206" s="898" t="s">
        <v>371</v>
      </c>
      <c r="T206" s="405" t="s">
        <v>839</v>
      </c>
      <c r="U206" s="2358" t="s">
        <v>1478</v>
      </c>
      <c r="V206" s="1693"/>
      <c r="W206" s="904" t="s">
        <v>1480</v>
      </c>
      <c r="X206" s="319" t="e">
        <f>0.001*3.6*Z206</f>
        <v>#DIV/0!</v>
      </c>
      <c r="Y206" s="652" t="s">
        <v>636</v>
      </c>
      <c r="Z206" s="737" t="e">
        <f>Z200/Y171</f>
        <v>#DIV/0!</v>
      </c>
      <c r="AA206" s="898" t="s">
        <v>371</v>
      </c>
    </row>
    <row r="207" spans="2:27" s="69" customFormat="1" ht="15" customHeight="1" thickBot="1">
      <c r="B207" s="648" t="s">
        <v>1338</v>
      </c>
      <c r="C207" s="2359" t="s">
        <v>1481</v>
      </c>
      <c r="D207" s="1646"/>
      <c r="E207" s="2447" t="s">
        <v>1482</v>
      </c>
      <c r="F207" s="2448"/>
      <c r="G207" s="2448"/>
      <c r="H207" s="956">
        <f>IFERROR(H202/G170,0)</f>
        <v>0</v>
      </c>
      <c r="I207" s="781" t="s">
        <v>371</v>
      </c>
      <c r="K207" s="648" t="s">
        <v>841</v>
      </c>
      <c r="L207" s="2359" t="s">
        <v>1481</v>
      </c>
      <c r="M207" s="1646"/>
      <c r="N207" s="526" t="s">
        <v>1484</v>
      </c>
      <c r="O207" s="320" t="e">
        <f>0.001*3.6*Q207</f>
        <v>#DIV/0!</v>
      </c>
      <c r="P207" s="480" t="s">
        <v>1483</v>
      </c>
      <c r="Q207" s="956" t="e">
        <f>Q202/P171</f>
        <v>#DIV/0!</v>
      </c>
      <c r="R207" s="781" t="s">
        <v>371</v>
      </c>
      <c r="T207" s="648" t="s">
        <v>841</v>
      </c>
      <c r="U207" s="2359" t="s">
        <v>1481</v>
      </c>
      <c r="V207" s="1646"/>
      <c r="W207" s="526" t="s">
        <v>1484</v>
      </c>
      <c r="X207" s="320" t="e">
        <f>0.001*3.6*Z207</f>
        <v>#DIV/0!</v>
      </c>
      <c r="Y207" s="480" t="s">
        <v>1483</v>
      </c>
      <c r="Z207" s="1134" t="e">
        <f>Z202/Y171</f>
        <v>#DIV/0!</v>
      </c>
      <c r="AA207" s="781" t="s">
        <v>371</v>
      </c>
    </row>
    <row r="208" spans="2:27" s="69" customFormat="1" ht="15" customHeight="1">
      <c r="K208" s="84"/>
    </row>
    <row r="209" spans="1:27" s="69" customFormat="1" ht="15" customHeight="1" thickBot="1">
      <c r="K209" s="84"/>
      <c r="T209" s="1408" t="s">
        <v>1544</v>
      </c>
      <c r="V209" s="2264" t="s">
        <v>1487</v>
      </c>
      <c r="W209" s="2264"/>
      <c r="X209" s="2264"/>
      <c r="Y209" s="2264"/>
      <c r="Z209" s="2264"/>
      <c r="AA209" s="2264"/>
    </row>
    <row r="210" spans="1:27" s="69" customFormat="1" ht="15" customHeight="1">
      <c r="K210" s="84"/>
      <c r="T210" s="2265"/>
      <c r="U210" s="2266"/>
      <c r="V210" s="2266"/>
      <c r="W210" s="2266"/>
      <c r="X210" s="2266"/>
      <c r="Y210" s="2266"/>
      <c r="Z210" s="2266"/>
      <c r="AA210" s="2267"/>
    </row>
    <row r="211" spans="1:27" s="69" customFormat="1" ht="15" customHeight="1">
      <c r="K211" s="84"/>
      <c r="T211" s="2268"/>
      <c r="U211" s="2269"/>
      <c r="V211" s="2269"/>
      <c r="W211" s="2269"/>
      <c r="X211" s="2269"/>
      <c r="Y211" s="2269"/>
      <c r="Z211" s="2269"/>
      <c r="AA211" s="2270"/>
    </row>
    <row r="212" spans="1:27" s="69" customFormat="1" ht="15" customHeight="1">
      <c r="K212" s="84"/>
      <c r="T212" s="2268"/>
      <c r="U212" s="2269"/>
      <c r="V212" s="2269"/>
      <c r="W212" s="2269"/>
      <c r="X212" s="2269"/>
      <c r="Y212" s="2269"/>
      <c r="Z212" s="2269"/>
      <c r="AA212" s="2270"/>
    </row>
    <row r="213" spans="1:27" ht="15" customHeight="1" thickBot="1">
      <c r="A213" s="69"/>
      <c r="T213" s="2271"/>
      <c r="U213" s="2272"/>
      <c r="V213" s="2272"/>
      <c r="W213" s="2272"/>
      <c r="X213" s="2272"/>
      <c r="Y213" s="2272"/>
      <c r="Z213" s="2272"/>
      <c r="AA213" s="2273"/>
    </row>
    <row r="214" spans="1:27" ht="15" customHeight="1">
      <c r="A214" s="69"/>
    </row>
    <row r="215" spans="1:27">
      <c r="A215" s="69"/>
    </row>
    <row r="216" spans="1:27">
      <c r="A216" s="69"/>
    </row>
  </sheetData>
  <mergeCells count="432">
    <mergeCell ref="C40:C41"/>
    <mergeCell ref="D40:D41"/>
    <mergeCell ref="D43:I43"/>
    <mergeCell ref="D44:I44"/>
    <mergeCell ref="C153:C154"/>
    <mergeCell ref="B153:B154"/>
    <mergeCell ref="D153:D154"/>
    <mergeCell ref="F124:M124"/>
    <mergeCell ref="L119:M119"/>
    <mergeCell ref="L121:M121"/>
    <mergeCell ref="K80:K81"/>
    <mergeCell ref="K83:K84"/>
    <mergeCell ref="L80:L81"/>
    <mergeCell ref="L83:L84"/>
    <mergeCell ref="M83:M84"/>
    <mergeCell ref="M80:M81"/>
    <mergeCell ref="B88:B89"/>
    <mergeCell ref="B96:B97"/>
    <mergeCell ref="C96:C97"/>
    <mergeCell ref="D96:D97"/>
    <mergeCell ref="C119:D119"/>
    <mergeCell ref="L111:P111"/>
    <mergeCell ref="M148:R148"/>
    <mergeCell ref="K129:L129"/>
    <mergeCell ref="C160:C163"/>
    <mergeCell ref="D160:D162"/>
    <mergeCell ref="E160:E161"/>
    <mergeCell ref="H160:H163"/>
    <mergeCell ref="K160:K163"/>
    <mergeCell ref="L149:R149"/>
    <mergeCell ref="L172:O172"/>
    <mergeCell ref="L169:N169"/>
    <mergeCell ref="K170:K171"/>
    <mergeCell ref="L170:N171"/>
    <mergeCell ref="O170:O171"/>
    <mergeCell ref="D149:I149"/>
    <mergeCell ref="D150:I150"/>
    <mergeCell ref="M87:R87"/>
    <mergeCell ref="P73:R73"/>
    <mergeCell ref="P74:R74"/>
    <mergeCell ref="M147:R147"/>
    <mergeCell ref="D137:I137"/>
    <mergeCell ref="C121:D121"/>
    <mergeCell ref="D134:I134"/>
    <mergeCell ref="D135:I135"/>
    <mergeCell ref="D87:I87"/>
    <mergeCell ref="D132:I132"/>
    <mergeCell ref="D131:I131"/>
    <mergeCell ref="D144:I144"/>
    <mergeCell ref="D145:I145"/>
    <mergeCell ref="D133:I133"/>
    <mergeCell ref="C100:C101"/>
    <mergeCell ref="D100:D101"/>
    <mergeCell ref="K118:R118"/>
    <mergeCell ref="C120:D120"/>
    <mergeCell ref="D146:I146"/>
    <mergeCell ref="D136:I136"/>
    <mergeCell ref="C114:G114"/>
    <mergeCell ref="N105:P105"/>
    <mergeCell ref="K109:P109"/>
    <mergeCell ref="N110:P110"/>
    <mergeCell ref="K2:R2"/>
    <mergeCell ref="M9:R9"/>
    <mergeCell ref="B2:I2"/>
    <mergeCell ref="D25:I25"/>
    <mergeCell ref="D26:I26"/>
    <mergeCell ref="D27:I27"/>
    <mergeCell ref="D28:I28"/>
    <mergeCell ref="M7:R7"/>
    <mergeCell ref="M23:R23"/>
    <mergeCell ref="M25:R25"/>
    <mergeCell ref="M27:R27"/>
    <mergeCell ref="M28:R28"/>
    <mergeCell ref="M13:R13"/>
    <mergeCell ref="M14:R14"/>
    <mergeCell ref="M26:R26"/>
    <mergeCell ref="M20:R20"/>
    <mergeCell ref="D17:I17"/>
    <mergeCell ref="D16:I16"/>
    <mergeCell ref="D11:I11"/>
    <mergeCell ref="D9:I9"/>
    <mergeCell ref="D15:I15"/>
    <mergeCell ref="D22:I22"/>
    <mergeCell ref="D12:I12"/>
    <mergeCell ref="D13:I13"/>
    <mergeCell ref="M137:R137"/>
    <mergeCell ref="M139:R139"/>
    <mergeCell ref="L114:P114"/>
    <mergeCell ref="C156:I156"/>
    <mergeCell ref="D157:I157"/>
    <mergeCell ref="M140:R140"/>
    <mergeCell ref="M141:R141"/>
    <mergeCell ref="M142:R142"/>
    <mergeCell ref="M143:R143"/>
    <mergeCell ref="M144:R144"/>
    <mergeCell ref="D142:I142"/>
    <mergeCell ref="D143:I143"/>
    <mergeCell ref="D141:I141"/>
    <mergeCell ref="M129:R129"/>
    <mergeCell ref="M131:R131"/>
    <mergeCell ref="M132:R132"/>
    <mergeCell ref="M133:R133"/>
    <mergeCell ref="M134:R134"/>
    <mergeCell ref="M135:R135"/>
    <mergeCell ref="M136:R136"/>
    <mergeCell ref="L120:M120"/>
    <mergeCell ref="K115:P115"/>
    <mergeCell ref="N116:P116"/>
    <mergeCell ref="E207:G207"/>
    <mergeCell ref="L156:R156"/>
    <mergeCell ref="E206:G206"/>
    <mergeCell ref="B196:G196"/>
    <mergeCell ref="F160:G160"/>
    <mergeCell ref="L199:P199"/>
    <mergeCell ref="L200:M200"/>
    <mergeCell ref="N200:P200"/>
    <mergeCell ref="O160:P160"/>
    <mergeCell ref="K166:L166"/>
    <mergeCell ref="L185:N185"/>
    <mergeCell ref="K196:P196"/>
    <mergeCell ref="P177:Q177"/>
    <mergeCell ref="L168:Q168"/>
    <mergeCell ref="L174:Q174"/>
    <mergeCell ref="L179:R179"/>
    <mergeCell ref="Q160:Q163"/>
    <mergeCell ref="M157:R157"/>
    <mergeCell ref="B204:I204"/>
    <mergeCell ref="B175:B176"/>
    <mergeCell ref="C175:C176"/>
    <mergeCell ref="K175:K176"/>
    <mergeCell ref="K181:L182"/>
    <mergeCell ref="B160:B163"/>
    <mergeCell ref="C179:I179"/>
    <mergeCell ref="B166:C166"/>
    <mergeCell ref="D175:D176"/>
    <mergeCell ref="B181:C182"/>
    <mergeCell ref="D181:D182"/>
    <mergeCell ref="E181:E182"/>
    <mergeCell ref="E202:G202"/>
    <mergeCell ref="C197:G197"/>
    <mergeCell ref="C198:G198"/>
    <mergeCell ref="C171:F171"/>
    <mergeCell ref="C185:E185"/>
    <mergeCell ref="C168:H168"/>
    <mergeCell ref="C174:H174"/>
    <mergeCell ref="C199:G199"/>
    <mergeCell ref="C200:D200"/>
    <mergeCell ref="E200:G200"/>
    <mergeCell ref="B202:D202"/>
    <mergeCell ref="G177:H177"/>
    <mergeCell ref="C169:F169"/>
    <mergeCell ref="G72:I72"/>
    <mergeCell ref="G75:H75"/>
    <mergeCell ref="C53:C54"/>
    <mergeCell ref="B53:B54"/>
    <mergeCell ref="B76:B77"/>
    <mergeCell ref="G73:I73"/>
    <mergeCell ref="G74:I74"/>
    <mergeCell ref="C76:C77"/>
    <mergeCell ref="D140:I140"/>
    <mergeCell ref="E105:G105"/>
    <mergeCell ref="C88:C89"/>
    <mergeCell ref="D88:D89"/>
    <mergeCell ref="B100:B101"/>
    <mergeCell ref="C60:I60"/>
    <mergeCell ref="B118:I118"/>
    <mergeCell ref="B129:C129"/>
    <mergeCell ref="D139:I139"/>
    <mergeCell ref="D129:I129"/>
    <mergeCell ref="C104:I104"/>
    <mergeCell ref="D53:D54"/>
    <mergeCell ref="E116:G116"/>
    <mergeCell ref="B115:G115"/>
    <mergeCell ref="D57:I57"/>
    <mergeCell ref="D58:I58"/>
    <mergeCell ref="D50:I50"/>
    <mergeCell ref="M70:R70"/>
    <mergeCell ref="P71:Q71"/>
    <mergeCell ref="L19:R19"/>
    <mergeCell ref="M22:R22"/>
    <mergeCell ref="M50:R50"/>
    <mergeCell ref="C19:I19"/>
    <mergeCell ref="D20:I20"/>
    <mergeCell ref="D51:I51"/>
    <mergeCell ref="B68:C68"/>
    <mergeCell ref="D70:I70"/>
    <mergeCell ref="G71:H71"/>
    <mergeCell ref="D29:I29"/>
    <mergeCell ref="D30:I30"/>
    <mergeCell ref="L33:R33"/>
    <mergeCell ref="M34:R34"/>
    <mergeCell ref="D37:I37"/>
    <mergeCell ref="M29:R29"/>
    <mergeCell ref="M24:R24"/>
    <mergeCell ref="O61:P61"/>
    <mergeCell ref="K68:L68"/>
    <mergeCell ref="L60:R60"/>
    <mergeCell ref="L37:R37"/>
    <mergeCell ref="B40:B41"/>
    <mergeCell ref="D10:I10"/>
    <mergeCell ref="D36:I36"/>
    <mergeCell ref="M15:R15"/>
    <mergeCell ref="M16:R16"/>
    <mergeCell ref="M17:R17"/>
    <mergeCell ref="M11:R11"/>
    <mergeCell ref="M12:R12"/>
    <mergeCell ref="M10:R10"/>
    <mergeCell ref="M30:R30"/>
    <mergeCell ref="M31:R31"/>
    <mergeCell ref="L36:R36"/>
    <mergeCell ref="C33:I33"/>
    <mergeCell ref="D34:I34"/>
    <mergeCell ref="D14:I14"/>
    <mergeCell ref="D23:I23"/>
    <mergeCell ref="D31:I31"/>
    <mergeCell ref="D24:I24"/>
    <mergeCell ref="K3:L3"/>
    <mergeCell ref="M3:R3"/>
    <mergeCell ref="K5:L5"/>
    <mergeCell ref="M5:R5"/>
    <mergeCell ref="D3:I3"/>
    <mergeCell ref="B3:C3"/>
    <mergeCell ref="D5:I5"/>
    <mergeCell ref="B5:C5"/>
    <mergeCell ref="D8:I8"/>
    <mergeCell ref="K7:L7"/>
    <mergeCell ref="B7:C7"/>
    <mergeCell ref="M8:R8"/>
    <mergeCell ref="C111:G111"/>
    <mergeCell ref="B109:G109"/>
    <mergeCell ref="E110:G110"/>
    <mergeCell ref="D76:D77"/>
    <mergeCell ref="F125:M127"/>
    <mergeCell ref="M51:R51"/>
    <mergeCell ref="L104:R104"/>
    <mergeCell ref="F61:G61"/>
    <mergeCell ref="L175:L176"/>
    <mergeCell ref="M175:M176"/>
    <mergeCell ref="C159:H159"/>
    <mergeCell ref="L159:Q159"/>
    <mergeCell ref="D147:I147"/>
    <mergeCell ref="M145:R145"/>
    <mergeCell ref="M146:R146"/>
    <mergeCell ref="K91:K92"/>
    <mergeCell ref="L91:L92"/>
    <mergeCell ref="M91:M92"/>
    <mergeCell ref="K76:K77"/>
    <mergeCell ref="L76:L77"/>
    <mergeCell ref="M76:M77"/>
    <mergeCell ref="M57:R57"/>
    <mergeCell ref="K53:K54"/>
    <mergeCell ref="L53:L54"/>
    <mergeCell ref="M181:M182"/>
    <mergeCell ref="N181:N182"/>
    <mergeCell ref="L160:L163"/>
    <mergeCell ref="M160:M162"/>
    <mergeCell ref="N160:N161"/>
    <mergeCell ref="T3:U3"/>
    <mergeCell ref="V3:AA3"/>
    <mergeCell ref="T5:U5"/>
    <mergeCell ref="V5:AA5"/>
    <mergeCell ref="T7:U7"/>
    <mergeCell ref="V7:AA7"/>
    <mergeCell ref="V8:AA8"/>
    <mergeCell ref="V9:AA9"/>
    <mergeCell ref="V10:AA10"/>
    <mergeCell ref="V11:AA11"/>
    <mergeCell ref="V12:AA12"/>
    <mergeCell ref="V13:AA13"/>
    <mergeCell ref="V14:AA14"/>
    <mergeCell ref="V15:AA15"/>
    <mergeCell ref="V16:AA16"/>
    <mergeCell ref="V17:AA17"/>
    <mergeCell ref="U19:AA19"/>
    <mergeCell ref="V20:AA20"/>
    <mergeCell ref="V31:AA31"/>
    <mergeCell ref="U33:AA33"/>
    <mergeCell ref="V34:AA34"/>
    <mergeCell ref="U36:AA36"/>
    <mergeCell ref="U37:AA37"/>
    <mergeCell ref="V50:AA50"/>
    <mergeCell ref="V51:AA51"/>
    <mergeCell ref="V57:AA57"/>
    <mergeCell ref="V58:AA58"/>
    <mergeCell ref="V22:AA22"/>
    <mergeCell ref="V23:AA23"/>
    <mergeCell ref="V24:AA24"/>
    <mergeCell ref="V25:AA25"/>
    <mergeCell ref="V26:AA26"/>
    <mergeCell ref="V27:AA27"/>
    <mergeCell ref="V28:AA28"/>
    <mergeCell ref="V29:AA29"/>
    <mergeCell ref="V30:AA30"/>
    <mergeCell ref="V87:AA87"/>
    <mergeCell ref="T76:T77"/>
    <mergeCell ref="U76:U77"/>
    <mergeCell ref="T80:T81"/>
    <mergeCell ref="U80:U81"/>
    <mergeCell ref="T83:T84"/>
    <mergeCell ref="U83:U84"/>
    <mergeCell ref="V76:V77"/>
    <mergeCell ref="V80:V81"/>
    <mergeCell ref="W105:Y105"/>
    <mergeCell ref="T109:Y109"/>
    <mergeCell ref="W110:Y110"/>
    <mergeCell ref="U111:Y111"/>
    <mergeCell ref="U114:Y114"/>
    <mergeCell ref="T115:Y115"/>
    <mergeCell ref="W116:Y116"/>
    <mergeCell ref="T118:AA118"/>
    <mergeCell ref="U159:Z159"/>
    <mergeCell ref="V143:AA143"/>
    <mergeCell ref="V144:AA144"/>
    <mergeCell ref="V145:AA145"/>
    <mergeCell ref="V146:AA146"/>
    <mergeCell ref="V147:AA147"/>
    <mergeCell ref="V148:AA148"/>
    <mergeCell ref="U149:AA149"/>
    <mergeCell ref="U156:AA156"/>
    <mergeCell ref="V135:AA135"/>
    <mergeCell ref="V136:AA136"/>
    <mergeCell ref="V137:AA137"/>
    <mergeCell ref="V140:AA140"/>
    <mergeCell ref="V141:AA141"/>
    <mergeCell ref="V142:AA142"/>
    <mergeCell ref="V139:AA139"/>
    <mergeCell ref="U120:V120"/>
    <mergeCell ref="U121:V121"/>
    <mergeCell ref="T129:U129"/>
    <mergeCell ref="V129:AA129"/>
    <mergeCell ref="V131:AA131"/>
    <mergeCell ref="T124:AA127"/>
    <mergeCell ref="V123:AA123"/>
    <mergeCell ref="T204:AA204"/>
    <mergeCell ref="Y177:Z177"/>
    <mergeCell ref="U185:W185"/>
    <mergeCell ref="U179:AA179"/>
    <mergeCell ref="V157:AA157"/>
    <mergeCell ref="X160:Y160"/>
    <mergeCell ref="T166:U166"/>
    <mergeCell ref="U169:W169"/>
    <mergeCell ref="U172:X172"/>
    <mergeCell ref="U168:Z168"/>
    <mergeCell ref="U174:Z174"/>
    <mergeCell ref="T175:T176"/>
    <mergeCell ref="U175:U176"/>
    <mergeCell ref="V175:V176"/>
    <mergeCell ref="W181:W182"/>
    <mergeCell ref="V181:V182"/>
    <mergeCell ref="U205:V205"/>
    <mergeCell ref="U206:V206"/>
    <mergeCell ref="U207:V207"/>
    <mergeCell ref="B193:G193"/>
    <mergeCell ref="K193:P193"/>
    <mergeCell ref="T193:Y193"/>
    <mergeCell ref="T196:Y196"/>
    <mergeCell ref="U197:Y197"/>
    <mergeCell ref="U198:Y198"/>
    <mergeCell ref="U199:Y199"/>
    <mergeCell ref="U200:V200"/>
    <mergeCell ref="W200:Y200"/>
    <mergeCell ref="L206:M206"/>
    <mergeCell ref="L207:M207"/>
    <mergeCell ref="K202:M202"/>
    <mergeCell ref="N202:P202"/>
    <mergeCell ref="K204:R204"/>
    <mergeCell ref="L205:M205"/>
    <mergeCell ref="C205:D205"/>
    <mergeCell ref="E205:G205"/>
    <mergeCell ref="C206:D206"/>
    <mergeCell ref="L197:P197"/>
    <mergeCell ref="L198:P198"/>
    <mergeCell ref="C207:D207"/>
    <mergeCell ref="M53:M54"/>
    <mergeCell ref="M58:R58"/>
    <mergeCell ref="V83:V84"/>
    <mergeCell ref="T68:U68"/>
    <mergeCell ref="V70:AA70"/>
    <mergeCell ref="Y71:Z71"/>
    <mergeCell ref="Y72:AA72"/>
    <mergeCell ref="Y73:AA73"/>
    <mergeCell ref="Y74:AA74"/>
    <mergeCell ref="P72:R72"/>
    <mergeCell ref="T53:T54"/>
    <mergeCell ref="U53:U54"/>
    <mergeCell ref="V53:V54"/>
    <mergeCell ref="K61:K64"/>
    <mergeCell ref="L61:L64"/>
    <mergeCell ref="M61:M63"/>
    <mergeCell ref="N61:N62"/>
    <mergeCell ref="T61:T64"/>
    <mergeCell ref="U61:U64"/>
    <mergeCell ref="V61:V63"/>
    <mergeCell ref="U60:AA60"/>
    <mergeCell ref="X61:Y61"/>
    <mergeCell ref="V91:V92"/>
    <mergeCell ref="K96:K97"/>
    <mergeCell ref="K100:K101"/>
    <mergeCell ref="L100:L101"/>
    <mergeCell ref="L96:L97"/>
    <mergeCell ref="M96:M97"/>
    <mergeCell ref="T96:T97"/>
    <mergeCell ref="U96:U97"/>
    <mergeCell ref="V96:V97"/>
    <mergeCell ref="M100:M101"/>
    <mergeCell ref="T100:T101"/>
    <mergeCell ref="U100:U101"/>
    <mergeCell ref="V100:V101"/>
    <mergeCell ref="U119:V119"/>
    <mergeCell ref="V21:AA21"/>
    <mergeCell ref="V209:AA209"/>
    <mergeCell ref="T210:AA213"/>
    <mergeCell ref="AG105:AI105"/>
    <mergeCell ref="AD109:AI109"/>
    <mergeCell ref="AE104:AJ104"/>
    <mergeCell ref="AD119:AK119"/>
    <mergeCell ref="AD120:AK122"/>
    <mergeCell ref="AD111:AJ112"/>
    <mergeCell ref="W61:W62"/>
    <mergeCell ref="Y75:AA76"/>
    <mergeCell ref="T91:T92"/>
    <mergeCell ref="U91:U92"/>
    <mergeCell ref="T202:V202"/>
    <mergeCell ref="W202:Y202"/>
    <mergeCell ref="U104:AA104"/>
    <mergeCell ref="V132:AA132"/>
    <mergeCell ref="V133:AA133"/>
    <mergeCell ref="V134:AA134"/>
    <mergeCell ref="T170:T171"/>
    <mergeCell ref="U170:W171"/>
    <mergeCell ref="X170:X171"/>
    <mergeCell ref="T181:U182"/>
  </mergeCells>
  <conditionalFormatting sqref="C65:I65 E206:H206">
    <cfRule type="containsBlanks" dxfId="744" priority="292" stopIfTrue="1">
      <formula>LEN(TRIM(C65))=0</formula>
    </cfRule>
  </conditionalFormatting>
  <conditionalFormatting sqref="D66:G67">
    <cfRule type="containsBlanks" dxfId="743" priority="291" stopIfTrue="1">
      <formula>LEN(TRIM(D66))=0</formula>
    </cfRule>
  </conditionalFormatting>
  <conditionalFormatting sqref="H66:H67">
    <cfRule type="containsBlanks" dxfId="742" priority="290" stopIfTrue="1">
      <formula>LEN(TRIM(H66))=0</formula>
    </cfRule>
  </conditionalFormatting>
  <conditionalFormatting sqref="I66:I67">
    <cfRule type="containsBlanks" dxfId="741" priority="289" stopIfTrue="1">
      <formula>LEN(TRIM(I66))=0</formula>
    </cfRule>
  </conditionalFormatting>
  <conditionalFormatting sqref="D70:I70">
    <cfRule type="containsBlanks" dxfId="740" priority="288" stopIfTrue="1">
      <formula>LEN(TRIM(D70))=0</formula>
    </cfRule>
  </conditionalFormatting>
  <conditionalFormatting sqref="E71">
    <cfRule type="containsBlanks" dxfId="739" priority="287" stopIfTrue="1">
      <formula>LEN(TRIM(E71))=0</formula>
    </cfRule>
  </conditionalFormatting>
  <conditionalFormatting sqref="E72:E74">
    <cfRule type="containsBlanks" dxfId="738" priority="286" stopIfTrue="1">
      <formula>LEN(TRIM(E72))=0</formula>
    </cfRule>
  </conditionalFormatting>
  <conditionalFormatting sqref="E75">
    <cfRule type="containsBlanks" dxfId="737" priority="285" stopIfTrue="1">
      <formula>LEN(TRIM(E75))=0</formula>
    </cfRule>
  </conditionalFormatting>
  <conditionalFormatting sqref="I75">
    <cfRule type="containsBlanks" dxfId="736" priority="284" stopIfTrue="1">
      <formula>LEN(TRIM(I75))=0</formula>
    </cfRule>
  </conditionalFormatting>
  <conditionalFormatting sqref="H113:H114">
    <cfRule type="containsBlanks" dxfId="735" priority="280" stopIfTrue="1">
      <formula>LEN(TRIM(H113))=0</formula>
    </cfRule>
  </conditionalFormatting>
  <conditionalFormatting sqref="C66:C67">
    <cfRule type="containsBlanks" dxfId="734" priority="278" stopIfTrue="1">
      <formula>LEN(TRIM(C66))=0</formula>
    </cfRule>
  </conditionalFormatting>
  <conditionalFormatting sqref="D9:D17 D23:D31">
    <cfRule type="containsBlanks" dxfId="733" priority="265">
      <formula>LEN(TRIM(D9))=0</formula>
    </cfRule>
  </conditionalFormatting>
  <conditionalFormatting sqref="I71">
    <cfRule type="containsBlanks" dxfId="732" priority="264" stopIfTrue="1">
      <formula>LEN(TRIM(I71))=0</formula>
    </cfRule>
  </conditionalFormatting>
  <conditionalFormatting sqref="E88">
    <cfRule type="containsBlanks" dxfId="731" priority="263" stopIfTrue="1">
      <formula>LEN(TRIM(E88))=0</formula>
    </cfRule>
  </conditionalFormatting>
  <conditionalFormatting sqref="E90">
    <cfRule type="containsBlanks" dxfId="730" priority="262" stopIfTrue="1">
      <formula>LEN(TRIM(E90))=0</formula>
    </cfRule>
  </conditionalFormatting>
  <conditionalFormatting sqref="E96">
    <cfRule type="containsBlanks" dxfId="729" priority="261" stopIfTrue="1">
      <formula>LEN(TRIM(E96))=0</formula>
    </cfRule>
  </conditionalFormatting>
  <conditionalFormatting sqref="L65:R67">
    <cfRule type="containsBlanks" dxfId="728" priority="255" stopIfTrue="1">
      <formula>LEN(TRIM(L65))=0</formula>
    </cfRule>
  </conditionalFormatting>
  <conditionalFormatting sqref="H111">
    <cfRule type="containsBlanks" dxfId="727" priority="186" stopIfTrue="1">
      <formula>LEN(TRIM(H111))=0</formula>
    </cfRule>
  </conditionalFormatting>
  <conditionalFormatting sqref="H112">
    <cfRule type="containsBlanks" dxfId="726" priority="185" stopIfTrue="1">
      <formula>LEN(TRIM(H112))=0</formula>
    </cfRule>
  </conditionalFormatting>
  <conditionalFormatting sqref="D37">
    <cfRule type="containsBlanks" dxfId="725" priority="173">
      <formula>LEN(TRIM(D37))=0</formula>
    </cfRule>
  </conditionalFormatting>
  <conditionalFormatting sqref="E38">
    <cfRule type="containsBlanks" dxfId="724" priority="169" stopIfTrue="1">
      <formula>LEN(TRIM(E38))=0</formula>
    </cfRule>
  </conditionalFormatting>
  <conditionalFormatting sqref="D51">
    <cfRule type="containsBlanks" dxfId="723" priority="166">
      <formula>LEN(TRIM(D51))=0</formula>
    </cfRule>
  </conditionalFormatting>
  <conditionalFormatting sqref="E52">
    <cfRule type="containsBlanks" dxfId="722" priority="165" stopIfTrue="1">
      <formula>LEN(TRIM(E52))=0</formula>
    </cfRule>
  </conditionalFormatting>
  <conditionalFormatting sqref="E53:E54">
    <cfRule type="containsBlanks" dxfId="721" priority="164" stopIfTrue="1">
      <formula>LEN(TRIM(E53))=0</formula>
    </cfRule>
  </conditionalFormatting>
  <conditionalFormatting sqref="E55">
    <cfRule type="containsBlanks" dxfId="720" priority="163" stopIfTrue="1">
      <formula>LEN(TRIM(E55))=0</formula>
    </cfRule>
  </conditionalFormatting>
  <conditionalFormatting sqref="D58">
    <cfRule type="containsBlanks" dxfId="719" priority="162">
      <formula>LEN(TRIM(D58))=0</formula>
    </cfRule>
  </conditionalFormatting>
  <conditionalFormatting sqref="D132:D134 D136:D137">
    <cfRule type="containsBlanks" dxfId="718" priority="160">
      <formula>LEN(TRIM(D132))=0</formula>
    </cfRule>
  </conditionalFormatting>
  <conditionalFormatting sqref="D140 D143">
    <cfRule type="containsBlanks" dxfId="717" priority="159">
      <formula>LEN(TRIM(D140))=0</formula>
    </cfRule>
  </conditionalFormatting>
  <conditionalFormatting sqref="D141">
    <cfRule type="containsBlanks" dxfId="716" priority="158">
      <formula>LEN(TRIM(D141))=0</formula>
    </cfRule>
  </conditionalFormatting>
  <conditionalFormatting sqref="D144">
    <cfRule type="containsBlanks" dxfId="715" priority="157">
      <formula>LEN(TRIM(D144))=0</formula>
    </cfRule>
  </conditionalFormatting>
  <conditionalFormatting sqref="D145">
    <cfRule type="containsBlanks" dxfId="714" priority="156">
      <formula>LEN(TRIM(D145))=0</formula>
    </cfRule>
  </conditionalFormatting>
  <conditionalFormatting sqref="D146:D147">
    <cfRule type="containsBlanks" dxfId="713" priority="155">
      <formula>LEN(TRIM(D146))=0</formula>
    </cfRule>
  </conditionalFormatting>
  <conditionalFormatting sqref="D142">
    <cfRule type="containsBlanks" dxfId="712" priority="154">
      <formula>LEN(TRIM(D142))=0</formula>
    </cfRule>
  </conditionalFormatting>
  <conditionalFormatting sqref="D135">
    <cfRule type="containsBlanks" dxfId="711" priority="153">
      <formula>LEN(TRIM(D135))=0</formula>
    </cfRule>
  </conditionalFormatting>
  <conditionalFormatting sqref="D150">
    <cfRule type="containsBlanks" dxfId="710" priority="152">
      <formula>LEN(TRIM(D150))=0</formula>
    </cfRule>
  </conditionalFormatting>
  <conditionalFormatting sqref="D157">
    <cfRule type="containsBlanks" dxfId="709" priority="144">
      <formula>LEN(TRIM(D157))=0</formula>
    </cfRule>
  </conditionalFormatting>
  <conditionalFormatting sqref="C164:H165">
    <cfRule type="containsBlanks" dxfId="708" priority="142" stopIfTrue="1">
      <formula>LEN(TRIM(C164))=0</formula>
    </cfRule>
  </conditionalFormatting>
  <conditionalFormatting sqref="F170">
    <cfRule type="containsBlanks" dxfId="707" priority="141" stopIfTrue="1">
      <formula>LEN(TRIM(F170))=0</formula>
    </cfRule>
  </conditionalFormatting>
  <conditionalFormatting sqref="G171">
    <cfRule type="containsBlanks" dxfId="706" priority="140" stopIfTrue="1">
      <formula>LEN(TRIM(G171))=0</formula>
    </cfRule>
  </conditionalFormatting>
  <conditionalFormatting sqref="F183">
    <cfRule type="containsBlanks" dxfId="705" priority="139" stopIfTrue="1">
      <formula>LEN(TRIM(F183))=0</formula>
    </cfRule>
  </conditionalFormatting>
  <conditionalFormatting sqref="F184">
    <cfRule type="containsBlanks" dxfId="704" priority="138" stopIfTrue="1">
      <formula>LEN(TRIM(F184))=0</formula>
    </cfRule>
  </conditionalFormatting>
  <conditionalFormatting sqref="F187">
    <cfRule type="containsBlanks" dxfId="703" priority="137" stopIfTrue="1">
      <formula>LEN(TRIM(F187))=0</formula>
    </cfRule>
  </conditionalFormatting>
  <conditionalFormatting sqref="F188">
    <cfRule type="containsBlanks" dxfId="702" priority="136" stopIfTrue="1">
      <formula>LEN(TRIM(F188))=0</formula>
    </cfRule>
  </conditionalFormatting>
  <conditionalFormatting sqref="H197">
    <cfRule type="containsBlanks" dxfId="701" priority="135" stopIfTrue="1">
      <formula>LEN(TRIM(H197))=0</formula>
    </cfRule>
  </conditionalFormatting>
  <conditionalFormatting sqref="H198">
    <cfRule type="containsBlanks" dxfId="700" priority="134" stopIfTrue="1">
      <formula>LEN(TRIM(H198))=0</formula>
    </cfRule>
  </conditionalFormatting>
  <conditionalFormatting sqref="H199">
    <cfRule type="containsBlanks" dxfId="699" priority="133" stopIfTrue="1">
      <formula>LEN(TRIM(H199))=0</formula>
    </cfRule>
  </conditionalFormatting>
  <conditionalFormatting sqref="E177">
    <cfRule type="containsBlanks" dxfId="698" priority="131" stopIfTrue="1">
      <formula>LEN(TRIM(E177))=0</formula>
    </cfRule>
  </conditionalFormatting>
  <conditionalFormatting sqref="M51">
    <cfRule type="containsBlanks" dxfId="697" priority="130">
      <formula>LEN(TRIM(M51))=0</formula>
    </cfRule>
  </conditionalFormatting>
  <conditionalFormatting sqref="M58">
    <cfRule type="containsBlanks" dxfId="696" priority="126">
      <formula>LEN(TRIM(M58))=0</formula>
    </cfRule>
  </conditionalFormatting>
  <conditionalFormatting sqref="M87:R87">
    <cfRule type="containsBlanks" dxfId="695" priority="119" stopIfTrue="1">
      <formula>LEN(TRIM(M87))=0</formula>
    </cfRule>
  </conditionalFormatting>
  <conditionalFormatting sqref="N82">
    <cfRule type="containsBlanks" dxfId="694" priority="118" stopIfTrue="1">
      <formula>LEN(TRIM(N82))=0</formula>
    </cfRule>
  </conditionalFormatting>
  <conditionalFormatting sqref="Q111">
    <cfRule type="containsBlanks" dxfId="693" priority="114" stopIfTrue="1">
      <formula>LEN(TRIM(Q111))=0</formula>
    </cfRule>
  </conditionalFormatting>
  <conditionalFormatting sqref="Q112:Q114">
    <cfRule type="containsBlanks" dxfId="692" priority="113" stopIfTrue="1">
      <formula>LEN(TRIM(Q112))=0</formula>
    </cfRule>
  </conditionalFormatting>
  <conditionalFormatting sqref="Q206">
    <cfRule type="containsBlanks" dxfId="691" priority="111" stopIfTrue="1">
      <formula>LEN(TRIM(Q206))=0</formula>
    </cfRule>
  </conditionalFormatting>
  <conditionalFormatting sqref="M157">
    <cfRule type="containsBlanks" dxfId="690" priority="94">
      <formula>LEN(TRIM(M157))=0</formula>
    </cfRule>
  </conditionalFormatting>
  <conditionalFormatting sqref="L164:Q165">
    <cfRule type="containsBlanks" dxfId="689" priority="92" stopIfTrue="1">
      <formula>LEN(TRIM(L164))=0</formula>
    </cfRule>
  </conditionalFormatting>
  <conditionalFormatting sqref="P171">
    <cfRule type="containsBlanks" dxfId="688" priority="90" stopIfTrue="1">
      <formula>LEN(TRIM(P171))=0</formula>
    </cfRule>
  </conditionalFormatting>
  <conditionalFormatting sqref="O183">
    <cfRule type="containsBlanks" dxfId="687" priority="89" stopIfTrue="1">
      <formula>LEN(TRIM(O183))=0</formula>
    </cfRule>
  </conditionalFormatting>
  <conditionalFormatting sqref="O184">
    <cfRule type="containsBlanks" dxfId="686" priority="88" stopIfTrue="1">
      <formula>LEN(TRIM(O184))=0</formula>
    </cfRule>
  </conditionalFormatting>
  <conditionalFormatting sqref="O187">
    <cfRule type="containsBlanks" dxfId="685" priority="87" stopIfTrue="1">
      <formula>LEN(TRIM(O187))=0</formula>
    </cfRule>
  </conditionalFormatting>
  <conditionalFormatting sqref="O188">
    <cfRule type="containsBlanks" dxfId="684" priority="86" stopIfTrue="1">
      <formula>LEN(TRIM(O188))=0</formula>
    </cfRule>
  </conditionalFormatting>
  <conditionalFormatting sqref="Q197">
    <cfRule type="containsBlanks" dxfId="683" priority="85" stopIfTrue="1">
      <formula>LEN(TRIM(Q197))=0</formula>
    </cfRule>
  </conditionalFormatting>
  <conditionalFormatting sqref="Q198">
    <cfRule type="containsBlanks" dxfId="682" priority="84" stopIfTrue="1">
      <formula>LEN(TRIM(Q198))=0</formula>
    </cfRule>
  </conditionalFormatting>
  <conditionalFormatting sqref="Q199">
    <cfRule type="containsBlanks" dxfId="681" priority="83" stopIfTrue="1">
      <formula>LEN(TRIM(Q199))=0</formula>
    </cfRule>
  </conditionalFormatting>
  <conditionalFormatting sqref="N177">
    <cfRule type="containsBlanks" dxfId="680" priority="82" stopIfTrue="1">
      <formula>LEN(TRIM(N177))=0</formula>
    </cfRule>
  </conditionalFormatting>
  <conditionalFormatting sqref="P172">
    <cfRule type="containsBlanks" dxfId="679" priority="80" stopIfTrue="1">
      <formula>LEN(TRIM(P172))=0</formula>
    </cfRule>
  </conditionalFormatting>
  <conditionalFormatting sqref="N175">
    <cfRule type="containsBlanks" dxfId="678" priority="78">
      <formula>LEN(TRIM(N175))=0</formula>
    </cfRule>
    <cfRule type="containsBlanks" dxfId="677" priority="79">
      <formula>LEN(TRIM(N175))=0</formula>
    </cfRule>
  </conditionalFormatting>
  <conditionalFormatting sqref="D20">
    <cfRule type="containsBlanks" dxfId="676" priority="77">
      <formula>LEN(TRIM(D20))=0</formula>
    </cfRule>
  </conditionalFormatting>
  <conditionalFormatting sqref="M20">
    <cfRule type="containsBlanks" dxfId="675" priority="76">
      <formula>LEN(TRIM(M20))=0</formula>
    </cfRule>
  </conditionalFormatting>
  <conditionalFormatting sqref="D34">
    <cfRule type="containsBlanks" dxfId="674" priority="74">
      <formula>LEN(TRIM(D34))=0</formula>
    </cfRule>
  </conditionalFormatting>
  <conditionalFormatting sqref="M34">
    <cfRule type="containsBlanks" dxfId="673" priority="73">
      <formula>LEN(TRIM(M34))=0</formula>
    </cfRule>
  </conditionalFormatting>
  <conditionalFormatting sqref="U65:AA67 W71:W73">
    <cfRule type="containsBlanks" dxfId="672" priority="72" stopIfTrue="1">
      <formula>LEN(TRIM(U65))=0</formula>
    </cfRule>
  </conditionalFormatting>
  <conditionalFormatting sqref="V51">
    <cfRule type="containsBlanks" dxfId="671" priority="71">
      <formula>LEN(TRIM(V51))=0</formula>
    </cfRule>
  </conditionalFormatting>
  <conditionalFormatting sqref="V58">
    <cfRule type="containsBlanks" dxfId="670" priority="70">
      <formula>LEN(TRIM(V58))=0</formula>
    </cfRule>
  </conditionalFormatting>
  <conditionalFormatting sqref="W91">
    <cfRule type="containsBlanks" dxfId="669" priority="68" stopIfTrue="1">
      <formula>LEN(TRIM(W91))=0</formula>
    </cfRule>
  </conditionalFormatting>
  <conditionalFormatting sqref="W93">
    <cfRule type="containsBlanks" dxfId="668" priority="67" stopIfTrue="1">
      <formula>LEN(TRIM(W93))=0</formula>
    </cfRule>
  </conditionalFormatting>
  <conditionalFormatting sqref="V87:AA87">
    <cfRule type="containsBlanks" dxfId="667" priority="66" stopIfTrue="1">
      <formula>LEN(TRIM(V87))=0</formula>
    </cfRule>
  </conditionalFormatting>
  <conditionalFormatting sqref="W82 W85">
    <cfRule type="containsBlanks" dxfId="666" priority="65" stopIfTrue="1">
      <formula>LEN(TRIM(W82))=0</formula>
    </cfRule>
  </conditionalFormatting>
  <conditionalFormatting sqref="W90">
    <cfRule type="containsBlanks" dxfId="665" priority="64" stopIfTrue="1">
      <formula>LEN(TRIM(W90))=0</formula>
    </cfRule>
  </conditionalFormatting>
  <conditionalFormatting sqref="Z111">
    <cfRule type="containsBlanks" dxfId="664" priority="63" stopIfTrue="1">
      <formula>LEN(TRIM(Z111))=0</formula>
    </cfRule>
  </conditionalFormatting>
  <conditionalFormatting sqref="Z112:Z113">
    <cfRule type="containsBlanks" dxfId="663" priority="62" stopIfTrue="1">
      <formula>LEN(TRIM(Z112))=0</formula>
    </cfRule>
  </conditionalFormatting>
  <conditionalFormatting sqref="Z114">
    <cfRule type="containsBlanks" dxfId="662" priority="61">
      <formula>LEN(TRIM(Z114))=0</formula>
    </cfRule>
  </conditionalFormatting>
  <conditionalFormatting sqref="V157 V132:AA137 V140:AA147">
    <cfRule type="containsBlanks" dxfId="661" priority="59">
      <formula>LEN(TRIM(V132))=0</formula>
    </cfRule>
  </conditionalFormatting>
  <conditionalFormatting sqref="U164:Z165">
    <cfRule type="containsBlanks" dxfId="660" priority="58" stopIfTrue="1">
      <formula>LEN(TRIM(U164))=0</formula>
    </cfRule>
  </conditionalFormatting>
  <conditionalFormatting sqref="Y171">
    <cfRule type="containsBlanks" dxfId="659" priority="57" stopIfTrue="1">
      <formula>LEN(TRIM(Y171))=0</formula>
    </cfRule>
  </conditionalFormatting>
  <conditionalFormatting sqref="X183">
    <cfRule type="containsBlanks" dxfId="658" priority="56" stopIfTrue="1">
      <formula>LEN(TRIM(X183))=0</formula>
    </cfRule>
  </conditionalFormatting>
  <conditionalFormatting sqref="X184">
    <cfRule type="containsBlanks" dxfId="657" priority="55" stopIfTrue="1">
      <formula>LEN(TRIM(X184))=0</formula>
    </cfRule>
  </conditionalFormatting>
  <conditionalFormatting sqref="W177">
    <cfRule type="containsBlanks" dxfId="656" priority="49" stopIfTrue="1">
      <formula>LEN(TRIM(W177))=0</formula>
    </cfRule>
  </conditionalFormatting>
  <conditionalFormatting sqref="Y172">
    <cfRule type="containsBlanks" dxfId="655" priority="48" stopIfTrue="1">
      <formula>LEN(TRIM(Y172))=0</formula>
    </cfRule>
  </conditionalFormatting>
  <conditionalFormatting sqref="W175">
    <cfRule type="containsBlanks" dxfId="654" priority="46">
      <formula>LEN(TRIM(W175))=0</formula>
    </cfRule>
    <cfRule type="containsBlanks" dxfId="653" priority="47">
      <formula>LEN(TRIM(W175))=0</formula>
    </cfRule>
  </conditionalFormatting>
  <conditionalFormatting sqref="V20">
    <cfRule type="containsBlanks" dxfId="652" priority="45">
      <formula>LEN(TRIM(V20))=0</formula>
    </cfRule>
  </conditionalFormatting>
  <conditionalFormatting sqref="V34">
    <cfRule type="containsBlanks" dxfId="651" priority="44">
      <formula>LEN(TRIM(V34))=0</formula>
    </cfRule>
  </conditionalFormatting>
  <conditionalFormatting sqref="N52">
    <cfRule type="containsBlanks" dxfId="650" priority="43" stopIfTrue="1">
      <formula>LEN(TRIM(N52))=0</formula>
    </cfRule>
  </conditionalFormatting>
  <conditionalFormatting sqref="N53:N54">
    <cfRule type="containsBlanks" dxfId="649" priority="42" stopIfTrue="1">
      <formula>LEN(TRIM(N53))=0</formula>
    </cfRule>
  </conditionalFormatting>
  <conditionalFormatting sqref="N55">
    <cfRule type="containsBlanks" dxfId="648" priority="41" stopIfTrue="1">
      <formula>LEN(TRIM(N55))=0</formula>
    </cfRule>
  </conditionalFormatting>
  <conditionalFormatting sqref="W52">
    <cfRule type="containsBlanks" dxfId="647" priority="40" stopIfTrue="1">
      <formula>LEN(TRIM(W52))=0</formula>
    </cfRule>
  </conditionalFormatting>
  <conditionalFormatting sqref="W53:W54">
    <cfRule type="containsBlanks" dxfId="646" priority="39" stopIfTrue="1">
      <formula>LEN(TRIM(W53))=0</formula>
    </cfRule>
  </conditionalFormatting>
  <conditionalFormatting sqref="W55">
    <cfRule type="containsBlanks" dxfId="645" priority="38" stopIfTrue="1">
      <formula>LEN(TRIM(W55))=0</formula>
    </cfRule>
  </conditionalFormatting>
  <conditionalFormatting sqref="D87:I87">
    <cfRule type="containsBlanks" dxfId="644" priority="37">
      <formula>LEN(TRIM(D87))=0</formula>
    </cfRule>
  </conditionalFormatting>
  <conditionalFormatting sqref="M70:R70">
    <cfRule type="containsBlanks" dxfId="643" priority="36" stopIfTrue="1">
      <formula>LEN(TRIM(M70))=0</formula>
    </cfRule>
  </conditionalFormatting>
  <conditionalFormatting sqref="V70:AA70">
    <cfRule type="containsBlanks" dxfId="642" priority="35" stopIfTrue="1">
      <formula>LEN(TRIM(V70))=0</formula>
    </cfRule>
  </conditionalFormatting>
  <conditionalFormatting sqref="N96">
    <cfRule type="containsBlanks" dxfId="641" priority="34" stopIfTrue="1">
      <formula>LEN(TRIM(N96))=0</formula>
    </cfRule>
  </conditionalFormatting>
  <conditionalFormatting sqref="W96">
    <cfRule type="containsBlanks" dxfId="640" priority="33" stopIfTrue="1">
      <formula>LEN(TRIM(W96))=0</formula>
    </cfRule>
  </conditionalFormatting>
  <conditionalFormatting sqref="Z206">
    <cfRule type="containsBlanks" dxfId="639" priority="31" stopIfTrue="1">
      <formula>LEN(TRIM(Z206))=0</formula>
    </cfRule>
  </conditionalFormatting>
  <conditionalFormatting sqref="X187">
    <cfRule type="containsBlanks" dxfId="638" priority="30" stopIfTrue="1">
      <formula>LEN(TRIM(X187))=0</formula>
    </cfRule>
  </conditionalFormatting>
  <conditionalFormatting sqref="X188">
    <cfRule type="containsBlanks" dxfId="637" priority="29" stopIfTrue="1">
      <formula>LEN(TRIM(X188))=0</formula>
    </cfRule>
  </conditionalFormatting>
  <conditionalFormatting sqref="Z197">
    <cfRule type="containsBlanks" dxfId="636" priority="28" stopIfTrue="1">
      <formula>LEN(TRIM(Z197))=0</formula>
    </cfRule>
  </conditionalFormatting>
  <conditionalFormatting sqref="Z198">
    <cfRule type="containsBlanks" dxfId="635" priority="27" stopIfTrue="1">
      <formula>LEN(TRIM(Z198))=0</formula>
    </cfRule>
  </conditionalFormatting>
  <conditionalFormatting sqref="Z199">
    <cfRule type="containsBlanks" dxfId="634" priority="26" stopIfTrue="1">
      <formula>LEN(TRIM(Z199))=0</formula>
    </cfRule>
  </conditionalFormatting>
  <conditionalFormatting sqref="W89">
    <cfRule type="containsBlanks" dxfId="633" priority="25" stopIfTrue="1">
      <formula>LEN(TRIM(W89))=0</formula>
    </cfRule>
  </conditionalFormatting>
  <conditionalFormatting sqref="N91">
    <cfRule type="containsBlanks" dxfId="632" priority="24" stopIfTrue="1">
      <formula>LEN(TRIM(N91))=0</formula>
    </cfRule>
  </conditionalFormatting>
  <conditionalFormatting sqref="N93">
    <cfRule type="containsBlanks" dxfId="631" priority="23" stopIfTrue="1">
      <formula>LEN(TRIM(N93))=0</formula>
    </cfRule>
  </conditionalFormatting>
  <conditionalFormatting sqref="N90">
    <cfRule type="containsBlanks" dxfId="630" priority="22" stopIfTrue="1">
      <formula>LEN(TRIM(N90))=0</formula>
    </cfRule>
  </conditionalFormatting>
  <conditionalFormatting sqref="N89">
    <cfRule type="containsBlanks" dxfId="629" priority="21" stopIfTrue="1">
      <formula>LEN(TRIM(N89))=0</formula>
    </cfRule>
  </conditionalFormatting>
  <conditionalFormatting sqref="W88">
    <cfRule type="containsBlanks" dxfId="628" priority="20" stopIfTrue="1">
      <formula>LEN(TRIM(W88))=0</formula>
    </cfRule>
  </conditionalFormatting>
  <conditionalFormatting sqref="N88">
    <cfRule type="containsBlanks" dxfId="627" priority="19" stopIfTrue="1">
      <formula>LEN(TRIM(N88))=0</formula>
    </cfRule>
  </conditionalFormatting>
  <conditionalFormatting sqref="G169:G170">
    <cfRule type="containsBlanks" dxfId="626" priority="18" stopIfTrue="1">
      <formula>LEN(TRIM(G169))=0</formula>
    </cfRule>
  </conditionalFormatting>
  <conditionalFormatting sqref="H90">
    <cfRule type="containsBlanks" dxfId="625" priority="17">
      <formula>LEN(TRIM(H90))=0</formula>
    </cfRule>
  </conditionalFormatting>
  <conditionalFormatting sqref="H102 V9:AA17 V20 V23:AA31 V34">
    <cfRule type="containsBlanks" dxfId="624" priority="16">
      <formula>LEN(TRIM(H9))=0</formula>
    </cfRule>
  </conditionalFormatting>
  <conditionalFormatting sqref="E39">
    <cfRule type="containsBlanks" dxfId="623" priority="15" stopIfTrue="1">
      <formula>LEN(TRIM(E39))=0</formula>
    </cfRule>
  </conditionalFormatting>
  <conditionalFormatting sqref="E40">
    <cfRule type="containsBlanks" dxfId="622" priority="14" stopIfTrue="1">
      <formula>LEN(TRIM(E40))=0</formula>
    </cfRule>
  </conditionalFormatting>
  <conditionalFormatting sqref="E47">
    <cfRule type="containsBlanks" dxfId="621" priority="10" stopIfTrue="1">
      <formula>LEN(TRIM(E47))=0</formula>
    </cfRule>
  </conditionalFormatting>
  <conditionalFormatting sqref="E153 T124 F125">
    <cfRule type="containsBlanks" dxfId="620" priority="7" stopIfTrue="1">
      <formula>LEN(TRIM(E124))=0</formula>
    </cfRule>
  </conditionalFormatting>
  <conditionalFormatting sqref="D44">
    <cfRule type="containsBlanks" dxfId="619" priority="13">
      <formula>LEN(TRIM(D44))=0</formula>
    </cfRule>
  </conditionalFormatting>
  <conditionalFormatting sqref="E45">
    <cfRule type="containsBlanks" dxfId="618" priority="12" stopIfTrue="1">
      <formula>LEN(TRIM(E45))=0</formula>
    </cfRule>
  </conditionalFormatting>
  <conditionalFormatting sqref="E46">
    <cfRule type="containsBlanks" dxfId="617" priority="11" stopIfTrue="1">
      <formula>LEN(TRIM(E46))=0</formula>
    </cfRule>
  </conditionalFormatting>
  <conditionalFormatting sqref="E151">
    <cfRule type="containsBlanks" dxfId="616" priority="9" stopIfTrue="1">
      <formula>LEN(TRIM(E151))=0</formula>
    </cfRule>
  </conditionalFormatting>
  <conditionalFormatting sqref="E152">
    <cfRule type="containsBlanks" dxfId="615" priority="8" stopIfTrue="1">
      <formula>LEN(TRIM(E152))=0</formula>
    </cfRule>
  </conditionalFormatting>
  <conditionalFormatting sqref="D125">
    <cfRule type="cellIs" dxfId="614" priority="6" operator="greaterThan">
      <formula>0.5</formula>
    </cfRule>
  </conditionalFormatting>
  <conditionalFormatting sqref="D126">
    <cfRule type="cellIs" dxfId="613" priority="5" operator="greaterThan">
      <formula>0.1</formula>
    </cfRule>
  </conditionalFormatting>
  <conditionalFormatting sqref="T210 AF106:AF108 AH106:AH108">
    <cfRule type="containsBlanks" dxfId="612" priority="4" stopIfTrue="1">
      <formula>LEN(TRIM(T106))=0</formula>
    </cfRule>
  </conditionalFormatting>
  <conditionalFormatting sqref="AD120">
    <cfRule type="containsBlanks" dxfId="611" priority="3" stopIfTrue="1">
      <formula>LEN(TRIM(AD120))=0</formula>
    </cfRule>
  </conditionalFormatting>
  <conditionalFormatting sqref="AF115">
    <cfRule type="cellIs" dxfId="610" priority="2" operator="greaterThan">
      <formula>0.1</formula>
    </cfRule>
  </conditionalFormatting>
  <conditionalFormatting sqref="AF116:AF117">
    <cfRule type="cellIs" dxfId="609" priority="1" operator="greaterThan">
      <formula>0.1</formula>
    </cfRule>
  </conditionalFormatting>
  <dataValidations count="2">
    <dataValidation type="list" errorStyle="information" allowBlank="1" showInputMessage="1" sqref="D15:I15" xr:uid="{0ADCFA76-5395-490D-8FDF-0BAABCD8B70F}">
      <formula1>"węgiel brunatny,węgiel kamienny,torf"</formula1>
    </dataValidation>
    <dataValidation type="list" allowBlank="1" showInputMessage="1" showErrorMessage="1" sqref="V15:AA15" xr:uid="{022CDB67-BD68-4D5E-AFC2-B034EC155271}">
      <formula1>"gaz ziemny,energia elektryczna"</formula1>
    </dataValidation>
  </dataValidations>
  <hyperlinks>
    <hyperlink ref="C124" location="'0.3. Ustalenia ogólne'!B70" display="(zgodnie z tabelą &quot;M&quot; ustalenia ogólne)" xr:uid="{00000000-0004-0000-0900-000000000000}"/>
    <hyperlink ref="V123:X123" location="'0.3. Ustalenia ogólne'!B64" display="(obowiązująca hierarchia źródeł ciepła)" xr:uid="{00000000-0004-0000-0900-000001000000}"/>
    <hyperlink ref="V209:X209" location="'0.3. Ustalenia ogólne'!B64" display="(obowiązująca hierarchia źródeł ciepła)" xr:uid="{00000000-0004-0000-0900-000002000000}"/>
    <hyperlink ref="AE114" location="'0.3. Ustalenia ogólne'!B75" display="(zgodnie z tabelą &quot;N&quot; ustalenia ogólne)" xr:uid="{00000000-0004-0000-0900-000003000000}"/>
  </hyperlink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58"/>
  <sheetViews>
    <sheetView showGridLines="0" topLeftCell="A135" zoomScale="110" zoomScaleNormal="110" workbookViewId="0">
      <selection activeCell="G135" sqref="G135"/>
    </sheetView>
  </sheetViews>
  <sheetFormatPr defaultColWidth="8.85546875" defaultRowHeight="15"/>
  <cols>
    <col min="1" max="1" width="4.7109375" style="70" customWidth="1"/>
    <col min="2" max="2" width="4.5703125" style="70" customWidth="1"/>
    <col min="3" max="3" width="32.7109375" style="70" customWidth="1"/>
    <col min="4" max="9" width="8.85546875" style="70"/>
    <col min="10" max="10" width="2.28515625" style="70" customWidth="1"/>
    <col min="11" max="11" width="5" style="70" customWidth="1"/>
    <col min="12" max="12" width="33" style="70" customWidth="1"/>
    <col min="13" max="16384" width="8.85546875" style="70"/>
  </cols>
  <sheetData>
    <row r="1" spans="2:18" ht="18.600000000000001" customHeight="1"/>
    <row r="2" spans="2:18" ht="15.75" thickBot="1">
      <c r="B2" s="2497" t="s">
        <v>54</v>
      </c>
      <c r="C2" s="2497"/>
      <c r="D2" s="2497"/>
      <c r="E2" s="2497"/>
      <c r="F2" s="2497"/>
      <c r="G2" s="2497"/>
      <c r="H2" s="2497"/>
      <c r="I2" s="2497"/>
    </row>
    <row r="3" spans="2:18" ht="15" customHeight="1" thickBot="1">
      <c r="B3" s="2417" t="s">
        <v>1320</v>
      </c>
      <c r="C3" s="2418"/>
      <c r="D3" s="2418" t="s">
        <v>1321</v>
      </c>
      <c r="E3" s="2418"/>
      <c r="F3" s="2418"/>
      <c r="G3" s="2418"/>
      <c r="H3" s="2418"/>
      <c r="I3" s="2419"/>
      <c r="K3" s="2417" t="s">
        <v>1545</v>
      </c>
      <c r="L3" s="2418"/>
      <c r="M3" s="2418" t="s">
        <v>1323</v>
      </c>
      <c r="N3" s="2418"/>
      <c r="O3" s="2418"/>
      <c r="P3" s="2418"/>
      <c r="Q3" s="2418"/>
      <c r="R3" s="2419"/>
    </row>
    <row r="4" spans="2:18" ht="15" customHeight="1"/>
    <row r="5" spans="2:18" ht="15" customHeight="1" thickBot="1">
      <c r="B5" s="2470" t="s">
        <v>1546</v>
      </c>
      <c r="C5" s="2470"/>
      <c r="D5" s="2470"/>
      <c r="E5" s="2470"/>
      <c r="F5" s="2470"/>
      <c r="G5" s="2470"/>
      <c r="H5" s="2470"/>
      <c r="K5" s="2470" t="s">
        <v>1547</v>
      </c>
      <c r="L5" s="2470"/>
      <c r="M5" s="2470"/>
      <c r="N5" s="2470"/>
      <c r="O5" s="2470"/>
      <c r="P5" s="2470"/>
      <c r="Q5" s="2470"/>
    </row>
    <row r="6" spans="2:18" ht="15" customHeight="1" thickBot="1">
      <c r="B6" s="204" t="s">
        <v>1548</v>
      </c>
      <c r="C6" s="2377" t="s">
        <v>1549</v>
      </c>
      <c r="D6" s="1774"/>
      <c r="E6" s="1774"/>
      <c r="F6" s="1774"/>
      <c r="G6" s="1774"/>
      <c r="H6" s="1774"/>
      <c r="I6" s="1775"/>
      <c r="K6" s="204" t="s">
        <v>1548</v>
      </c>
      <c r="L6" s="2377" t="s">
        <v>1550</v>
      </c>
      <c r="M6" s="1774"/>
      <c r="N6" s="1774"/>
      <c r="O6" s="1774"/>
      <c r="P6" s="1774"/>
      <c r="Q6" s="1774"/>
      <c r="R6" s="1775"/>
    </row>
    <row r="7" spans="2:18" ht="15" customHeight="1">
      <c r="B7" s="207" t="s">
        <v>837</v>
      </c>
      <c r="C7" s="74" t="s">
        <v>1551</v>
      </c>
      <c r="D7" s="2197"/>
      <c r="E7" s="2471"/>
      <c r="F7" s="2471"/>
      <c r="G7" s="2471"/>
      <c r="H7" s="2471"/>
      <c r="I7" s="2472"/>
      <c r="K7" s="402" t="s">
        <v>205</v>
      </c>
      <c r="L7" s="74" t="s">
        <v>1551</v>
      </c>
      <c r="M7" s="2197"/>
      <c r="N7" s="2471"/>
      <c r="O7" s="2471"/>
      <c r="P7" s="2471"/>
      <c r="Q7" s="2471"/>
      <c r="R7" s="2472"/>
    </row>
    <row r="8" spans="2:18" ht="15" customHeight="1">
      <c r="B8" s="81" t="s">
        <v>839</v>
      </c>
      <c r="C8" s="645" t="s">
        <v>1552</v>
      </c>
      <c r="D8" s="1648"/>
      <c r="E8" s="2473"/>
      <c r="F8" s="2473"/>
      <c r="G8" s="2473"/>
      <c r="H8" s="2473"/>
      <c r="I8" s="2474"/>
      <c r="K8" s="976" t="s">
        <v>206</v>
      </c>
      <c r="L8" s="645" t="s">
        <v>1552</v>
      </c>
      <c r="M8" s="1648"/>
      <c r="N8" s="2473"/>
      <c r="O8" s="2473"/>
      <c r="P8" s="2473"/>
      <c r="Q8" s="2473"/>
      <c r="R8" s="2474"/>
    </row>
    <row r="9" spans="2:18" ht="15" customHeight="1">
      <c r="B9" s="81" t="s">
        <v>841</v>
      </c>
      <c r="C9" s="645" t="s">
        <v>1394</v>
      </c>
      <c r="D9" s="1648"/>
      <c r="E9" s="2473"/>
      <c r="F9" s="2473"/>
      <c r="G9" s="2473"/>
      <c r="H9" s="2473"/>
      <c r="I9" s="2474"/>
      <c r="K9" s="647" t="s">
        <v>207</v>
      </c>
      <c r="L9" s="645" t="str">
        <f>C9</f>
        <v>Paliwo nieodnawialne</v>
      </c>
      <c r="M9" s="1648"/>
      <c r="N9" s="2473"/>
      <c r="O9" s="2473"/>
      <c r="P9" s="2473"/>
      <c r="Q9" s="2473"/>
      <c r="R9" s="2474"/>
    </row>
    <row r="10" spans="2:18" ht="15" customHeight="1">
      <c r="B10" s="81" t="s">
        <v>946</v>
      </c>
      <c r="C10" s="645" t="s">
        <v>1553</v>
      </c>
      <c r="D10" s="1648"/>
      <c r="E10" s="2473"/>
      <c r="F10" s="2473"/>
      <c r="G10" s="2473"/>
      <c r="H10" s="2473"/>
      <c r="I10" s="2474"/>
      <c r="K10" s="647" t="s">
        <v>948</v>
      </c>
      <c r="L10" s="645" t="str">
        <f>C10</f>
        <v>Energia OZE</v>
      </c>
      <c r="M10" s="1648"/>
      <c r="N10" s="2473"/>
      <c r="O10" s="2473"/>
      <c r="P10" s="2473"/>
      <c r="Q10" s="2473"/>
      <c r="R10" s="2474"/>
    </row>
    <row r="11" spans="2:18" ht="15" customHeight="1">
      <c r="B11" s="83" t="s">
        <v>843</v>
      </c>
      <c r="C11" s="645" t="s">
        <v>1554</v>
      </c>
      <c r="D11" s="1648"/>
      <c r="E11" s="2473"/>
      <c r="F11" s="2473"/>
      <c r="G11" s="2473"/>
      <c r="H11" s="2473"/>
      <c r="I11" s="2474"/>
      <c r="K11" s="647" t="s">
        <v>957</v>
      </c>
      <c r="L11" s="645" t="str">
        <f>C11</f>
        <v>Pomiar zużycia c.w.u.</v>
      </c>
      <c r="M11" s="1648"/>
      <c r="N11" s="2473"/>
      <c r="O11" s="2473"/>
      <c r="P11" s="2473"/>
      <c r="Q11" s="2473"/>
      <c r="R11" s="2474"/>
    </row>
    <row r="12" spans="2:18" ht="15" customHeight="1">
      <c r="B12" s="647" t="s">
        <v>1555</v>
      </c>
      <c r="C12" s="645" t="s">
        <v>1556</v>
      </c>
      <c r="D12" s="1640"/>
      <c r="E12" s="2475"/>
      <c r="F12" s="2475"/>
      <c r="G12" s="2475"/>
      <c r="H12" s="2475"/>
      <c r="I12" s="2474"/>
      <c r="K12" s="647" t="s">
        <v>1557</v>
      </c>
      <c r="L12" s="645" t="s">
        <v>1556</v>
      </c>
      <c r="M12" s="1640"/>
      <c r="N12" s="2475"/>
      <c r="O12" s="2475"/>
      <c r="P12" s="2475"/>
      <c r="Q12" s="2475"/>
      <c r="R12" s="2474"/>
    </row>
    <row r="13" spans="2:18" ht="15" customHeight="1">
      <c r="B13" s="647" t="s">
        <v>1558</v>
      </c>
      <c r="C13" s="645" t="s">
        <v>1559</v>
      </c>
      <c r="D13" s="1648"/>
      <c r="E13" s="2473"/>
      <c r="F13" s="2473"/>
      <c r="G13" s="2473"/>
      <c r="H13" s="2473"/>
      <c r="I13" s="2474"/>
      <c r="K13" s="647" t="s">
        <v>1560</v>
      </c>
      <c r="L13" s="645" t="s">
        <v>1559</v>
      </c>
      <c r="M13" s="1648"/>
      <c r="N13" s="2473"/>
      <c r="O13" s="2473"/>
      <c r="P13" s="2473"/>
      <c r="Q13" s="2473"/>
      <c r="R13" s="2474"/>
    </row>
    <row r="14" spans="2:18" ht="15" customHeight="1">
      <c r="B14" s="647" t="s">
        <v>1561</v>
      </c>
      <c r="C14" s="645" t="s">
        <v>1562</v>
      </c>
      <c r="D14" s="1648"/>
      <c r="E14" s="2473"/>
      <c r="F14" s="2473"/>
      <c r="G14" s="2473"/>
      <c r="H14" s="2473"/>
      <c r="I14" s="2474"/>
      <c r="K14" s="647" t="s">
        <v>1563</v>
      </c>
      <c r="L14" s="645" t="s">
        <v>1564</v>
      </c>
      <c r="M14" s="1648"/>
      <c r="N14" s="2473"/>
      <c r="O14" s="2473"/>
      <c r="P14" s="2473"/>
      <c r="Q14" s="2473"/>
      <c r="R14" s="2474"/>
    </row>
    <row r="15" spans="2:18" ht="15" customHeight="1">
      <c r="B15" s="647" t="s">
        <v>1565</v>
      </c>
      <c r="C15" s="645" t="s">
        <v>1566</v>
      </c>
      <c r="D15" s="1640"/>
      <c r="E15" s="2475"/>
      <c r="F15" s="2475"/>
      <c r="G15" s="2475"/>
      <c r="H15" s="2475"/>
      <c r="I15" s="2474"/>
      <c r="K15" s="647" t="s">
        <v>1567</v>
      </c>
      <c r="L15" s="645" t="s">
        <v>1566</v>
      </c>
      <c r="M15" s="1640"/>
      <c r="N15" s="2475"/>
      <c r="O15" s="2475"/>
      <c r="P15" s="2475"/>
      <c r="Q15" s="2475"/>
      <c r="R15" s="2474"/>
    </row>
    <row r="16" spans="2:18" ht="15" customHeight="1">
      <c r="B16" s="647" t="s">
        <v>1568</v>
      </c>
      <c r="C16" s="645" t="s">
        <v>1569</v>
      </c>
      <c r="D16" s="1648"/>
      <c r="E16" s="2473"/>
      <c r="F16" s="2473"/>
      <c r="G16" s="2473"/>
      <c r="H16" s="2473"/>
      <c r="I16" s="2474"/>
      <c r="K16" s="647" t="s">
        <v>1570</v>
      </c>
      <c r="L16" s="645" t="s">
        <v>1569</v>
      </c>
      <c r="M16" s="1648"/>
      <c r="N16" s="2473"/>
      <c r="O16" s="2473"/>
      <c r="P16" s="2473"/>
      <c r="Q16" s="2473"/>
      <c r="R16" s="2474"/>
    </row>
    <row r="17" spans="2:18" ht="15" customHeight="1">
      <c r="B17" s="647" t="s">
        <v>1571</v>
      </c>
      <c r="C17" s="645" t="s">
        <v>1572</v>
      </c>
      <c r="D17" s="1648"/>
      <c r="E17" s="2473"/>
      <c r="F17" s="2473"/>
      <c r="G17" s="2473"/>
      <c r="H17" s="2473"/>
      <c r="I17" s="2474"/>
      <c r="K17" s="647" t="s">
        <v>1573</v>
      </c>
      <c r="L17" s="645" t="s">
        <v>1572</v>
      </c>
      <c r="M17" s="1648"/>
      <c r="N17" s="2473"/>
      <c r="O17" s="2473"/>
      <c r="P17" s="2473"/>
      <c r="Q17" s="2473"/>
      <c r="R17" s="2474"/>
    </row>
    <row r="18" spans="2:18" ht="15" customHeight="1">
      <c r="B18" s="647" t="s">
        <v>1574</v>
      </c>
      <c r="C18" s="645" t="s">
        <v>1575</v>
      </c>
      <c r="D18" s="1648"/>
      <c r="E18" s="2473"/>
      <c r="F18" s="2473"/>
      <c r="G18" s="2473"/>
      <c r="H18" s="2473"/>
      <c r="I18" s="2474"/>
      <c r="K18" s="647" t="s">
        <v>1576</v>
      </c>
      <c r="L18" s="645" t="s">
        <v>1575</v>
      </c>
      <c r="M18" s="1648"/>
      <c r="N18" s="2473"/>
      <c r="O18" s="2473"/>
      <c r="P18" s="2473"/>
      <c r="Q18" s="2473"/>
      <c r="R18" s="2474"/>
    </row>
    <row r="19" spans="2:18" ht="15" customHeight="1">
      <c r="B19" s="647" t="s">
        <v>852</v>
      </c>
      <c r="C19" s="645" t="s">
        <v>1577</v>
      </c>
      <c r="D19" s="1648"/>
      <c r="E19" s="2473"/>
      <c r="F19" s="2473"/>
      <c r="G19" s="2473"/>
      <c r="H19" s="2473"/>
      <c r="I19" s="2474"/>
      <c r="K19" s="647" t="s">
        <v>993</v>
      </c>
      <c r="L19" s="645" t="s">
        <v>1577</v>
      </c>
      <c r="M19" s="1648"/>
      <c r="N19" s="2473"/>
      <c r="O19" s="2473"/>
      <c r="P19" s="2473"/>
      <c r="Q19" s="2473"/>
      <c r="R19" s="2474"/>
    </row>
    <row r="20" spans="2:18" ht="15" customHeight="1">
      <c r="B20" s="647" t="s">
        <v>854</v>
      </c>
      <c r="C20" s="645" t="s">
        <v>1578</v>
      </c>
      <c r="D20" s="1648"/>
      <c r="E20" s="2473"/>
      <c r="F20" s="2473"/>
      <c r="G20" s="2473"/>
      <c r="H20" s="2473"/>
      <c r="I20" s="2474"/>
      <c r="K20" s="647" t="s">
        <v>1075</v>
      </c>
      <c r="L20" s="645" t="s">
        <v>1578</v>
      </c>
      <c r="M20" s="1648"/>
      <c r="N20" s="2473"/>
      <c r="O20" s="2473"/>
      <c r="P20" s="2473"/>
      <c r="Q20" s="2473"/>
      <c r="R20" s="2474"/>
    </row>
    <row r="21" spans="2:18" ht="15" customHeight="1" thickBot="1">
      <c r="B21" s="648" t="s">
        <v>856</v>
      </c>
      <c r="C21" s="646" t="s">
        <v>1579</v>
      </c>
      <c r="D21" s="1679"/>
      <c r="E21" s="2479"/>
      <c r="F21" s="2479"/>
      <c r="G21" s="2479"/>
      <c r="H21" s="2479"/>
      <c r="I21" s="2480"/>
      <c r="K21" s="648" t="s">
        <v>1084</v>
      </c>
      <c r="L21" s="646" t="s">
        <v>1579</v>
      </c>
      <c r="M21" s="1679"/>
      <c r="N21" s="2479"/>
      <c r="O21" s="2479"/>
      <c r="P21" s="2479"/>
      <c r="Q21" s="2479"/>
      <c r="R21" s="2480"/>
    </row>
    <row r="22" spans="2:18" ht="15" customHeight="1" thickBot="1"/>
    <row r="23" spans="2:18" ht="15" customHeight="1">
      <c r="B23" s="977" t="s">
        <v>86</v>
      </c>
      <c r="C23" s="1626" t="s">
        <v>68</v>
      </c>
      <c r="D23" s="1626"/>
      <c r="E23" s="1626"/>
      <c r="F23" s="1626"/>
      <c r="G23" s="1626"/>
      <c r="H23" s="1626"/>
      <c r="I23" s="1627"/>
      <c r="K23" s="977" t="s">
        <v>86</v>
      </c>
      <c r="L23" s="1626" t="s">
        <v>68</v>
      </c>
      <c r="M23" s="1626"/>
      <c r="N23" s="1626"/>
      <c r="O23" s="1626"/>
      <c r="P23" s="1626"/>
      <c r="Q23" s="1626"/>
      <c r="R23" s="1627"/>
    </row>
    <row r="24" spans="2:18" ht="15" customHeight="1" thickBot="1">
      <c r="B24" s="642" t="s">
        <v>858</v>
      </c>
      <c r="C24" s="644" t="s">
        <v>1353</v>
      </c>
      <c r="D24" s="1674"/>
      <c r="E24" s="2483"/>
      <c r="F24" s="2483"/>
      <c r="G24" s="2483"/>
      <c r="H24" s="2483"/>
      <c r="I24" s="2484"/>
      <c r="K24" s="642" t="s">
        <v>858</v>
      </c>
      <c r="L24" s="644" t="s">
        <v>1353</v>
      </c>
      <c r="M24" s="1674"/>
      <c r="N24" s="2483"/>
      <c r="O24" s="2483"/>
      <c r="P24" s="2483"/>
      <c r="Q24" s="2483"/>
      <c r="R24" s="2484"/>
    </row>
    <row r="25" spans="2:18" ht="15" customHeight="1" thickBot="1"/>
    <row r="26" spans="2:18" ht="15" customHeight="1" thickBot="1">
      <c r="B26" s="204" t="s">
        <v>1580</v>
      </c>
      <c r="C26" s="1669" t="s">
        <v>1581</v>
      </c>
      <c r="D26" s="1774"/>
      <c r="E26" s="1774"/>
      <c r="F26" s="1774"/>
      <c r="G26" s="1774"/>
      <c r="H26" s="1774"/>
      <c r="I26" s="1775"/>
      <c r="K26" s="204" t="str">
        <f>B26</f>
        <v xml:space="preserve">"C" </v>
      </c>
      <c r="L26" s="1669" t="s">
        <v>1581</v>
      </c>
      <c r="M26" s="1774"/>
      <c r="N26" s="1774"/>
      <c r="O26" s="1774"/>
      <c r="P26" s="1774"/>
      <c r="Q26" s="1774"/>
      <c r="R26" s="1775"/>
    </row>
    <row r="27" spans="2:18" ht="15" customHeight="1">
      <c r="B27" s="2334" t="s">
        <v>800</v>
      </c>
      <c r="C27" s="2467" t="s">
        <v>1378</v>
      </c>
      <c r="D27" s="2296" t="s">
        <v>665</v>
      </c>
      <c r="E27" s="2296" t="s">
        <v>1382</v>
      </c>
      <c r="F27" s="2341" t="s">
        <v>1379</v>
      </c>
      <c r="G27" s="2342"/>
      <c r="H27" s="2390" t="s">
        <v>1582</v>
      </c>
      <c r="I27" s="2102" t="s">
        <v>1583</v>
      </c>
      <c r="K27" s="2334" t="s">
        <v>800</v>
      </c>
      <c r="L27" s="2467" t="s">
        <v>1378</v>
      </c>
      <c r="M27" s="2296" t="s">
        <v>665</v>
      </c>
      <c r="N27" s="2296" t="s">
        <v>1382</v>
      </c>
      <c r="O27" s="2341" t="s">
        <v>1379</v>
      </c>
      <c r="P27" s="2342"/>
      <c r="Q27" s="2390" t="s">
        <v>1582</v>
      </c>
      <c r="R27" s="2102" t="s">
        <v>1583</v>
      </c>
    </row>
    <row r="28" spans="2:18" ht="15" customHeight="1">
      <c r="B28" s="2335"/>
      <c r="C28" s="2468"/>
      <c r="D28" s="2340"/>
      <c r="E28" s="2297"/>
      <c r="F28" s="653" t="s">
        <v>1384</v>
      </c>
      <c r="G28" s="896" t="s">
        <v>1385</v>
      </c>
      <c r="H28" s="2469"/>
      <c r="I28" s="2103"/>
      <c r="K28" s="2335"/>
      <c r="L28" s="2468"/>
      <c r="M28" s="2340"/>
      <c r="N28" s="2297"/>
      <c r="O28" s="653" t="s">
        <v>1384</v>
      </c>
      <c r="P28" s="896" t="s">
        <v>1385</v>
      </c>
      <c r="Q28" s="2469"/>
      <c r="R28" s="2103"/>
    </row>
    <row r="29" spans="2:18" ht="15" customHeight="1">
      <c r="B29" s="2335"/>
      <c r="C29" s="2468"/>
      <c r="D29" s="2297"/>
      <c r="E29" s="652" t="s">
        <v>1196</v>
      </c>
      <c r="F29" s="899" t="s">
        <v>1388</v>
      </c>
      <c r="G29" s="978" t="s">
        <v>1389</v>
      </c>
      <c r="H29" s="897" t="s">
        <v>1390</v>
      </c>
      <c r="I29" s="2104"/>
      <c r="K29" s="2335"/>
      <c r="L29" s="2468"/>
      <c r="M29" s="2297"/>
      <c r="N29" s="652" t="s">
        <v>1196</v>
      </c>
      <c r="O29" s="899" t="s">
        <v>1388</v>
      </c>
      <c r="P29" s="978" t="s">
        <v>1389</v>
      </c>
      <c r="Q29" s="897" t="s">
        <v>1390</v>
      </c>
      <c r="R29" s="2104"/>
    </row>
    <row r="30" spans="2:18" ht="15" customHeight="1" thickBot="1">
      <c r="B30" s="2336"/>
      <c r="C30" s="2382"/>
      <c r="D30" s="480" t="s">
        <v>730</v>
      </c>
      <c r="E30" s="480" t="s">
        <v>257</v>
      </c>
      <c r="F30" s="480" t="s">
        <v>289</v>
      </c>
      <c r="G30" s="480" t="s">
        <v>289</v>
      </c>
      <c r="H30" s="480" t="s">
        <v>1392</v>
      </c>
      <c r="I30" s="781" t="s">
        <v>289</v>
      </c>
      <c r="K30" s="2336"/>
      <c r="L30" s="2382"/>
      <c r="M30" s="480" t="s">
        <v>730</v>
      </c>
      <c r="N30" s="480" t="s">
        <v>257</v>
      </c>
      <c r="O30" s="480" t="s">
        <v>289</v>
      </c>
      <c r="P30" s="480" t="s">
        <v>289</v>
      </c>
      <c r="Q30" s="480" t="s">
        <v>1392</v>
      </c>
      <c r="R30" s="781" t="s">
        <v>289</v>
      </c>
    </row>
    <row r="31" spans="2:18" ht="15" customHeight="1">
      <c r="B31" s="207" t="s">
        <v>837</v>
      </c>
      <c r="C31" s="432"/>
      <c r="D31" s="240"/>
      <c r="E31" s="934"/>
      <c r="F31" s="491"/>
      <c r="G31" s="963"/>
      <c r="H31" s="530"/>
      <c r="I31" s="1452"/>
      <c r="K31" s="402" t="s">
        <v>205</v>
      </c>
      <c r="L31" s="432"/>
      <c r="M31" s="328"/>
      <c r="N31" s="934"/>
      <c r="O31" s="249"/>
      <c r="P31" s="1449"/>
      <c r="Q31" s="527"/>
      <c r="R31" s="1452"/>
    </row>
    <row r="32" spans="2:18" ht="15" customHeight="1" thickBot="1">
      <c r="B32" s="81" t="s">
        <v>839</v>
      </c>
      <c r="C32" s="446"/>
      <c r="D32" s="323"/>
      <c r="E32" s="960"/>
      <c r="F32" s="343"/>
      <c r="G32" s="965"/>
      <c r="H32" s="525"/>
      <c r="I32" s="1453"/>
      <c r="K32" s="976" t="s">
        <v>206</v>
      </c>
      <c r="L32" s="446"/>
      <c r="M32" s="1450"/>
      <c r="N32" s="960"/>
      <c r="O32" s="961"/>
      <c r="P32" s="962"/>
      <c r="Q32" s="497"/>
      <c r="R32" s="1453"/>
    </row>
    <row r="33" spans="1:18" ht="15" customHeight="1" thickBot="1">
      <c r="B33" s="2343" t="s">
        <v>606</v>
      </c>
      <c r="C33" s="2384"/>
      <c r="D33" s="457">
        <f>SUM(D31:D32)</f>
        <v>0</v>
      </c>
      <c r="E33" s="858">
        <f>SUM(E31:E32)</f>
        <v>0</v>
      </c>
      <c r="F33" s="343"/>
      <c r="G33" s="965"/>
      <c r="H33" s="879" t="s">
        <v>289</v>
      </c>
      <c r="I33" s="1454" t="s">
        <v>289</v>
      </c>
      <c r="K33" s="2343" t="s">
        <v>606</v>
      </c>
      <c r="L33" s="2384"/>
      <c r="M33" s="1451">
        <f>SUM(M31:M32)</f>
        <v>0</v>
      </c>
      <c r="N33" s="858">
        <f>SUM(N31:N32)</f>
        <v>0</v>
      </c>
      <c r="O33" s="961"/>
      <c r="P33" s="962"/>
      <c r="Q33" s="858" t="s">
        <v>289</v>
      </c>
      <c r="R33" s="1454" t="s">
        <v>289</v>
      </c>
    </row>
    <row r="34" spans="1:18" ht="15" customHeight="1" thickBot="1">
      <c r="B34" s="69"/>
      <c r="C34" s="69"/>
      <c r="D34" s="69"/>
      <c r="E34" s="69"/>
      <c r="F34" s="69"/>
      <c r="G34" s="69"/>
      <c r="H34" s="69"/>
      <c r="I34" s="69"/>
      <c r="K34" s="69"/>
      <c r="L34" s="69"/>
      <c r="M34" s="69"/>
      <c r="N34" s="69"/>
      <c r="O34" s="69"/>
      <c r="P34" s="69"/>
      <c r="Q34" s="69"/>
      <c r="R34" s="69"/>
    </row>
    <row r="35" spans="1:18" ht="15" customHeight="1" thickBot="1">
      <c r="B35" s="380" t="s">
        <v>1584</v>
      </c>
      <c r="C35" s="1669" t="s">
        <v>1585</v>
      </c>
      <c r="D35" s="1774"/>
      <c r="E35" s="1774"/>
      <c r="F35" s="1774"/>
      <c r="G35" s="1774"/>
      <c r="H35" s="1774"/>
      <c r="I35" s="1775"/>
      <c r="K35" s="380" t="s">
        <v>1584</v>
      </c>
      <c r="L35" s="1669" t="s">
        <v>1585</v>
      </c>
      <c r="M35" s="1774"/>
      <c r="N35" s="1774"/>
      <c r="O35" s="1774"/>
      <c r="P35" s="1774"/>
      <c r="Q35" s="1774"/>
      <c r="R35" s="1775"/>
    </row>
    <row r="36" spans="1:18" ht="15" customHeight="1" thickBot="1">
      <c r="B36" s="2485" t="s">
        <v>1586</v>
      </c>
      <c r="C36" s="2486"/>
      <c r="D36" s="2393">
        <f>D9</f>
        <v>0</v>
      </c>
      <c r="E36" s="2308"/>
      <c r="F36" s="2308"/>
      <c r="G36" s="2308"/>
      <c r="H36" s="2308"/>
      <c r="I36" s="2478"/>
      <c r="K36" s="2485" t="s">
        <v>1586</v>
      </c>
      <c r="L36" s="2486"/>
      <c r="M36" s="2393">
        <f>M9</f>
        <v>0</v>
      </c>
      <c r="N36" s="2308"/>
      <c r="O36" s="2308"/>
      <c r="P36" s="2308"/>
      <c r="Q36" s="2308"/>
      <c r="R36" s="2478"/>
    </row>
    <row r="37" spans="1:18" ht="15" customHeight="1">
      <c r="B37" s="207" t="s">
        <v>837</v>
      </c>
      <c r="C37" s="461" t="s">
        <v>698</v>
      </c>
      <c r="D37" s="484" t="s">
        <v>699</v>
      </c>
      <c r="E37" s="934"/>
      <c r="F37" s="484" t="s">
        <v>615</v>
      </c>
      <c r="G37" s="2348" t="s">
        <v>1587</v>
      </c>
      <c r="H37" s="2349"/>
      <c r="I37" s="947">
        <v>2021</v>
      </c>
      <c r="K37" s="402" t="s">
        <v>205</v>
      </c>
      <c r="L37" s="461" t="s">
        <v>698</v>
      </c>
      <c r="M37" s="484" t="s">
        <v>699</v>
      </c>
      <c r="N37" s="433"/>
      <c r="O37" s="484" t="s">
        <v>615</v>
      </c>
      <c r="P37" s="2348" t="s">
        <v>1587</v>
      </c>
      <c r="Q37" s="2349"/>
      <c r="R37" s="947"/>
    </row>
    <row r="38" spans="1:18" ht="15" customHeight="1">
      <c r="B38" s="81" t="s">
        <v>839</v>
      </c>
      <c r="C38" s="465" t="s">
        <v>1398</v>
      </c>
      <c r="D38" s="88" t="s">
        <v>1399</v>
      </c>
      <c r="E38" s="493"/>
      <c r="F38" s="88" t="s">
        <v>119</v>
      </c>
      <c r="G38" s="2350" t="s">
        <v>1400</v>
      </c>
      <c r="H38" s="2481"/>
      <c r="I38" s="2482"/>
      <c r="K38" s="976" t="s">
        <v>206</v>
      </c>
      <c r="L38" s="465" t="s">
        <v>1398</v>
      </c>
      <c r="M38" s="88" t="s">
        <v>1399</v>
      </c>
      <c r="N38" s="445"/>
      <c r="O38" s="88" t="s">
        <v>119</v>
      </c>
      <c r="P38" s="2350" t="s">
        <v>1400</v>
      </c>
      <c r="Q38" s="2481"/>
      <c r="R38" s="2482"/>
    </row>
    <row r="39" spans="1:18" ht="15" customHeight="1">
      <c r="B39" s="81" t="s">
        <v>841</v>
      </c>
      <c r="C39" s="465" t="s">
        <v>1401</v>
      </c>
      <c r="D39" s="88" t="s">
        <v>1402</v>
      </c>
      <c r="E39" s="723"/>
      <c r="F39" s="88" t="s">
        <v>119</v>
      </c>
      <c r="G39" s="2350" t="s">
        <v>1400</v>
      </c>
      <c r="H39" s="2481"/>
      <c r="I39" s="2482"/>
      <c r="K39" s="647" t="s">
        <v>207</v>
      </c>
      <c r="L39" s="465" t="s">
        <v>1401</v>
      </c>
      <c r="M39" s="88" t="s">
        <v>1402</v>
      </c>
      <c r="N39" s="466"/>
      <c r="O39" s="88" t="s">
        <v>119</v>
      </c>
      <c r="P39" s="2350" t="s">
        <v>1400</v>
      </c>
      <c r="Q39" s="2481"/>
      <c r="R39" s="2482"/>
    </row>
    <row r="40" spans="1:18" ht="15" customHeight="1">
      <c r="B40" s="81" t="s">
        <v>946</v>
      </c>
      <c r="C40" s="465" t="s">
        <v>1403</v>
      </c>
      <c r="D40" s="88" t="s">
        <v>1406</v>
      </c>
      <c r="E40" s="980"/>
      <c r="F40" s="88" t="s">
        <v>373</v>
      </c>
      <c r="G40" s="2435" t="s">
        <v>1405</v>
      </c>
      <c r="H40" s="2490"/>
      <c r="I40" s="2491"/>
      <c r="K40" s="647" t="s">
        <v>948</v>
      </c>
      <c r="L40" s="465" t="s">
        <v>1403</v>
      </c>
      <c r="M40" s="88" t="s">
        <v>1406</v>
      </c>
      <c r="N40" s="981"/>
      <c r="O40" s="88" t="s">
        <v>373</v>
      </c>
      <c r="P40" s="2435" t="s">
        <v>1405</v>
      </c>
      <c r="Q40" s="2490"/>
      <c r="R40" s="2491"/>
    </row>
    <row r="41" spans="1:18" ht="15" customHeight="1" thickBot="1">
      <c r="B41" s="83" t="s">
        <v>843</v>
      </c>
      <c r="C41" s="287" t="s">
        <v>1407</v>
      </c>
      <c r="D41" s="652" t="s">
        <v>1588</v>
      </c>
      <c r="E41" s="959"/>
      <c r="F41" s="652" t="s">
        <v>1409</v>
      </c>
      <c r="G41" s="2381" t="s">
        <v>1410</v>
      </c>
      <c r="H41" s="2433"/>
      <c r="I41" s="469"/>
      <c r="K41" s="647" t="s">
        <v>957</v>
      </c>
      <c r="L41" s="287" t="s">
        <v>1407</v>
      </c>
      <c r="M41" s="652" t="s">
        <v>1588</v>
      </c>
      <c r="N41" s="450"/>
      <c r="O41" s="652" t="s">
        <v>1409</v>
      </c>
      <c r="P41" s="2381" t="s">
        <v>1410</v>
      </c>
      <c r="Q41" s="2433"/>
      <c r="R41" s="469"/>
    </row>
    <row r="42" spans="1:18" ht="15" customHeight="1">
      <c r="B42" s="2328" t="s">
        <v>846</v>
      </c>
      <c r="C42" s="2330" t="s">
        <v>1414</v>
      </c>
      <c r="D42" s="2296" t="s">
        <v>1589</v>
      </c>
      <c r="E42" s="527">
        <f>1000*E43/3.6</f>
        <v>0</v>
      </c>
      <c r="F42" s="773" t="s">
        <v>342</v>
      </c>
      <c r="G42" s="91"/>
      <c r="H42" s="91"/>
      <c r="I42" s="91"/>
      <c r="K42" s="2328" t="s">
        <v>966</v>
      </c>
      <c r="L42" s="2330" t="s">
        <v>1414</v>
      </c>
      <c r="M42" s="2296" t="s">
        <v>1589</v>
      </c>
      <c r="N42" s="527">
        <f>1000*N43/3.6</f>
        <v>0</v>
      </c>
      <c r="O42" s="773" t="s">
        <v>342</v>
      </c>
      <c r="P42" s="91"/>
      <c r="Q42" s="91"/>
      <c r="R42" s="91"/>
    </row>
    <row r="43" spans="1:18" ht="15" customHeight="1" thickBot="1">
      <c r="B43" s="2329"/>
      <c r="C43" s="2332"/>
      <c r="D43" s="2333"/>
      <c r="E43" s="497">
        <f>E41*E37</f>
        <v>0</v>
      </c>
      <c r="F43" s="906" t="s">
        <v>1417</v>
      </c>
      <c r="G43" s="91"/>
      <c r="H43" s="91"/>
      <c r="I43" s="91"/>
      <c r="K43" s="2329"/>
      <c r="L43" s="2332"/>
      <c r="M43" s="2333"/>
      <c r="N43" s="497">
        <f>N41*N37</f>
        <v>0</v>
      </c>
      <c r="O43" s="906" t="s">
        <v>1417</v>
      </c>
      <c r="P43" s="91"/>
      <c r="Q43" s="91"/>
      <c r="R43" s="91"/>
    </row>
    <row r="44" spans="1:18" ht="15" customHeight="1" thickBot="1">
      <c r="A44" s="91"/>
      <c r="F44" s="91"/>
      <c r="G44" s="417"/>
      <c r="H44" s="417"/>
      <c r="J44" s="91"/>
      <c r="O44" s="91"/>
      <c r="P44" s="417"/>
      <c r="Q44" s="417"/>
      <c r="R44" s="91"/>
    </row>
    <row r="45" spans="1:18" s="69" customFormat="1" ht="15" customHeight="1" thickBot="1">
      <c r="B45" s="2492" t="s">
        <v>1590</v>
      </c>
      <c r="C45" s="2493"/>
      <c r="D45" s="2493"/>
      <c r="E45" s="2493"/>
      <c r="F45" s="2493"/>
      <c r="G45" s="2493"/>
      <c r="H45" s="2493"/>
      <c r="I45" s="2494"/>
      <c r="K45" s="2492" t="s">
        <v>1590</v>
      </c>
      <c r="L45" s="2493"/>
      <c r="M45" s="2493"/>
      <c r="N45" s="2493"/>
      <c r="O45" s="2493"/>
      <c r="P45" s="2493"/>
      <c r="Q45" s="2493"/>
      <c r="R45" s="2494"/>
    </row>
    <row r="46" spans="1:18" s="69" customFormat="1" ht="15" customHeight="1">
      <c r="B46" s="2328" t="s">
        <v>837</v>
      </c>
      <c r="C46" s="2330" t="s">
        <v>1431</v>
      </c>
      <c r="D46" s="2296" t="s">
        <v>1591</v>
      </c>
      <c r="E46" s="934">
        <f>'1.2. System grzewczy'!F139</f>
        <v>0</v>
      </c>
      <c r="F46" s="484" t="s">
        <v>342</v>
      </c>
      <c r="G46" s="75" t="s">
        <v>289</v>
      </c>
      <c r="H46" s="75" t="s">
        <v>289</v>
      </c>
      <c r="I46" s="478" t="s">
        <v>289</v>
      </c>
      <c r="K46" s="2328" t="s">
        <v>205</v>
      </c>
      <c r="L46" s="2330" t="s">
        <v>1592</v>
      </c>
      <c r="M46" s="2296" t="s">
        <v>1591</v>
      </c>
      <c r="N46" s="934">
        <f>E46</f>
        <v>0</v>
      </c>
      <c r="O46" s="484" t="s">
        <v>342</v>
      </c>
      <c r="P46" s="75" t="s">
        <v>289</v>
      </c>
      <c r="Q46" s="75" t="s">
        <v>289</v>
      </c>
      <c r="R46" s="478" t="s">
        <v>289</v>
      </c>
    </row>
    <row r="47" spans="1:18" s="69" customFormat="1" ht="15" customHeight="1">
      <c r="B47" s="2301"/>
      <c r="C47" s="2331"/>
      <c r="D47" s="2297"/>
      <c r="E47" s="493">
        <f>0.001*3.6*E46</f>
        <v>0</v>
      </c>
      <c r="F47" s="88" t="s">
        <v>1417</v>
      </c>
      <c r="G47" s="84" t="s">
        <v>289</v>
      </c>
      <c r="H47" s="84" t="s">
        <v>289</v>
      </c>
      <c r="I47" s="421" t="s">
        <v>289</v>
      </c>
      <c r="K47" s="2301"/>
      <c r="L47" s="2331"/>
      <c r="M47" s="2297"/>
      <c r="N47" s="493">
        <f>E47</f>
        <v>0</v>
      </c>
      <c r="O47" s="88" t="s">
        <v>1417</v>
      </c>
      <c r="P47" s="84" t="s">
        <v>289</v>
      </c>
      <c r="Q47" s="84" t="s">
        <v>289</v>
      </c>
      <c r="R47" s="421" t="s">
        <v>289</v>
      </c>
    </row>
    <row r="48" spans="1:18" s="69" customFormat="1" ht="15" customHeight="1" thickBot="1">
      <c r="B48" s="212" t="s">
        <v>839</v>
      </c>
      <c r="C48" s="982" t="s">
        <v>1437</v>
      </c>
      <c r="D48" s="480" t="s">
        <v>1593</v>
      </c>
      <c r="E48" s="960"/>
      <c r="F48" s="480" t="s">
        <v>382</v>
      </c>
      <c r="G48" s="2495" t="s">
        <v>1405</v>
      </c>
      <c r="H48" s="2032"/>
      <c r="I48" s="2496"/>
      <c r="K48" s="325" t="s">
        <v>206</v>
      </c>
      <c r="L48" s="982" t="s">
        <v>1437</v>
      </c>
      <c r="M48" s="480" t="s">
        <v>1593</v>
      </c>
      <c r="N48" s="960"/>
      <c r="O48" s="480" t="s">
        <v>382</v>
      </c>
      <c r="P48" s="2495" t="s">
        <v>1405</v>
      </c>
      <c r="Q48" s="2032"/>
      <c r="R48" s="2496"/>
    </row>
    <row r="49" spans="2:18" s="69" customFormat="1" ht="15" customHeight="1" thickBot="1">
      <c r="B49" s="216"/>
      <c r="C49" s="417"/>
      <c r="D49" s="417"/>
      <c r="E49" s="417"/>
      <c r="F49" s="417"/>
      <c r="G49" s="91"/>
      <c r="H49" s="91"/>
      <c r="I49" s="91"/>
      <c r="K49" s="216"/>
      <c r="L49" s="417"/>
      <c r="M49" s="417"/>
      <c r="N49" s="417"/>
      <c r="O49" s="417"/>
      <c r="P49" s="91"/>
      <c r="Q49" s="91"/>
      <c r="R49" s="91"/>
    </row>
    <row r="50" spans="2:18" s="69" customFormat="1" ht="15" customHeight="1" thickBot="1">
      <c r="B50" s="2492" t="s">
        <v>1444</v>
      </c>
      <c r="C50" s="2493"/>
      <c r="D50" s="2493"/>
      <c r="E50" s="2493"/>
      <c r="F50" s="2493"/>
      <c r="G50" s="2493"/>
      <c r="H50" s="2493"/>
      <c r="I50" s="2494"/>
      <c r="K50" s="2492" t="s">
        <v>1444</v>
      </c>
      <c r="L50" s="2493"/>
      <c r="M50" s="2493"/>
      <c r="N50" s="2493"/>
      <c r="O50" s="2493"/>
      <c r="P50" s="2493"/>
      <c r="Q50" s="2493"/>
      <c r="R50" s="2494"/>
    </row>
    <row r="51" spans="2:18" s="69" customFormat="1" ht="15" customHeight="1">
      <c r="B51" s="2328" t="s">
        <v>837</v>
      </c>
      <c r="C51" s="2507" t="s">
        <v>1431</v>
      </c>
      <c r="D51" s="2296" t="s">
        <v>1591</v>
      </c>
      <c r="E51" s="934">
        <f>E42+E46</f>
        <v>0</v>
      </c>
      <c r="F51" s="484" t="s">
        <v>342</v>
      </c>
      <c r="G51" s="75" t="s">
        <v>289</v>
      </c>
      <c r="H51" s="75" t="s">
        <v>289</v>
      </c>
      <c r="I51" s="478" t="s">
        <v>289</v>
      </c>
      <c r="K51" s="2328" t="s">
        <v>205</v>
      </c>
      <c r="L51" s="2507" t="s">
        <v>1431</v>
      </c>
      <c r="M51" s="2296" t="s">
        <v>1591</v>
      </c>
      <c r="N51" s="933">
        <f>N42+N46</f>
        <v>0</v>
      </c>
      <c r="O51" s="484" t="s">
        <v>342</v>
      </c>
      <c r="P51" s="75" t="s">
        <v>289</v>
      </c>
      <c r="Q51" s="75" t="s">
        <v>289</v>
      </c>
      <c r="R51" s="478" t="s">
        <v>289</v>
      </c>
    </row>
    <row r="52" spans="2:18" s="69" customFormat="1" ht="15" customHeight="1" thickBot="1">
      <c r="B52" s="2329"/>
      <c r="C52" s="2508"/>
      <c r="D52" s="2333"/>
      <c r="E52" s="559">
        <f>0.001*3.6*E51</f>
        <v>0</v>
      </c>
      <c r="F52" s="480" t="s">
        <v>1417</v>
      </c>
      <c r="G52" s="338" t="s">
        <v>289</v>
      </c>
      <c r="H52" s="338" t="s">
        <v>289</v>
      </c>
      <c r="I52" s="483" t="s">
        <v>289</v>
      </c>
      <c r="K52" s="2329"/>
      <c r="L52" s="2508"/>
      <c r="M52" s="2333"/>
      <c r="N52" s="245">
        <f>0.001*3.6*N51</f>
        <v>0</v>
      </c>
      <c r="O52" s="480" t="s">
        <v>1417</v>
      </c>
      <c r="P52" s="338" t="s">
        <v>289</v>
      </c>
      <c r="Q52" s="338" t="s">
        <v>289</v>
      </c>
      <c r="R52" s="483" t="s">
        <v>289</v>
      </c>
    </row>
    <row r="53" spans="2:18" s="69" customFormat="1" ht="15" customHeight="1" thickBot="1">
      <c r="B53" s="216"/>
      <c r="C53" s="417"/>
      <c r="D53" s="417"/>
      <c r="E53" s="417"/>
      <c r="F53" s="417"/>
      <c r="G53" s="91"/>
      <c r="H53" s="91"/>
      <c r="I53" s="91"/>
      <c r="K53" s="216"/>
      <c r="L53" s="417"/>
      <c r="M53" s="417"/>
      <c r="N53" s="417"/>
      <c r="O53" s="417"/>
      <c r="P53" s="91"/>
      <c r="Q53" s="91"/>
      <c r="R53" s="91"/>
    </row>
    <row r="54" spans="2:18" s="69" customFormat="1" ht="15" customHeight="1" thickBot="1">
      <c r="B54" s="2492" t="s">
        <v>652</v>
      </c>
      <c r="C54" s="2493"/>
      <c r="D54" s="2493"/>
      <c r="E54" s="2493"/>
      <c r="F54" s="2493"/>
      <c r="G54" s="2493"/>
      <c r="H54" s="2493"/>
      <c r="I54" s="2494"/>
      <c r="K54" s="2510" t="s">
        <v>652</v>
      </c>
      <c r="L54" s="2511"/>
      <c r="M54" s="2511"/>
      <c r="N54" s="2511"/>
      <c r="O54" s="2511"/>
      <c r="P54" s="2511"/>
      <c r="Q54" s="2511"/>
      <c r="R54" s="2512"/>
    </row>
    <row r="55" spans="2:18" s="69" customFormat="1" ht="15" customHeight="1">
      <c r="B55" s="2328" t="s">
        <v>1594</v>
      </c>
      <c r="C55" s="2330" t="s">
        <v>1431</v>
      </c>
      <c r="D55" s="2296" t="s">
        <v>1595</v>
      </c>
      <c r="E55" s="934">
        <v>0</v>
      </c>
      <c r="F55" s="484" t="s">
        <v>342</v>
      </c>
      <c r="G55" s="75" t="s">
        <v>289</v>
      </c>
      <c r="H55" s="75" t="s">
        <v>289</v>
      </c>
      <c r="I55" s="478" t="s">
        <v>289</v>
      </c>
      <c r="K55" s="2301" t="s">
        <v>205</v>
      </c>
      <c r="L55" s="2331" t="s">
        <v>1431</v>
      </c>
      <c r="M55" s="2297" t="s">
        <v>1595</v>
      </c>
      <c r="N55" s="466">
        <v>0</v>
      </c>
      <c r="O55" s="653" t="s">
        <v>342</v>
      </c>
      <c r="P55" s="382" t="s">
        <v>289</v>
      </c>
      <c r="Q55" s="382" t="s">
        <v>289</v>
      </c>
      <c r="R55" s="383" t="s">
        <v>289</v>
      </c>
    </row>
    <row r="56" spans="2:18" s="69" customFormat="1" ht="15" customHeight="1">
      <c r="B56" s="2301"/>
      <c r="C56" s="2331"/>
      <c r="D56" s="2297"/>
      <c r="E56" s="493">
        <f>0.001*3.6*E55</f>
        <v>0</v>
      </c>
      <c r="F56" s="88" t="s">
        <v>1417</v>
      </c>
      <c r="G56" s="84" t="s">
        <v>289</v>
      </c>
      <c r="H56" s="84" t="s">
        <v>289</v>
      </c>
      <c r="I56" s="421" t="s">
        <v>289</v>
      </c>
      <c r="K56" s="2506"/>
      <c r="L56" s="2149"/>
      <c r="M56" s="2509"/>
      <c r="N56" s="737">
        <f>0.001*3.6*N55</f>
        <v>0</v>
      </c>
      <c r="O56" s="88" t="s">
        <v>1417</v>
      </c>
      <c r="P56" s="79" t="s">
        <v>289</v>
      </c>
      <c r="Q56" s="79" t="s">
        <v>289</v>
      </c>
      <c r="R56" s="377" t="s">
        <v>289</v>
      </c>
    </row>
    <row r="57" spans="2:18" s="69" customFormat="1" ht="15" customHeight="1" thickBot="1">
      <c r="B57" s="212" t="s">
        <v>839</v>
      </c>
      <c r="C57" s="467" t="s">
        <v>1437</v>
      </c>
      <c r="D57" s="480" t="s">
        <v>1523</v>
      </c>
      <c r="E57" s="970">
        <f>E48</f>
        <v>0</v>
      </c>
      <c r="F57" s="480" t="s">
        <v>382</v>
      </c>
      <c r="G57" s="2495" t="s">
        <v>1405</v>
      </c>
      <c r="H57" s="2032"/>
      <c r="I57" s="2496"/>
      <c r="K57" s="212" t="s">
        <v>206</v>
      </c>
      <c r="L57" s="68" t="s">
        <v>1437</v>
      </c>
      <c r="M57" s="480" t="s">
        <v>1523</v>
      </c>
      <c r="N57" s="927">
        <f>N48</f>
        <v>0</v>
      </c>
      <c r="O57" s="480" t="s">
        <v>382</v>
      </c>
      <c r="P57" s="2359" t="s">
        <v>1405</v>
      </c>
      <c r="Q57" s="2032"/>
      <c r="R57" s="2496"/>
    </row>
    <row r="58" spans="2:18" s="69" customFormat="1" ht="15" customHeight="1">
      <c r="B58" s="91"/>
      <c r="C58" s="91"/>
      <c r="D58" s="91"/>
      <c r="E58" s="91"/>
      <c r="F58" s="91"/>
      <c r="G58" s="91"/>
      <c r="H58" s="417"/>
      <c r="I58" s="417"/>
      <c r="K58" s="91"/>
      <c r="L58" s="91"/>
      <c r="M58" s="91"/>
      <c r="N58" s="91"/>
      <c r="O58" s="91"/>
      <c r="P58" s="91"/>
      <c r="Q58" s="417"/>
      <c r="R58" s="417"/>
    </row>
    <row r="59" spans="2:18" s="69" customFormat="1" ht="15" customHeight="1">
      <c r="B59" s="474" t="s">
        <v>1393</v>
      </c>
      <c r="C59" s="474"/>
      <c r="D59" s="474"/>
      <c r="E59" s="785"/>
      <c r="F59" s="983"/>
      <c r="G59" s="983"/>
      <c r="H59" s="983"/>
      <c r="I59" s="983"/>
      <c r="J59" s="785"/>
      <c r="K59" s="474" t="s">
        <v>1393</v>
      </c>
      <c r="L59" s="474"/>
      <c r="M59" s="474"/>
      <c r="N59" s="785"/>
      <c r="O59" s="91"/>
      <c r="P59" s="91"/>
      <c r="Q59" s="417"/>
      <c r="R59" s="417"/>
    </row>
    <row r="60" spans="2:18" s="69" customFormat="1" ht="15" customHeight="1" thickBot="1">
      <c r="B60" s="486"/>
      <c r="C60" s="486"/>
      <c r="D60" s="486"/>
      <c r="F60" s="91"/>
      <c r="G60" s="91"/>
      <c r="H60" s="417"/>
      <c r="I60" s="417"/>
      <c r="K60" s="486"/>
      <c r="L60" s="486"/>
      <c r="M60" s="486"/>
      <c r="O60" s="91"/>
      <c r="P60" s="91"/>
      <c r="Q60" s="417"/>
      <c r="R60" s="417"/>
    </row>
    <row r="61" spans="2:18" s="69" customFormat="1" ht="15" customHeight="1" thickBot="1">
      <c r="B61" s="204" t="s">
        <v>1506</v>
      </c>
      <c r="C61" s="1669" t="s">
        <v>1596</v>
      </c>
      <c r="D61" s="2192"/>
      <c r="E61" s="2192"/>
      <c r="F61" s="2192"/>
      <c r="G61" s="2192"/>
      <c r="H61" s="2192"/>
      <c r="I61" s="2193"/>
      <c r="K61" s="204" t="s">
        <v>1506</v>
      </c>
      <c r="L61" s="1669" t="s">
        <v>1596</v>
      </c>
      <c r="M61" s="2192"/>
      <c r="N61" s="2192"/>
      <c r="O61" s="2192"/>
      <c r="P61" s="2192"/>
      <c r="Q61" s="2192"/>
      <c r="R61" s="2193"/>
    </row>
    <row r="62" spans="2:18" s="69" customFormat="1" ht="15" customHeight="1" thickBot="1">
      <c r="B62" s="91"/>
      <c r="C62" s="91"/>
      <c r="D62" s="91"/>
      <c r="E62" s="91"/>
      <c r="F62" s="91"/>
      <c r="G62" s="91"/>
      <c r="H62" s="417"/>
      <c r="I62" s="417"/>
      <c r="K62" s="91"/>
      <c r="L62" s="91"/>
      <c r="M62" s="91"/>
      <c r="N62" s="91"/>
      <c r="O62" s="91"/>
      <c r="P62" s="91"/>
      <c r="Q62" s="417"/>
      <c r="R62" s="417"/>
    </row>
    <row r="63" spans="2:18" s="69" customFormat="1" ht="15" customHeight="1" thickBot="1">
      <c r="B63" s="507" t="s">
        <v>1456</v>
      </c>
      <c r="C63" s="489"/>
      <c r="D63" s="321"/>
      <c r="E63" s="2274" t="s">
        <v>1597</v>
      </c>
      <c r="F63" s="2275"/>
      <c r="G63" s="2276"/>
      <c r="H63" s="912" t="s">
        <v>631</v>
      </c>
      <c r="I63" s="894" t="s">
        <v>119</v>
      </c>
      <c r="K63" s="507" t="s">
        <v>1456</v>
      </c>
      <c r="L63" s="489"/>
      <c r="M63" s="321"/>
      <c r="N63" s="2274" t="s">
        <v>1597</v>
      </c>
      <c r="O63" s="2275"/>
      <c r="P63" s="2276"/>
      <c r="Q63" s="912" t="s">
        <v>631</v>
      </c>
      <c r="R63" s="894" t="s">
        <v>119</v>
      </c>
    </row>
    <row r="64" spans="2:18" s="69" customFormat="1" ht="15" customHeight="1">
      <c r="B64" s="207" t="s">
        <v>837</v>
      </c>
      <c r="C64" s="490">
        <f>D36</f>
        <v>0</v>
      </c>
      <c r="D64" s="527">
        <f>E41</f>
        <v>0</v>
      </c>
      <c r="E64" s="484" t="str">
        <f>F41</f>
        <v>Mg</v>
      </c>
      <c r="F64" s="527">
        <f>E40</f>
        <v>0</v>
      </c>
      <c r="G64" s="484" t="str">
        <f>F40</f>
        <v>zł/Mg</v>
      </c>
      <c r="H64" s="527">
        <f>D64*F64</f>
        <v>0</v>
      </c>
      <c r="I64" s="560" t="e">
        <f>100*H64/H76</f>
        <v>#DIV/0!</v>
      </c>
      <c r="K64" s="402" t="s">
        <v>205</v>
      </c>
      <c r="L64" s="490">
        <f>M36</f>
        <v>0</v>
      </c>
      <c r="M64" s="527">
        <f>N41</f>
        <v>0</v>
      </c>
      <c r="N64" s="1165" t="str">
        <f>O41</f>
        <v>Mg</v>
      </c>
      <c r="O64" s="527">
        <f>N40</f>
        <v>0</v>
      </c>
      <c r="P64" s="1165" t="str">
        <f>O40</f>
        <v>zł/Mg</v>
      </c>
      <c r="Q64" s="527">
        <f>M64*O64</f>
        <v>0</v>
      </c>
      <c r="R64" s="560" t="e">
        <f>100*Q64/Q76</f>
        <v>#DIV/0!</v>
      </c>
    </row>
    <row r="65" spans="2:18" s="69" customFormat="1" ht="15" customHeight="1">
      <c r="B65" s="81" t="s">
        <v>839</v>
      </c>
      <c r="C65" s="492" t="str">
        <f>B45</f>
        <v>Energia elektryczna (źródło ciepła)</v>
      </c>
      <c r="D65" s="493">
        <f>E46</f>
        <v>0</v>
      </c>
      <c r="E65" s="88" t="s">
        <v>342</v>
      </c>
      <c r="F65" s="493">
        <f>E48</f>
        <v>0</v>
      </c>
      <c r="G65" s="88" t="s">
        <v>636</v>
      </c>
      <c r="H65" s="493">
        <f>D65*F65</f>
        <v>0</v>
      </c>
      <c r="I65" s="768" t="e">
        <f>100*H65/H76</f>
        <v>#DIV/0!</v>
      </c>
      <c r="K65" s="976" t="s">
        <v>206</v>
      </c>
      <c r="L65" s="492" t="str">
        <f>K45</f>
        <v>Energia elektryczna (źródło ciepła)</v>
      </c>
      <c r="M65" s="493">
        <f>N46</f>
        <v>0</v>
      </c>
      <c r="N65" s="1166" t="s">
        <v>342</v>
      </c>
      <c r="O65" s="493">
        <f>N48</f>
        <v>0</v>
      </c>
      <c r="P65" s="1166" t="s">
        <v>636</v>
      </c>
      <c r="Q65" s="493">
        <f>M65*O65</f>
        <v>0</v>
      </c>
      <c r="R65" s="768" t="e">
        <f>100*Q65/Q76</f>
        <v>#DIV/0!</v>
      </c>
    </row>
    <row r="66" spans="2:18" s="69" customFormat="1" ht="15" customHeight="1" thickBot="1">
      <c r="B66" s="238" t="s">
        <v>841</v>
      </c>
      <c r="C66" s="468" t="s">
        <v>652</v>
      </c>
      <c r="D66" s="497">
        <f>E55</f>
        <v>0</v>
      </c>
      <c r="E66" s="913" t="s">
        <v>342</v>
      </c>
      <c r="F66" s="497">
        <f>E57</f>
        <v>0</v>
      </c>
      <c r="G66" s="498" t="s">
        <v>636</v>
      </c>
      <c r="H66" s="986">
        <f>D66*F66</f>
        <v>0</v>
      </c>
      <c r="I66" s="952" t="e">
        <f>100*H66/H76</f>
        <v>#DIV/0!</v>
      </c>
      <c r="K66" s="984" t="s">
        <v>207</v>
      </c>
      <c r="L66" s="468" t="s">
        <v>652</v>
      </c>
      <c r="M66" s="497">
        <f>N55</f>
        <v>0</v>
      </c>
      <c r="N66" s="1167" t="s">
        <v>342</v>
      </c>
      <c r="O66" s="497">
        <f>N57</f>
        <v>0</v>
      </c>
      <c r="P66" s="1376" t="s">
        <v>636</v>
      </c>
      <c r="Q66" s="986">
        <f>M66*O66</f>
        <v>0</v>
      </c>
      <c r="R66" s="952" t="e">
        <f>100*Q66/Q76</f>
        <v>#DIV/0!</v>
      </c>
    </row>
    <row r="67" spans="2:18" s="69" customFormat="1" ht="15" customHeight="1" thickBot="1">
      <c r="B67" s="2487" t="s">
        <v>606</v>
      </c>
      <c r="C67" s="2488"/>
      <c r="D67" s="2488"/>
      <c r="E67" s="2488"/>
      <c r="F67" s="2488"/>
      <c r="G67" s="2489"/>
      <c r="H67" s="936">
        <f>SUM(H64:H66)</f>
        <v>0</v>
      </c>
      <c r="I67" s="975" t="e">
        <f>100*H67/H76</f>
        <v>#DIV/0!</v>
      </c>
      <c r="K67" s="2487" t="s">
        <v>606</v>
      </c>
      <c r="L67" s="2278"/>
      <c r="M67" s="2278"/>
      <c r="N67" s="2278"/>
      <c r="O67" s="2278"/>
      <c r="P67" s="2279"/>
      <c r="Q67" s="936">
        <f>SUM(Q64:Q66)</f>
        <v>0</v>
      </c>
      <c r="R67" s="975" t="e">
        <f>100*Q67/Q76</f>
        <v>#DIV/0!</v>
      </c>
    </row>
    <row r="68" spans="2:18" s="69" customFormat="1" ht="15" customHeight="1" thickBot="1"/>
    <row r="69" spans="2:18" s="69" customFormat="1" ht="15" customHeight="1" thickBot="1">
      <c r="B69" s="507" t="s">
        <v>1458</v>
      </c>
      <c r="C69" s="504"/>
      <c r="D69" s="321"/>
      <c r="E69" s="2392" t="s">
        <v>1598</v>
      </c>
      <c r="F69" s="2393"/>
      <c r="G69" s="2394"/>
      <c r="H69" s="534" t="s">
        <v>631</v>
      </c>
      <c r="I69" s="454" t="s">
        <v>119</v>
      </c>
      <c r="K69" s="507" t="s">
        <v>1458</v>
      </c>
      <c r="L69" s="504"/>
      <c r="M69" s="321"/>
      <c r="N69" s="2392" t="s">
        <v>1598</v>
      </c>
      <c r="O69" s="2393"/>
      <c r="P69" s="2394"/>
      <c r="Q69" s="534" t="s">
        <v>631</v>
      </c>
      <c r="R69" s="454" t="s">
        <v>119</v>
      </c>
    </row>
    <row r="70" spans="2:18" s="69" customFormat="1" ht="15" customHeight="1">
      <c r="B70" s="207" t="s">
        <v>837</v>
      </c>
      <c r="C70" s="2361" t="s">
        <v>1460</v>
      </c>
      <c r="D70" s="2395"/>
      <c r="E70" s="2395"/>
      <c r="F70" s="2395"/>
      <c r="G70" s="2396"/>
      <c r="H70" s="527"/>
      <c r="I70" s="560" t="e">
        <f>100*H70/H76</f>
        <v>#DIV/0!</v>
      </c>
      <c r="K70" s="402" t="s">
        <v>205</v>
      </c>
      <c r="L70" s="2361" t="s">
        <v>1460</v>
      </c>
      <c r="M70" s="2395"/>
      <c r="N70" s="2395"/>
      <c r="O70" s="2395"/>
      <c r="P70" s="2396"/>
      <c r="Q70" s="472"/>
      <c r="R70" s="301" t="e">
        <f>100*Q70/Q76</f>
        <v>#DIV/0!</v>
      </c>
    </row>
    <row r="71" spans="2:18" s="69" customFormat="1" ht="15" customHeight="1">
      <c r="B71" s="81" t="s">
        <v>839</v>
      </c>
      <c r="C71" s="2358" t="s">
        <v>1463</v>
      </c>
      <c r="D71" s="2501"/>
      <c r="E71" s="2501"/>
      <c r="F71" s="2501"/>
      <c r="G71" s="2502"/>
      <c r="H71" s="723"/>
      <c r="I71" s="768" t="e">
        <f>100*H71/H76</f>
        <v>#DIV/0!</v>
      </c>
      <c r="K71" s="647" t="s">
        <v>206</v>
      </c>
      <c r="L71" s="2358" t="s">
        <v>1463</v>
      </c>
      <c r="M71" s="2501"/>
      <c r="N71" s="2501"/>
      <c r="O71" s="2501"/>
      <c r="P71" s="2502"/>
      <c r="Q71" s="466"/>
      <c r="R71" s="496" t="e">
        <f>100*Q71/Q76</f>
        <v>#DIV/0!</v>
      </c>
    </row>
    <row r="72" spans="2:18" s="69" customFormat="1" ht="15" customHeight="1">
      <c r="B72" s="78" t="s">
        <v>841</v>
      </c>
      <c r="C72" s="2358" t="s">
        <v>1465</v>
      </c>
      <c r="D72" s="2501"/>
      <c r="E72" s="2501"/>
      <c r="F72" s="2501"/>
      <c r="G72" s="2502"/>
      <c r="H72" s="723"/>
      <c r="I72" s="768" t="e">
        <f>100*H72/H76</f>
        <v>#DIV/0!</v>
      </c>
      <c r="K72" s="647" t="s">
        <v>207</v>
      </c>
      <c r="L72" s="2358" t="s">
        <v>1465</v>
      </c>
      <c r="M72" s="2501"/>
      <c r="N72" s="2501"/>
      <c r="O72" s="2501"/>
      <c r="P72" s="2502"/>
      <c r="Q72" s="466"/>
      <c r="R72" s="496" t="e">
        <f>100*Q72/Q76</f>
        <v>#DIV/0!</v>
      </c>
    </row>
    <row r="73" spans="2:18" s="69" customFormat="1" ht="15" customHeight="1" thickBot="1">
      <c r="B73" s="387" t="s">
        <v>946</v>
      </c>
      <c r="C73" s="2397" t="s">
        <v>1466</v>
      </c>
      <c r="D73" s="2504"/>
      <c r="E73" s="2504"/>
      <c r="F73" s="2504"/>
      <c r="G73" s="1668"/>
      <c r="H73" s="497"/>
      <c r="I73" s="561" t="e">
        <f>100*H73/H76</f>
        <v>#DIV/0!</v>
      </c>
      <c r="K73" s="648" t="s">
        <v>948</v>
      </c>
      <c r="L73" s="2397" t="s">
        <v>1466</v>
      </c>
      <c r="M73" s="2504"/>
      <c r="N73" s="2504"/>
      <c r="O73" s="2504"/>
      <c r="P73" s="1668"/>
      <c r="Q73" s="313"/>
      <c r="R73" s="502" t="e">
        <f>100*Q73/Q76</f>
        <v>#DIV/0!</v>
      </c>
    </row>
    <row r="74" spans="2:18" s="69" customFormat="1" ht="15" customHeight="1" thickBot="1">
      <c r="B74" s="2487" t="s">
        <v>1468</v>
      </c>
      <c r="C74" s="2278"/>
      <c r="D74" s="2278"/>
      <c r="E74" s="2278"/>
      <c r="F74" s="2278"/>
      <c r="G74" s="2279"/>
      <c r="H74" s="986">
        <f>H70+H66+H71+H72+H73</f>
        <v>0</v>
      </c>
      <c r="I74" s="952" t="e">
        <f>100*H74/H76</f>
        <v>#DIV/0!</v>
      </c>
      <c r="K74" s="2487" t="s">
        <v>1468</v>
      </c>
      <c r="L74" s="2278"/>
      <c r="M74" s="2278"/>
      <c r="N74" s="2278"/>
      <c r="O74" s="2278"/>
      <c r="P74" s="2279"/>
      <c r="Q74" s="505">
        <f>Q70+Q66+Q71+Q72+Q73</f>
        <v>0</v>
      </c>
      <c r="R74" s="314" t="e">
        <f>100*Q74/Q76</f>
        <v>#DIV/0!</v>
      </c>
    </row>
    <row r="75" spans="2:18" s="69" customFormat="1" ht="15" customHeight="1" thickBot="1">
      <c r="B75" s="91"/>
      <c r="C75" s="91"/>
      <c r="D75" s="91"/>
      <c r="E75" s="91"/>
      <c r="F75" s="91"/>
      <c r="G75" s="91"/>
      <c r="H75" s="216"/>
      <c r="I75" s="417"/>
      <c r="K75" s="91"/>
      <c r="L75" s="91"/>
      <c r="M75" s="91"/>
      <c r="N75" s="91"/>
      <c r="O75" s="91"/>
      <c r="P75" s="91"/>
      <c r="Q75" s="216"/>
      <c r="R75" s="417"/>
    </row>
    <row r="76" spans="2:18" s="69" customFormat="1" ht="15" customHeight="1" thickBot="1">
      <c r="B76" s="2304" t="s">
        <v>1469</v>
      </c>
      <c r="C76" s="2305"/>
      <c r="D76" s="2306"/>
      <c r="E76" s="2500" t="s">
        <v>1470</v>
      </c>
      <c r="F76" s="2345"/>
      <c r="G76" s="2345"/>
      <c r="H76" s="972">
        <f>H67+H74</f>
        <v>0</v>
      </c>
      <c r="I76" s="857" t="e">
        <f>100*H76/H76</f>
        <v>#DIV/0!</v>
      </c>
      <c r="K76" s="2304" t="s">
        <v>1469</v>
      </c>
      <c r="L76" s="2305"/>
      <c r="M76" s="2306"/>
      <c r="N76" s="2500" t="s">
        <v>1470</v>
      </c>
      <c r="O76" s="2345"/>
      <c r="P76" s="2345"/>
      <c r="Q76" s="972">
        <f>Q67+Q74</f>
        <v>0</v>
      </c>
      <c r="R76" s="857" t="e">
        <f>100*Q76/Q76</f>
        <v>#DIV/0!</v>
      </c>
    </row>
    <row r="77" spans="2:18" s="69" customFormat="1" ht="15" customHeight="1" thickBot="1">
      <c r="B77" s="91"/>
      <c r="C77" s="91"/>
      <c r="D77" s="91"/>
      <c r="E77" s="91"/>
      <c r="F77" s="91"/>
      <c r="G77" s="91"/>
      <c r="H77" s="417"/>
      <c r="I77" s="216"/>
      <c r="K77" s="91"/>
      <c r="L77" s="91"/>
      <c r="M77" s="91"/>
      <c r="N77" s="91"/>
      <c r="O77" s="91"/>
      <c r="P77" s="91"/>
      <c r="Q77" s="417"/>
      <c r="R77" s="216"/>
    </row>
    <row r="78" spans="2:18" s="69" customFormat="1" ht="15" customHeight="1" thickBot="1">
      <c r="B78" s="2442" t="s">
        <v>1473</v>
      </c>
      <c r="C78" s="2240"/>
      <c r="D78" s="2240"/>
      <c r="E78" s="2240"/>
      <c r="F78" s="2240"/>
      <c r="G78" s="2240"/>
      <c r="H78" s="2240"/>
      <c r="I78" s="2241"/>
      <c r="K78" s="2370" t="s">
        <v>1473</v>
      </c>
      <c r="L78" s="2053"/>
      <c r="M78" s="2053"/>
      <c r="N78" s="2053"/>
      <c r="O78" s="2053"/>
      <c r="P78" s="2053"/>
      <c r="Q78" s="2053"/>
      <c r="R78" s="2054"/>
    </row>
    <row r="79" spans="2:18" s="69" customFormat="1" ht="15" customHeight="1">
      <c r="B79" s="207" t="s">
        <v>837</v>
      </c>
      <c r="C79" s="2357" t="s">
        <v>1474</v>
      </c>
      <c r="D79" s="1644"/>
      <c r="E79" s="902" t="s">
        <v>1476</v>
      </c>
      <c r="F79" s="527" t="e">
        <f>0.001*3.6*H79</f>
        <v>#DIV/0!</v>
      </c>
      <c r="G79" s="484" t="s">
        <v>636</v>
      </c>
      <c r="H79" s="527" t="e">
        <f>H67/E52</f>
        <v>#DIV/0!</v>
      </c>
      <c r="I79" s="773" t="s">
        <v>371</v>
      </c>
      <c r="K79" s="207" t="s">
        <v>205</v>
      </c>
      <c r="L79" s="2357" t="s">
        <v>1474</v>
      </c>
      <c r="M79" s="1644"/>
      <c r="N79" s="902" t="s">
        <v>1476</v>
      </c>
      <c r="O79" s="527" t="e">
        <f>0.001*3.6*Q79</f>
        <v>#DIV/0!</v>
      </c>
      <c r="P79" s="484" t="s">
        <v>636</v>
      </c>
      <c r="Q79" s="973" t="e">
        <f>Q67/N52</f>
        <v>#DIV/0!</v>
      </c>
      <c r="R79" s="773" t="s">
        <v>371</v>
      </c>
    </row>
    <row r="80" spans="2:18" s="69" customFormat="1" ht="15" customHeight="1">
      <c r="B80" s="81" t="s">
        <v>839</v>
      </c>
      <c r="C80" s="2503" t="s">
        <v>1599</v>
      </c>
      <c r="D80" s="1648"/>
      <c r="E80" s="904" t="s">
        <v>1480</v>
      </c>
      <c r="F80" s="723" t="e">
        <f>0.001*3.6*H80</f>
        <v>#DIV/0!</v>
      </c>
      <c r="G80" s="88" t="s">
        <v>636</v>
      </c>
      <c r="H80" s="493" t="e">
        <f>H74/E52</f>
        <v>#DIV/0!</v>
      </c>
      <c r="I80" s="777" t="s">
        <v>371</v>
      </c>
      <c r="K80" s="210" t="s">
        <v>206</v>
      </c>
      <c r="L80" s="2503" t="s">
        <v>1599</v>
      </c>
      <c r="M80" s="1648"/>
      <c r="N80" s="904" t="s">
        <v>1480</v>
      </c>
      <c r="O80" s="723" t="e">
        <f>0.001*3.6*Q80</f>
        <v>#DIV/0!</v>
      </c>
      <c r="P80" s="88" t="s">
        <v>636</v>
      </c>
      <c r="Q80" s="725" t="e">
        <f>Q74/N52</f>
        <v>#DIV/0!</v>
      </c>
      <c r="R80" s="898" t="s">
        <v>371</v>
      </c>
    </row>
    <row r="81" spans="2:18" s="69" customFormat="1" ht="15" customHeight="1" thickBot="1">
      <c r="B81" s="212" t="s">
        <v>841</v>
      </c>
      <c r="C81" s="2359" t="s">
        <v>1481</v>
      </c>
      <c r="D81" s="1646"/>
      <c r="E81" s="526" t="s">
        <v>1484</v>
      </c>
      <c r="F81" s="497" t="e">
        <f>0.001*3.6*H81</f>
        <v>#DIV/0!</v>
      </c>
      <c r="G81" s="480" t="s">
        <v>636</v>
      </c>
      <c r="H81" s="559" t="e">
        <f>H76/E52</f>
        <v>#DIV/0!</v>
      </c>
      <c r="I81" s="781" t="s">
        <v>371</v>
      </c>
      <c r="K81" s="212" t="s">
        <v>207</v>
      </c>
      <c r="L81" s="2359" t="s">
        <v>1481</v>
      </c>
      <c r="M81" s="1646"/>
      <c r="N81" s="526" t="s">
        <v>1484</v>
      </c>
      <c r="O81" s="497" t="e">
        <f>0.001*3.6*Q81</f>
        <v>#DIV/0!</v>
      </c>
      <c r="P81" s="480" t="s">
        <v>636</v>
      </c>
      <c r="Q81" s="956" t="e">
        <f>Q76/N52</f>
        <v>#DIV/0!</v>
      </c>
      <c r="R81" s="781" t="s">
        <v>371</v>
      </c>
    </row>
    <row r="82" spans="2:18" s="69" customFormat="1" ht="15" customHeight="1"/>
    <row r="83" spans="2:18" s="69" customFormat="1" ht="15" customHeight="1">
      <c r="B83" s="2421" t="s">
        <v>1600</v>
      </c>
      <c r="C83" s="2421"/>
      <c r="D83" s="2421"/>
      <c r="E83" s="2421"/>
      <c r="F83" s="2421"/>
      <c r="G83" s="2421"/>
      <c r="H83" s="2421"/>
      <c r="I83" s="2421"/>
      <c r="K83" s="2421" t="s">
        <v>1600</v>
      </c>
      <c r="L83" s="2421"/>
      <c r="M83" s="2421"/>
      <c r="N83" s="2421"/>
      <c r="O83" s="2421"/>
      <c r="P83" s="2421"/>
      <c r="Q83" s="2421"/>
      <c r="R83" s="2421"/>
    </row>
    <row r="84" spans="2:18" s="69" customFormat="1" ht="15" customHeight="1" thickBot="1"/>
    <row r="85" spans="2:18" s="69" customFormat="1" ht="15" customHeight="1" thickBot="1">
      <c r="B85" s="204" t="s">
        <v>1548</v>
      </c>
      <c r="C85" s="2377" t="s">
        <v>1549</v>
      </c>
      <c r="D85" s="2192"/>
      <c r="E85" s="2192"/>
      <c r="F85" s="2192"/>
      <c r="G85" s="2192"/>
      <c r="H85" s="2192"/>
      <c r="I85" s="2193"/>
      <c r="K85" s="204" t="s">
        <v>1548</v>
      </c>
      <c r="L85" s="2377" t="s">
        <v>1549</v>
      </c>
      <c r="M85" s="2192"/>
      <c r="N85" s="2192"/>
      <c r="O85" s="2192"/>
      <c r="P85" s="2192"/>
      <c r="Q85" s="2192"/>
      <c r="R85" s="2193"/>
    </row>
    <row r="86" spans="2:18" s="69" customFormat="1" ht="15" customHeight="1">
      <c r="B86" s="207" t="s">
        <v>837</v>
      </c>
      <c r="C86" s="74" t="s">
        <v>1492</v>
      </c>
      <c r="D86" s="1704"/>
      <c r="E86" s="1704"/>
      <c r="F86" s="1704"/>
      <c r="G86" s="1704"/>
      <c r="H86" s="1704"/>
      <c r="I86" s="1645"/>
      <c r="K86" s="402" t="s">
        <v>205</v>
      </c>
      <c r="L86" s="74" t="s">
        <v>1492</v>
      </c>
      <c r="M86" s="1704"/>
      <c r="N86" s="1704"/>
      <c r="O86" s="1704"/>
      <c r="P86" s="1704"/>
      <c r="Q86" s="1704"/>
      <c r="R86" s="1645"/>
    </row>
    <row r="87" spans="2:18" s="69" customFormat="1" ht="15" customHeight="1">
      <c r="B87" s="81" t="s">
        <v>839</v>
      </c>
      <c r="C87" s="426" t="s">
        <v>1496</v>
      </c>
      <c r="D87" s="1648"/>
      <c r="E87" s="1648"/>
      <c r="F87" s="1648"/>
      <c r="G87" s="1648"/>
      <c r="H87" s="1648"/>
      <c r="I87" s="1688"/>
      <c r="K87" s="976" t="s">
        <v>206</v>
      </c>
      <c r="L87" s="426" t="s">
        <v>1496</v>
      </c>
      <c r="M87" s="1648"/>
      <c r="N87" s="1648"/>
      <c r="O87" s="1648"/>
      <c r="P87" s="1648"/>
      <c r="Q87" s="1648"/>
      <c r="R87" s="1688"/>
    </row>
    <row r="88" spans="2:18" s="69" customFormat="1" ht="15" customHeight="1">
      <c r="B88" s="81" t="s">
        <v>841</v>
      </c>
      <c r="C88" s="645" t="s">
        <v>1500</v>
      </c>
      <c r="D88" s="1648"/>
      <c r="E88" s="1648"/>
      <c r="F88" s="1648"/>
      <c r="G88" s="1648"/>
      <c r="H88" s="1648"/>
      <c r="I88" s="1688"/>
      <c r="K88" s="647" t="s">
        <v>207</v>
      </c>
      <c r="L88" s="645" t="s">
        <v>1500</v>
      </c>
      <c r="M88" s="1648"/>
      <c r="N88" s="1648"/>
      <c r="O88" s="1648"/>
      <c r="P88" s="1648"/>
      <c r="Q88" s="1648"/>
      <c r="R88" s="1688"/>
    </row>
    <row r="89" spans="2:18" s="69" customFormat="1" ht="15" customHeight="1">
      <c r="B89" s="647" t="s">
        <v>1601</v>
      </c>
      <c r="C89" s="645" t="s">
        <v>1501</v>
      </c>
      <c r="D89" s="1648"/>
      <c r="E89" s="1648"/>
      <c r="F89" s="1648"/>
      <c r="G89" s="1648"/>
      <c r="H89" s="1648"/>
      <c r="I89" s="1688"/>
      <c r="K89" s="647" t="s">
        <v>1602</v>
      </c>
      <c r="L89" s="645" t="s">
        <v>1501</v>
      </c>
      <c r="M89" s="1648"/>
      <c r="N89" s="1648"/>
      <c r="O89" s="1648"/>
      <c r="P89" s="1648"/>
      <c r="Q89" s="1648"/>
      <c r="R89" s="1688"/>
    </row>
    <row r="90" spans="2:18" s="69" customFormat="1" ht="15" customHeight="1">
      <c r="B90" s="647" t="s">
        <v>1603</v>
      </c>
      <c r="C90" s="645" t="s">
        <v>1604</v>
      </c>
      <c r="D90" s="1648"/>
      <c r="E90" s="1648"/>
      <c r="F90" s="1648"/>
      <c r="G90" s="1648"/>
      <c r="H90" s="1648"/>
      <c r="I90" s="1688"/>
      <c r="K90" s="647" t="s">
        <v>1605</v>
      </c>
      <c r="L90" s="645" t="s">
        <v>1604</v>
      </c>
      <c r="M90" s="1648"/>
      <c r="N90" s="1648"/>
      <c r="O90" s="1648"/>
      <c r="P90" s="1648"/>
      <c r="Q90" s="1648"/>
      <c r="R90" s="1688"/>
    </row>
    <row r="91" spans="2:18" s="69" customFormat="1" ht="15" customHeight="1">
      <c r="B91" s="647" t="s">
        <v>1606</v>
      </c>
      <c r="C91" s="645" t="s">
        <v>1607</v>
      </c>
      <c r="D91" s="1640"/>
      <c r="E91" s="1640"/>
      <c r="F91" s="1640"/>
      <c r="G91" s="1640"/>
      <c r="H91" s="1640"/>
      <c r="I91" s="1688"/>
      <c r="K91" s="647" t="s">
        <v>1608</v>
      </c>
      <c r="L91" s="645" t="s">
        <v>1607</v>
      </c>
      <c r="M91" s="1640"/>
      <c r="N91" s="1640"/>
      <c r="O91" s="1640"/>
      <c r="P91" s="1640"/>
      <c r="Q91" s="1640"/>
      <c r="R91" s="1688"/>
    </row>
    <row r="92" spans="2:18" s="69" customFormat="1" ht="15" customHeight="1">
      <c r="B92" s="81" t="s">
        <v>843</v>
      </c>
      <c r="C92" s="645" t="s">
        <v>1553</v>
      </c>
      <c r="D92" s="1648"/>
      <c r="E92" s="1648"/>
      <c r="F92" s="1648"/>
      <c r="G92" s="1648"/>
      <c r="H92" s="1648"/>
      <c r="I92" s="1688"/>
      <c r="K92" s="81" t="s">
        <v>957</v>
      </c>
      <c r="L92" s="645" t="s">
        <v>1553</v>
      </c>
      <c r="M92" s="1648"/>
      <c r="N92" s="1648"/>
      <c r="O92" s="1648"/>
      <c r="P92" s="1648"/>
      <c r="Q92" s="1648"/>
      <c r="R92" s="1688"/>
    </row>
    <row r="93" spans="2:18" s="69" customFormat="1" ht="15" customHeight="1">
      <c r="B93" s="83" t="s">
        <v>846</v>
      </c>
      <c r="C93" s="645" t="s">
        <v>1554</v>
      </c>
      <c r="D93" s="1648"/>
      <c r="E93" s="1648"/>
      <c r="F93" s="1648"/>
      <c r="G93" s="1648"/>
      <c r="H93" s="1648"/>
      <c r="I93" s="1688"/>
      <c r="K93" s="83" t="s">
        <v>966</v>
      </c>
      <c r="L93" s="645" t="s">
        <v>1554</v>
      </c>
      <c r="M93" s="1648"/>
      <c r="N93" s="1648"/>
      <c r="O93" s="1648"/>
      <c r="P93" s="1648"/>
      <c r="Q93" s="1648"/>
      <c r="R93" s="1688"/>
    </row>
    <row r="94" spans="2:18" s="69" customFormat="1" ht="15" customHeight="1">
      <c r="B94" s="647" t="s">
        <v>1565</v>
      </c>
      <c r="C94" s="645" t="s">
        <v>1556</v>
      </c>
      <c r="D94" s="1640"/>
      <c r="E94" s="1640"/>
      <c r="F94" s="1640"/>
      <c r="G94" s="1640"/>
      <c r="H94" s="1640"/>
      <c r="I94" s="1688"/>
      <c r="K94" s="647" t="s">
        <v>1567</v>
      </c>
      <c r="L94" s="645" t="s">
        <v>1556</v>
      </c>
      <c r="M94" s="1640"/>
      <c r="N94" s="1640"/>
      <c r="O94" s="1640"/>
      <c r="P94" s="1640"/>
      <c r="Q94" s="1640"/>
      <c r="R94" s="1688"/>
    </row>
    <row r="95" spans="2:18" s="69" customFormat="1" ht="15" customHeight="1">
      <c r="B95" s="647" t="s">
        <v>1568</v>
      </c>
      <c r="C95" s="645" t="s">
        <v>1559</v>
      </c>
      <c r="D95" s="1648"/>
      <c r="E95" s="1648"/>
      <c r="F95" s="1648"/>
      <c r="G95" s="1648"/>
      <c r="H95" s="1648"/>
      <c r="I95" s="1688"/>
      <c r="K95" s="647" t="s">
        <v>1570</v>
      </c>
      <c r="L95" s="645" t="s">
        <v>1559</v>
      </c>
      <c r="M95" s="1648"/>
      <c r="N95" s="1648"/>
      <c r="O95" s="1648"/>
      <c r="P95" s="1648"/>
      <c r="Q95" s="1648"/>
      <c r="R95" s="1688"/>
    </row>
    <row r="96" spans="2:18" s="69" customFormat="1" ht="15" customHeight="1">
      <c r="B96" s="647" t="s">
        <v>1609</v>
      </c>
      <c r="C96" s="645" t="s">
        <v>1564</v>
      </c>
      <c r="D96" s="1648"/>
      <c r="E96" s="1648"/>
      <c r="F96" s="1648"/>
      <c r="G96" s="1648"/>
      <c r="H96" s="1648"/>
      <c r="I96" s="1688"/>
      <c r="K96" s="647" t="s">
        <v>1610</v>
      </c>
      <c r="L96" s="645" t="s">
        <v>1564</v>
      </c>
      <c r="M96" s="1648"/>
      <c r="N96" s="1648"/>
      <c r="O96" s="1648"/>
      <c r="P96" s="1648"/>
      <c r="Q96" s="1648"/>
      <c r="R96" s="1688"/>
    </row>
    <row r="97" spans="2:18" s="69" customFormat="1" ht="15" customHeight="1">
      <c r="B97" s="647" t="s">
        <v>1571</v>
      </c>
      <c r="C97" s="645" t="s">
        <v>1566</v>
      </c>
      <c r="D97" s="1640"/>
      <c r="E97" s="1640"/>
      <c r="F97" s="1640"/>
      <c r="G97" s="1640"/>
      <c r="H97" s="1640"/>
      <c r="I97" s="1688"/>
      <c r="K97" s="647" t="s">
        <v>1573</v>
      </c>
      <c r="L97" s="645" t="s">
        <v>1566</v>
      </c>
      <c r="M97" s="1640"/>
      <c r="N97" s="1640"/>
      <c r="O97" s="1640"/>
      <c r="P97" s="1640"/>
      <c r="Q97" s="1640"/>
      <c r="R97" s="1688"/>
    </row>
    <row r="98" spans="2:18" s="69" customFormat="1" ht="15" customHeight="1">
      <c r="B98" s="647" t="s">
        <v>1611</v>
      </c>
      <c r="C98" s="645" t="s">
        <v>1569</v>
      </c>
      <c r="D98" s="1648"/>
      <c r="E98" s="1648"/>
      <c r="F98" s="1648"/>
      <c r="G98" s="1648"/>
      <c r="H98" s="1648"/>
      <c r="I98" s="1688"/>
      <c r="K98" s="647" t="s">
        <v>1576</v>
      </c>
      <c r="L98" s="645" t="s">
        <v>1569</v>
      </c>
      <c r="M98" s="1648"/>
      <c r="N98" s="1648"/>
      <c r="O98" s="1648"/>
      <c r="P98" s="1648"/>
      <c r="Q98" s="1648"/>
      <c r="R98" s="1688"/>
    </row>
    <row r="99" spans="2:18" s="69" customFormat="1" ht="15" customHeight="1">
      <c r="B99" s="647" t="s">
        <v>1612</v>
      </c>
      <c r="C99" s="645" t="s">
        <v>1572</v>
      </c>
      <c r="D99" s="1648"/>
      <c r="E99" s="1648"/>
      <c r="F99" s="1648"/>
      <c r="G99" s="1648"/>
      <c r="H99" s="1648"/>
      <c r="I99" s="1688"/>
      <c r="K99" s="647" t="s">
        <v>1613</v>
      </c>
      <c r="L99" s="645" t="s">
        <v>1572</v>
      </c>
      <c r="M99" s="1648"/>
      <c r="N99" s="1648"/>
      <c r="O99" s="1648"/>
      <c r="P99" s="1648"/>
      <c r="Q99" s="1648"/>
      <c r="R99" s="1688"/>
    </row>
    <row r="100" spans="2:18" s="69" customFormat="1" ht="15" customHeight="1">
      <c r="B100" s="647" t="s">
        <v>1614</v>
      </c>
      <c r="C100" s="645" t="s">
        <v>1575</v>
      </c>
      <c r="D100" s="1648"/>
      <c r="E100" s="1648"/>
      <c r="F100" s="1648"/>
      <c r="G100" s="1648"/>
      <c r="H100" s="1648"/>
      <c r="I100" s="1688"/>
      <c r="K100" s="647" t="s">
        <v>1615</v>
      </c>
      <c r="L100" s="645" t="s">
        <v>1575</v>
      </c>
      <c r="M100" s="1648"/>
      <c r="N100" s="1648"/>
      <c r="O100" s="1648"/>
      <c r="P100" s="1648"/>
      <c r="Q100" s="1648"/>
      <c r="R100" s="1688"/>
    </row>
    <row r="101" spans="2:18" s="69" customFormat="1" ht="15" customHeight="1">
      <c r="B101" s="647" t="s">
        <v>854</v>
      </c>
      <c r="C101" s="645" t="s">
        <v>1577</v>
      </c>
      <c r="D101" s="1648"/>
      <c r="E101" s="1648"/>
      <c r="F101" s="1648"/>
      <c r="G101" s="1648"/>
      <c r="H101" s="1648"/>
      <c r="I101" s="1688"/>
      <c r="K101" s="647" t="s">
        <v>1075</v>
      </c>
      <c r="L101" s="645" t="s">
        <v>1577</v>
      </c>
      <c r="M101" s="1648"/>
      <c r="N101" s="1648"/>
      <c r="O101" s="1648"/>
      <c r="P101" s="1648"/>
      <c r="Q101" s="1648"/>
      <c r="R101" s="1688"/>
    </row>
    <row r="102" spans="2:18" s="69" customFormat="1" ht="15" customHeight="1">
      <c r="B102" s="538" t="s">
        <v>856</v>
      </c>
      <c r="C102" s="645" t="s">
        <v>1616</v>
      </c>
      <c r="D102" s="1648"/>
      <c r="E102" s="1648"/>
      <c r="F102" s="1648"/>
      <c r="G102" s="1648"/>
      <c r="H102" s="1648"/>
      <c r="I102" s="1688"/>
      <c r="K102" s="538" t="s">
        <v>1084</v>
      </c>
      <c r="L102" s="645" t="s">
        <v>1616</v>
      </c>
      <c r="M102" s="1648"/>
      <c r="N102" s="1648"/>
      <c r="O102" s="1648"/>
      <c r="P102" s="1648"/>
      <c r="Q102" s="1648"/>
      <c r="R102" s="1688"/>
    </row>
    <row r="103" spans="2:18" s="69" customFormat="1" ht="15" customHeight="1" thickBot="1">
      <c r="B103" s="648" t="s">
        <v>858</v>
      </c>
      <c r="C103" s="646" t="s">
        <v>1579</v>
      </c>
      <c r="D103" s="1679"/>
      <c r="E103" s="1679"/>
      <c r="F103" s="1679"/>
      <c r="G103" s="1679"/>
      <c r="H103" s="1679"/>
      <c r="I103" s="2476"/>
      <c r="K103" s="648" t="s">
        <v>1096</v>
      </c>
      <c r="L103" s="646" t="s">
        <v>1579</v>
      </c>
      <c r="M103" s="1679"/>
      <c r="N103" s="1679"/>
      <c r="O103" s="1679"/>
      <c r="P103" s="1679"/>
      <c r="Q103" s="1679"/>
      <c r="R103" s="2476"/>
    </row>
    <row r="104" spans="2:18" s="69" customFormat="1" ht="15" customHeight="1" thickBot="1"/>
    <row r="105" spans="2:18" s="69" customFormat="1" ht="15" customHeight="1">
      <c r="B105" s="977" t="s">
        <v>86</v>
      </c>
      <c r="C105" s="1626" t="s">
        <v>68</v>
      </c>
      <c r="D105" s="1626"/>
      <c r="E105" s="1626"/>
      <c r="F105" s="1626"/>
      <c r="G105" s="1626"/>
      <c r="H105" s="1626"/>
      <c r="I105" s="1627"/>
      <c r="K105" s="977" t="s">
        <v>86</v>
      </c>
      <c r="L105" s="1626" t="s">
        <v>68</v>
      </c>
      <c r="M105" s="1626"/>
      <c r="N105" s="1626"/>
      <c r="O105" s="1626"/>
      <c r="P105" s="1626"/>
      <c r="Q105" s="1626"/>
      <c r="R105" s="1627"/>
    </row>
    <row r="106" spans="2:18" s="69" customFormat="1" ht="15" customHeight="1" thickBot="1">
      <c r="B106" s="642" t="s">
        <v>837</v>
      </c>
      <c r="C106" s="644" t="s">
        <v>1353</v>
      </c>
      <c r="D106" s="1674"/>
      <c r="E106" s="1674"/>
      <c r="F106" s="1674"/>
      <c r="G106" s="1674"/>
      <c r="H106" s="1674"/>
      <c r="I106" s="2477"/>
      <c r="K106" s="642" t="s">
        <v>205</v>
      </c>
      <c r="L106" s="644" t="s">
        <v>1353</v>
      </c>
      <c r="M106" s="1674"/>
      <c r="N106" s="1674"/>
      <c r="O106" s="1674"/>
      <c r="P106" s="1674"/>
      <c r="Q106" s="1674"/>
      <c r="R106" s="2477"/>
    </row>
    <row r="107" spans="2:18" s="69" customFormat="1" ht="15" customHeight="1" thickBot="1"/>
    <row r="108" spans="2:18" s="69" customFormat="1" ht="15" customHeight="1" thickBot="1">
      <c r="B108" s="204" t="s">
        <v>1580</v>
      </c>
      <c r="C108" s="1669" t="s">
        <v>1617</v>
      </c>
      <c r="D108" s="2192"/>
      <c r="E108" s="2192"/>
      <c r="F108" s="2192"/>
      <c r="G108" s="2192"/>
      <c r="H108" s="2193"/>
      <c r="K108" s="204" t="s">
        <v>1580</v>
      </c>
      <c r="L108" s="1669" t="s">
        <v>1617</v>
      </c>
      <c r="M108" s="2192"/>
      <c r="N108" s="2192"/>
      <c r="O108" s="2192"/>
      <c r="P108" s="2192"/>
      <c r="Q108" s="2193"/>
    </row>
    <row r="109" spans="2:18" s="69" customFormat="1" ht="15" customHeight="1">
      <c r="B109" s="2334" t="s">
        <v>760</v>
      </c>
      <c r="C109" s="2517" t="s">
        <v>1508</v>
      </c>
      <c r="D109" s="2296" t="s">
        <v>665</v>
      </c>
      <c r="E109" s="2296" t="s">
        <v>1382</v>
      </c>
      <c r="F109" s="2341" t="s">
        <v>1379</v>
      </c>
      <c r="G109" s="2342"/>
      <c r="H109" s="2102" t="s">
        <v>1509</v>
      </c>
      <c r="I109" s="91"/>
      <c r="K109" s="914" t="s">
        <v>760</v>
      </c>
      <c r="L109" s="67" t="s">
        <v>1508</v>
      </c>
      <c r="M109" s="651" t="s">
        <v>665</v>
      </c>
      <c r="N109" s="651" t="s">
        <v>577</v>
      </c>
      <c r="O109" s="2341" t="s">
        <v>1379</v>
      </c>
      <c r="P109" s="2342"/>
      <c r="Q109" s="894" t="s">
        <v>1381</v>
      </c>
      <c r="R109" s="91"/>
    </row>
    <row r="110" spans="2:18" s="69" customFormat="1" ht="15" customHeight="1">
      <c r="B110" s="2335"/>
      <c r="C110" s="2518"/>
      <c r="D110" s="2340"/>
      <c r="E110" s="2297"/>
      <c r="F110" s="653" t="s">
        <v>1384</v>
      </c>
      <c r="G110" s="896" t="s">
        <v>1385</v>
      </c>
      <c r="H110" s="2103"/>
      <c r="I110" s="91"/>
      <c r="K110" s="915"/>
      <c r="L110" s="302"/>
      <c r="M110" s="652"/>
      <c r="N110" s="653" t="s">
        <v>1383</v>
      </c>
      <c r="O110" s="653" t="s">
        <v>1384</v>
      </c>
      <c r="P110" s="896" t="s">
        <v>1385</v>
      </c>
      <c r="Q110" s="898" t="s">
        <v>1387</v>
      </c>
      <c r="R110" s="91"/>
    </row>
    <row r="111" spans="2:18" s="69" customFormat="1" ht="15" customHeight="1">
      <c r="B111" s="2335"/>
      <c r="C111" s="2518"/>
      <c r="D111" s="2297"/>
      <c r="E111" s="652" t="s">
        <v>1196</v>
      </c>
      <c r="F111" s="653" t="s">
        <v>1510</v>
      </c>
      <c r="G111" s="908" t="s">
        <v>1511</v>
      </c>
      <c r="H111" s="2103"/>
      <c r="I111" s="91"/>
      <c r="K111" s="915"/>
      <c r="L111" s="302"/>
      <c r="M111" s="652"/>
      <c r="N111" s="652" t="s">
        <v>1196</v>
      </c>
      <c r="O111" s="653" t="s">
        <v>1510</v>
      </c>
      <c r="P111" s="908" t="s">
        <v>1511</v>
      </c>
      <c r="Q111" s="898"/>
      <c r="R111" s="91"/>
    </row>
    <row r="112" spans="2:18" s="69" customFormat="1" ht="15" customHeight="1" thickBot="1">
      <c r="B112" s="2336"/>
      <c r="C112" s="2519"/>
      <c r="D112" s="480" t="s">
        <v>730</v>
      </c>
      <c r="E112" s="480" t="s">
        <v>257</v>
      </c>
      <c r="F112" s="480" t="s">
        <v>289</v>
      </c>
      <c r="G112" s="480" t="s">
        <v>289</v>
      </c>
      <c r="H112" s="2453"/>
      <c r="I112" s="417"/>
      <c r="K112" s="916"/>
      <c r="L112" s="299"/>
      <c r="M112" s="480" t="s">
        <v>730</v>
      </c>
      <c r="N112" s="480" t="s">
        <v>257</v>
      </c>
      <c r="O112" s="480" t="s">
        <v>289</v>
      </c>
      <c r="P112" s="480" t="s">
        <v>289</v>
      </c>
      <c r="Q112" s="917"/>
      <c r="R112" s="417"/>
    </row>
    <row r="113" spans="2:18" s="69" customFormat="1" ht="15" customHeight="1" thickBot="1">
      <c r="B113" s="218" t="s">
        <v>837</v>
      </c>
      <c r="C113" s="344">
        <f>D89</f>
        <v>0</v>
      </c>
      <c r="D113" s="457"/>
      <c r="E113" s="858"/>
      <c r="F113" s="858"/>
      <c r="G113" s="987"/>
      <c r="H113" s="979"/>
      <c r="I113" s="417"/>
      <c r="K113" s="218" t="s">
        <v>205</v>
      </c>
      <c r="L113" s="344">
        <f>M89</f>
        <v>0</v>
      </c>
      <c r="M113" s="457"/>
      <c r="N113" s="858"/>
      <c r="O113" s="858"/>
      <c r="P113" s="987"/>
      <c r="Q113" s="979"/>
      <c r="R113" s="417"/>
    </row>
    <row r="114" spans="2:18" s="69" customFormat="1" ht="15" customHeight="1" thickBot="1">
      <c r="B114" s="417"/>
      <c r="C114" s="91"/>
      <c r="D114" s="417"/>
      <c r="E114" s="417"/>
      <c r="F114" s="417"/>
      <c r="G114" s="417"/>
      <c r="H114" s="417"/>
      <c r="I114" s="417"/>
      <c r="K114" s="417"/>
      <c r="L114" s="91"/>
      <c r="M114" s="417"/>
      <c r="N114" s="417"/>
      <c r="O114" s="417"/>
      <c r="P114" s="417"/>
      <c r="Q114" s="417"/>
      <c r="R114" s="417"/>
    </row>
    <row r="115" spans="2:18" s="69" customFormat="1" ht="15" customHeight="1" thickBot="1">
      <c r="B115" s="204" t="s">
        <v>1584</v>
      </c>
      <c r="C115" s="2207" t="s">
        <v>1513</v>
      </c>
      <c r="D115" s="1669"/>
      <c r="E115" s="1669"/>
      <c r="F115" s="1669"/>
      <c r="G115" s="1669"/>
      <c r="H115" s="1681"/>
      <c r="I115" s="417"/>
      <c r="K115" s="204" t="s">
        <v>1584</v>
      </c>
      <c r="L115" s="2207" t="s">
        <v>1513</v>
      </c>
      <c r="M115" s="1669"/>
      <c r="N115" s="1669"/>
      <c r="O115" s="1669"/>
      <c r="P115" s="1669"/>
      <c r="Q115" s="1681"/>
      <c r="R115" s="417"/>
    </row>
    <row r="116" spans="2:18" s="69" customFormat="1" ht="15" customHeight="1">
      <c r="B116" s="235" t="s">
        <v>837</v>
      </c>
      <c r="C116" s="2429" t="s">
        <v>1618</v>
      </c>
      <c r="D116" s="2413"/>
      <c r="E116" s="2413"/>
      <c r="F116" s="2505"/>
      <c r="G116" s="966">
        <f>0.001*'1.2. System grzewczy'!E139</f>
        <v>0</v>
      </c>
      <c r="H116" s="918" t="s">
        <v>737</v>
      </c>
      <c r="I116" s="417"/>
      <c r="K116" s="402" t="s">
        <v>205</v>
      </c>
      <c r="L116" s="2429" t="s">
        <v>1514</v>
      </c>
      <c r="M116" s="2413"/>
      <c r="N116" s="2413"/>
      <c r="O116" s="2505"/>
      <c r="P116" s="966">
        <f>G116</f>
        <v>0</v>
      </c>
      <c r="Q116" s="918" t="s">
        <v>737</v>
      </c>
      <c r="R116" s="417"/>
    </row>
    <row r="117" spans="2:18" s="69" customFormat="1" ht="15" customHeight="1">
      <c r="B117" s="81" t="s">
        <v>839</v>
      </c>
      <c r="C117" s="390" t="s">
        <v>1619</v>
      </c>
      <c r="D117" s="522"/>
      <c r="E117" s="523" t="s">
        <v>1517</v>
      </c>
      <c r="F117" s="420"/>
      <c r="G117" s="967">
        <f>'1.2. System grzewczy'!G139</f>
        <v>0</v>
      </c>
      <c r="H117" s="183" t="s">
        <v>1417</v>
      </c>
      <c r="I117" s="417"/>
      <c r="K117" s="976" t="s">
        <v>206</v>
      </c>
      <c r="L117" s="390" t="s">
        <v>1516</v>
      </c>
      <c r="M117" s="522"/>
      <c r="N117" s="523" t="s">
        <v>1517</v>
      </c>
      <c r="O117" s="420"/>
      <c r="P117" s="967">
        <f>G117</f>
        <v>0</v>
      </c>
      <c r="Q117" s="183" t="s">
        <v>1417</v>
      </c>
      <c r="R117" s="417"/>
    </row>
    <row r="118" spans="2:18" s="69" customFormat="1" ht="15" customHeight="1" thickBot="1">
      <c r="B118" s="212" t="s">
        <v>841</v>
      </c>
      <c r="C118" s="2359" t="s">
        <v>1519</v>
      </c>
      <c r="D118" s="2422"/>
      <c r="E118" s="2422"/>
      <c r="F118" s="1646"/>
      <c r="G118" s="559"/>
      <c r="H118" s="378" t="s">
        <v>119</v>
      </c>
      <c r="I118" s="417"/>
      <c r="K118" s="648" t="s">
        <v>207</v>
      </c>
      <c r="L118" s="2359" t="s">
        <v>1519</v>
      </c>
      <c r="M118" s="2422"/>
      <c r="N118" s="2422"/>
      <c r="O118" s="1646"/>
      <c r="P118" s="559"/>
      <c r="Q118" s="378" t="s">
        <v>119</v>
      </c>
      <c r="R118" s="417"/>
    </row>
    <row r="119" spans="2:18" s="69" customFormat="1" ht="15" customHeight="1" thickBot="1">
      <c r="I119" s="417"/>
      <c r="R119" s="417"/>
    </row>
    <row r="120" spans="2:18" s="69" customFormat="1" ht="15" customHeight="1" thickBot="1">
      <c r="B120" s="204" t="s">
        <v>1506</v>
      </c>
      <c r="C120" s="2280" t="s">
        <v>1521</v>
      </c>
      <c r="D120" s="2388"/>
      <c r="E120" s="2388"/>
      <c r="F120" s="2388"/>
      <c r="G120" s="2388"/>
      <c r="H120" s="2389"/>
      <c r="K120" s="204" t="s">
        <v>1506</v>
      </c>
      <c r="L120" s="2280" t="s">
        <v>1521</v>
      </c>
      <c r="M120" s="2388"/>
      <c r="N120" s="2388"/>
      <c r="O120" s="2388"/>
      <c r="P120" s="2388"/>
      <c r="Q120" s="2389"/>
    </row>
    <row r="121" spans="2:18" s="69" customFormat="1" ht="15" customHeight="1">
      <c r="B121" s="2328" t="s">
        <v>837</v>
      </c>
      <c r="C121" s="2330" t="s">
        <v>1431</v>
      </c>
      <c r="D121" s="2296" t="s">
        <v>1522</v>
      </c>
      <c r="E121" s="934"/>
      <c r="F121" s="484" t="s">
        <v>342</v>
      </c>
      <c r="G121" s="75" t="s">
        <v>289</v>
      </c>
      <c r="H121" s="478" t="s">
        <v>289</v>
      </c>
      <c r="K121" s="2328" t="s">
        <v>205</v>
      </c>
      <c r="L121" s="2330" t="s">
        <v>1431</v>
      </c>
      <c r="M121" s="911" t="s">
        <v>1522</v>
      </c>
      <c r="N121" s="934"/>
      <c r="O121" s="484" t="s">
        <v>342</v>
      </c>
      <c r="P121" s="75" t="s">
        <v>289</v>
      </c>
      <c r="Q121" s="478" t="s">
        <v>289</v>
      </c>
    </row>
    <row r="122" spans="2:18" s="69" customFormat="1" ht="15" customHeight="1">
      <c r="B122" s="2301"/>
      <c r="C122" s="2331"/>
      <c r="D122" s="2297"/>
      <c r="E122" s="493">
        <f>0.001*3.6*E121</f>
        <v>0</v>
      </c>
      <c r="F122" s="88" t="s">
        <v>1417</v>
      </c>
      <c r="G122" s="84" t="s">
        <v>289</v>
      </c>
      <c r="H122" s="421" t="s">
        <v>289</v>
      </c>
      <c r="K122" s="2301"/>
      <c r="L122" s="2331"/>
      <c r="M122" s="390"/>
      <c r="N122" s="493">
        <f>0.001*3.6*N121</f>
        <v>0</v>
      </c>
      <c r="O122" s="88" t="s">
        <v>1417</v>
      </c>
      <c r="P122" s="84" t="s">
        <v>289</v>
      </c>
      <c r="Q122" s="421" t="s">
        <v>289</v>
      </c>
    </row>
    <row r="123" spans="2:18" s="69" customFormat="1" ht="15" customHeight="1" thickBot="1">
      <c r="B123" s="212" t="s">
        <v>839</v>
      </c>
      <c r="C123" s="467" t="s">
        <v>1437</v>
      </c>
      <c r="D123" s="480" t="s">
        <v>1523</v>
      </c>
      <c r="E123" s="497"/>
      <c r="F123" s="480" t="s">
        <v>382</v>
      </c>
      <c r="G123" s="2397" t="s">
        <v>1405</v>
      </c>
      <c r="H123" s="2260"/>
      <c r="K123" s="212" t="s">
        <v>206</v>
      </c>
      <c r="L123" s="467" t="s">
        <v>1437</v>
      </c>
      <c r="M123" s="480" t="s">
        <v>1523</v>
      </c>
      <c r="N123" s="497"/>
      <c r="O123" s="480" t="s">
        <v>382</v>
      </c>
      <c r="P123" s="2397" t="s">
        <v>1405</v>
      </c>
      <c r="Q123" s="2260"/>
    </row>
    <row r="124" spans="2:18" s="69" customFormat="1" ht="15" customHeight="1" thickBot="1"/>
    <row r="125" spans="2:18" s="69" customFormat="1" ht="15" customHeight="1" thickBot="1">
      <c r="B125" s="204" t="s">
        <v>1512</v>
      </c>
      <c r="C125" s="2377" t="s">
        <v>1525</v>
      </c>
      <c r="D125" s="2192"/>
      <c r="E125" s="2192"/>
      <c r="F125" s="2192"/>
      <c r="G125" s="2192"/>
      <c r="H125" s="2192"/>
      <c r="I125" s="2193"/>
      <c r="J125" s="785"/>
      <c r="K125" s="204" t="s">
        <v>1512</v>
      </c>
      <c r="L125" s="2377" t="s">
        <v>1525</v>
      </c>
      <c r="M125" s="2192"/>
      <c r="N125" s="2192"/>
      <c r="O125" s="2192"/>
      <c r="P125" s="2192"/>
      <c r="Q125" s="2192"/>
      <c r="R125" s="2193"/>
    </row>
    <row r="126" spans="2:18" s="69" customFormat="1" ht="15" customHeight="1">
      <c r="B126" s="2322" t="s">
        <v>1620</v>
      </c>
      <c r="C126" s="2323"/>
      <c r="D126" s="2296" t="s">
        <v>1621</v>
      </c>
      <c r="E126" s="2296" t="s">
        <v>665</v>
      </c>
      <c r="F126" s="912" t="s">
        <v>629</v>
      </c>
      <c r="G126" s="893" t="s">
        <v>1528</v>
      </c>
      <c r="H126" s="651" t="s">
        <v>1529</v>
      </c>
      <c r="I126" s="919" t="s">
        <v>119</v>
      </c>
      <c r="K126" s="2322" t="s">
        <v>1620</v>
      </c>
      <c r="L126" s="2323"/>
      <c r="M126" s="2296" t="s">
        <v>1621</v>
      </c>
      <c r="N126" s="2296" t="s">
        <v>665</v>
      </c>
      <c r="O126" s="912" t="s">
        <v>629</v>
      </c>
      <c r="P126" s="893" t="s">
        <v>1528</v>
      </c>
      <c r="Q126" s="651" t="s">
        <v>1529</v>
      </c>
      <c r="R126" s="919" t="s">
        <v>119</v>
      </c>
    </row>
    <row r="127" spans="2:18" s="69" customFormat="1" ht="24.6" customHeight="1" thickBot="1">
      <c r="B127" s="2324"/>
      <c r="C127" s="2325"/>
      <c r="D127" s="2333"/>
      <c r="E127" s="2333"/>
      <c r="F127" s="43" t="s">
        <v>1622</v>
      </c>
      <c r="G127" s="480" t="s">
        <v>382</v>
      </c>
      <c r="H127" s="480" t="s">
        <v>382</v>
      </c>
      <c r="I127" s="920" t="s">
        <v>1531</v>
      </c>
      <c r="K127" s="2324"/>
      <c r="L127" s="2325"/>
      <c r="M127" s="2333"/>
      <c r="N127" s="2333"/>
      <c r="O127" s="43" t="s">
        <v>1622</v>
      </c>
      <c r="P127" s="480" t="s">
        <v>382</v>
      </c>
      <c r="Q127" s="480" t="s">
        <v>382</v>
      </c>
      <c r="R127" s="920" t="s">
        <v>1531</v>
      </c>
    </row>
    <row r="128" spans="2:18" s="69" customFormat="1" ht="15" customHeight="1">
      <c r="B128" s="235" t="s">
        <v>837</v>
      </c>
      <c r="C128" s="220" t="s">
        <v>1532</v>
      </c>
      <c r="D128" s="484" t="s">
        <v>737</v>
      </c>
      <c r="E128" s="527">
        <f>G116</f>
        <v>0</v>
      </c>
      <c r="F128" s="527"/>
      <c r="G128" s="527">
        <f>12*E128*F128</f>
        <v>0</v>
      </c>
      <c r="H128" s="527">
        <f>G128+0.01*G128*G118</f>
        <v>0</v>
      </c>
      <c r="I128" s="560">
        <f>IFERROR(100*H128/H147,0)</f>
        <v>0</v>
      </c>
      <c r="K128" s="235" t="s">
        <v>205</v>
      </c>
      <c r="L128" s="223" t="s">
        <v>1532</v>
      </c>
      <c r="M128" s="653" t="s">
        <v>737</v>
      </c>
      <c r="N128" s="723">
        <f>P116</f>
        <v>0</v>
      </c>
      <c r="O128" s="723"/>
      <c r="P128" s="723">
        <f>12*N128*O128</f>
        <v>0</v>
      </c>
      <c r="Q128" s="723">
        <f>P128+0.01*P128*P118</f>
        <v>0</v>
      </c>
      <c r="R128" s="721">
        <f>IFERROR(100*Q128/Q147,0)</f>
        <v>0</v>
      </c>
    </row>
    <row r="129" spans="2:18" s="69" customFormat="1" ht="15" customHeight="1" thickBot="1">
      <c r="B129" s="212" t="s">
        <v>839</v>
      </c>
      <c r="C129" s="68" t="s">
        <v>1533</v>
      </c>
      <c r="D129" s="480" t="s">
        <v>737</v>
      </c>
      <c r="E129" s="559">
        <f>G116</f>
        <v>0</v>
      </c>
      <c r="F129" s="497"/>
      <c r="G129" s="559">
        <f>12*E129*F129</f>
        <v>0</v>
      </c>
      <c r="H129" s="559">
        <f>G129+0.01*G129*G118</f>
        <v>0</v>
      </c>
      <c r="I129" s="561">
        <f>IFERROR(100*H129/H147,0)</f>
        <v>0</v>
      </c>
      <c r="K129" s="212" t="s">
        <v>206</v>
      </c>
      <c r="L129" s="68" t="s">
        <v>1533</v>
      </c>
      <c r="M129" s="480" t="s">
        <v>737</v>
      </c>
      <c r="N129" s="559">
        <f>P116</f>
        <v>0</v>
      </c>
      <c r="O129" s="497"/>
      <c r="P129" s="559">
        <f>12*N129*O129</f>
        <v>0</v>
      </c>
      <c r="Q129" s="559">
        <f>P129+0.01*P129*P118</f>
        <v>0</v>
      </c>
      <c r="R129" s="561">
        <f>IFERROR(100*Q129/Q147,0)</f>
        <v>0</v>
      </c>
    </row>
    <row r="130" spans="2:18" s="69" customFormat="1" ht="15" customHeight="1" thickBot="1">
      <c r="B130" s="91"/>
      <c r="C130" s="2380" t="s">
        <v>1534</v>
      </c>
      <c r="D130" s="2381"/>
      <c r="E130" s="2382"/>
      <c r="F130" s="497">
        <f>SUM(F128:F129)</f>
        <v>0</v>
      </c>
      <c r="G130" s="497">
        <f>SUM(G128:G129)</f>
        <v>0</v>
      </c>
      <c r="H130" s="497">
        <f>SUM(H128:H129)</f>
        <v>0</v>
      </c>
      <c r="I130" s="952">
        <f>IFERROR(100*H130/H147,0)</f>
        <v>0</v>
      </c>
      <c r="K130" s="91"/>
      <c r="L130" s="2485" t="s">
        <v>1534</v>
      </c>
      <c r="M130" s="2513"/>
      <c r="N130" s="2514"/>
      <c r="O130" s="858">
        <f>SUM(O128:O129)</f>
        <v>0</v>
      </c>
      <c r="P130" s="858">
        <f>SUM(P128:P129)</f>
        <v>0</v>
      </c>
      <c r="Q130" s="858">
        <f>SUM(Q128:Q129)</f>
        <v>0</v>
      </c>
      <c r="R130" s="859">
        <f>IFERROR(100*Q130/Q147,)</f>
        <v>0</v>
      </c>
    </row>
    <row r="131" spans="2:18" s="69" customFormat="1" ht="15" customHeight="1" thickBot="1">
      <c r="B131" s="91"/>
      <c r="C131" s="91"/>
      <c r="D131" s="91"/>
      <c r="E131" s="91"/>
      <c r="F131" s="91"/>
      <c r="G131" s="529"/>
      <c r="H131" s="529"/>
      <c r="I131" s="216"/>
      <c r="K131" s="91"/>
      <c r="L131" s="91"/>
      <c r="M131" s="91"/>
      <c r="N131" s="91"/>
      <c r="O131" s="91"/>
      <c r="P131" s="529"/>
      <c r="Q131" s="529"/>
      <c r="R131" s="216"/>
    </row>
    <row r="132" spans="2:18" s="69" customFormat="1" ht="15" customHeight="1">
      <c r="B132" s="235" t="s">
        <v>841</v>
      </c>
      <c r="C132" s="220" t="s">
        <v>1535</v>
      </c>
      <c r="D132" s="484" t="s">
        <v>1417</v>
      </c>
      <c r="E132" s="527">
        <f>G117</f>
        <v>0</v>
      </c>
      <c r="F132" s="527"/>
      <c r="G132" s="527">
        <f>E132*F132</f>
        <v>0</v>
      </c>
      <c r="H132" s="527">
        <f>G132+0.01*G132*G118</f>
        <v>0</v>
      </c>
      <c r="I132" s="560">
        <f>IFERROR(100*H132/H147,0)</f>
        <v>0</v>
      </c>
      <c r="K132" s="235" t="s">
        <v>207</v>
      </c>
      <c r="L132" s="220" t="s">
        <v>1535</v>
      </c>
      <c r="M132" s="484" t="s">
        <v>1417</v>
      </c>
      <c r="N132" s="527">
        <f>P117</f>
        <v>0</v>
      </c>
      <c r="O132" s="527"/>
      <c r="P132" s="527">
        <f>N132*O132</f>
        <v>0</v>
      </c>
      <c r="Q132" s="527">
        <f>P132+0.01*P132*P118</f>
        <v>0</v>
      </c>
      <c r="R132" s="560">
        <f>IFERROR(100*Q132/Q147,)</f>
        <v>0</v>
      </c>
    </row>
    <row r="133" spans="2:18" s="69" customFormat="1" ht="15" customHeight="1" thickBot="1">
      <c r="B133" s="212" t="s">
        <v>946</v>
      </c>
      <c r="C133" s="68" t="s">
        <v>1536</v>
      </c>
      <c r="D133" s="480" t="s">
        <v>1417</v>
      </c>
      <c r="E133" s="559">
        <f>G117</f>
        <v>0</v>
      </c>
      <c r="F133" s="497"/>
      <c r="G133" s="559">
        <f>E133*F133</f>
        <v>0</v>
      </c>
      <c r="H133" s="559">
        <f>G133+0.01*G133*G118</f>
        <v>0</v>
      </c>
      <c r="I133" s="561">
        <f>IFERROR(100*H133/H147,0)</f>
        <v>0</v>
      </c>
      <c r="K133" s="212" t="s">
        <v>948</v>
      </c>
      <c r="L133" s="68" t="s">
        <v>1536</v>
      </c>
      <c r="M133" s="480" t="s">
        <v>1417</v>
      </c>
      <c r="N133" s="559">
        <f>P117</f>
        <v>0</v>
      </c>
      <c r="O133" s="497"/>
      <c r="P133" s="559">
        <f>N133*O133</f>
        <v>0</v>
      </c>
      <c r="Q133" s="559">
        <f>P133+0.01*P133*P118</f>
        <v>0</v>
      </c>
      <c r="R133" s="561">
        <f>IFERROR(100*Q133/Q147,)</f>
        <v>0</v>
      </c>
    </row>
    <row r="134" spans="2:18" s="69" customFormat="1" ht="15" customHeight="1" thickBot="1">
      <c r="B134" s="91"/>
      <c r="C134" s="2498" t="s">
        <v>1537</v>
      </c>
      <c r="D134" s="2499"/>
      <c r="E134" s="2499"/>
      <c r="F134" s="858">
        <f>SUM(F132:F133)</f>
        <v>0</v>
      </c>
      <c r="G134" s="858">
        <f>SUM(G132:G133)</f>
        <v>0</v>
      </c>
      <c r="H134" s="858">
        <f>SUM(H132:H133)</f>
        <v>0</v>
      </c>
      <c r="I134" s="859">
        <f>IFERROR(100*H134/H147,0)</f>
        <v>0</v>
      </c>
      <c r="K134" s="91"/>
      <c r="L134" s="2498" t="s">
        <v>1537</v>
      </c>
      <c r="M134" s="2499"/>
      <c r="N134" s="2499"/>
      <c r="O134" s="858">
        <f>SUM(O132:O133)</f>
        <v>0</v>
      </c>
      <c r="P134" s="858">
        <f>SUM(P132:P133)</f>
        <v>0</v>
      </c>
      <c r="Q134" s="858">
        <f>SUM(Q132:Q133)</f>
        <v>0</v>
      </c>
      <c r="R134" s="859">
        <f>IFERROR(100*Q134/Q147,)</f>
        <v>0</v>
      </c>
    </row>
    <row r="135" spans="2:18" s="69" customFormat="1" ht="15" customHeight="1" thickBot="1">
      <c r="B135" s="91"/>
      <c r="C135" s="91"/>
      <c r="D135" s="91"/>
      <c r="E135" s="91"/>
      <c r="F135" s="91"/>
      <c r="G135" s="91"/>
      <c r="H135" s="531"/>
      <c r="I135" s="216"/>
      <c r="K135" s="91"/>
      <c r="L135" s="91"/>
      <c r="M135" s="91"/>
      <c r="N135" s="91"/>
      <c r="O135" s="91"/>
      <c r="P135" s="91"/>
      <c r="Q135" s="531"/>
      <c r="R135" s="216"/>
    </row>
    <row r="136" spans="2:18" s="69" customFormat="1" ht="15" customHeight="1" thickBot="1">
      <c r="B136" s="91"/>
      <c r="C136" s="2370" t="s">
        <v>1538</v>
      </c>
      <c r="D136" s="2401"/>
      <c r="E136" s="2307" t="s">
        <v>1539</v>
      </c>
      <c r="F136" s="2400"/>
      <c r="G136" s="727">
        <f>G130+G134</f>
        <v>0</v>
      </c>
      <c r="H136" s="727">
        <f>H130+H134</f>
        <v>0</v>
      </c>
      <c r="I136" s="857">
        <f>IFERROR(100*H136/H147,0)</f>
        <v>0</v>
      </c>
      <c r="K136" s="91"/>
      <c r="L136" s="2370" t="s">
        <v>1538</v>
      </c>
      <c r="M136" s="2401"/>
      <c r="N136" s="2307" t="s">
        <v>1539</v>
      </c>
      <c r="O136" s="2400"/>
      <c r="P136" s="727">
        <f>P130+P134</f>
        <v>0</v>
      </c>
      <c r="Q136" s="727">
        <f>Q130+Q134</f>
        <v>0</v>
      </c>
      <c r="R136" s="857">
        <f>IFERROR(100*Q136/Q147,)</f>
        <v>0</v>
      </c>
    </row>
    <row r="137" spans="2:18" s="69" customFormat="1" ht="15" customHeight="1" thickBot="1">
      <c r="B137" s="91"/>
      <c r="C137" s="91"/>
      <c r="D137" s="216"/>
      <c r="E137" s="417"/>
      <c r="F137" s="417"/>
      <c r="G137" s="91"/>
      <c r="H137" s="91"/>
      <c r="I137" s="91"/>
      <c r="K137" s="91"/>
      <c r="L137" s="91"/>
      <c r="M137" s="216"/>
      <c r="N137" s="417"/>
      <c r="O137" s="417"/>
      <c r="P137" s="91"/>
      <c r="Q137" s="91"/>
      <c r="R137" s="91"/>
    </row>
    <row r="138" spans="2:18" s="69" customFormat="1" ht="15" customHeight="1" thickBot="1">
      <c r="B138" s="2360" t="s">
        <v>1540</v>
      </c>
      <c r="C138" s="2053"/>
      <c r="D138" s="2053"/>
      <c r="E138" s="2053"/>
      <c r="F138" s="2053"/>
      <c r="G138" s="2309"/>
      <c r="H138" s="534" t="s">
        <v>382</v>
      </c>
      <c r="I138" s="454" t="s">
        <v>119</v>
      </c>
      <c r="K138" s="2360" t="s">
        <v>1540</v>
      </c>
      <c r="L138" s="2053"/>
      <c r="M138" s="2053"/>
      <c r="N138" s="2053"/>
      <c r="O138" s="2053"/>
      <c r="P138" s="2309"/>
      <c r="Q138" s="534" t="s">
        <v>382</v>
      </c>
      <c r="R138" s="454" t="s">
        <v>119</v>
      </c>
    </row>
    <row r="139" spans="2:18" s="69" customFormat="1" ht="15" customHeight="1" thickBot="1">
      <c r="B139" s="212" t="s">
        <v>837</v>
      </c>
      <c r="C139" s="68" t="s">
        <v>652</v>
      </c>
      <c r="D139" s="863">
        <f>E121</f>
        <v>0</v>
      </c>
      <c r="E139" s="480" t="s">
        <v>342</v>
      </c>
      <c r="F139" s="863">
        <f>E123</f>
        <v>0</v>
      </c>
      <c r="G139" s="480" t="s">
        <v>636</v>
      </c>
      <c r="H139" s="559">
        <f>D139*F139</f>
        <v>0</v>
      </c>
      <c r="I139" s="954">
        <f>IFERROR(100*H139/H147,0)</f>
        <v>0</v>
      </c>
      <c r="K139" s="212" t="s">
        <v>206</v>
      </c>
      <c r="L139" s="68" t="s">
        <v>652</v>
      </c>
      <c r="M139" s="863">
        <f>N121</f>
        <v>0</v>
      </c>
      <c r="N139" s="480" t="s">
        <v>342</v>
      </c>
      <c r="O139" s="863">
        <f>N123</f>
        <v>0</v>
      </c>
      <c r="P139" s="480" t="s">
        <v>636</v>
      </c>
      <c r="Q139" s="559">
        <f>M139*O139</f>
        <v>0</v>
      </c>
      <c r="R139" s="561">
        <f>IFERROR(100*Q139/Q147,)</f>
        <v>0</v>
      </c>
    </row>
    <row r="140" spans="2:18" s="69" customFormat="1" ht="15" customHeight="1" thickBot="1">
      <c r="B140" s="91"/>
      <c r="C140" s="91"/>
      <c r="D140" s="216"/>
      <c r="E140" s="417"/>
      <c r="F140" s="417"/>
      <c r="G140" s="91"/>
      <c r="H140" s="91"/>
      <c r="I140" s="91"/>
      <c r="K140" s="91"/>
      <c r="L140" s="91"/>
      <c r="M140" s="216"/>
      <c r="N140" s="417"/>
      <c r="O140" s="417"/>
      <c r="P140" s="91"/>
      <c r="Q140" s="91"/>
      <c r="R140" s="91"/>
    </row>
    <row r="141" spans="2:18" s="69" customFormat="1" ht="15" customHeight="1" thickBot="1">
      <c r="B141" s="2360" t="s">
        <v>1458</v>
      </c>
      <c r="C141" s="2053"/>
      <c r="D141" s="2053"/>
      <c r="E141" s="2053"/>
      <c r="F141" s="2053"/>
      <c r="G141" s="2309"/>
      <c r="H141" s="534" t="s">
        <v>382</v>
      </c>
      <c r="I141" s="454" t="s">
        <v>119</v>
      </c>
      <c r="K141" s="2360" t="s">
        <v>1458</v>
      </c>
      <c r="L141" s="2053"/>
      <c r="M141" s="2053"/>
      <c r="N141" s="2053"/>
      <c r="O141" s="2053"/>
      <c r="P141" s="2309"/>
      <c r="Q141" s="534" t="s">
        <v>382</v>
      </c>
      <c r="R141" s="454" t="s">
        <v>119</v>
      </c>
    </row>
    <row r="142" spans="2:18" s="69" customFormat="1" ht="15" customHeight="1">
      <c r="B142" s="207" t="s">
        <v>837</v>
      </c>
      <c r="C142" s="2361" t="s">
        <v>1460</v>
      </c>
      <c r="D142" s="2362"/>
      <c r="E142" s="2362"/>
      <c r="F142" s="2362"/>
      <c r="G142" s="2262"/>
      <c r="H142" s="527"/>
      <c r="I142" s="560">
        <f>IFERROR(100*H142/H147,0)</f>
        <v>0</v>
      </c>
      <c r="K142" s="207" t="s">
        <v>205</v>
      </c>
      <c r="L142" s="2318" t="s">
        <v>1460</v>
      </c>
      <c r="M142" s="2515"/>
      <c r="N142" s="2515"/>
      <c r="O142" s="2515"/>
      <c r="P142" s="2516"/>
      <c r="Q142" s="493"/>
      <c r="R142" s="721">
        <f>IFERROR(100*Q142/Q147,)</f>
        <v>0</v>
      </c>
    </row>
    <row r="143" spans="2:18" s="69" customFormat="1" ht="15" customHeight="1">
      <c r="B143" s="81" t="s">
        <v>839</v>
      </c>
      <c r="C143" s="2358" t="s">
        <v>1463</v>
      </c>
      <c r="D143" s="2363"/>
      <c r="E143" s="2363"/>
      <c r="F143" s="2363"/>
      <c r="G143" s="2364"/>
      <c r="H143" s="493"/>
      <c r="I143" s="768">
        <f>IFERROR(100*H143/H147,0)</f>
        <v>0</v>
      </c>
      <c r="K143" s="81" t="s">
        <v>206</v>
      </c>
      <c r="L143" s="2358" t="s">
        <v>1463</v>
      </c>
      <c r="M143" s="2363"/>
      <c r="N143" s="2363"/>
      <c r="O143" s="2363"/>
      <c r="P143" s="2364"/>
      <c r="Q143" s="493"/>
      <c r="R143" s="768">
        <f>IFERROR(100*Q143/Q147,)</f>
        <v>0</v>
      </c>
    </row>
    <row r="144" spans="2:18" s="69" customFormat="1" ht="15" customHeight="1" thickBot="1">
      <c r="B144" s="648" t="s">
        <v>841</v>
      </c>
      <c r="C144" s="2397" t="s">
        <v>1541</v>
      </c>
      <c r="D144" s="2398"/>
      <c r="E144" s="2398"/>
      <c r="F144" s="2398"/>
      <c r="G144" s="2375"/>
      <c r="H144" s="559"/>
      <c r="I144" s="561">
        <f>IFERROR(100*H144/H147,0)</f>
        <v>0</v>
      </c>
      <c r="K144" s="648" t="s">
        <v>207</v>
      </c>
      <c r="L144" s="2397" t="s">
        <v>1541</v>
      </c>
      <c r="M144" s="2398"/>
      <c r="N144" s="2398"/>
      <c r="O144" s="2398"/>
      <c r="P144" s="2375"/>
      <c r="Q144" s="493"/>
      <c r="R144" s="561">
        <f>IFERROR(100*Q144/Q147,)</f>
        <v>0</v>
      </c>
    </row>
    <row r="145" spans="2:18" s="69" customFormat="1" ht="15" customHeight="1" thickBot="1">
      <c r="B145" s="417"/>
      <c r="C145" s="2487" t="s">
        <v>659</v>
      </c>
      <c r="D145" s="2279"/>
      <c r="E145" s="2450" t="s">
        <v>1542</v>
      </c>
      <c r="F145" s="2451"/>
      <c r="G145" s="2452"/>
      <c r="H145" s="974">
        <f>SUM(H142:H144)</f>
        <v>0</v>
      </c>
      <c r="I145" s="974">
        <f>SUM(I142:I144)</f>
        <v>0</v>
      </c>
      <c r="K145" s="417"/>
      <c r="L145" s="2370" t="s">
        <v>659</v>
      </c>
      <c r="M145" s="2309"/>
      <c r="N145" s="2444" t="s">
        <v>1542</v>
      </c>
      <c r="O145" s="2445"/>
      <c r="P145" s="2446"/>
      <c r="Q145" s="727">
        <f>SUM(Q142:Q144)</f>
        <v>0</v>
      </c>
      <c r="R145" s="727">
        <f>SUM(R142:R144)</f>
        <v>0</v>
      </c>
    </row>
    <row r="146" spans="2:18" s="69" customFormat="1" ht="15" customHeight="1" thickBot="1">
      <c r="B146" s="417"/>
      <c r="K146" s="417"/>
    </row>
    <row r="147" spans="2:18" s="69" customFormat="1" ht="15" customHeight="1" thickBot="1">
      <c r="B147" s="2304" t="s">
        <v>1469</v>
      </c>
      <c r="C147" s="2305"/>
      <c r="D147" s="2306"/>
      <c r="E147" s="2307" t="s">
        <v>1543</v>
      </c>
      <c r="F147" s="2400"/>
      <c r="G147" s="985"/>
      <c r="H147" s="727">
        <f>H136+H139+H145</f>
        <v>0</v>
      </c>
      <c r="I147" s="857">
        <f>IFERROR(100*H147/H147,0)</f>
        <v>0</v>
      </c>
      <c r="K147" s="2304" t="s">
        <v>1469</v>
      </c>
      <c r="L147" s="2305"/>
      <c r="M147" s="2306"/>
      <c r="N147" s="2307" t="s">
        <v>1543</v>
      </c>
      <c r="O147" s="2400"/>
      <c r="P147" s="985"/>
      <c r="Q147" s="727">
        <f>Q136+Q139+Q145</f>
        <v>0</v>
      </c>
      <c r="R147" s="857">
        <f>IFERROR(100*Q147/Q147,)</f>
        <v>0</v>
      </c>
    </row>
    <row r="148" spans="2:18" s="69" customFormat="1" ht="15" customHeight="1" thickBot="1"/>
    <row r="149" spans="2:18" s="69" customFormat="1" ht="15" customHeight="1" thickBot="1">
      <c r="B149" s="2370" t="s">
        <v>1473</v>
      </c>
      <c r="C149" s="2053"/>
      <c r="D149" s="2053"/>
      <c r="E149" s="2053"/>
      <c r="F149" s="2053"/>
      <c r="G149" s="2053"/>
      <c r="H149" s="2053"/>
      <c r="I149" s="2054"/>
      <c r="K149" s="2370" t="s">
        <v>1473</v>
      </c>
      <c r="L149" s="2053"/>
      <c r="M149" s="2053"/>
      <c r="N149" s="2053"/>
      <c r="O149" s="2053"/>
      <c r="P149" s="2053"/>
      <c r="Q149" s="2053"/>
      <c r="R149" s="2054"/>
    </row>
    <row r="150" spans="2:18" s="69" customFormat="1" ht="15" customHeight="1">
      <c r="B150" s="207" t="s">
        <v>837</v>
      </c>
      <c r="C150" s="2361" t="s">
        <v>1474</v>
      </c>
      <c r="D150" s="2429"/>
      <c r="E150" s="902" t="s">
        <v>1476</v>
      </c>
      <c r="F150" s="527" t="e">
        <f>0.001*3.6*H150</f>
        <v>#DIV/0!</v>
      </c>
      <c r="G150" s="484" t="s">
        <v>636</v>
      </c>
      <c r="H150" s="527" t="e">
        <f>(H136+H139)/G117</f>
        <v>#DIV/0!</v>
      </c>
      <c r="I150" s="773" t="s">
        <v>371</v>
      </c>
      <c r="K150" s="207" t="s">
        <v>205</v>
      </c>
      <c r="L150" s="2357" t="s">
        <v>1474</v>
      </c>
      <c r="M150" s="1644"/>
      <c r="N150" s="902" t="s">
        <v>1476</v>
      </c>
      <c r="O150" s="527" t="e">
        <f>0.001*3.6*Q150</f>
        <v>#DIV/0!</v>
      </c>
      <c r="P150" s="484" t="s">
        <v>636</v>
      </c>
      <c r="Q150" s="530" t="e">
        <f>(Q136+Q139)/P117</f>
        <v>#DIV/0!</v>
      </c>
      <c r="R150" s="773" t="s">
        <v>371</v>
      </c>
    </row>
    <row r="151" spans="2:18" s="69" customFormat="1" ht="15" customHeight="1">
      <c r="B151" s="81" t="s">
        <v>839</v>
      </c>
      <c r="C151" s="2503" t="s">
        <v>1599</v>
      </c>
      <c r="D151" s="1648"/>
      <c r="E151" s="904" t="s">
        <v>1480</v>
      </c>
      <c r="F151" s="723" t="e">
        <f>0.001*3.6*H151</f>
        <v>#DIV/0!</v>
      </c>
      <c r="G151" s="88" t="s">
        <v>636</v>
      </c>
      <c r="H151" s="493" t="e">
        <f>H145/G117</f>
        <v>#DIV/0!</v>
      </c>
      <c r="I151" s="898" t="s">
        <v>371</v>
      </c>
      <c r="K151" s="81" t="s">
        <v>206</v>
      </c>
      <c r="L151" s="2503" t="s">
        <v>1599</v>
      </c>
      <c r="M151" s="1648"/>
      <c r="N151" s="904" t="s">
        <v>1480</v>
      </c>
      <c r="O151" s="723" t="e">
        <f>0.001*3.6*Q151</f>
        <v>#DIV/0!</v>
      </c>
      <c r="P151" s="88" t="s">
        <v>636</v>
      </c>
      <c r="Q151" s="737" t="e">
        <f>Q145/P117</f>
        <v>#DIV/0!</v>
      </c>
      <c r="R151" s="898" t="s">
        <v>371</v>
      </c>
    </row>
    <row r="152" spans="2:18" s="69" customFormat="1" ht="15" customHeight="1" thickBot="1">
      <c r="B152" s="212" t="s">
        <v>841</v>
      </c>
      <c r="C152" s="2359" t="s">
        <v>1481</v>
      </c>
      <c r="D152" s="1646"/>
      <c r="E152" s="526" t="s">
        <v>1484</v>
      </c>
      <c r="F152" s="497" t="e">
        <f>0.001*3.6*H152</f>
        <v>#DIV/0!</v>
      </c>
      <c r="G152" s="480" t="s">
        <v>636</v>
      </c>
      <c r="H152" s="956" t="e">
        <f>H147/G117</f>
        <v>#DIV/0!</v>
      </c>
      <c r="I152" s="781" t="s">
        <v>371</v>
      </c>
      <c r="K152" s="212" t="s">
        <v>207</v>
      </c>
      <c r="L152" s="2359" t="s">
        <v>1481</v>
      </c>
      <c r="M152" s="1646"/>
      <c r="N152" s="526" t="s">
        <v>1484</v>
      </c>
      <c r="O152" s="497" t="e">
        <f>0.001*3.6*Q152</f>
        <v>#DIV/0!</v>
      </c>
      <c r="P152" s="480" t="s">
        <v>636</v>
      </c>
      <c r="Q152" s="1134" t="e">
        <f>Q147/P117</f>
        <v>#DIV/0!</v>
      </c>
      <c r="R152" s="781" t="s">
        <v>371</v>
      </c>
    </row>
    <row r="153" spans="2:18" ht="15" customHeight="1"/>
    <row r="154" spans="2:18" ht="15" customHeight="1"/>
    <row r="155" spans="2:18" ht="15" customHeight="1"/>
    <row r="156" spans="2:18" ht="15" customHeight="1"/>
    <row r="157" spans="2:18" ht="15" customHeight="1"/>
    <row r="158" spans="2:18" ht="15" customHeight="1"/>
  </sheetData>
  <mergeCells count="251">
    <mergeCell ref="B126:C127"/>
    <mergeCell ref="D126:D127"/>
    <mergeCell ref="E126:E127"/>
    <mergeCell ref="B121:B122"/>
    <mergeCell ref="C121:C122"/>
    <mergeCell ref="D121:D122"/>
    <mergeCell ref="K121:K122"/>
    <mergeCell ref="K126:L127"/>
    <mergeCell ref="C51:C52"/>
    <mergeCell ref="D51:D52"/>
    <mergeCell ref="B55:B56"/>
    <mergeCell ref="C55:C56"/>
    <mergeCell ref="D55:D56"/>
    <mergeCell ref="B109:B112"/>
    <mergeCell ref="C109:C112"/>
    <mergeCell ref="D109:D111"/>
    <mergeCell ref="D93:I93"/>
    <mergeCell ref="C81:D81"/>
    <mergeCell ref="B83:I83"/>
    <mergeCell ref="C73:G73"/>
    <mergeCell ref="B74:G74"/>
    <mergeCell ref="C70:G70"/>
    <mergeCell ref="E109:E110"/>
    <mergeCell ref="H109:H112"/>
    <mergeCell ref="L134:N134"/>
    <mergeCell ref="L136:M136"/>
    <mergeCell ref="N136:O136"/>
    <mergeCell ref="P123:Q123"/>
    <mergeCell ref="O109:P109"/>
    <mergeCell ref="L116:O116"/>
    <mergeCell ref="M98:R98"/>
    <mergeCell ref="L151:M151"/>
    <mergeCell ref="L152:M152"/>
    <mergeCell ref="K147:M147"/>
    <mergeCell ref="N147:O147"/>
    <mergeCell ref="K149:R149"/>
    <mergeCell ref="L150:M150"/>
    <mergeCell ref="L142:P142"/>
    <mergeCell ref="L143:P143"/>
    <mergeCell ref="L144:P144"/>
    <mergeCell ref="L145:M145"/>
    <mergeCell ref="N145:P145"/>
    <mergeCell ref="K141:P141"/>
    <mergeCell ref="K138:P138"/>
    <mergeCell ref="M91:R91"/>
    <mergeCell ref="M92:R92"/>
    <mergeCell ref="M93:R93"/>
    <mergeCell ref="L118:O118"/>
    <mergeCell ref="L130:N130"/>
    <mergeCell ref="M94:R94"/>
    <mergeCell ref="M95:R95"/>
    <mergeCell ref="M96:R96"/>
    <mergeCell ref="M97:R97"/>
    <mergeCell ref="M106:R106"/>
    <mergeCell ref="L125:R125"/>
    <mergeCell ref="L105:R105"/>
    <mergeCell ref="L108:Q108"/>
    <mergeCell ref="L115:Q115"/>
    <mergeCell ref="L120:Q120"/>
    <mergeCell ref="L121:L122"/>
    <mergeCell ref="M126:M127"/>
    <mergeCell ref="N126:N127"/>
    <mergeCell ref="M15:R15"/>
    <mergeCell ref="M16:R16"/>
    <mergeCell ref="M17:R17"/>
    <mergeCell ref="M18:R18"/>
    <mergeCell ref="M19:R19"/>
    <mergeCell ref="M10:R10"/>
    <mergeCell ref="M11:R11"/>
    <mergeCell ref="M12:R12"/>
    <mergeCell ref="N63:P63"/>
    <mergeCell ref="P39:R39"/>
    <mergeCell ref="P40:R40"/>
    <mergeCell ref="P41:Q41"/>
    <mergeCell ref="K45:R45"/>
    <mergeCell ref="P48:R48"/>
    <mergeCell ref="P57:R57"/>
    <mergeCell ref="K51:K52"/>
    <mergeCell ref="K55:K56"/>
    <mergeCell ref="L51:L52"/>
    <mergeCell ref="M51:M52"/>
    <mergeCell ref="M55:M56"/>
    <mergeCell ref="L55:L56"/>
    <mergeCell ref="K50:R50"/>
    <mergeCell ref="K54:R54"/>
    <mergeCell ref="K36:L36"/>
    <mergeCell ref="L73:P73"/>
    <mergeCell ref="K67:P67"/>
    <mergeCell ref="N69:P69"/>
    <mergeCell ref="L70:P70"/>
    <mergeCell ref="L71:P71"/>
    <mergeCell ref="L72:P72"/>
    <mergeCell ref="K74:P74"/>
    <mergeCell ref="C151:D151"/>
    <mergeCell ref="C152:D152"/>
    <mergeCell ref="D95:I95"/>
    <mergeCell ref="D96:I96"/>
    <mergeCell ref="D97:I97"/>
    <mergeCell ref="D98:I98"/>
    <mergeCell ref="F109:G109"/>
    <mergeCell ref="C116:F116"/>
    <mergeCell ref="C118:F118"/>
    <mergeCell ref="B149:I149"/>
    <mergeCell ref="C150:D150"/>
    <mergeCell ref="C136:D136"/>
    <mergeCell ref="E136:F136"/>
    <mergeCell ref="B141:G141"/>
    <mergeCell ref="C142:G142"/>
    <mergeCell ref="C143:G143"/>
    <mergeCell ref="C144:G144"/>
    <mergeCell ref="B138:G138"/>
    <mergeCell ref="C125:I125"/>
    <mergeCell ref="C105:I105"/>
    <mergeCell ref="C108:H108"/>
    <mergeCell ref="C115:H115"/>
    <mergeCell ref="C120:H120"/>
    <mergeCell ref="D99:I99"/>
    <mergeCell ref="K76:M76"/>
    <mergeCell ref="N76:P76"/>
    <mergeCell ref="K78:R78"/>
    <mergeCell ref="K83:R83"/>
    <mergeCell ref="M86:R86"/>
    <mergeCell ref="M87:R87"/>
    <mergeCell ref="M88:R88"/>
    <mergeCell ref="L79:M79"/>
    <mergeCell ref="L80:M80"/>
    <mergeCell ref="L81:M81"/>
    <mergeCell ref="L85:R85"/>
    <mergeCell ref="D92:I92"/>
    <mergeCell ref="C80:D80"/>
    <mergeCell ref="C85:I85"/>
    <mergeCell ref="C79:D79"/>
    <mergeCell ref="M89:R89"/>
    <mergeCell ref="M90:R90"/>
    <mergeCell ref="B2:I2"/>
    <mergeCell ref="D18:I18"/>
    <mergeCell ref="D10:I10"/>
    <mergeCell ref="C145:D145"/>
    <mergeCell ref="E145:G145"/>
    <mergeCell ref="B147:D147"/>
    <mergeCell ref="E147:F147"/>
    <mergeCell ref="G123:H123"/>
    <mergeCell ref="C130:E130"/>
    <mergeCell ref="C134:E134"/>
    <mergeCell ref="D94:I94"/>
    <mergeCell ref="B76:D76"/>
    <mergeCell ref="E76:G76"/>
    <mergeCell ref="B78:I78"/>
    <mergeCell ref="D86:I86"/>
    <mergeCell ref="D87:I87"/>
    <mergeCell ref="D88:I88"/>
    <mergeCell ref="D89:I89"/>
    <mergeCell ref="D91:I91"/>
    <mergeCell ref="E63:G63"/>
    <mergeCell ref="G37:H37"/>
    <mergeCell ref="E69:G69"/>
    <mergeCell ref="C71:G71"/>
    <mergeCell ref="C72:G72"/>
    <mergeCell ref="D14:I14"/>
    <mergeCell ref="D15:I15"/>
    <mergeCell ref="D16:I16"/>
    <mergeCell ref="D21:I21"/>
    <mergeCell ref="C23:I23"/>
    <mergeCell ref="B33:C33"/>
    <mergeCell ref="B36:C36"/>
    <mergeCell ref="D36:I36"/>
    <mergeCell ref="B67:G67"/>
    <mergeCell ref="G38:I38"/>
    <mergeCell ref="G39:I39"/>
    <mergeCell ref="G40:I40"/>
    <mergeCell ref="G41:H41"/>
    <mergeCell ref="B45:I45"/>
    <mergeCell ref="G48:I48"/>
    <mergeCell ref="B50:I50"/>
    <mergeCell ref="B54:I54"/>
    <mergeCell ref="G57:I57"/>
    <mergeCell ref="B42:B43"/>
    <mergeCell ref="C42:C43"/>
    <mergeCell ref="D42:D43"/>
    <mergeCell ref="B46:B47"/>
    <mergeCell ref="D46:D47"/>
    <mergeCell ref="B51:B52"/>
    <mergeCell ref="M36:R36"/>
    <mergeCell ref="C46:C47"/>
    <mergeCell ref="M21:R21"/>
    <mergeCell ref="P37:Q37"/>
    <mergeCell ref="P38:R38"/>
    <mergeCell ref="M20:R20"/>
    <mergeCell ref="M24:R24"/>
    <mergeCell ref="O27:P27"/>
    <mergeCell ref="K33:L33"/>
    <mergeCell ref="M27:M29"/>
    <mergeCell ref="N27:N28"/>
    <mergeCell ref="Q27:Q28"/>
    <mergeCell ref="R27:R29"/>
    <mergeCell ref="M42:M43"/>
    <mergeCell ref="K42:K43"/>
    <mergeCell ref="L42:L43"/>
    <mergeCell ref="K46:K47"/>
    <mergeCell ref="L46:L47"/>
    <mergeCell ref="M46:M47"/>
    <mergeCell ref="D20:I20"/>
    <mergeCell ref="D24:I24"/>
    <mergeCell ref="M3:R3"/>
    <mergeCell ref="D100:I100"/>
    <mergeCell ref="D101:I101"/>
    <mergeCell ref="D102:I102"/>
    <mergeCell ref="D103:I103"/>
    <mergeCell ref="D106:I106"/>
    <mergeCell ref="M99:R99"/>
    <mergeCell ref="M100:R100"/>
    <mergeCell ref="M101:R101"/>
    <mergeCell ref="M102:R102"/>
    <mergeCell ref="M103:R103"/>
    <mergeCell ref="D90:I90"/>
    <mergeCell ref="L6:R6"/>
    <mergeCell ref="L23:R23"/>
    <mergeCell ref="C26:I26"/>
    <mergeCell ref="L26:R26"/>
    <mergeCell ref="C35:I35"/>
    <mergeCell ref="L35:R35"/>
    <mergeCell ref="C61:I61"/>
    <mergeCell ref="L61:R61"/>
    <mergeCell ref="D11:I11"/>
    <mergeCell ref="F27:G27"/>
    <mergeCell ref="M13:R13"/>
    <mergeCell ref="M14:R14"/>
    <mergeCell ref="B27:B30"/>
    <mergeCell ref="C27:C30"/>
    <mergeCell ref="D27:D29"/>
    <mergeCell ref="E27:E28"/>
    <mergeCell ref="H27:H28"/>
    <mergeCell ref="I27:I29"/>
    <mergeCell ref="B3:C3"/>
    <mergeCell ref="D3:I3"/>
    <mergeCell ref="K3:L3"/>
    <mergeCell ref="K27:K30"/>
    <mergeCell ref="L27:L30"/>
    <mergeCell ref="K5:Q5"/>
    <mergeCell ref="M7:R7"/>
    <mergeCell ref="M8:R8"/>
    <mergeCell ref="M9:R9"/>
    <mergeCell ref="B5:H5"/>
    <mergeCell ref="D7:I7"/>
    <mergeCell ref="D8:I8"/>
    <mergeCell ref="D9:I9"/>
    <mergeCell ref="D17:I17"/>
    <mergeCell ref="D19:I19"/>
    <mergeCell ref="C6:I6"/>
    <mergeCell ref="D12:I12"/>
    <mergeCell ref="D13:I13"/>
  </mergeCells>
  <conditionalFormatting sqref="C31:I31 C113:H113">
    <cfRule type="containsBlanks" dxfId="608" priority="68" stopIfTrue="1">
      <formula>LEN(TRIM(C31))=0</formula>
    </cfRule>
  </conditionalFormatting>
  <conditionalFormatting sqref="D32:G32">
    <cfRule type="containsBlanks" dxfId="607" priority="67" stopIfTrue="1">
      <formula>LEN(TRIM(D32))=0</formula>
    </cfRule>
  </conditionalFormatting>
  <conditionalFormatting sqref="H32">
    <cfRule type="containsBlanks" dxfId="606" priority="66" stopIfTrue="1">
      <formula>LEN(TRIM(H32))=0</formula>
    </cfRule>
  </conditionalFormatting>
  <conditionalFormatting sqref="I32">
    <cfRule type="containsBlanks" dxfId="605" priority="65" stopIfTrue="1">
      <formula>LEN(TRIM(I32))=0</formula>
    </cfRule>
  </conditionalFormatting>
  <conditionalFormatting sqref="D36:I36">
    <cfRule type="containsBlanks" dxfId="604" priority="64" stopIfTrue="1">
      <formula>LEN(TRIM(D36))=0</formula>
    </cfRule>
  </conditionalFormatting>
  <conditionalFormatting sqref="E37">
    <cfRule type="containsBlanks" dxfId="603" priority="63" stopIfTrue="1">
      <formula>LEN(TRIM(E37))=0</formula>
    </cfRule>
  </conditionalFormatting>
  <conditionalFormatting sqref="E38:E40">
    <cfRule type="containsBlanks" dxfId="602" priority="62" stopIfTrue="1">
      <formula>LEN(TRIM(E38))=0</formula>
    </cfRule>
  </conditionalFormatting>
  <conditionalFormatting sqref="E41">
    <cfRule type="containsBlanks" dxfId="601" priority="61" stopIfTrue="1">
      <formula>LEN(TRIM(E41))=0</formula>
    </cfRule>
  </conditionalFormatting>
  <conditionalFormatting sqref="I41">
    <cfRule type="containsBlanks" dxfId="600" priority="60" stopIfTrue="1">
      <formula>LEN(TRIM(I41))=0</formula>
    </cfRule>
  </conditionalFormatting>
  <conditionalFormatting sqref="E55">
    <cfRule type="containsBlanks" dxfId="599" priority="59" stopIfTrue="1">
      <formula>LEN(TRIM(E55))=0</formula>
    </cfRule>
  </conditionalFormatting>
  <conditionalFormatting sqref="H73">
    <cfRule type="containsBlanks" dxfId="598" priority="58" stopIfTrue="1">
      <formula>LEN(TRIM(H73))=0</formula>
    </cfRule>
  </conditionalFormatting>
  <conditionalFormatting sqref="C32">
    <cfRule type="containsBlanks" dxfId="597" priority="56" stopIfTrue="1">
      <formula>LEN(TRIM(C32))=0</formula>
    </cfRule>
  </conditionalFormatting>
  <conditionalFormatting sqref="F117">
    <cfRule type="containsBlanks" dxfId="596" priority="55" stopIfTrue="1">
      <formula>LEN(TRIM(F117))=0</formula>
    </cfRule>
  </conditionalFormatting>
  <conditionalFormatting sqref="G118">
    <cfRule type="containsBlanks" dxfId="595" priority="54" stopIfTrue="1">
      <formula>LEN(TRIM(G118))=0</formula>
    </cfRule>
  </conditionalFormatting>
  <conditionalFormatting sqref="F128">
    <cfRule type="containsBlanks" dxfId="594" priority="53" stopIfTrue="1">
      <formula>LEN(TRIM(F128))=0</formula>
    </cfRule>
  </conditionalFormatting>
  <conditionalFormatting sqref="F129">
    <cfRule type="containsBlanks" dxfId="593" priority="52" stopIfTrue="1">
      <formula>LEN(TRIM(F129))=0</formula>
    </cfRule>
  </conditionalFormatting>
  <conditionalFormatting sqref="F132">
    <cfRule type="containsBlanks" dxfId="592" priority="51" stopIfTrue="1">
      <formula>LEN(TRIM(F132))=0</formula>
    </cfRule>
  </conditionalFormatting>
  <conditionalFormatting sqref="F133">
    <cfRule type="containsBlanks" dxfId="591" priority="50" stopIfTrue="1">
      <formula>LEN(TRIM(F133))=0</formula>
    </cfRule>
  </conditionalFormatting>
  <conditionalFormatting sqref="H142">
    <cfRule type="containsBlanks" dxfId="590" priority="49" stopIfTrue="1">
      <formula>LEN(TRIM(H142))=0</formula>
    </cfRule>
  </conditionalFormatting>
  <conditionalFormatting sqref="H143">
    <cfRule type="containsBlanks" dxfId="589" priority="48" stopIfTrue="1">
      <formula>LEN(TRIM(H143))=0</formula>
    </cfRule>
  </conditionalFormatting>
  <conditionalFormatting sqref="H144">
    <cfRule type="containsBlanks" dxfId="588" priority="47" stopIfTrue="1">
      <formula>LEN(TRIM(H144))=0</formula>
    </cfRule>
  </conditionalFormatting>
  <conditionalFormatting sqref="D7:D21 D86:D103 D24 D106">
    <cfRule type="containsBlanks" dxfId="587" priority="46">
      <formula>LEN(TRIM(D7))=0</formula>
    </cfRule>
  </conditionalFormatting>
  <conditionalFormatting sqref="I37">
    <cfRule type="containsBlanks" dxfId="586" priority="45" stopIfTrue="1">
      <formula>LEN(TRIM(I37))=0</formula>
    </cfRule>
  </conditionalFormatting>
  <conditionalFormatting sqref="E46">
    <cfRule type="containsBlanks" dxfId="585" priority="44" stopIfTrue="1">
      <formula>LEN(TRIM(E46))=0</formula>
    </cfRule>
  </conditionalFormatting>
  <conditionalFormatting sqref="E48">
    <cfRule type="containsBlanks" dxfId="584" priority="43" stopIfTrue="1">
      <formula>LEN(TRIM(E48))=0</formula>
    </cfRule>
  </conditionalFormatting>
  <conditionalFormatting sqref="E51">
    <cfRule type="containsBlanks" dxfId="583" priority="42" stopIfTrue="1">
      <formula>LEN(TRIM(E51))=0</formula>
    </cfRule>
  </conditionalFormatting>
  <conditionalFormatting sqref="F33:G33">
    <cfRule type="containsBlanks" dxfId="582" priority="41" stopIfTrue="1">
      <formula>LEN(TRIM(F33))=0</formula>
    </cfRule>
  </conditionalFormatting>
  <conditionalFormatting sqref="E121">
    <cfRule type="containsBlanks" dxfId="581" priority="40" stopIfTrue="1">
      <formula>LEN(TRIM(E121))=0</formula>
    </cfRule>
  </conditionalFormatting>
  <conditionalFormatting sqref="E123">
    <cfRule type="containsBlanks" dxfId="580" priority="39" stopIfTrue="1">
      <formula>LEN(TRIM(E123))=0</formula>
    </cfRule>
  </conditionalFormatting>
  <conditionalFormatting sqref="H70">
    <cfRule type="containsBlanks" dxfId="579" priority="38" stopIfTrue="1">
      <formula>LEN(TRIM(H70))=0</formula>
    </cfRule>
  </conditionalFormatting>
  <conditionalFormatting sqref="H71:H72">
    <cfRule type="containsBlanks" dxfId="578" priority="37" stopIfTrue="1">
      <formula>LEN(TRIM(H71))=0</formula>
    </cfRule>
  </conditionalFormatting>
  <conditionalFormatting sqref="L31:R31 L113:Q113">
    <cfRule type="containsBlanks" dxfId="577" priority="36" stopIfTrue="1">
      <formula>LEN(TRIM(L31))=0</formula>
    </cfRule>
  </conditionalFormatting>
  <conditionalFormatting sqref="M32:P32">
    <cfRule type="containsBlanks" dxfId="576" priority="35" stopIfTrue="1">
      <formula>LEN(TRIM(M32))=0</formula>
    </cfRule>
  </conditionalFormatting>
  <conditionalFormatting sqref="Q32">
    <cfRule type="containsBlanks" dxfId="575" priority="34" stopIfTrue="1">
      <formula>LEN(TRIM(Q32))=0</formula>
    </cfRule>
  </conditionalFormatting>
  <conditionalFormatting sqref="R32">
    <cfRule type="containsBlanks" dxfId="574" priority="33" stopIfTrue="1">
      <formula>LEN(TRIM(R32))=0</formula>
    </cfRule>
  </conditionalFormatting>
  <conditionalFormatting sqref="M36:R36">
    <cfRule type="containsBlanks" dxfId="573" priority="32" stopIfTrue="1">
      <formula>LEN(TRIM(M36))=0</formula>
    </cfRule>
  </conditionalFormatting>
  <conditionalFormatting sqref="N37">
    <cfRule type="containsBlanks" dxfId="572" priority="31" stopIfTrue="1">
      <formula>LEN(TRIM(N37))=0</formula>
    </cfRule>
  </conditionalFormatting>
  <conditionalFormatting sqref="N38:N40">
    <cfRule type="containsBlanks" dxfId="571" priority="30" stopIfTrue="1">
      <formula>LEN(TRIM(N38))=0</formula>
    </cfRule>
  </conditionalFormatting>
  <conditionalFormatting sqref="N41">
    <cfRule type="containsBlanks" dxfId="570" priority="29" stopIfTrue="1">
      <formula>LEN(TRIM(N41))=0</formula>
    </cfRule>
  </conditionalFormatting>
  <conditionalFormatting sqref="R41">
    <cfRule type="containsBlanks" dxfId="569" priority="28" stopIfTrue="1">
      <formula>LEN(TRIM(R41))=0</formula>
    </cfRule>
  </conditionalFormatting>
  <conditionalFormatting sqref="N55">
    <cfRule type="containsBlanks" dxfId="568" priority="27" stopIfTrue="1">
      <formula>LEN(TRIM(N55))=0</formula>
    </cfRule>
  </conditionalFormatting>
  <conditionalFormatting sqref="Q73">
    <cfRule type="containsBlanks" dxfId="567" priority="26" stopIfTrue="1">
      <formula>LEN(TRIM(Q73))=0</formula>
    </cfRule>
  </conditionalFormatting>
  <conditionalFormatting sqref="L32">
    <cfRule type="containsBlanks" dxfId="566" priority="25" stopIfTrue="1">
      <formula>LEN(TRIM(L32))=0</formula>
    </cfRule>
  </conditionalFormatting>
  <conditionalFormatting sqref="O117">
    <cfRule type="containsBlanks" dxfId="565" priority="24" stopIfTrue="1">
      <formula>LEN(TRIM(O117))=0</formula>
    </cfRule>
  </conditionalFormatting>
  <conditionalFormatting sqref="P118">
    <cfRule type="containsBlanks" dxfId="564" priority="23" stopIfTrue="1">
      <formula>LEN(TRIM(P118))=0</formula>
    </cfRule>
  </conditionalFormatting>
  <conditionalFormatting sqref="O128">
    <cfRule type="containsBlanks" dxfId="563" priority="22" stopIfTrue="1">
      <formula>LEN(TRIM(O128))=0</formula>
    </cfRule>
  </conditionalFormatting>
  <conditionalFormatting sqref="O129">
    <cfRule type="containsBlanks" dxfId="562" priority="21" stopIfTrue="1">
      <formula>LEN(TRIM(O129))=0</formula>
    </cfRule>
  </conditionalFormatting>
  <conditionalFormatting sqref="O132">
    <cfRule type="containsBlanks" dxfId="561" priority="20" stopIfTrue="1">
      <formula>LEN(TRIM(O132))=0</formula>
    </cfRule>
  </conditionalFormatting>
  <conditionalFormatting sqref="O133">
    <cfRule type="containsBlanks" dxfId="560" priority="19" stopIfTrue="1">
      <formula>LEN(TRIM(O133))=0</formula>
    </cfRule>
  </conditionalFormatting>
  <conditionalFormatting sqref="Q142">
    <cfRule type="containsBlanks" dxfId="559" priority="18" stopIfTrue="1">
      <formula>LEN(TRIM(Q142))=0</formula>
    </cfRule>
  </conditionalFormatting>
  <conditionalFormatting sqref="Q143">
    <cfRule type="containsBlanks" dxfId="558" priority="17" stopIfTrue="1">
      <formula>LEN(TRIM(Q143))=0</formula>
    </cfRule>
  </conditionalFormatting>
  <conditionalFormatting sqref="Q144">
    <cfRule type="containsBlanks" dxfId="557" priority="16" stopIfTrue="1">
      <formula>LEN(TRIM(Q144))=0</formula>
    </cfRule>
  </conditionalFormatting>
  <conditionalFormatting sqref="M86:M91 M7:M20">
    <cfRule type="containsBlanks" dxfId="556" priority="15">
      <formula>LEN(TRIM(M7))=0</formula>
    </cfRule>
  </conditionalFormatting>
  <conditionalFormatting sqref="R37">
    <cfRule type="containsBlanks" dxfId="555" priority="14" stopIfTrue="1">
      <formula>LEN(TRIM(R37))=0</formula>
    </cfRule>
  </conditionalFormatting>
  <conditionalFormatting sqref="N46">
    <cfRule type="containsBlanks" dxfId="554" priority="13" stopIfTrue="1">
      <formula>LEN(TRIM(N46))=0</formula>
    </cfRule>
  </conditionalFormatting>
  <conditionalFormatting sqref="N48">
    <cfRule type="containsBlanks" dxfId="553" priority="12" stopIfTrue="1">
      <formula>LEN(TRIM(N48))=0</formula>
    </cfRule>
  </conditionalFormatting>
  <conditionalFormatting sqref="N51">
    <cfRule type="containsBlanks" dxfId="552" priority="11" stopIfTrue="1">
      <formula>LEN(TRIM(N51))=0</formula>
    </cfRule>
  </conditionalFormatting>
  <conditionalFormatting sqref="O33:P33">
    <cfRule type="containsBlanks" dxfId="551" priority="10" stopIfTrue="1">
      <formula>LEN(TRIM(O33))=0</formula>
    </cfRule>
  </conditionalFormatting>
  <conditionalFormatting sqref="N121">
    <cfRule type="containsBlanks" dxfId="550" priority="9" stopIfTrue="1">
      <formula>LEN(TRIM(N121))=0</formula>
    </cfRule>
  </conditionalFormatting>
  <conditionalFormatting sqref="N123">
    <cfRule type="containsBlanks" dxfId="549" priority="8" stopIfTrue="1">
      <formula>LEN(TRIM(N123))=0</formula>
    </cfRule>
  </conditionalFormatting>
  <conditionalFormatting sqref="Q70">
    <cfRule type="containsBlanks" dxfId="548" priority="7" stopIfTrue="1">
      <formula>LEN(TRIM(Q70))=0</formula>
    </cfRule>
  </conditionalFormatting>
  <conditionalFormatting sqref="Q71:Q72">
    <cfRule type="containsBlanks" dxfId="547" priority="6" stopIfTrue="1">
      <formula>LEN(TRIM(Q71))=0</formula>
    </cfRule>
  </conditionalFormatting>
  <conditionalFormatting sqref="M21">
    <cfRule type="containsBlanks" dxfId="546" priority="4">
      <formula>LEN(TRIM(M21))=0</formula>
    </cfRule>
  </conditionalFormatting>
  <conditionalFormatting sqref="M92:M103">
    <cfRule type="containsBlanks" dxfId="545" priority="3">
      <formula>LEN(TRIM(M92))=0</formula>
    </cfRule>
  </conditionalFormatting>
  <conditionalFormatting sqref="M24">
    <cfRule type="containsBlanks" dxfId="544" priority="2">
      <formula>LEN(TRIM(M24))=0</formula>
    </cfRule>
  </conditionalFormatting>
  <conditionalFormatting sqref="M106">
    <cfRule type="containsBlanks" dxfId="543" priority="1">
      <formula>LEN(TRIM(M106))=0</formula>
    </cfRule>
  </conditionalFormatting>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F211"/>
  <sheetViews>
    <sheetView showGridLines="0" zoomScale="175" zoomScaleNormal="175" workbookViewId="0">
      <selection activeCell="AB200" sqref="AB200:AC200"/>
    </sheetView>
  </sheetViews>
  <sheetFormatPr defaultColWidth="8.85546875" defaultRowHeight="15"/>
  <cols>
    <col min="1" max="2" width="2.7109375" style="70" customWidth="1"/>
    <col min="3" max="3" width="4.42578125" style="70" customWidth="1"/>
    <col min="4" max="4" width="3.28515625" style="70" customWidth="1"/>
    <col min="5" max="5" width="4.5703125" style="70" customWidth="1"/>
    <col min="6" max="6" width="0.42578125" style="70" customWidth="1"/>
    <col min="7" max="10" width="2.7109375" style="70" customWidth="1"/>
    <col min="11" max="11" width="3.7109375" style="70" customWidth="1"/>
    <col min="12" max="12" width="0.42578125" style="70" customWidth="1"/>
    <col min="13" max="13" width="3" style="70" customWidth="1"/>
    <col min="14" max="15" width="2.7109375" style="70" customWidth="1"/>
    <col min="16" max="16" width="3.28515625" style="70" customWidth="1"/>
    <col min="17" max="17" width="3.7109375" style="70" customWidth="1"/>
    <col min="18" max="18" width="0.42578125" style="70" customWidth="1"/>
    <col min="19" max="19" width="3.28515625" style="70" customWidth="1"/>
    <col min="20" max="20" width="3" style="70" customWidth="1"/>
    <col min="21" max="21" width="2.7109375" style="70" customWidth="1"/>
    <col min="22" max="22" width="3" style="70" customWidth="1"/>
    <col min="23" max="23" width="3.7109375" style="70" customWidth="1"/>
    <col min="24" max="24" width="0.42578125" style="70" customWidth="1"/>
    <col min="25" max="26" width="3" style="70" customWidth="1"/>
    <col min="27" max="27" width="3.28515625" style="70" customWidth="1"/>
    <col min="28" max="28" width="3.7109375" style="70" customWidth="1"/>
    <col min="29" max="29" width="4.5703125" style="70" customWidth="1"/>
    <col min="30" max="30" width="0.42578125" style="70" customWidth="1"/>
    <col min="31" max="31" width="5" style="70" customWidth="1"/>
    <col min="32" max="16384" width="8.85546875" style="70"/>
  </cols>
  <sheetData>
    <row r="1" spans="2:31" ht="16.149999999999999" customHeight="1"/>
    <row r="2" spans="2:31" ht="15.75" thickBot="1">
      <c r="B2" s="2566" t="s">
        <v>1623</v>
      </c>
      <c r="C2" s="2567"/>
      <c r="D2" s="2567"/>
      <c r="E2" s="2567"/>
      <c r="F2" s="2567"/>
      <c r="G2" s="2567"/>
      <c r="H2" s="2567"/>
      <c r="I2" s="2567"/>
      <c r="J2" s="2567"/>
      <c r="K2" s="2567"/>
    </row>
    <row r="3" spans="2:31" ht="15.75" thickBot="1">
      <c r="B3" s="2563" t="s">
        <v>1624</v>
      </c>
      <c r="C3" s="2564"/>
      <c r="D3" s="2564"/>
      <c r="E3" s="2564"/>
      <c r="F3" s="2564"/>
      <c r="G3" s="2564"/>
      <c r="H3" s="2564"/>
      <c r="I3" s="2564"/>
      <c r="J3" s="2564"/>
      <c r="K3" s="2564"/>
      <c r="L3" s="2564"/>
      <c r="M3" s="2564"/>
      <c r="N3" s="2564"/>
      <c r="O3" s="2564"/>
      <c r="P3" s="2564"/>
      <c r="Q3" s="2564"/>
      <c r="R3" s="2564"/>
      <c r="S3" s="2564"/>
      <c r="T3" s="2564"/>
      <c r="U3" s="2564"/>
      <c r="V3" s="2564"/>
      <c r="W3" s="2564"/>
      <c r="X3" s="2564"/>
      <c r="Y3" s="2564"/>
      <c r="Z3" s="2564"/>
      <c r="AA3" s="2564"/>
      <c r="AB3" s="2564"/>
      <c r="AC3" s="2564"/>
      <c r="AD3" s="2564"/>
      <c r="AE3" s="2565"/>
    </row>
    <row r="4" spans="2:31" ht="6" customHeight="1" thickBot="1">
      <c r="B4" s="111"/>
      <c r="C4" s="111"/>
      <c r="D4" s="111"/>
      <c r="E4" s="111"/>
      <c r="F4" s="111"/>
      <c r="G4" s="111"/>
      <c r="H4" s="111"/>
      <c r="I4" s="111"/>
      <c r="J4" s="111"/>
      <c r="K4" s="111"/>
      <c r="L4" s="111"/>
      <c r="M4" s="111"/>
      <c r="N4" s="111"/>
      <c r="O4" s="111"/>
    </row>
    <row r="5" spans="2:31">
      <c r="B5" s="1074" t="s">
        <v>1625</v>
      </c>
      <c r="C5" s="2560" t="s">
        <v>1626</v>
      </c>
      <c r="D5" s="2561"/>
      <c r="E5" s="2562"/>
      <c r="F5" s="655"/>
      <c r="G5" s="656" t="s">
        <v>1627</v>
      </c>
      <c r="H5" s="2520" t="s">
        <v>1628</v>
      </c>
      <c r="I5" s="2521"/>
      <c r="J5" s="2521"/>
      <c r="K5" s="2522"/>
      <c r="L5" s="655"/>
      <c r="M5" s="656" t="s">
        <v>1627</v>
      </c>
      <c r="N5" s="2520" t="s">
        <v>1629</v>
      </c>
      <c r="O5" s="2521"/>
      <c r="P5" s="2521"/>
      <c r="Q5" s="2522"/>
      <c r="R5" s="655"/>
      <c r="S5" s="656" t="s">
        <v>1627</v>
      </c>
      <c r="T5" s="2520" t="s">
        <v>1630</v>
      </c>
      <c r="U5" s="2521"/>
      <c r="V5" s="2521"/>
      <c r="W5" s="2522"/>
      <c r="X5" s="655"/>
      <c r="Y5" s="656" t="s">
        <v>1627</v>
      </c>
      <c r="Z5" s="2520" t="s">
        <v>1631</v>
      </c>
      <c r="AA5" s="2521"/>
      <c r="AB5" s="2521"/>
      <c r="AC5" s="2522"/>
      <c r="AE5" s="720" t="s">
        <v>1632</v>
      </c>
    </row>
    <row r="6" spans="2:31">
      <c r="B6" s="657"/>
      <c r="C6" s="658" t="s">
        <v>1633</v>
      </c>
      <c r="D6" s="659" t="s">
        <v>1634</v>
      </c>
      <c r="E6" s="660" t="s">
        <v>1635</v>
      </c>
      <c r="F6" s="661"/>
      <c r="G6" s="662"/>
      <c r="H6" s="663" t="s">
        <v>1636</v>
      </c>
      <c r="I6" s="664" t="s">
        <v>1634</v>
      </c>
      <c r="J6" s="665" t="s">
        <v>1637</v>
      </c>
      <c r="K6" s="666" t="s">
        <v>1635</v>
      </c>
      <c r="L6" s="661"/>
      <c r="M6" s="662"/>
      <c r="N6" s="663" t="s">
        <v>1636</v>
      </c>
      <c r="O6" s="664" t="s">
        <v>1634</v>
      </c>
      <c r="P6" s="665" t="s">
        <v>1637</v>
      </c>
      <c r="Q6" s="666" t="s">
        <v>1635</v>
      </c>
      <c r="R6" s="661"/>
      <c r="S6" s="662"/>
      <c r="T6" s="663" t="s">
        <v>1636</v>
      </c>
      <c r="U6" s="664" t="s">
        <v>1634</v>
      </c>
      <c r="V6" s="665" t="s">
        <v>1637</v>
      </c>
      <c r="W6" s="666" t="s">
        <v>1635</v>
      </c>
      <c r="X6" s="655"/>
      <c r="Y6" s="662"/>
      <c r="Z6" s="663" t="s">
        <v>1636</v>
      </c>
      <c r="AA6" s="664" t="s">
        <v>1634</v>
      </c>
      <c r="AB6" s="665" t="s">
        <v>1637</v>
      </c>
      <c r="AC6" s="666" t="s">
        <v>1635</v>
      </c>
      <c r="AE6" s="667" t="s">
        <v>1635</v>
      </c>
    </row>
    <row r="7" spans="2:31" ht="15.75" thickBot="1">
      <c r="B7" s="657"/>
      <c r="C7" s="668" t="s">
        <v>1392</v>
      </c>
      <c r="D7" s="669" t="s">
        <v>1392</v>
      </c>
      <c r="E7" s="670" t="s">
        <v>1638</v>
      </c>
      <c r="F7" s="661"/>
      <c r="G7" s="662" t="s">
        <v>1639</v>
      </c>
      <c r="H7" s="671" t="s">
        <v>1392</v>
      </c>
      <c r="I7" s="669" t="s">
        <v>1392</v>
      </c>
      <c r="J7" s="672" t="s">
        <v>730</v>
      </c>
      <c r="K7" s="670" t="s">
        <v>1638</v>
      </c>
      <c r="L7" s="661"/>
      <c r="M7" s="673" t="s">
        <v>1640</v>
      </c>
      <c r="N7" s="674" t="s">
        <v>1392</v>
      </c>
      <c r="O7" s="675" t="s">
        <v>1392</v>
      </c>
      <c r="P7" s="676" t="s">
        <v>730</v>
      </c>
      <c r="Q7" s="677" t="s">
        <v>1638</v>
      </c>
      <c r="R7" s="661"/>
      <c r="S7" s="673" t="s">
        <v>1641</v>
      </c>
      <c r="T7" s="674" t="s">
        <v>1392</v>
      </c>
      <c r="U7" s="675" t="s">
        <v>1392</v>
      </c>
      <c r="V7" s="676" t="s">
        <v>730</v>
      </c>
      <c r="W7" s="677" t="s">
        <v>1638</v>
      </c>
      <c r="X7" s="655"/>
      <c r="Y7" s="673" t="s">
        <v>1642</v>
      </c>
      <c r="Z7" s="674" t="s">
        <v>1392</v>
      </c>
      <c r="AA7" s="675" t="s">
        <v>1392</v>
      </c>
      <c r="AB7" s="676" t="s">
        <v>730</v>
      </c>
      <c r="AC7" s="677" t="s">
        <v>1638</v>
      </c>
      <c r="AE7" s="678" t="s">
        <v>1638</v>
      </c>
    </row>
    <row r="8" spans="2:31">
      <c r="B8" s="1024" t="s">
        <v>691</v>
      </c>
      <c r="C8" s="1025"/>
      <c r="D8" s="1025"/>
      <c r="E8" s="1026">
        <f>C8*D8</f>
        <v>0</v>
      </c>
      <c r="F8" s="1027"/>
      <c r="G8" s="1028"/>
      <c r="H8" s="1029"/>
      <c r="I8" s="1029"/>
      <c r="J8" s="1025"/>
      <c r="K8" s="1026">
        <f>H8*I8*J8</f>
        <v>0</v>
      </c>
      <c r="L8" s="1027"/>
      <c r="M8" s="1028"/>
      <c r="N8" s="1029"/>
      <c r="O8" s="1029"/>
      <c r="P8" s="1025"/>
      <c r="Q8" s="1026">
        <f>N8*O8*P8</f>
        <v>0</v>
      </c>
      <c r="R8" s="1027"/>
      <c r="S8" s="1028"/>
      <c r="T8" s="1029"/>
      <c r="U8" s="1029"/>
      <c r="V8" s="1025"/>
      <c r="W8" s="1026">
        <f>T8*U8*V8</f>
        <v>0</v>
      </c>
      <c r="X8" s="1030"/>
      <c r="Y8" s="1028"/>
      <c r="Z8" s="1029"/>
      <c r="AA8" s="1029"/>
      <c r="AB8" s="1025"/>
      <c r="AC8" s="1026">
        <f>Z8*AA8*AB8</f>
        <v>0</v>
      </c>
      <c r="AD8" s="991"/>
      <c r="AE8" s="1031">
        <f>E8-K8-Q8-W8-AC8</f>
        <v>0</v>
      </c>
    </row>
    <row r="9" spans="2:31">
      <c r="B9" s="1032"/>
      <c r="C9" s="1033"/>
      <c r="D9" s="1033"/>
      <c r="E9" s="1034">
        <f>C9*D9</f>
        <v>0</v>
      </c>
      <c r="F9" s="1027"/>
      <c r="G9" s="1035"/>
      <c r="H9" s="1036"/>
      <c r="I9" s="1036"/>
      <c r="J9" s="1033"/>
      <c r="K9" s="1034">
        <f>H9*I9*J9</f>
        <v>0</v>
      </c>
      <c r="L9" s="1027"/>
      <c r="M9" s="1035"/>
      <c r="N9" s="1036"/>
      <c r="O9" s="1036"/>
      <c r="P9" s="1033"/>
      <c r="Q9" s="1034">
        <f>N9*O9*P9</f>
        <v>0</v>
      </c>
      <c r="R9" s="1027"/>
      <c r="S9" s="1035"/>
      <c r="T9" s="1036"/>
      <c r="U9" s="1036"/>
      <c r="V9" s="1033"/>
      <c r="W9" s="1034">
        <f>T9*U9*V9</f>
        <v>0</v>
      </c>
      <c r="X9" s="1030"/>
      <c r="Y9" s="1035"/>
      <c r="Z9" s="1036"/>
      <c r="AA9" s="1036"/>
      <c r="AB9" s="1033"/>
      <c r="AC9" s="1034">
        <f>Z9*AA9*AB9</f>
        <v>0</v>
      </c>
      <c r="AD9" s="991"/>
      <c r="AE9" s="1037">
        <f>E9-K9-Q9-W9-AC9</f>
        <v>0</v>
      </c>
    </row>
    <row r="10" spans="2:31" ht="15.75" thickBot="1">
      <c r="B10" s="1038"/>
      <c r="C10" s="1039"/>
      <c r="D10" s="1039"/>
      <c r="E10" s="1040">
        <f>C10*D10</f>
        <v>0</v>
      </c>
      <c r="F10" s="1027"/>
      <c r="G10" s="1041"/>
      <c r="H10" s="1042"/>
      <c r="I10" s="1042"/>
      <c r="J10" s="1039"/>
      <c r="K10" s="1040">
        <f>H10*I10*J10</f>
        <v>0</v>
      </c>
      <c r="L10" s="1027"/>
      <c r="M10" s="1041"/>
      <c r="N10" s="1042"/>
      <c r="O10" s="1042"/>
      <c r="P10" s="1039"/>
      <c r="Q10" s="1040">
        <f>N10*O10*P10</f>
        <v>0</v>
      </c>
      <c r="R10" s="1027"/>
      <c r="S10" s="1041"/>
      <c r="T10" s="1042"/>
      <c r="U10" s="1042"/>
      <c r="V10" s="1039"/>
      <c r="W10" s="1040">
        <f>T10*U10*V10</f>
        <v>0</v>
      </c>
      <c r="X10" s="1030"/>
      <c r="Y10" s="1041"/>
      <c r="Z10" s="1042"/>
      <c r="AA10" s="1042"/>
      <c r="AB10" s="1039"/>
      <c r="AC10" s="1040">
        <f>Z10*AA10*AB10</f>
        <v>0</v>
      </c>
      <c r="AD10" s="991"/>
      <c r="AE10" s="1043">
        <f>E10-K10-Q10-W10-AC10</f>
        <v>0</v>
      </c>
    </row>
    <row r="11" spans="2:31" ht="15.75" thickBot="1">
      <c r="B11" s="1044" t="s">
        <v>1643</v>
      </c>
      <c r="C11" s="1045">
        <f>SUM(C8:C10)</f>
        <v>0</v>
      </c>
      <c r="D11" s="1046"/>
      <c r="E11" s="1047">
        <f>SUM(E8:E10)</f>
        <v>0</v>
      </c>
      <c r="F11" s="1027"/>
      <c r="G11" s="1048" t="s">
        <v>1643</v>
      </c>
      <c r="H11" s="2523"/>
      <c r="I11" s="2524"/>
      <c r="J11" s="1045">
        <f>J8+J10</f>
        <v>0</v>
      </c>
      <c r="K11" s="1049">
        <f>SUM(K8:K10)</f>
        <v>0</v>
      </c>
      <c r="L11" s="1027"/>
      <c r="M11" s="1048" t="s">
        <v>1643</v>
      </c>
      <c r="N11" s="2535"/>
      <c r="O11" s="2536"/>
      <c r="P11" s="1045">
        <f>P8+P10</f>
        <v>0</v>
      </c>
      <c r="Q11" s="1049">
        <f>SUM(Q8:Q10)</f>
        <v>0</v>
      </c>
      <c r="R11" s="1027"/>
      <c r="S11" s="1048" t="s">
        <v>1643</v>
      </c>
      <c r="T11" s="2530"/>
      <c r="U11" s="2537"/>
      <c r="V11" s="1045">
        <f>V8+V10</f>
        <v>0</v>
      </c>
      <c r="W11" s="1049">
        <f>SUM(W8:W10)</f>
        <v>0</v>
      </c>
      <c r="X11" s="1030"/>
      <c r="Y11" s="1048" t="s">
        <v>1643</v>
      </c>
      <c r="Z11" s="2535"/>
      <c r="AA11" s="2536"/>
      <c r="AB11" s="1045">
        <f>AB8+AB10</f>
        <v>0</v>
      </c>
      <c r="AC11" s="1049">
        <f>SUM(AC8:AC10)</f>
        <v>0</v>
      </c>
      <c r="AD11" s="991"/>
      <c r="AE11" s="1050">
        <f>E11-K11-Q11-W11-AC11</f>
        <v>0</v>
      </c>
    </row>
    <row r="12" spans="2:31" ht="5.65" customHeight="1" thickBot="1">
      <c r="B12" s="682"/>
      <c r="C12" s="688"/>
      <c r="D12" s="689"/>
      <c r="E12" s="688"/>
      <c r="F12" s="682"/>
      <c r="G12" s="682"/>
      <c r="H12" s="682"/>
      <c r="I12" s="682"/>
      <c r="J12" s="688"/>
      <c r="K12" s="688"/>
      <c r="L12" s="682"/>
      <c r="M12" s="682"/>
      <c r="N12" s="688"/>
      <c r="O12" s="688"/>
      <c r="P12" s="688"/>
      <c r="Q12" s="688"/>
      <c r="R12" s="682"/>
      <c r="S12" s="682"/>
      <c r="T12" s="682"/>
      <c r="U12" s="682"/>
      <c r="V12" s="688"/>
      <c r="W12" s="688"/>
      <c r="X12" s="682"/>
      <c r="Y12" s="688"/>
      <c r="Z12" s="688"/>
      <c r="AA12" s="688"/>
      <c r="AB12" s="688"/>
      <c r="AC12" s="688"/>
      <c r="AD12" s="682"/>
      <c r="AE12" s="688"/>
    </row>
    <row r="13" spans="2:31">
      <c r="B13" s="1051" t="s">
        <v>1644</v>
      </c>
      <c r="C13" s="679"/>
      <c r="D13" s="679"/>
      <c r="E13" s="728">
        <f>C13*D13</f>
        <v>0</v>
      </c>
      <c r="F13" s="1052"/>
      <c r="G13" s="1053"/>
      <c r="H13" s="680"/>
      <c r="I13" s="680"/>
      <c r="J13" s="679"/>
      <c r="K13" s="728">
        <f>H13*I13*J13</f>
        <v>0</v>
      </c>
      <c r="L13" s="1052"/>
      <c r="M13" s="1053"/>
      <c r="N13" s="680"/>
      <c r="O13" s="680"/>
      <c r="P13" s="679"/>
      <c r="Q13" s="728">
        <f>N13*O13*P13</f>
        <v>0</v>
      </c>
      <c r="R13" s="1052"/>
      <c r="S13" s="1053"/>
      <c r="T13" s="680"/>
      <c r="U13" s="680"/>
      <c r="V13" s="679"/>
      <c r="W13" s="728">
        <f>T13*U13*V13</f>
        <v>0</v>
      </c>
      <c r="X13" s="1054"/>
      <c r="Y13" s="1053"/>
      <c r="Z13" s="680"/>
      <c r="AA13" s="680"/>
      <c r="AB13" s="679"/>
      <c r="AC13" s="728">
        <f>Z13*AA13*AB13</f>
        <v>0</v>
      </c>
      <c r="AD13" s="1055"/>
      <c r="AE13" s="1056">
        <f>E13-K13-Q13-W13-AC13</f>
        <v>0</v>
      </c>
    </row>
    <row r="14" spans="2:31">
      <c r="B14" s="1057"/>
      <c r="C14" s="683"/>
      <c r="D14" s="683"/>
      <c r="E14" s="1058">
        <f>C14*D14</f>
        <v>0</v>
      </c>
      <c r="F14" s="1052"/>
      <c r="G14" s="1059"/>
      <c r="H14" s="684"/>
      <c r="I14" s="684"/>
      <c r="J14" s="683"/>
      <c r="K14" s="1058">
        <f>H14*I14*J14</f>
        <v>0</v>
      </c>
      <c r="L14" s="1052"/>
      <c r="M14" s="1059"/>
      <c r="N14" s="684"/>
      <c r="O14" s="684"/>
      <c r="P14" s="683"/>
      <c r="Q14" s="1058">
        <f>N14*O14*P14</f>
        <v>0</v>
      </c>
      <c r="R14" s="1052"/>
      <c r="S14" s="1059"/>
      <c r="T14" s="684"/>
      <c r="U14" s="684"/>
      <c r="V14" s="683"/>
      <c r="W14" s="1058">
        <f>T14*U14*V14</f>
        <v>0</v>
      </c>
      <c r="X14" s="1054"/>
      <c r="Y14" s="1059"/>
      <c r="Z14" s="684"/>
      <c r="AA14" s="684"/>
      <c r="AB14" s="683"/>
      <c r="AC14" s="1058">
        <f>Z14*AA14*AB14</f>
        <v>0</v>
      </c>
      <c r="AD14" s="1055"/>
      <c r="AE14" s="1060">
        <f>E14-K14-Q14-W14-AC14</f>
        <v>0</v>
      </c>
    </row>
    <row r="15" spans="2:31" ht="15.75" thickBot="1">
      <c r="B15" s="1061"/>
      <c r="C15" s="685"/>
      <c r="D15" s="685"/>
      <c r="E15" s="686">
        <f>C15*D15</f>
        <v>0</v>
      </c>
      <c r="F15" s="1052"/>
      <c r="G15" s="1062"/>
      <c r="H15" s="687"/>
      <c r="I15" s="687"/>
      <c r="J15" s="685"/>
      <c r="K15" s="686">
        <f>H15*I15*J15</f>
        <v>0</v>
      </c>
      <c r="L15" s="1052"/>
      <c r="M15" s="1062"/>
      <c r="N15" s="687"/>
      <c r="O15" s="687"/>
      <c r="P15" s="685"/>
      <c r="Q15" s="686">
        <f>N15*O15*P15</f>
        <v>0</v>
      </c>
      <c r="R15" s="1052"/>
      <c r="S15" s="1062"/>
      <c r="T15" s="687"/>
      <c r="U15" s="687"/>
      <c r="V15" s="685"/>
      <c r="W15" s="686">
        <f>T15*U15*V15</f>
        <v>0</v>
      </c>
      <c r="X15" s="1054"/>
      <c r="Y15" s="1062"/>
      <c r="Z15" s="687"/>
      <c r="AA15" s="687"/>
      <c r="AB15" s="685"/>
      <c r="AC15" s="686">
        <f>Z15*AA15*AB15</f>
        <v>0</v>
      </c>
      <c r="AD15" s="1055"/>
      <c r="AE15" s="1063">
        <f>E15-K15-Q15-W15-AC15</f>
        <v>0</v>
      </c>
    </row>
    <row r="16" spans="2:31" ht="15.75" thickBot="1">
      <c r="B16" s="1064" t="s">
        <v>1643</v>
      </c>
      <c r="C16" s="729">
        <f>SUM(C13:C15)</f>
        <v>0</v>
      </c>
      <c r="D16" s="730"/>
      <c r="E16" s="731">
        <f>SUM(E13:E15)</f>
        <v>0</v>
      </c>
      <c r="F16" s="1052"/>
      <c r="G16" s="1065" t="s">
        <v>1643</v>
      </c>
      <c r="H16" s="2571"/>
      <c r="I16" s="2572"/>
      <c r="J16" s="729">
        <f>J13+J15</f>
        <v>0</v>
      </c>
      <c r="K16" s="1066">
        <f>SUM(K13:K15)</f>
        <v>0</v>
      </c>
      <c r="L16" s="1052"/>
      <c r="M16" s="1065" t="s">
        <v>1643</v>
      </c>
      <c r="N16" s="2573"/>
      <c r="O16" s="2574"/>
      <c r="P16" s="729">
        <f>P13+P15</f>
        <v>0</v>
      </c>
      <c r="Q16" s="1066">
        <f>SUM(Q13:Q15)</f>
        <v>0</v>
      </c>
      <c r="R16" s="1052"/>
      <c r="S16" s="1065" t="s">
        <v>1643</v>
      </c>
      <c r="T16" s="2575"/>
      <c r="U16" s="2576"/>
      <c r="V16" s="729">
        <f>V13+V15</f>
        <v>0</v>
      </c>
      <c r="W16" s="1066">
        <f>SUM(W13:W15)</f>
        <v>0</v>
      </c>
      <c r="X16" s="1054"/>
      <c r="Y16" s="1065" t="s">
        <v>1643</v>
      </c>
      <c r="Z16" s="2573"/>
      <c r="AA16" s="2574"/>
      <c r="AB16" s="729">
        <f>AB13+AB15</f>
        <v>0</v>
      </c>
      <c r="AC16" s="1066">
        <f>SUM(AC13:AC15)</f>
        <v>0</v>
      </c>
      <c r="AD16" s="1055"/>
      <c r="AE16" s="1067">
        <f>E16-K16-Q16-W16-AC16</f>
        <v>0</v>
      </c>
    </row>
    <row r="17" spans="2:31" ht="5.65" customHeight="1" thickBot="1">
      <c r="B17" s="682"/>
      <c r="C17" s="688"/>
      <c r="D17" s="689"/>
      <c r="E17" s="688"/>
      <c r="F17" s="682"/>
      <c r="G17" s="682"/>
      <c r="H17" s="682"/>
      <c r="I17" s="682"/>
      <c r="J17" s="688"/>
      <c r="K17" s="688"/>
      <c r="L17" s="682"/>
      <c r="M17" s="682"/>
      <c r="N17" s="688"/>
      <c r="O17" s="688"/>
      <c r="P17" s="688"/>
      <c r="Q17" s="688"/>
      <c r="R17" s="682"/>
      <c r="S17" s="682"/>
      <c r="T17" s="682"/>
      <c r="U17" s="682"/>
      <c r="V17" s="688"/>
      <c r="W17" s="688"/>
      <c r="X17" s="682"/>
      <c r="Y17" s="688"/>
      <c r="Z17" s="688"/>
      <c r="AA17" s="688"/>
      <c r="AB17" s="688"/>
      <c r="AC17" s="688"/>
      <c r="AD17" s="682"/>
      <c r="AE17" s="688"/>
    </row>
    <row r="18" spans="2:31">
      <c r="B18" s="1024" t="s">
        <v>1645</v>
      </c>
      <c r="C18" s="1025"/>
      <c r="D18" s="1025"/>
      <c r="E18" s="1026">
        <f>C18*D18</f>
        <v>0</v>
      </c>
      <c r="F18" s="1027"/>
      <c r="G18" s="1028"/>
      <c r="H18" s="1029"/>
      <c r="I18" s="1029"/>
      <c r="J18" s="1025"/>
      <c r="K18" s="1026">
        <f>H18*I18*J18</f>
        <v>0</v>
      </c>
      <c r="L18" s="1027"/>
      <c r="M18" s="1028"/>
      <c r="N18" s="1029"/>
      <c r="O18" s="1029"/>
      <c r="P18" s="1025"/>
      <c r="Q18" s="1026">
        <f>N18*O18*P18</f>
        <v>0</v>
      </c>
      <c r="R18" s="1027"/>
      <c r="S18" s="1028"/>
      <c r="T18" s="1029"/>
      <c r="U18" s="1029"/>
      <c r="V18" s="1025"/>
      <c r="W18" s="1026">
        <f>T18*U18*V18</f>
        <v>0</v>
      </c>
      <c r="X18" s="1030"/>
      <c r="Y18" s="1028"/>
      <c r="Z18" s="1029"/>
      <c r="AA18" s="1029"/>
      <c r="AB18" s="1025"/>
      <c r="AC18" s="1026">
        <f>Z18*AA18*AB18</f>
        <v>0</v>
      </c>
      <c r="AD18" s="991"/>
      <c r="AE18" s="1031">
        <f>E18-K18-Q18-W18-AC18</f>
        <v>0</v>
      </c>
    </row>
    <row r="19" spans="2:31">
      <c r="B19" s="1032"/>
      <c r="C19" s="1033"/>
      <c r="D19" s="1033"/>
      <c r="E19" s="1034">
        <f>C19*D19</f>
        <v>0</v>
      </c>
      <c r="F19" s="1027"/>
      <c r="G19" s="1035"/>
      <c r="H19" s="1036"/>
      <c r="I19" s="1036"/>
      <c r="J19" s="1033"/>
      <c r="K19" s="1034">
        <f>H19*I19*J19</f>
        <v>0</v>
      </c>
      <c r="L19" s="1027"/>
      <c r="M19" s="1035"/>
      <c r="N19" s="1036"/>
      <c r="O19" s="1036"/>
      <c r="P19" s="1033"/>
      <c r="Q19" s="1034">
        <f>N19*O19*P19</f>
        <v>0</v>
      </c>
      <c r="R19" s="1027"/>
      <c r="S19" s="1035"/>
      <c r="T19" s="1036"/>
      <c r="U19" s="1036"/>
      <c r="V19" s="1033"/>
      <c r="W19" s="1034">
        <f>T19*U19*V19</f>
        <v>0</v>
      </c>
      <c r="X19" s="1030"/>
      <c r="Y19" s="1035"/>
      <c r="Z19" s="1036"/>
      <c r="AA19" s="1036"/>
      <c r="AB19" s="1033"/>
      <c r="AC19" s="1034">
        <f>Z19*AA19*AB19</f>
        <v>0</v>
      </c>
      <c r="AD19" s="991"/>
      <c r="AE19" s="1037">
        <f>E19-K19-Q19-W19-AC19</f>
        <v>0</v>
      </c>
    </row>
    <row r="20" spans="2:31" ht="15.75" thickBot="1">
      <c r="B20" s="1038"/>
      <c r="C20" s="1039"/>
      <c r="D20" s="1039"/>
      <c r="E20" s="1040">
        <f>C20*D20</f>
        <v>0</v>
      </c>
      <c r="F20" s="1027"/>
      <c r="G20" s="1041"/>
      <c r="H20" s="1042"/>
      <c r="I20" s="1042"/>
      <c r="J20" s="1039"/>
      <c r="K20" s="1040">
        <f>H20*I20*J20</f>
        <v>0</v>
      </c>
      <c r="L20" s="1027"/>
      <c r="M20" s="1041"/>
      <c r="N20" s="1042"/>
      <c r="O20" s="1042"/>
      <c r="P20" s="1039"/>
      <c r="Q20" s="1040">
        <f>N20*O20*P20</f>
        <v>0</v>
      </c>
      <c r="R20" s="1027"/>
      <c r="S20" s="1041"/>
      <c r="T20" s="1042"/>
      <c r="U20" s="1042"/>
      <c r="V20" s="1039"/>
      <c r="W20" s="1040">
        <f>T20*U20*V20</f>
        <v>0</v>
      </c>
      <c r="X20" s="1030"/>
      <c r="Y20" s="1041"/>
      <c r="Z20" s="1042"/>
      <c r="AA20" s="1042"/>
      <c r="AB20" s="1039"/>
      <c r="AC20" s="1040">
        <f>Z20*AA20*AB20</f>
        <v>0</v>
      </c>
      <c r="AD20" s="991"/>
      <c r="AE20" s="1043">
        <f>E20-K20-Q20-W20-AC20</f>
        <v>0</v>
      </c>
    </row>
    <row r="21" spans="2:31" ht="15.75" thickBot="1">
      <c r="B21" s="1044" t="s">
        <v>1643</v>
      </c>
      <c r="C21" s="1045">
        <f>SUM(C18:C20)</f>
        <v>0</v>
      </c>
      <c r="D21" s="1046"/>
      <c r="E21" s="1047">
        <f>SUM(E18:E20)</f>
        <v>0</v>
      </c>
      <c r="F21" s="1027"/>
      <c r="G21" s="1048" t="s">
        <v>1643</v>
      </c>
      <c r="H21" s="2523"/>
      <c r="I21" s="2524"/>
      <c r="J21" s="1045">
        <f>J18+J20</f>
        <v>0</v>
      </c>
      <c r="K21" s="1049">
        <f>SUM(K18:K20)</f>
        <v>0</v>
      </c>
      <c r="L21" s="1027"/>
      <c r="M21" s="1048" t="s">
        <v>1643</v>
      </c>
      <c r="N21" s="2535"/>
      <c r="O21" s="2536"/>
      <c r="P21" s="1045">
        <f>P18+P20</f>
        <v>0</v>
      </c>
      <c r="Q21" s="1049">
        <f>SUM(Q18:Q20)</f>
        <v>0</v>
      </c>
      <c r="R21" s="1027"/>
      <c r="S21" s="1048" t="s">
        <v>1643</v>
      </c>
      <c r="T21" s="2530"/>
      <c r="U21" s="2537"/>
      <c r="V21" s="1045">
        <f>V18+V20</f>
        <v>0</v>
      </c>
      <c r="W21" s="1049">
        <f>SUM(W18:W20)</f>
        <v>0</v>
      </c>
      <c r="X21" s="1030"/>
      <c r="Y21" s="1048" t="s">
        <v>1643</v>
      </c>
      <c r="Z21" s="2535"/>
      <c r="AA21" s="2536"/>
      <c r="AB21" s="1045">
        <f>AB18+AB20</f>
        <v>0</v>
      </c>
      <c r="AC21" s="1049">
        <f>SUM(AC18:AC20)</f>
        <v>0</v>
      </c>
      <c r="AD21" s="991"/>
      <c r="AE21" s="1050">
        <f>E21-K21-Q21-W21-AC21</f>
        <v>0</v>
      </c>
    </row>
    <row r="22" spans="2:31" ht="5.65" customHeight="1" thickBot="1">
      <c r="B22" s="991"/>
      <c r="C22" s="1068"/>
      <c r="D22" s="1068"/>
      <c r="E22" s="1068"/>
      <c r="F22" s="991"/>
      <c r="G22" s="991"/>
      <c r="H22" s="991"/>
      <c r="I22" s="991"/>
      <c r="J22" s="1068"/>
      <c r="K22" s="1068"/>
      <c r="L22" s="991"/>
      <c r="M22" s="991"/>
      <c r="N22" s="1068"/>
      <c r="O22" s="1068"/>
      <c r="P22" s="1068"/>
      <c r="Q22" s="1068"/>
      <c r="R22" s="991"/>
      <c r="S22" s="991"/>
      <c r="T22" s="991"/>
      <c r="U22" s="991"/>
      <c r="V22" s="1068"/>
      <c r="W22" s="1068"/>
      <c r="X22" s="991"/>
      <c r="Y22" s="1068"/>
      <c r="Z22" s="1068"/>
      <c r="AA22" s="1068"/>
      <c r="AB22" s="1068"/>
      <c r="AC22" s="1068"/>
      <c r="AD22" s="991"/>
      <c r="AE22" s="1069"/>
    </row>
    <row r="23" spans="2:31">
      <c r="B23" s="1024" t="s">
        <v>479</v>
      </c>
      <c r="C23" s="1025"/>
      <c r="D23" s="1025"/>
      <c r="E23" s="1026">
        <f>C23*D23</f>
        <v>0</v>
      </c>
      <c r="F23" s="1027"/>
      <c r="G23" s="1028"/>
      <c r="H23" s="1029"/>
      <c r="I23" s="1029"/>
      <c r="J23" s="1025"/>
      <c r="K23" s="1026">
        <f>H23*I23*J23</f>
        <v>0</v>
      </c>
      <c r="L23" s="1027"/>
      <c r="M23" s="1028"/>
      <c r="N23" s="1029"/>
      <c r="O23" s="1029"/>
      <c r="P23" s="1025"/>
      <c r="Q23" s="1026">
        <f>N23*O23*P23</f>
        <v>0</v>
      </c>
      <c r="R23" s="1027"/>
      <c r="S23" s="1028"/>
      <c r="T23" s="1029"/>
      <c r="U23" s="1029"/>
      <c r="V23" s="1025"/>
      <c r="W23" s="1026">
        <f>T23*U23*V23</f>
        <v>0</v>
      </c>
      <c r="X23" s="1030"/>
      <c r="Y23" s="1028"/>
      <c r="Z23" s="1029"/>
      <c r="AA23" s="1029"/>
      <c r="AB23" s="1025"/>
      <c r="AC23" s="1026">
        <f>Z23*AA23*AB23</f>
        <v>0</v>
      </c>
      <c r="AD23" s="991"/>
      <c r="AE23" s="1031">
        <f>E23-K23-Q23-W23-AC23</f>
        <v>0</v>
      </c>
    </row>
    <row r="24" spans="2:31">
      <c r="B24" s="1032"/>
      <c r="C24" s="1033"/>
      <c r="D24" s="1033"/>
      <c r="E24" s="1034">
        <f>C24*D24</f>
        <v>0</v>
      </c>
      <c r="F24" s="1027"/>
      <c r="G24" s="1035"/>
      <c r="H24" s="1036"/>
      <c r="I24" s="1036"/>
      <c r="J24" s="1033"/>
      <c r="K24" s="1034">
        <f>H24*I24*J24</f>
        <v>0</v>
      </c>
      <c r="L24" s="1027"/>
      <c r="M24" s="1035"/>
      <c r="N24" s="1036"/>
      <c r="O24" s="1036"/>
      <c r="P24" s="1033"/>
      <c r="Q24" s="1034">
        <f>N24*O24*P24</f>
        <v>0</v>
      </c>
      <c r="R24" s="1027"/>
      <c r="S24" s="1035"/>
      <c r="T24" s="1036"/>
      <c r="U24" s="1036"/>
      <c r="V24" s="1033"/>
      <c r="W24" s="1034">
        <f>T24*U24*V24</f>
        <v>0</v>
      </c>
      <c r="X24" s="1030"/>
      <c r="Y24" s="1035"/>
      <c r="Z24" s="1036"/>
      <c r="AA24" s="1036"/>
      <c r="AB24" s="1033"/>
      <c r="AC24" s="1034">
        <f>Z24*AA24*AB24</f>
        <v>0</v>
      </c>
      <c r="AD24" s="991"/>
      <c r="AE24" s="1037">
        <f>E24-K24-Q24-W24-AC24</f>
        <v>0</v>
      </c>
    </row>
    <row r="25" spans="2:31" ht="15.75" thickBot="1">
      <c r="B25" s="1038"/>
      <c r="C25" s="1039"/>
      <c r="D25" s="1039"/>
      <c r="E25" s="1040">
        <f>C25*D25</f>
        <v>0</v>
      </c>
      <c r="F25" s="1027"/>
      <c r="G25" s="1041"/>
      <c r="H25" s="1042"/>
      <c r="I25" s="1042"/>
      <c r="J25" s="1039"/>
      <c r="K25" s="1040">
        <f>H25*I25*J25</f>
        <v>0</v>
      </c>
      <c r="L25" s="1027"/>
      <c r="M25" s="1041"/>
      <c r="N25" s="1042"/>
      <c r="O25" s="1042"/>
      <c r="P25" s="1039"/>
      <c r="Q25" s="1040">
        <f>N25*O25*P25</f>
        <v>0</v>
      </c>
      <c r="R25" s="1027"/>
      <c r="S25" s="1041"/>
      <c r="T25" s="1042"/>
      <c r="U25" s="1042"/>
      <c r="V25" s="1039"/>
      <c r="W25" s="1040">
        <f>T25*U25*V25</f>
        <v>0</v>
      </c>
      <c r="X25" s="1030"/>
      <c r="Y25" s="1041"/>
      <c r="Z25" s="1042"/>
      <c r="AA25" s="1042"/>
      <c r="AB25" s="1039"/>
      <c r="AC25" s="1040">
        <f>Z25*AA25*AB25</f>
        <v>0</v>
      </c>
      <c r="AD25" s="991"/>
      <c r="AE25" s="1043">
        <f>E25-K25-Q25-W25-AC25</f>
        <v>0</v>
      </c>
    </row>
    <row r="26" spans="2:31" ht="15.75" thickBot="1">
      <c r="B26" s="1044" t="s">
        <v>1643</v>
      </c>
      <c r="C26" s="1045">
        <f>SUM(C23:C25)</f>
        <v>0</v>
      </c>
      <c r="D26" s="1046"/>
      <c r="E26" s="1047">
        <f>SUM(E23:E25)</f>
        <v>0</v>
      </c>
      <c r="F26" s="1027"/>
      <c r="G26" s="1048" t="s">
        <v>1643</v>
      </c>
      <c r="H26" s="2523"/>
      <c r="I26" s="2524"/>
      <c r="J26" s="1045">
        <f>J23+J25</f>
        <v>0</v>
      </c>
      <c r="K26" s="1049">
        <f>SUM(K23:K25)</f>
        <v>0</v>
      </c>
      <c r="L26" s="1027"/>
      <c r="M26" s="1048" t="s">
        <v>1643</v>
      </c>
      <c r="N26" s="2535"/>
      <c r="O26" s="2536"/>
      <c r="P26" s="1045">
        <f>P23+P25</f>
        <v>0</v>
      </c>
      <c r="Q26" s="1049">
        <f>SUM(Q23:Q25)</f>
        <v>0</v>
      </c>
      <c r="R26" s="1027"/>
      <c r="S26" s="1048" t="s">
        <v>1643</v>
      </c>
      <c r="T26" s="2530"/>
      <c r="U26" s="2537"/>
      <c r="V26" s="1045">
        <f>V23+V25</f>
        <v>0</v>
      </c>
      <c r="W26" s="1049">
        <f>SUM(W23:W25)</f>
        <v>0</v>
      </c>
      <c r="X26" s="1030"/>
      <c r="Y26" s="1048" t="s">
        <v>1643</v>
      </c>
      <c r="Z26" s="2535"/>
      <c r="AA26" s="2536"/>
      <c r="AB26" s="1045">
        <f>AB23+AB25</f>
        <v>0</v>
      </c>
      <c r="AC26" s="1049">
        <f>SUM(AC23:AC25)</f>
        <v>0</v>
      </c>
      <c r="AD26" s="991"/>
      <c r="AE26" s="1050">
        <f>E26-K26-Q26-W26-AC26</f>
        <v>0</v>
      </c>
    </row>
    <row r="27" spans="2:31" ht="6" customHeight="1" thickBot="1">
      <c r="B27" s="991"/>
      <c r="C27" s="1068"/>
      <c r="D27" s="1068"/>
      <c r="E27" s="1068"/>
      <c r="F27" s="991"/>
      <c r="G27" s="991"/>
      <c r="H27" s="991"/>
      <c r="I27" s="991"/>
      <c r="J27" s="1068"/>
      <c r="K27" s="1068"/>
      <c r="L27" s="991"/>
      <c r="M27" s="991"/>
      <c r="N27" s="1068"/>
      <c r="O27" s="1068"/>
      <c r="P27" s="1068"/>
      <c r="Q27" s="1068"/>
      <c r="R27" s="991"/>
      <c r="S27" s="991"/>
      <c r="T27" s="991"/>
      <c r="U27" s="991"/>
      <c r="V27" s="1068"/>
      <c r="W27" s="1068"/>
      <c r="X27" s="991"/>
      <c r="Y27" s="1068"/>
      <c r="Z27" s="1068"/>
      <c r="AA27" s="1068"/>
      <c r="AB27" s="1068"/>
      <c r="AC27" s="1068"/>
      <c r="AD27" s="991"/>
      <c r="AE27" s="1068"/>
    </row>
    <row r="28" spans="2:31" ht="15.75" thickBot="1">
      <c r="B28" s="1070" t="s">
        <v>1646</v>
      </c>
      <c r="C28" s="1045">
        <f>C11+C16+C21+C26</f>
        <v>0</v>
      </c>
      <c r="D28" s="1071"/>
      <c r="E28" s="1072">
        <f>E11+E16+E21+E26</f>
        <v>0</v>
      </c>
      <c r="F28" s="1027"/>
      <c r="G28" s="1073" t="s">
        <v>1646</v>
      </c>
      <c r="H28" s="2526"/>
      <c r="I28" s="2527"/>
      <c r="J28" s="1045">
        <f>J11+J16+J21+J26</f>
        <v>0</v>
      </c>
      <c r="K28" s="1072">
        <f>K11+K16+K21+K26</f>
        <v>0</v>
      </c>
      <c r="L28" s="1027"/>
      <c r="M28" s="1073" t="s">
        <v>1646</v>
      </c>
      <c r="N28" s="2528"/>
      <c r="O28" s="2529"/>
      <c r="P28" s="1045">
        <f>P11+P16+P21+P26</f>
        <v>0</v>
      </c>
      <c r="Q28" s="1072">
        <f>Q11+Q16+Q21+Q26</f>
        <v>0</v>
      </c>
      <c r="R28" s="1027"/>
      <c r="S28" s="1073" t="s">
        <v>1646</v>
      </c>
      <c r="T28" s="2530"/>
      <c r="U28" s="2531"/>
      <c r="V28" s="1045">
        <f>V11+V16+V21+V26</f>
        <v>0</v>
      </c>
      <c r="W28" s="1072">
        <f>W11+W16+W21+W26</f>
        <v>0</v>
      </c>
      <c r="X28" s="1030"/>
      <c r="Y28" s="1073" t="s">
        <v>1646</v>
      </c>
      <c r="Z28" s="2528"/>
      <c r="AA28" s="2529"/>
      <c r="AB28" s="1045">
        <f>AB11+AB16+AB21+AB26</f>
        <v>0</v>
      </c>
      <c r="AC28" s="1072">
        <f>AC11+AC16+AC21+AC26</f>
        <v>0</v>
      </c>
      <c r="AD28" s="1030"/>
      <c r="AE28" s="690">
        <f>AE11+AE16+AE21+AE26</f>
        <v>0</v>
      </c>
    </row>
    <row r="29" spans="2:31" ht="5.65" customHeight="1">
      <c r="B29" s="682"/>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2"/>
      <c r="AA29" s="682"/>
      <c r="AB29" s="682"/>
      <c r="AC29" s="682"/>
      <c r="AD29" s="682"/>
      <c r="AE29" s="682"/>
    </row>
    <row r="30" spans="2:31" ht="12.6" customHeight="1" thickBot="1">
      <c r="B30" s="682"/>
      <c r="C30" s="682"/>
      <c r="D30" s="682"/>
      <c r="E30" s="682"/>
      <c r="F30" s="682"/>
      <c r="G30" s="682"/>
      <c r="H30" s="682"/>
      <c r="I30" s="682"/>
      <c r="J30" s="682"/>
      <c r="K30" s="682"/>
      <c r="L30" s="682"/>
      <c r="M30" s="682"/>
      <c r="N30" s="682"/>
      <c r="O30" s="682"/>
      <c r="P30" s="682"/>
      <c r="Q30" s="682"/>
      <c r="R30" s="682"/>
      <c r="S30" s="682"/>
      <c r="T30" s="682"/>
      <c r="U30" s="682"/>
      <c r="V30" s="682"/>
      <c r="W30" s="682"/>
      <c r="X30" s="682"/>
      <c r="Y30" s="682"/>
      <c r="Z30" s="682"/>
      <c r="AA30" s="682"/>
      <c r="AB30" s="682"/>
      <c r="AC30" s="682"/>
      <c r="AD30" s="682"/>
      <c r="AE30" s="682"/>
    </row>
    <row r="31" spans="2:31" ht="15.75" thickBot="1">
      <c r="B31" s="2563" t="s">
        <v>1647</v>
      </c>
      <c r="C31" s="2564"/>
      <c r="D31" s="2564"/>
      <c r="E31" s="2564"/>
      <c r="F31" s="2564"/>
      <c r="G31" s="2564"/>
      <c r="H31" s="2564"/>
      <c r="I31" s="2564"/>
      <c r="J31" s="2564"/>
      <c r="K31" s="2564"/>
      <c r="L31" s="2564"/>
      <c r="M31" s="2564"/>
      <c r="N31" s="2564"/>
      <c r="O31" s="2564"/>
      <c r="P31" s="2564"/>
      <c r="Q31" s="2564"/>
      <c r="R31" s="2564"/>
      <c r="S31" s="2564"/>
      <c r="T31" s="2564"/>
      <c r="U31" s="2564"/>
      <c r="V31" s="2564"/>
      <c r="W31" s="2564"/>
      <c r="X31" s="2564"/>
      <c r="Y31" s="2564"/>
      <c r="Z31" s="2564"/>
      <c r="AA31" s="2564"/>
      <c r="AB31" s="2564"/>
      <c r="AC31" s="2564"/>
      <c r="AD31" s="2564"/>
      <c r="AE31" s="2565"/>
    </row>
    <row r="32" spans="2:31" ht="7.5" customHeight="1" thickBot="1">
      <c r="B32" s="111"/>
      <c r="C32" s="111"/>
      <c r="D32" s="111"/>
      <c r="E32" s="111"/>
      <c r="F32" s="111"/>
      <c r="G32" s="111"/>
      <c r="H32" s="111"/>
      <c r="I32" s="111"/>
      <c r="J32" s="111"/>
      <c r="K32" s="111"/>
      <c r="L32" s="111"/>
      <c r="M32" s="111"/>
      <c r="N32" s="111"/>
      <c r="O32" s="111"/>
    </row>
    <row r="33" spans="2:31">
      <c r="B33" s="1074" t="s">
        <v>1625</v>
      </c>
      <c r="C33" s="2560" t="s">
        <v>1626</v>
      </c>
      <c r="D33" s="2561"/>
      <c r="E33" s="2562"/>
      <c r="F33" s="988"/>
      <c r="G33" s="656" t="s">
        <v>1627</v>
      </c>
      <c r="H33" s="2520" t="s">
        <v>1628</v>
      </c>
      <c r="I33" s="2521"/>
      <c r="J33" s="2521"/>
      <c r="K33" s="2522"/>
      <c r="L33" s="988"/>
      <c r="M33" s="656" t="s">
        <v>1627</v>
      </c>
      <c r="N33" s="2520" t="s">
        <v>1629</v>
      </c>
      <c r="O33" s="2521"/>
      <c r="P33" s="2521"/>
      <c r="Q33" s="2522"/>
      <c r="R33" s="988"/>
      <c r="S33" s="656" t="s">
        <v>1627</v>
      </c>
      <c r="T33" s="2520" t="s">
        <v>1630</v>
      </c>
      <c r="U33" s="2521"/>
      <c r="V33" s="2521"/>
      <c r="W33" s="2522"/>
      <c r="X33" s="988"/>
      <c r="Y33" s="656" t="s">
        <v>1627</v>
      </c>
      <c r="Z33" s="2520" t="s">
        <v>1631</v>
      </c>
      <c r="AA33" s="2521"/>
      <c r="AB33" s="2521"/>
      <c r="AC33" s="2522"/>
      <c r="AD33" s="162"/>
      <c r="AE33" s="720" t="s">
        <v>1632</v>
      </c>
    </row>
    <row r="34" spans="2:31">
      <c r="B34" s="1075"/>
      <c r="C34" s="1076" t="s">
        <v>1633</v>
      </c>
      <c r="D34" s="1077" t="s">
        <v>1634</v>
      </c>
      <c r="E34" s="1078" t="s">
        <v>1635</v>
      </c>
      <c r="F34" s="1079"/>
      <c r="G34" s="1080"/>
      <c r="H34" s="1081" t="s">
        <v>1636</v>
      </c>
      <c r="I34" s="1082" t="s">
        <v>1634</v>
      </c>
      <c r="J34" s="1083" t="s">
        <v>1637</v>
      </c>
      <c r="K34" s="1084" t="s">
        <v>1635</v>
      </c>
      <c r="L34" s="1079"/>
      <c r="M34" s="1080"/>
      <c r="N34" s="1081" t="s">
        <v>1636</v>
      </c>
      <c r="O34" s="1082" t="s">
        <v>1634</v>
      </c>
      <c r="P34" s="1083" t="s">
        <v>1637</v>
      </c>
      <c r="Q34" s="1084" t="s">
        <v>1635</v>
      </c>
      <c r="R34" s="1079"/>
      <c r="S34" s="1080"/>
      <c r="T34" s="1081" t="s">
        <v>1636</v>
      </c>
      <c r="U34" s="1082" t="s">
        <v>1634</v>
      </c>
      <c r="V34" s="1083" t="s">
        <v>1637</v>
      </c>
      <c r="W34" s="1084" t="s">
        <v>1635</v>
      </c>
      <c r="X34" s="1085"/>
      <c r="Y34" s="1080"/>
      <c r="Z34" s="1081" t="s">
        <v>1636</v>
      </c>
      <c r="AA34" s="1082" t="s">
        <v>1634</v>
      </c>
      <c r="AB34" s="1083" t="s">
        <v>1637</v>
      </c>
      <c r="AC34" s="1084" t="s">
        <v>1635</v>
      </c>
      <c r="AD34" s="159"/>
      <c r="AE34" s="1086" t="s">
        <v>1635</v>
      </c>
    </row>
    <row r="35" spans="2:31" ht="15.75" thickBot="1">
      <c r="B35" s="1075"/>
      <c r="C35" s="1087" t="s">
        <v>1392</v>
      </c>
      <c r="D35" s="1088" t="s">
        <v>1392</v>
      </c>
      <c r="E35" s="1089" t="s">
        <v>1638</v>
      </c>
      <c r="F35" s="1079"/>
      <c r="G35" s="1080" t="s">
        <v>1639</v>
      </c>
      <c r="H35" s="1090" t="s">
        <v>1392</v>
      </c>
      <c r="I35" s="1088" t="s">
        <v>1392</v>
      </c>
      <c r="J35" s="1091" t="s">
        <v>730</v>
      </c>
      <c r="K35" s="1089" t="s">
        <v>1638</v>
      </c>
      <c r="L35" s="1079"/>
      <c r="M35" s="1092" t="s">
        <v>1640</v>
      </c>
      <c r="N35" s="1093" t="s">
        <v>1392</v>
      </c>
      <c r="O35" s="1094" t="s">
        <v>1392</v>
      </c>
      <c r="P35" s="1095" t="s">
        <v>730</v>
      </c>
      <c r="Q35" s="1096" t="s">
        <v>1638</v>
      </c>
      <c r="R35" s="1079"/>
      <c r="S35" s="1092" t="s">
        <v>1641</v>
      </c>
      <c r="T35" s="1093" t="s">
        <v>1392</v>
      </c>
      <c r="U35" s="1094" t="s">
        <v>1392</v>
      </c>
      <c r="V35" s="1095" t="s">
        <v>730</v>
      </c>
      <c r="W35" s="1096" t="s">
        <v>1638</v>
      </c>
      <c r="X35" s="1085"/>
      <c r="Y35" s="1092" t="s">
        <v>1642</v>
      </c>
      <c r="Z35" s="1093" t="s">
        <v>1392</v>
      </c>
      <c r="AA35" s="1094" t="s">
        <v>1392</v>
      </c>
      <c r="AB35" s="1095" t="s">
        <v>730</v>
      </c>
      <c r="AC35" s="1096" t="s">
        <v>1638</v>
      </c>
      <c r="AD35" s="159"/>
      <c r="AE35" s="1097" t="s">
        <v>1638</v>
      </c>
    </row>
    <row r="36" spans="2:31">
      <c r="B36" s="1024" t="s">
        <v>691</v>
      </c>
      <c r="C36" s="1025"/>
      <c r="D36" s="1025"/>
      <c r="E36" s="1026">
        <f>C36*D36</f>
        <v>0</v>
      </c>
      <c r="F36" s="1098"/>
      <c r="G36" s="1028"/>
      <c r="H36" s="1025"/>
      <c r="I36" s="1025"/>
      <c r="J36" s="1025"/>
      <c r="K36" s="1026">
        <f>H36*I36*J36</f>
        <v>0</v>
      </c>
      <c r="L36" s="1098"/>
      <c r="M36" s="1028"/>
      <c r="N36" s="1025"/>
      <c r="O36" s="1025"/>
      <c r="P36" s="1025"/>
      <c r="Q36" s="1026">
        <f>N36*O36*P36</f>
        <v>0</v>
      </c>
      <c r="R36" s="1098"/>
      <c r="S36" s="1028"/>
      <c r="T36" s="1025"/>
      <c r="U36" s="1025"/>
      <c r="V36" s="1025"/>
      <c r="W36" s="1026">
        <f>T36*U36*V36</f>
        <v>0</v>
      </c>
      <c r="X36" s="1098"/>
      <c r="Y36" s="1028"/>
      <c r="Z36" s="1025"/>
      <c r="AA36" s="1025"/>
      <c r="AB36" s="1025"/>
      <c r="AC36" s="1026">
        <f>Z36*AA36*AB36</f>
        <v>0</v>
      </c>
      <c r="AD36" s="1068"/>
      <c r="AE36" s="1031">
        <f>E36-K36-Q36-W36-AC36</f>
        <v>0</v>
      </c>
    </row>
    <row r="37" spans="2:31">
      <c r="B37" s="1032"/>
      <c r="C37" s="1033"/>
      <c r="D37" s="1033"/>
      <c r="E37" s="1034">
        <f>C37*D37</f>
        <v>0</v>
      </c>
      <c r="F37" s="1098"/>
      <c r="G37" s="1035"/>
      <c r="H37" s="1033"/>
      <c r="I37" s="1033"/>
      <c r="J37" s="1033"/>
      <c r="K37" s="1034">
        <f>H37*I37*J37</f>
        <v>0</v>
      </c>
      <c r="L37" s="1098"/>
      <c r="M37" s="1035"/>
      <c r="N37" s="1033"/>
      <c r="O37" s="1033"/>
      <c r="P37" s="1033"/>
      <c r="Q37" s="1034">
        <f>N37*O37*P37</f>
        <v>0</v>
      </c>
      <c r="R37" s="1098"/>
      <c r="S37" s="1035"/>
      <c r="T37" s="1033"/>
      <c r="U37" s="1033"/>
      <c r="V37" s="1033"/>
      <c r="W37" s="1034">
        <f>T37*U37*V37</f>
        <v>0</v>
      </c>
      <c r="X37" s="1098"/>
      <c r="Y37" s="1035"/>
      <c r="Z37" s="1033"/>
      <c r="AA37" s="1033"/>
      <c r="AB37" s="1033"/>
      <c r="AC37" s="1034">
        <f>Z37*AA37*AB37</f>
        <v>0</v>
      </c>
      <c r="AD37" s="1068"/>
      <c r="AE37" s="1037">
        <f>E37-K37-Q37-W37-AC37</f>
        <v>0</v>
      </c>
    </row>
    <row r="38" spans="2:31" ht="15.75" thickBot="1">
      <c r="B38" s="1038"/>
      <c r="C38" s="1039"/>
      <c r="D38" s="1039"/>
      <c r="E38" s="1040">
        <f>C38*D38</f>
        <v>0</v>
      </c>
      <c r="F38" s="1098"/>
      <c r="G38" s="1041"/>
      <c r="H38" s="1039"/>
      <c r="I38" s="1039"/>
      <c r="J38" s="1039"/>
      <c r="K38" s="1040">
        <f>H38*I38*J38</f>
        <v>0</v>
      </c>
      <c r="L38" s="1098"/>
      <c r="M38" s="1041"/>
      <c r="N38" s="1039"/>
      <c r="O38" s="1039"/>
      <c r="P38" s="1039"/>
      <c r="Q38" s="1040">
        <f>N38*O38*P38</f>
        <v>0</v>
      </c>
      <c r="R38" s="1098"/>
      <c r="S38" s="1041"/>
      <c r="T38" s="1039"/>
      <c r="U38" s="1039"/>
      <c r="V38" s="1039"/>
      <c r="W38" s="1040">
        <f>T38*U38*V38</f>
        <v>0</v>
      </c>
      <c r="X38" s="1098"/>
      <c r="Y38" s="1041"/>
      <c r="Z38" s="1039"/>
      <c r="AA38" s="1039"/>
      <c r="AB38" s="1039"/>
      <c r="AC38" s="1040">
        <f>Z38*AA38*AB38</f>
        <v>0</v>
      </c>
      <c r="AD38" s="1068"/>
      <c r="AE38" s="1043">
        <f>E38-K38-Q38-W38-AC38</f>
        <v>0</v>
      </c>
    </row>
    <row r="39" spans="2:31" ht="15.75" thickBot="1">
      <c r="B39" s="1044" t="s">
        <v>1643</v>
      </c>
      <c r="C39" s="1045">
        <f>SUM(C36:C38)</f>
        <v>0</v>
      </c>
      <c r="D39" s="1046"/>
      <c r="E39" s="1047">
        <f>SUM(E36:E38)</f>
        <v>0</v>
      </c>
      <c r="F39" s="1098"/>
      <c r="G39" s="1048" t="s">
        <v>1643</v>
      </c>
      <c r="H39" s="2535"/>
      <c r="I39" s="2536"/>
      <c r="J39" s="1045">
        <f>J36+J38</f>
        <v>0</v>
      </c>
      <c r="K39" s="1049">
        <f>SUM(K36:K38)</f>
        <v>0</v>
      </c>
      <c r="L39" s="1098"/>
      <c r="M39" s="1048" t="s">
        <v>1643</v>
      </c>
      <c r="N39" s="2535"/>
      <c r="O39" s="2536"/>
      <c r="P39" s="1045">
        <f>P36+P38</f>
        <v>0</v>
      </c>
      <c r="Q39" s="1049">
        <f>SUM(Q36:Q38)</f>
        <v>0</v>
      </c>
      <c r="R39" s="1098"/>
      <c r="S39" s="1048" t="s">
        <v>1643</v>
      </c>
      <c r="T39" s="2528"/>
      <c r="U39" s="2577"/>
      <c r="V39" s="1045">
        <f>V36+V38</f>
        <v>0</v>
      </c>
      <c r="W39" s="1049">
        <f>SUM(W36:W38)</f>
        <v>0</v>
      </c>
      <c r="X39" s="1098"/>
      <c r="Y39" s="1048" t="s">
        <v>1643</v>
      </c>
      <c r="Z39" s="2535"/>
      <c r="AA39" s="2536"/>
      <c r="AB39" s="1045">
        <f>AB36+AB38</f>
        <v>0</v>
      </c>
      <c r="AC39" s="1049">
        <f>SUM(AC36:AC38)</f>
        <v>0</v>
      </c>
      <c r="AD39" s="1068"/>
      <c r="AE39" s="1050">
        <f>E39-K39-Q39-W39-AC39</f>
        <v>0</v>
      </c>
    </row>
    <row r="40" spans="2:31" ht="7.15" customHeight="1" thickBot="1">
      <c r="B40" s="991"/>
      <c r="C40" s="1068"/>
      <c r="D40" s="1068"/>
      <c r="E40" s="1068"/>
      <c r="F40" s="991"/>
      <c r="G40" s="991"/>
      <c r="H40" s="991"/>
      <c r="I40" s="991"/>
      <c r="J40" s="1068"/>
      <c r="K40" s="1068"/>
      <c r="L40" s="991"/>
      <c r="M40" s="991"/>
      <c r="N40" s="1068"/>
      <c r="O40" s="1068"/>
      <c r="P40" s="1068"/>
      <c r="Q40" s="1068"/>
      <c r="R40" s="991"/>
      <c r="S40" s="991"/>
      <c r="T40" s="991"/>
      <c r="U40" s="991"/>
      <c r="V40" s="1068"/>
      <c r="W40" s="1068"/>
      <c r="X40" s="991"/>
      <c r="Y40" s="1068"/>
      <c r="Z40" s="1068"/>
      <c r="AA40" s="1068"/>
      <c r="AB40" s="1068"/>
      <c r="AC40" s="1068"/>
      <c r="AD40" s="991"/>
      <c r="AE40" s="1068"/>
    </row>
    <row r="41" spans="2:31">
      <c r="B41" s="1024" t="s">
        <v>1644</v>
      </c>
      <c r="C41" s="1025"/>
      <c r="D41" s="1025"/>
      <c r="E41" s="1026">
        <f>C41*D41</f>
        <v>0</v>
      </c>
      <c r="F41" s="1027"/>
      <c r="G41" s="1028"/>
      <c r="H41" s="1029"/>
      <c r="I41" s="1029"/>
      <c r="J41" s="1025"/>
      <c r="K41" s="1026">
        <f>H41*I41*J41</f>
        <v>0</v>
      </c>
      <c r="L41" s="1027"/>
      <c r="M41" s="1028"/>
      <c r="N41" s="1029"/>
      <c r="O41" s="1029"/>
      <c r="P41" s="1025"/>
      <c r="Q41" s="1026">
        <f>N41*O41*P41</f>
        <v>0</v>
      </c>
      <c r="R41" s="1027"/>
      <c r="S41" s="1028"/>
      <c r="T41" s="1029"/>
      <c r="U41" s="1029"/>
      <c r="V41" s="1025"/>
      <c r="W41" s="1026">
        <f>T41*U41*V41</f>
        <v>0</v>
      </c>
      <c r="X41" s="1030"/>
      <c r="Y41" s="1028"/>
      <c r="Z41" s="1029"/>
      <c r="AA41" s="1029"/>
      <c r="AB41" s="1025"/>
      <c r="AC41" s="1026">
        <f>Z41*AA41*AB41</f>
        <v>0</v>
      </c>
      <c r="AD41" s="991"/>
      <c r="AE41" s="1031">
        <f>E41-K41-Q41-W41-AC41</f>
        <v>0</v>
      </c>
    </row>
    <row r="42" spans="2:31">
      <c r="B42" s="1032"/>
      <c r="C42" s="1033"/>
      <c r="D42" s="1033"/>
      <c r="E42" s="1034">
        <f>C42*D42</f>
        <v>0</v>
      </c>
      <c r="F42" s="1027"/>
      <c r="G42" s="1035"/>
      <c r="H42" s="1036"/>
      <c r="I42" s="1036"/>
      <c r="J42" s="1033"/>
      <c r="K42" s="1034">
        <f>H42*I42*J42</f>
        <v>0</v>
      </c>
      <c r="L42" s="1027"/>
      <c r="M42" s="1035"/>
      <c r="N42" s="1036"/>
      <c r="O42" s="1036"/>
      <c r="P42" s="1033"/>
      <c r="Q42" s="1034">
        <f>N42*O42*P42</f>
        <v>0</v>
      </c>
      <c r="R42" s="1027"/>
      <c r="S42" s="1035"/>
      <c r="T42" s="1036"/>
      <c r="U42" s="1036"/>
      <c r="V42" s="1033"/>
      <c r="W42" s="1034">
        <f>T42*U42*V42</f>
        <v>0</v>
      </c>
      <c r="X42" s="1030"/>
      <c r="Y42" s="1035"/>
      <c r="Z42" s="1036"/>
      <c r="AA42" s="1036"/>
      <c r="AB42" s="1033"/>
      <c r="AC42" s="1034">
        <f>Z42*AA42*AB42</f>
        <v>0</v>
      </c>
      <c r="AD42" s="991"/>
      <c r="AE42" s="1037">
        <f>E42-K42-Q42-W42-AC42</f>
        <v>0</v>
      </c>
    </row>
    <row r="43" spans="2:31" ht="15.75" thickBot="1">
      <c r="B43" s="1038"/>
      <c r="C43" s="1039"/>
      <c r="D43" s="1039"/>
      <c r="E43" s="1040">
        <f>C43*D43</f>
        <v>0</v>
      </c>
      <c r="F43" s="1027"/>
      <c r="G43" s="1041"/>
      <c r="H43" s="1042"/>
      <c r="I43" s="1042"/>
      <c r="J43" s="1039"/>
      <c r="K43" s="1040">
        <f>H43*I43*J43</f>
        <v>0</v>
      </c>
      <c r="L43" s="1027"/>
      <c r="M43" s="1041"/>
      <c r="N43" s="1042"/>
      <c r="O43" s="1042"/>
      <c r="P43" s="1039"/>
      <c r="Q43" s="1040">
        <f>N43*O43*P43</f>
        <v>0</v>
      </c>
      <c r="R43" s="1027"/>
      <c r="S43" s="1041"/>
      <c r="T43" s="1042"/>
      <c r="U43" s="1042"/>
      <c r="V43" s="1039"/>
      <c r="W43" s="1040">
        <f>T43*U43*V43</f>
        <v>0</v>
      </c>
      <c r="X43" s="1030"/>
      <c r="Y43" s="1041"/>
      <c r="Z43" s="1042"/>
      <c r="AA43" s="1042"/>
      <c r="AB43" s="1039"/>
      <c r="AC43" s="1040">
        <f>Z43*AA43*AB43</f>
        <v>0</v>
      </c>
      <c r="AD43" s="991"/>
      <c r="AE43" s="1043">
        <f>E43-K43-Q43-W43-AC43</f>
        <v>0</v>
      </c>
    </row>
    <row r="44" spans="2:31" ht="15.75" thickBot="1">
      <c r="B44" s="1044" t="s">
        <v>1643</v>
      </c>
      <c r="C44" s="1045">
        <f>SUM(C41:C43)</f>
        <v>0</v>
      </c>
      <c r="D44" s="1046"/>
      <c r="E44" s="1047">
        <f>SUM(E41:E43)</f>
        <v>0</v>
      </c>
      <c r="F44" s="1027"/>
      <c r="G44" s="1048" t="s">
        <v>1643</v>
      </c>
      <c r="H44" s="2523"/>
      <c r="I44" s="2524"/>
      <c r="J44" s="1045">
        <f>J41+J43</f>
        <v>0</v>
      </c>
      <c r="K44" s="1049">
        <f>SUM(K41:K43)</f>
        <v>0</v>
      </c>
      <c r="L44" s="1027"/>
      <c r="M44" s="1048" t="s">
        <v>1643</v>
      </c>
      <c r="N44" s="2535"/>
      <c r="O44" s="2536"/>
      <c r="P44" s="1045">
        <f>P41+P43</f>
        <v>0</v>
      </c>
      <c r="Q44" s="1049">
        <f>SUM(Q41:Q43)</f>
        <v>0</v>
      </c>
      <c r="R44" s="1027"/>
      <c r="S44" s="1048" t="s">
        <v>1643</v>
      </c>
      <c r="T44" s="2530"/>
      <c r="U44" s="2537"/>
      <c r="V44" s="1045">
        <f>V41+V43</f>
        <v>0</v>
      </c>
      <c r="W44" s="1049">
        <f>SUM(W41:W43)</f>
        <v>0</v>
      </c>
      <c r="X44" s="1030"/>
      <c r="Y44" s="1048" t="s">
        <v>1643</v>
      </c>
      <c r="Z44" s="2535"/>
      <c r="AA44" s="2536"/>
      <c r="AB44" s="1045">
        <f>AB41+AB43</f>
        <v>0</v>
      </c>
      <c r="AC44" s="1049">
        <f>SUM(AC41:AC43)</f>
        <v>0</v>
      </c>
      <c r="AD44" s="991"/>
      <c r="AE44" s="1050">
        <f>E44-K44-Q44-W44-AC44</f>
        <v>0</v>
      </c>
    </row>
    <row r="45" spans="2:31" ht="4.5" customHeight="1" thickBot="1">
      <c r="B45" s="991"/>
      <c r="C45" s="1068"/>
      <c r="D45" s="1068"/>
      <c r="E45" s="1068"/>
      <c r="F45" s="991"/>
      <c r="G45" s="991"/>
      <c r="H45" s="991"/>
      <c r="I45" s="991"/>
      <c r="J45" s="1068"/>
      <c r="K45" s="1068"/>
      <c r="L45" s="991"/>
      <c r="M45" s="991"/>
      <c r="N45" s="1068"/>
      <c r="O45" s="1068"/>
      <c r="P45" s="1068"/>
      <c r="Q45" s="1068"/>
      <c r="R45" s="991"/>
      <c r="S45" s="991"/>
      <c r="T45" s="991"/>
      <c r="U45" s="991"/>
      <c r="V45" s="1068"/>
      <c r="W45" s="1068"/>
      <c r="X45" s="991"/>
      <c r="Y45" s="1068"/>
      <c r="Z45" s="1068"/>
      <c r="AA45" s="1068"/>
      <c r="AB45" s="1068"/>
      <c r="AC45" s="1068"/>
      <c r="AD45" s="991"/>
      <c r="AE45" s="1068"/>
    </row>
    <row r="46" spans="2:31">
      <c r="B46" s="1024" t="s">
        <v>1645</v>
      </c>
      <c r="C46" s="1025"/>
      <c r="D46" s="1025"/>
      <c r="E46" s="1026">
        <f>C46*D46</f>
        <v>0</v>
      </c>
      <c r="F46" s="1027"/>
      <c r="G46" s="1028"/>
      <c r="H46" s="1029"/>
      <c r="I46" s="1029"/>
      <c r="J46" s="1025"/>
      <c r="K46" s="1026">
        <f>H46*I46*J46</f>
        <v>0</v>
      </c>
      <c r="L46" s="1027"/>
      <c r="M46" s="1028"/>
      <c r="N46" s="1029"/>
      <c r="O46" s="1029"/>
      <c r="P46" s="1025"/>
      <c r="Q46" s="1026">
        <f>N46*O46*P46</f>
        <v>0</v>
      </c>
      <c r="R46" s="1027"/>
      <c r="S46" s="1028"/>
      <c r="T46" s="1029"/>
      <c r="U46" s="1029"/>
      <c r="V46" s="1025"/>
      <c r="W46" s="1026">
        <f>T46*U46*V46</f>
        <v>0</v>
      </c>
      <c r="X46" s="1030"/>
      <c r="Y46" s="1028"/>
      <c r="Z46" s="1029"/>
      <c r="AA46" s="1029"/>
      <c r="AB46" s="1025"/>
      <c r="AC46" s="1026">
        <f>Z46*AA46*AB46</f>
        <v>0</v>
      </c>
      <c r="AD46" s="991"/>
      <c r="AE46" s="1031">
        <f>E46-K46-Q46-W46-AC46</f>
        <v>0</v>
      </c>
    </row>
    <row r="47" spans="2:31">
      <c r="B47" s="1032"/>
      <c r="C47" s="1033"/>
      <c r="D47" s="1033"/>
      <c r="E47" s="1034">
        <f>C47*D47</f>
        <v>0</v>
      </c>
      <c r="F47" s="1027"/>
      <c r="G47" s="1035"/>
      <c r="H47" s="1036"/>
      <c r="I47" s="1036"/>
      <c r="J47" s="1033"/>
      <c r="K47" s="1034">
        <f>H47*I47*J47</f>
        <v>0</v>
      </c>
      <c r="L47" s="1027"/>
      <c r="M47" s="1035"/>
      <c r="N47" s="1036"/>
      <c r="O47" s="1036"/>
      <c r="P47" s="1033"/>
      <c r="Q47" s="1034">
        <f>N47*O47*P47</f>
        <v>0</v>
      </c>
      <c r="R47" s="1027"/>
      <c r="S47" s="1035"/>
      <c r="T47" s="1036"/>
      <c r="U47" s="1036"/>
      <c r="V47" s="1033"/>
      <c r="W47" s="1034">
        <f>T47*U47*V47</f>
        <v>0</v>
      </c>
      <c r="X47" s="1030"/>
      <c r="Y47" s="1035"/>
      <c r="Z47" s="1036"/>
      <c r="AA47" s="1036"/>
      <c r="AB47" s="1033"/>
      <c r="AC47" s="1034">
        <f>Z47*AA47*AB47</f>
        <v>0</v>
      </c>
      <c r="AD47" s="991"/>
      <c r="AE47" s="1037">
        <f>E47-K47-Q47-W47-AC47</f>
        <v>0</v>
      </c>
    </row>
    <row r="48" spans="2:31" ht="15.75" thickBot="1">
      <c r="B48" s="1038"/>
      <c r="C48" s="1039"/>
      <c r="D48" s="1039"/>
      <c r="E48" s="1040">
        <f>C48*D48</f>
        <v>0</v>
      </c>
      <c r="F48" s="1027"/>
      <c r="G48" s="1041"/>
      <c r="H48" s="1042"/>
      <c r="I48" s="1042"/>
      <c r="J48" s="1039"/>
      <c r="K48" s="1040">
        <f>H48*I48*J48</f>
        <v>0</v>
      </c>
      <c r="L48" s="1027"/>
      <c r="M48" s="1041"/>
      <c r="N48" s="1042"/>
      <c r="O48" s="1042"/>
      <c r="P48" s="1039"/>
      <c r="Q48" s="1040">
        <f>N48*O48*P48</f>
        <v>0</v>
      </c>
      <c r="R48" s="1027"/>
      <c r="S48" s="1041"/>
      <c r="T48" s="1042"/>
      <c r="U48" s="1042"/>
      <c r="V48" s="1039"/>
      <c r="W48" s="1040">
        <f>T48*U48*V48</f>
        <v>0</v>
      </c>
      <c r="X48" s="1030"/>
      <c r="Y48" s="1041"/>
      <c r="Z48" s="1042"/>
      <c r="AA48" s="1042"/>
      <c r="AB48" s="1039"/>
      <c r="AC48" s="1040">
        <f>Z48*AA48*AB48</f>
        <v>0</v>
      </c>
      <c r="AD48" s="991"/>
      <c r="AE48" s="1043">
        <f>E48-K48-Q48-W48-AC48</f>
        <v>0</v>
      </c>
    </row>
    <row r="49" spans="2:31" ht="15.75" thickBot="1">
      <c r="B49" s="1044" t="s">
        <v>1643</v>
      </c>
      <c r="C49" s="1045">
        <f>SUM(C46:C48)</f>
        <v>0</v>
      </c>
      <c r="D49" s="1046"/>
      <c r="E49" s="1047">
        <f>SUM(E46:E48)</f>
        <v>0</v>
      </c>
      <c r="F49" s="1027"/>
      <c r="G49" s="1048" t="s">
        <v>1643</v>
      </c>
      <c r="H49" s="2523"/>
      <c r="I49" s="2524"/>
      <c r="J49" s="1045">
        <f>J46+J48</f>
        <v>0</v>
      </c>
      <c r="K49" s="1049">
        <f>SUM(K46:K48)</f>
        <v>0</v>
      </c>
      <c r="L49" s="1027"/>
      <c r="M49" s="1048" t="s">
        <v>1643</v>
      </c>
      <c r="N49" s="2535"/>
      <c r="O49" s="2536"/>
      <c r="P49" s="1045">
        <f>P46+P48</f>
        <v>0</v>
      </c>
      <c r="Q49" s="1049">
        <f>SUM(Q46:Q48)</f>
        <v>0</v>
      </c>
      <c r="R49" s="1027"/>
      <c r="S49" s="1048" t="s">
        <v>1643</v>
      </c>
      <c r="T49" s="2530"/>
      <c r="U49" s="2537"/>
      <c r="V49" s="1045">
        <f>V46+V48</f>
        <v>0</v>
      </c>
      <c r="W49" s="1049">
        <f>SUM(W46:W48)</f>
        <v>0</v>
      </c>
      <c r="X49" s="1030"/>
      <c r="Y49" s="1048" t="s">
        <v>1643</v>
      </c>
      <c r="Z49" s="2535"/>
      <c r="AA49" s="2536"/>
      <c r="AB49" s="1045">
        <f>AB46+AB48</f>
        <v>0</v>
      </c>
      <c r="AC49" s="1049">
        <f>SUM(AC46:AC48)</f>
        <v>0</v>
      </c>
      <c r="AD49" s="991"/>
      <c r="AE49" s="1050">
        <f>E49-K49-Q49-W49-AC49</f>
        <v>0</v>
      </c>
    </row>
    <row r="50" spans="2:31" ht="5.65" customHeight="1" thickBot="1">
      <c r="B50" s="991"/>
      <c r="C50" s="1068"/>
      <c r="D50" s="1068"/>
      <c r="E50" s="1068"/>
      <c r="F50" s="991"/>
      <c r="G50" s="991"/>
      <c r="H50" s="991"/>
      <c r="I50" s="991"/>
      <c r="J50" s="1068"/>
      <c r="K50" s="1068"/>
      <c r="L50" s="991"/>
      <c r="M50" s="991"/>
      <c r="N50" s="1068"/>
      <c r="O50" s="1068"/>
      <c r="P50" s="1068"/>
      <c r="Q50" s="1068"/>
      <c r="R50" s="991"/>
      <c r="S50" s="991"/>
      <c r="T50" s="991"/>
      <c r="U50" s="991"/>
      <c r="V50" s="1068"/>
      <c r="W50" s="1068"/>
      <c r="X50" s="991"/>
      <c r="Y50" s="1068"/>
      <c r="Z50" s="1068"/>
      <c r="AA50" s="1068"/>
      <c r="AB50" s="1068"/>
      <c r="AC50" s="1068"/>
      <c r="AD50" s="991"/>
      <c r="AE50" s="1069"/>
    </row>
    <row r="51" spans="2:31">
      <c r="B51" s="1024" t="s">
        <v>479</v>
      </c>
      <c r="C51" s="1025"/>
      <c r="D51" s="1025"/>
      <c r="E51" s="1026">
        <f>C51*D51</f>
        <v>0</v>
      </c>
      <c r="F51" s="1027"/>
      <c r="G51" s="1028"/>
      <c r="H51" s="1029"/>
      <c r="I51" s="1029"/>
      <c r="J51" s="1025"/>
      <c r="K51" s="1026">
        <f>H51*I51*J51</f>
        <v>0</v>
      </c>
      <c r="L51" s="1027"/>
      <c r="M51" s="1028"/>
      <c r="N51" s="1029"/>
      <c r="O51" s="1029"/>
      <c r="P51" s="1025"/>
      <c r="Q51" s="1026">
        <f>N51*O51*P51</f>
        <v>0</v>
      </c>
      <c r="R51" s="1027"/>
      <c r="S51" s="1028"/>
      <c r="T51" s="1029"/>
      <c r="U51" s="1029"/>
      <c r="V51" s="1025"/>
      <c r="W51" s="1026">
        <f>T51*U51*V51</f>
        <v>0</v>
      </c>
      <c r="X51" s="1030"/>
      <c r="Y51" s="1028"/>
      <c r="Z51" s="1029"/>
      <c r="AA51" s="1029"/>
      <c r="AB51" s="1025"/>
      <c r="AC51" s="1026">
        <f>Z51*AA51*AB51</f>
        <v>0</v>
      </c>
      <c r="AD51" s="991"/>
      <c r="AE51" s="1031">
        <f>E51-K51-Q51-W51-AC51</f>
        <v>0</v>
      </c>
    </row>
    <row r="52" spans="2:31">
      <c r="B52" s="1032"/>
      <c r="C52" s="1033"/>
      <c r="D52" s="1033"/>
      <c r="E52" s="1034">
        <f>C52*D52</f>
        <v>0</v>
      </c>
      <c r="F52" s="1027"/>
      <c r="G52" s="1035"/>
      <c r="H52" s="1036"/>
      <c r="I52" s="1036"/>
      <c r="J52" s="1033"/>
      <c r="K52" s="1034">
        <f>H52*I52*J52</f>
        <v>0</v>
      </c>
      <c r="L52" s="1027"/>
      <c r="M52" s="1035"/>
      <c r="N52" s="1036"/>
      <c r="O52" s="1036"/>
      <c r="P52" s="1033"/>
      <c r="Q52" s="1034">
        <f>N52*O52*P52</f>
        <v>0</v>
      </c>
      <c r="R52" s="1027"/>
      <c r="S52" s="1035"/>
      <c r="T52" s="1036"/>
      <c r="U52" s="1036"/>
      <c r="V52" s="1033"/>
      <c r="W52" s="1034">
        <f>T52*U52*V52</f>
        <v>0</v>
      </c>
      <c r="X52" s="1030"/>
      <c r="Y52" s="1035"/>
      <c r="Z52" s="1036"/>
      <c r="AA52" s="1036"/>
      <c r="AB52" s="1033"/>
      <c r="AC52" s="1034">
        <f>Z52*AA52*AB52</f>
        <v>0</v>
      </c>
      <c r="AD52" s="991"/>
      <c r="AE52" s="1037">
        <f>E52-K52-Q52-W52-AC52</f>
        <v>0</v>
      </c>
    </row>
    <row r="53" spans="2:31" ht="15.75" thickBot="1">
      <c r="B53" s="1038"/>
      <c r="C53" s="1039"/>
      <c r="D53" s="1039"/>
      <c r="E53" s="1040">
        <f>C53*D53</f>
        <v>0</v>
      </c>
      <c r="F53" s="1027"/>
      <c r="G53" s="1041"/>
      <c r="H53" s="1042"/>
      <c r="I53" s="1042"/>
      <c r="J53" s="1039"/>
      <c r="K53" s="1040">
        <f>H53*I53*J53</f>
        <v>0</v>
      </c>
      <c r="L53" s="1027"/>
      <c r="M53" s="1041"/>
      <c r="N53" s="1042"/>
      <c r="O53" s="1042"/>
      <c r="P53" s="1039"/>
      <c r="Q53" s="1040">
        <f>N53*O53*P53</f>
        <v>0</v>
      </c>
      <c r="R53" s="1027"/>
      <c r="S53" s="1041"/>
      <c r="T53" s="1042"/>
      <c r="U53" s="1042"/>
      <c r="V53" s="1039"/>
      <c r="W53" s="1040">
        <f>T53*U53*V53</f>
        <v>0</v>
      </c>
      <c r="X53" s="1030"/>
      <c r="Y53" s="1041"/>
      <c r="Z53" s="1042"/>
      <c r="AA53" s="1042"/>
      <c r="AB53" s="1039"/>
      <c r="AC53" s="1040">
        <f>Z53*AA53*AB53</f>
        <v>0</v>
      </c>
      <c r="AD53" s="991"/>
      <c r="AE53" s="1043">
        <f>E53-K53-Q53-W53-AC53</f>
        <v>0</v>
      </c>
    </row>
    <row r="54" spans="2:31" ht="15.75" thickBot="1">
      <c r="B54" s="1044" t="s">
        <v>1643</v>
      </c>
      <c r="C54" s="1045">
        <f>SUM(C51:C53)</f>
        <v>0</v>
      </c>
      <c r="D54" s="1046"/>
      <c r="E54" s="1047">
        <f>SUM(E51:E53)</f>
        <v>0</v>
      </c>
      <c r="F54" s="1027"/>
      <c r="G54" s="1048" t="s">
        <v>1643</v>
      </c>
      <c r="H54" s="2523"/>
      <c r="I54" s="2524"/>
      <c r="J54" s="1045">
        <f>J51+J53</f>
        <v>0</v>
      </c>
      <c r="K54" s="1049">
        <f>SUM(K51:K53)</f>
        <v>0</v>
      </c>
      <c r="L54" s="1027"/>
      <c r="M54" s="1048" t="s">
        <v>1643</v>
      </c>
      <c r="N54" s="2535"/>
      <c r="O54" s="2536"/>
      <c r="P54" s="1045">
        <f>P51+P53</f>
        <v>0</v>
      </c>
      <c r="Q54" s="1049">
        <f>SUM(Q51:Q53)</f>
        <v>0</v>
      </c>
      <c r="R54" s="1027"/>
      <c r="S54" s="1048" t="s">
        <v>1643</v>
      </c>
      <c r="T54" s="2530"/>
      <c r="U54" s="2537"/>
      <c r="V54" s="1045">
        <f>V51+V53</f>
        <v>0</v>
      </c>
      <c r="W54" s="1049">
        <f>SUM(W51:W53)</f>
        <v>0</v>
      </c>
      <c r="X54" s="1030"/>
      <c r="Y54" s="1048" t="s">
        <v>1643</v>
      </c>
      <c r="Z54" s="2535"/>
      <c r="AA54" s="2536"/>
      <c r="AB54" s="1045">
        <f>AB51+AB53</f>
        <v>0</v>
      </c>
      <c r="AC54" s="1049">
        <f>SUM(AC51:AC53)</f>
        <v>0</v>
      </c>
      <c r="AD54" s="991"/>
      <c r="AE54" s="1050">
        <f>E54-K54-Q54-W54-AC54</f>
        <v>0</v>
      </c>
    </row>
    <row r="55" spans="2:31" ht="6.6" customHeight="1" thickBot="1">
      <c r="B55" s="991"/>
      <c r="C55" s="1068"/>
      <c r="D55" s="1068"/>
      <c r="E55" s="1068"/>
      <c r="F55" s="991"/>
      <c r="G55" s="991"/>
      <c r="H55" s="991"/>
      <c r="I55" s="991"/>
      <c r="J55" s="1068"/>
      <c r="K55" s="1068"/>
      <c r="L55" s="991"/>
      <c r="M55" s="991"/>
      <c r="N55" s="1068"/>
      <c r="O55" s="1068"/>
      <c r="P55" s="1068"/>
      <c r="Q55" s="1068"/>
      <c r="R55" s="991"/>
      <c r="S55" s="991"/>
      <c r="T55" s="991"/>
      <c r="U55" s="991"/>
      <c r="V55" s="1068"/>
      <c r="W55" s="1068"/>
      <c r="X55" s="991"/>
      <c r="Y55" s="1068"/>
      <c r="Z55" s="1068"/>
      <c r="AA55" s="1068"/>
      <c r="AB55" s="1068"/>
      <c r="AC55" s="1068"/>
      <c r="AD55" s="991"/>
      <c r="AE55" s="1068"/>
    </row>
    <row r="56" spans="2:31" ht="15.75" thickBot="1">
      <c r="B56" s="1070" t="s">
        <v>1646</v>
      </c>
      <c r="C56" s="1045">
        <f>C39+C44+C49+C54</f>
        <v>0</v>
      </c>
      <c r="D56" s="1071"/>
      <c r="E56" s="1072">
        <f>E39+E44+E49+E54</f>
        <v>0</v>
      </c>
      <c r="F56" s="1027"/>
      <c r="G56" s="1073" t="s">
        <v>1646</v>
      </c>
      <c r="H56" s="2526"/>
      <c r="I56" s="2527"/>
      <c r="J56" s="1045">
        <f>J39+J44+J49+J54</f>
        <v>0</v>
      </c>
      <c r="K56" s="1072">
        <f>K39+K44+K49+K54</f>
        <v>0</v>
      </c>
      <c r="L56" s="1027"/>
      <c r="M56" s="1073" t="s">
        <v>1646</v>
      </c>
      <c r="N56" s="2528"/>
      <c r="O56" s="2529"/>
      <c r="P56" s="1045">
        <f>P39+P44+P49+P54</f>
        <v>0</v>
      </c>
      <c r="Q56" s="1072">
        <f>Q39+Q44+Q49+Q54</f>
        <v>0</v>
      </c>
      <c r="R56" s="1027"/>
      <c r="S56" s="1073" t="s">
        <v>1646</v>
      </c>
      <c r="T56" s="2530"/>
      <c r="U56" s="2531"/>
      <c r="V56" s="1045">
        <f>V39+V44+V49+V54</f>
        <v>0</v>
      </c>
      <c r="W56" s="1072">
        <f>W39+W44+W49+W54</f>
        <v>0</v>
      </c>
      <c r="X56" s="1030"/>
      <c r="Y56" s="1073" t="s">
        <v>1646</v>
      </c>
      <c r="Z56" s="2528"/>
      <c r="AA56" s="2529"/>
      <c r="AB56" s="1045">
        <f>AB39+AB44+AB49+AB54</f>
        <v>0</v>
      </c>
      <c r="AC56" s="1072">
        <f>AC39+AC44+AC49+AC54</f>
        <v>0</v>
      </c>
      <c r="AD56" s="1030"/>
      <c r="AE56" s="690">
        <f>AE39+AE44+AE49+AE54</f>
        <v>0</v>
      </c>
    </row>
    <row r="57" spans="2:31" ht="15.75" thickBot="1">
      <c r="B57" s="682"/>
      <c r="C57" s="682"/>
      <c r="D57" s="682"/>
      <c r="E57" s="682"/>
      <c r="F57" s="682"/>
      <c r="G57" s="682"/>
      <c r="H57" s="682"/>
      <c r="I57" s="682"/>
      <c r="J57" s="682"/>
      <c r="K57" s="682"/>
      <c r="L57" s="682"/>
      <c r="M57" s="682"/>
      <c r="N57" s="682"/>
      <c r="O57" s="682"/>
      <c r="P57" s="682"/>
      <c r="Q57" s="682"/>
      <c r="R57" s="682"/>
      <c r="S57" s="682"/>
      <c r="T57" s="682"/>
      <c r="U57" s="682"/>
      <c r="V57" s="682"/>
      <c r="W57" s="682"/>
      <c r="X57" s="682"/>
      <c r="Y57" s="682"/>
      <c r="Z57" s="682"/>
      <c r="AA57" s="682"/>
      <c r="AB57" s="682"/>
      <c r="AC57" s="682"/>
      <c r="AD57" s="682"/>
      <c r="AE57" s="682"/>
    </row>
    <row r="58" spans="2:31" ht="15.75" thickBot="1">
      <c r="B58" s="2563" t="s">
        <v>842</v>
      </c>
      <c r="C58" s="2564"/>
      <c r="D58" s="2564"/>
      <c r="E58" s="2564"/>
      <c r="F58" s="2564"/>
      <c r="G58" s="2564"/>
      <c r="H58" s="2564"/>
      <c r="I58" s="2564"/>
      <c r="J58" s="2564"/>
      <c r="K58" s="2564"/>
      <c r="L58" s="2564"/>
      <c r="M58" s="2564"/>
      <c r="N58" s="2564"/>
      <c r="O58" s="2564"/>
      <c r="P58" s="2564"/>
      <c r="Q58" s="2564"/>
      <c r="R58" s="2564"/>
      <c r="S58" s="2564"/>
      <c r="T58" s="2564"/>
      <c r="U58" s="2564"/>
      <c r="V58" s="2564"/>
      <c r="W58" s="2564"/>
      <c r="X58" s="2564"/>
      <c r="Y58" s="2564"/>
      <c r="Z58" s="2564"/>
      <c r="AA58" s="2564"/>
      <c r="AB58" s="2564"/>
      <c r="AC58" s="2564"/>
      <c r="AD58" s="2564"/>
      <c r="AE58" s="2565"/>
    </row>
    <row r="59" spans="2:31" ht="6" customHeight="1" thickBot="1">
      <c r="B59" s="111"/>
      <c r="C59" s="111"/>
      <c r="D59" s="111"/>
      <c r="E59" s="111"/>
      <c r="F59" s="111"/>
      <c r="G59" s="111"/>
      <c r="H59" s="111"/>
      <c r="I59" s="111"/>
      <c r="J59" s="111"/>
      <c r="K59" s="111"/>
      <c r="L59" s="111"/>
      <c r="M59" s="111"/>
      <c r="N59" s="111"/>
      <c r="O59" s="111"/>
    </row>
    <row r="60" spans="2:31">
      <c r="B60" s="1074" t="s">
        <v>1625</v>
      </c>
      <c r="C60" s="2560" t="s">
        <v>1626</v>
      </c>
      <c r="D60" s="2561"/>
      <c r="E60" s="2562"/>
      <c r="F60" s="655"/>
      <c r="G60" s="656" t="s">
        <v>1627</v>
      </c>
      <c r="H60" s="2520" t="s">
        <v>1628</v>
      </c>
      <c r="I60" s="2521"/>
      <c r="J60" s="2521"/>
      <c r="K60" s="2522"/>
      <c r="L60" s="655"/>
      <c r="M60" s="656" t="s">
        <v>1627</v>
      </c>
      <c r="N60" s="2520" t="s">
        <v>1629</v>
      </c>
      <c r="O60" s="2521"/>
      <c r="P60" s="2521"/>
      <c r="Q60" s="2522"/>
      <c r="R60" s="655"/>
      <c r="S60" s="656" t="s">
        <v>1627</v>
      </c>
      <c r="T60" s="2520" t="s">
        <v>1630</v>
      </c>
      <c r="U60" s="2521"/>
      <c r="V60" s="2521"/>
      <c r="W60" s="2522"/>
      <c r="X60" s="655"/>
      <c r="Y60" s="656" t="s">
        <v>1627</v>
      </c>
      <c r="Z60" s="2520" t="s">
        <v>1631</v>
      </c>
      <c r="AA60" s="2521"/>
      <c r="AB60" s="2521"/>
      <c r="AC60" s="2522"/>
      <c r="AE60" s="720" t="s">
        <v>1632</v>
      </c>
    </row>
    <row r="61" spans="2:31">
      <c r="B61" s="657"/>
      <c r="C61" s="658" t="s">
        <v>1633</v>
      </c>
      <c r="D61" s="659" t="s">
        <v>1634</v>
      </c>
      <c r="E61" s="660" t="s">
        <v>1635</v>
      </c>
      <c r="F61" s="661"/>
      <c r="G61" s="662"/>
      <c r="H61" s="663" t="s">
        <v>1636</v>
      </c>
      <c r="I61" s="664" t="s">
        <v>1634</v>
      </c>
      <c r="J61" s="665" t="s">
        <v>1637</v>
      </c>
      <c r="K61" s="666" t="s">
        <v>1635</v>
      </c>
      <c r="L61" s="661"/>
      <c r="M61" s="662"/>
      <c r="N61" s="663" t="s">
        <v>1636</v>
      </c>
      <c r="O61" s="664" t="s">
        <v>1634</v>
      </c>
      <c r="P61" s="665" t="s">
        <v>1637</v>
      </c>
      <c r="Q61" s="666" t="s">
        <v>1635</v>
      </c>
      <c r="R61" s="661"/>
      <c r="S61" s="662"/>
      <c r="T61" s="663" t="s">
        <v>1636</v>
      </c>
      <c r="U61" s="664" t="s">
        <v>1634</v>
      </c>
      <c r="V61" s="665" t="s">
        <v>1637</v>
      </c>
      <c r="W61" s="666" t="s">
        <v>1635</v>
      </c>
      <c r="X61" s="655"/>
      <c r="Y61" s="662"/>
      <c r="Z61" s="663" t="s">
        <v>1636</v>
      </c>
      <c r="AA61" s="664" t="s">
        <v>1634</v>
      </c>
      <c r="AB61" s="665" t="s">
        <v>1637</v>
      </c>
      <c r="AC61" s="666" t="s">
        <v>1635</v>
      </c>
      <c r="AE61" s="667" t="s">
        <v>1635</v>
      </c>
    </row>
    <row r="62" spans="2:31" ht="15.75" thickBot="1">
      <c r="B62" s="657"/>
      <c r="C62" s="668" t="s">
        <v>1392</v>
      </c>
      <c r="D62" s="669" t="s">
        <v>1392</v>
      </c>
      <c r="E62" s="670" t="s">
        <v>1638</v>
      </c>
      <c r="F62" s="661"/>
      <c r="G62" s="662" t="s">
        <v>1639</v>
      </c>
      <c r="H62" s="671" t="s">
        <v>1392</v>
      </c>
      <c r="I62" s="669" t="s">
        <v>1392</v>
      </c>
      <c r="J62" s="672" t="s">
        <v>730</v>
      </c>
      <c r="K62" s="670" t="s">
        <v>1638</v>
      </c>
      <c r="L62" s="661"/>
      <c r="M62" s="673" t="s">
        <v>1640</v>
      </c>
      <c r="N62" s="674" t="s">
        <v>1392</v>
      </c>
      <c r="O62" s="675" t="s">
        <v>1392</v>
      </c>
      <c r="P62" s="676" t="s">
        <v>730</v>
      </c>
      <c r="Q62" s="677" t="s">
        <v>1638</v>
      </c>
      <c r="R62" s="661"/>
      <c r="S62" s="673" t="s">
        <v>1641</v>
      </c>
      <c r="T62" s="674" t="s">
        <v>1392</v>
      </c>
      <c r="U62" s="675" t="s">
        <v>1392</v>
      </c>
      <c r="V62" s="676" t="s">
        <v>730</v>
      </c>
      <c r="W62" s="677" t="s">
        <v>1638</v>
      </c>
      <c r="X62" s="655"/>
      <c r="Y62" s="673" t="s">
        <v>1642</v>
      </c>
      <c r="Z62" s="674" t="s">
        <v>1392</v>
      </c>
      <c r="AA62" s="675" t="s">
        <v>1392</v>
      </c>
      <c r="AB62" s="676" t="s">
        <v>730</v>
      </c>
      <c r="AC62" s="677" t="s">
        <v>1638</v>
      </c>
      <c r="AE62" s="678" t="s">
        <v>1638</v>
      </c>
    </row>
    <row r="63" spans="2:31">
      <c r="B63" s="1024" t="s">
        <v>691</v>
      </c>
      <c r="C63" s="1025"/>
      <c r="D63" s="1025"/>
      <c r="E63" s="1026">
        <f>C63*D63</f>
        <v>0</v>
      </c>
      <c r="F63" s="1027"/>
      <c r="G63" s="1028"/>
      <c r="H63" s="1029"/>
      <c r="I63" s="1029"/>
      <c r="J63" s="1025"/>
      <c r="K63" s="1026">
        <f>H63*I63*J63</f>
        <v>0</v>
      </c>
      <c r="L63" s="1027"/>
      <c r="M63" s="1028"/>
      <c r="N63" s="1029"/>
      <c r="O63" s="1029"/>
      <c r="P63" s="1025"/>
      <c r="Q63" s="1026">
        <f>N63*O63*P63</f>
        <v>0</v>
      </c>
      <c r="R63" s="1027"/>
      <c r="S63" s="1028"/>
      <c r="T63" s="1029"/>
      <c r="U63" s="1029"/>
      <c r="V63" s="1025"/>
      <c r="W63" s="1026">
        <f>T63*U63*V63</f>
        <v>0</v>
      </c>
      <c r="X63" s="1030"/>
      <c r="Y63" s="1028"/>
      <c r="Z63" s="1029"/>
      <c r="AA63" s="1029"/>
      <c r="AB63" s="1025"/>
      <c r="AC63" s="1026">
        <f>Z63*AA63*AB63</f>
        <v>0</v>
      </c>
      <c r="AD63" s="991"/>
      <c r="AE63" s="1031">
        <f>E63-K63-Q63-W63-AC63</f>
        <v>0</v>
      </c>
    </row>
    <row r="64" spans="2:31">
      <c r="B64" s="1032"/>
      <c r="C64" s="1033"/>
      <c r="D64" s="1033"/>
      <c r="E64" s="1034">
        <f>C64*D64</f>
        <v>0</v>
      </c>
      <c r="F64" s="1027"/>
      <c r="G64" s="1035"/>
      <c r="H64" s="1036"/>
      <c r="I64" s="1036"/>
      <c r="J64" s="1033"/>
      <c r="K64" s="1034">
        <f>H64*I64*J64</f>
        <v>0</v>
      </c>
      <c r="L64" s="1027"/>
      <c r="M64" s="1035"/>
      <c r="N64" s="1036"/>
      <c r="O64" s="1036"/>
      <c r="P64" s="1033"/>
      <c r="Q64" s="1034">
        <f>N64*O64*P64</f>
        <v>0</v>
      </c>
      <c r="R64" s="1027"/>
      <c r="S64" s="1035"/>
      <c r="T64" s="1036"/>
      <c r="U64" s="1036"/>
      <c r="V64" s="1033"/>
      <c r="W64" s="1034">
        <f>T64*U64*V64</f>
        <v>0</v>
      </c>
      <c r="X64" s="1030"/>
      <c r="Y64" s="1035"/>
      <c r="Z64" s="1036"/>
      <c r="AA64" s="1036"/>
      <c r="AB64" s="1033"/>
      <c r="AC64" s="1034">
        <f>Z64*AA64*AB64</f>
        <v>0</v>
      </c>
      <c r="AD64" s="991"/>
      <c r="AE64" s="1037">
        <f>E64-K64-Q64-W64-AC64</f>
        <v>0</v>
      </c>
    </row>
    <row r="65" spans="2:31" ht="15.75" thickBot="1">
      <c r="B65" s="1038"/>
      <c r="C65" s="1039"/>
      <c r="D65" s="1039"/>
      <c r="E65" s="1040">
        <f>C65*D65</f>
        <v>0</v>
      </c>
      <c r="F65" s="1027"/>
      <c r="G65" s="1041"/>
      <c r="H65" s="1042"/>
      <c r="I65" s="1042"/>
      <c r="J65" s="1039"/>
      <c r="K65" s="1040">
        <f>H65*I65*J65</f>
        <v>0</v>
      </c>
      <c r="L65" s="1027"/>
      <c r="M65" s="1041"/>
      <c r="N65" s="1042"/>
      <c r="O65" s="1042"/>
      <c r="P65" s="1039"/>
      <c r="Q65" s="1040">
        <f>N65*O65*P65</f>
        <v>0</v>
      </c>
      <c r="R65" s="1027"/>
      <c r="S65" s="1041"/>
      <c r="T65" s="1042"/>
      <c r="U65" s="1042"/>
      <c r="V65" s="1039"/>
      <c r="W65" s="1040">
        <f>T65*U65*V65</f>
        <v>0</v>
      </c>
      <c r="X65" s="1030"/>
      <c r="Y65" s="1041"/>
      <c r="Z65" s="1042"/>
      <c r="AA65" s="1042"/>
      <c r="AB65" s="1039"/>
      <c r="AC65" s="1040">
        <f>Z65*AA65*AB65</f>
        <v>0</v>
      </c>
      <c r="AD65" s="991"/>
      <c r="AE65" s="1043">
        <f>E65-K65-Q65-W65-AC65</f>
        <v>0</v>
      </c>
    </row>
    <row r="66" spans="2:31" ht="15.75" thickBot="1">
      <c r="B66" s="1044" t="s">
        <v>1643</v>
      </c>
      <c r="C66" s="1045">
        <f>SUM(C63:C65)</f>
        <v>0</v>
      </c>
      <c r="D66" s="1046"/>
      <c r="E66" s="1047">
        <f>SUM(E63:E65)</f>
        <v>0</v>
      </c>
      <c r="F66" s="1027"/>
      <c r="G66" s="1048" t="s">
        <v>1643</v>
      </c>
      <c r="H66" s="2523"/>
      <c r="I66" s="2524"/>
      <c r="J66" s="1045">
        <f>J63+J65</f>
        <v>0</v>
      </c>
      <c r="K66" s="1049">
        <f>SUM(K63:K65)</f>
        <v>0</v>
      </c>
      <c r="L66" s="1027"/>
      <c r="M66" s="1048" t="s">
        <v>1643</v>
      </c>
      <c r="N66" s="2535"/>
      <c r="O66" s="2536"/>
      <c r="P66" s="1045">
        <f>P63+P65</f>
        <v>0</v>
      </c>
      <c r="Q66" s="1049">
        <f>SUM(Q63:Q65)</f>
        <v>0</v>
      </c>
      <c r="R66" s="1027"/>
      <c r="S66" s="1048" t="s">
        <v>1643</v>
      </c>
      <c r="T66" s="2530"/>
      <c r="U66" s="2537"/>
      <c r="V66" s="1045">
        <f>V63+V65</f>
        <v>0</v>
      </c>
      <c r="W66" s="1049">
        <f>SUM(W63:W65)</f>
        <v>0</v>
      </c>
      <c r="X66" s="1030"/>
      <c r="Y66" s="1048" t="s">
        <v>1643</v>
      </c>
      <c r="Z66" s="2535"/>
      <c r="AA66" s="2536"/>
      <c r="AB66" s="1045">
        <f>AB63+AB65</f>
        <v>0</v>
      </c>
      <c r="AC66" s="1049">
        <f>SUM(AC63:AC65)</f>
        <v>0</v>
      </c>
      <c r="AD66" s="991"/>
      <c r="AE66" s="1050">
        <f>E66-K66-Q66-W66-AC66</f>
        <v>0</v>
      </c>
    </row>
    <row r="67" spans="2:31" ht="5.0999999999999996" customHeight="1" thickBot="1">
      <c r="B67" s="991"/>
      <c r="C67" s="1068"/>
      <c r="D67" s="1068"/>
      <c r="E67" s="1068"/>
      <c r="F67" s="991"/>
      <c r="G67" s="991"/>
      <c r="H67" s="991"/>
      <c r="I67" s="991"/>
      <c r="J67" s="1068"/>
      <c r="K67" s="1068"/>
      <c r="L67" s="991"/>
      <c r="M67" s="991"/>
      <c r="N67" s="1068"/>
      <c r="O67" s="1068"/>
      <c r="P67" s="1068"/>
      <c r="Q67" s="1068"/>
      <c r="R67" s="991"/>
      <c r="S67" s="991"/>
      <c r="T67" s="991"/>
      <c r="U67" s="991"/>
      <c r="V67" s="1068"/>
      <c r="W67" s="1068"/>
      <c r="X67" s="991"/>
      <c r="Y67" s="1068"/>
      <c r="Z67" s="1068"/>
      <c r="AA67" s="1068"/>
      <c r="AB67" s="1068"/>
      <c r="AC67" s="1068"/>
      <c r="AD67" s="991"/>
      <c r="AE67" s="1068"/>
    </row>
    <row r="68" spans="2:31">
      <c r="B68" s="1024" t="s">
        <v>1644</v>
      </c>
      <c r="C68" s="1025"/>
      <c r="D68" s="1025"/>
      <c r="E68" s="1026">
        <f>C68*D68</f>
        <v>0</v>
      </c>
      <c r="F68" s="1027"/>
      <c r="G68" s="1028"/>
      <c r="H68" s="1029"/>
      <c r="I68" s="1029"/>
      <c r="J68" s="1025"/>
      <c r="K68" s="1026">
        <f>H68*I68*J68</f>
        <v>0</v>
      </c>
      <c r="L68" s="1027"/>
      <c r="M68" s="1028"/>
      <c r="N68" s="1029"/>
      <c r="O68" s="1029"/>
      <c r="P68" s="1025"/>
      <c r="Q68" s="1026">
        <f>N68*O68*P68</f>
        <v>0</v>
      </c>
      <c r="R68" s="1027"/>
      <c r="S68" s="1028"/>
      <c r="T68" s="1029"/>
      <c r="U68" s="1029"/>
      <c r="V68" s="1025"/>
      <c r="W68" s="1026">
        <f>T68*U68*V68</f>
        <v>0</v>
      </c>
      <c r="X68" s="1030"/>
      <c r="Y68" s="1028"/>
      <c r="Z68" s="1029"/>
      <c r="AA68" s="1029"/>
      <c r="AB68" s="1025"/>
      <c r="AC68" s="1026">
        <f>Z68*AA68*AB68</f>
        <v>0</v>
      </c>
      <c r="AD68" s="991"/>
      <c r="AE68" s="1031">
        <f>E68-K68-Q68-W68-AC68</f>
        <v>0</v>
      </c>
    </row>
    <row r="69" spans="2:31">
      <c r="B69" s="1032"/>
      <c r="C69" s="1033"/>
      <c r="D69" s="1033"/>
      <c r="E69" s="1034">
        <f>C69*D69</f>
        <v>0</v>
      </c>
      <c r="F69" s="1027"/>
      <c r="G69" s="1035"/>
      <c r="H69" s="1036"/>
      <c r="I69" s="1036"/>
      <c r="J69" s="1033"/>
      <c r="K69" s="1034">
        <f>H69*I69*J69</f>
        <v>0</v>
      </c>
      <c r="L69" s="1027"/>
      <c r="M69" s="1035"/>
      <c r="N69" s="1036"/>
      <c r="O69" s="1036"/>
      <c r="P69" s="1033"/>
      <c r="Q69" s="1034">
        <f>N69*O69*P69</f>
        <v>0</v>
      </c>
      <c r="R69" s="1027"/>
      <c r="S69" s="1035"/>
      <c r="T69" s="1036"/>
      <c r="U69" s="1036"/>
      <c r="V69" s="1033"/>
      <c r="W69" s="1034">
        <f>T69*U69*V69</f>
        <v>0</v>
      </c>
      <c r="X69" s="1030"/>
      <c r="Y69" s="1035"/>
      <c r="Z69" s="1036"/>
      <c r="AA69" s="1036"/>
      <c r="AB69" s="1033"/>
      <c r="AC69" s="1034">
        <f>Z69*AA69*AB69</f>
        <v>0</v>
      </c>
      <c r="AD69" s="991"/>
      <c r="AE69" s="1037">
        <f>E69-K69-Q69-W69-AC69</f>
        <v>0</v>
      </c>
    </row>
    <row r="70" spans="2:31" ht="15.75" thickBot="1">
      <c r="B70" s="1038"/>
      <c r="C70" s="1039"/>
      <c r="D70" s="1039"/>
      <c r="E70" s="1040">
        <f>C70*D70</f>
        <v>0</v>
      </c>
      <c r="F70" s="1027"/>
      <c r="G70" s="1041"/>
      <c r="H70" s="1042"/>
      <c r="I70" s="1042"/>
      <c r="J70" s="1039"/>
      <c r="K70" s="1040">
        <f>H70*I70*J70</f>
        <v>0</v>
      </c>
      <c r="L70" s="1027"/>
      <c r="M70" s="1041"/>
      <c r="N70" s="1042"/>
      <c r="O70" s="1042"/>
      <c r="P70" s="1039"/>
      <c r="Q70" s="1040">
        <f>N70*O70*P70</f>
        <v>0</v>
      </c>
      <c r="R70" s="1027"/>
      <c r="S70" s="1041"/>
      <c r="T70" s="1042"/>
      <c r="U70" s="1042"/>
      <c r="V70" s="1039"/>
      <c r="W70" s="1040">
        <f>T70*U70*V70</f>
        <v>0</v>
      </c>
      <c r="X70" s="1030"/>
      <c r="Y70" s="1041"/>
      <c r="Z70" s="1042"/>
      <c r="AA70" s="1042"/>
      <c r="AB70" s="1039"/>
      <c r="AC70" s="1040">
        <f>Z70*AA70*AB70</f>
        <v>0</v>
      </c>
      <c r="AD70" s="991"/>
      <c r="AE70" s="1043">
        <f>E70-K70-Q70-W70-AC70</f>
        <v>0</v>
      </c>
    </row>
    <row r="71" spans="2:31" ht="15.75" thickBot="1">
      <c r="B71" s="1044" t="s">
        <v>1643</v>
      </c>
      <c r="C71" s="1045">
        <f>SUM(C68:C70)</f>
        <v>0</v>
      </c>
      <c r="D71" s="1046"/>
      <c r="E71" s="1047">
        <f>SUM(E68:E70)</f>
        <v>0</v>
      </c>
      <c r="F71" s="1027"/>
      <c r="G71" s="1048" t="s">
        <v>1643</v>
      </c>
      <c r="H71" s="2523"/>
      <c r="I71" s="2524"/>
      <c r="J71" s="1045">
        <f>J68+J70</f>
        <v>0</v>
      </c>
      <c r="K71" s="1049">
        <f>SUM(K68:K70)</f>
        <v>0</v>
      </c>
      <c r="L71" s="1027"/>
      <c r="M71" s="1048" t="s">
        <v>1643</v>
      </c>
      <c r="N71" s="2535"/>
      <c r="O71" s="2536"/>
      <c r="P71" s="1045">
        <f>P68+P70</f>
        <v>0</v>
      </c>
      <c r="Q71" s="1049">
        <f>SUM(Q68:Q70)</f>
        <v>0</v>
      </c>
      <c r="R71" s="1027"/>
      <c r="S71" s="1048" t="s">
        <v>1643</v>
      </c>
      <c r="T71" s="2530"/>
      <c r="U71" s="2537"/>
      <c r="V71" s="1045">
        <f>V68+V70</f>
        <v>0</v>
      </c>
      <c r="W71" s="1049">
        <f>SUM(W68:W70)</f>
        <v>0</v>
      </c>
      <c r="X71" s="1030"/>
      <c r="Y71" s="1048" t="s">
        <v>1643</v>
      </c>
      <c r="Z71" s="2535"/>
      <c r="AA71" s="2536"/>
      <c r="AB71" s="1045">
        <f>AB68+AB70</f>
        <v>0</v>
      </c>
      <c r="AC71" s="1049">
        <f>SUM(AC68:AC70)</f>
        <v>0</v>
      </c>
      <c r="AD71" s="991"/>
      <c r="AE71" s="1050">
        <f>E71-K71-Q71-W71-AC71</f>
        <v>0</v>
      </c>
    </row>
    <row r="72" spans="2:31" ht="5.65" customHeight="1" thickBot="1">
      <c r="B72" s="991"/>
      <c r="C72" s="1068"/>
      <c r="D72" s="1068"/>
      <c r="E72" s="1068"/>
      <c r="F72" s="991"/>
      <c r="G72" s="991"/>
      <c r="H72" s="991"/>
      <c r="I72" s="991"/>
      <c r="J72" s="1068"/>
      <c r="K72" s="1068"/>
      <c r="L72" s="991"/>
      <c r="M72" s="991"/>
      <c r="N72" s="1068"/>
      <c r="O72" s="1068"/>
      <c r="P72" s="1068"/>
      <c r="Q72" s="1068"/>
      <c r="R72" s="991"/>
      <c r="S72" s="991"/>
      <c r="T72" s="991"/>
      <c r="U72" s="991"/>
      <c r="V72" s="1068"/>
      <c r="W72" s="1068"/>
      <c r="X72" s="991"/>
      <c r="Y72" s="1068"/>
      <c r="Z72" s="1068"/>
      <c r="AA72" s="1068"/>
      <c r="AB72" s="1068"/>
      <c r="AC72" s="1068"/>
      <c r="AD72" s="991"/>
      <c r="AE72" s="1068"/>
    </row>
    <row r="73" spans="2:31">
      <c r="B73" s="1024" t="s">
        <v>1645</v>
      </c>
      <c r="C73" s="1025"/>
      <c r="D73" s="1025"/>
      <c r="E73" s="1026">
        <f>C73*D73</f>
        <v>0</v>
      </c>
      <c r="F73" s="1027"/>
      <c r="G73" s="1028"/>
      <c r="H73" s="1029"/>
      <c r="I73" s="1029"/>
      <c r="J73" s="1025"/>
      <c r="K73" s="1026">
        <f>H73*I73*J73</f>
        <v>0</v>
      </c>
      <c r="L73" s="1027"/>
      <c r="M73" s="1028"/>
      <c r="N73" s="1029"/>
      <c r="O73" s="1029"/>
      <c r="P73" s="1025"/>
      <c r="Q73" s="1026">
        <f>N73*O73*P73</f>
        <v>0</v>
      </c>
      <c r="R73" s="1027"/>
      <c r="S73" s="1028"/>
      <c r="T73" s="1029"/>
      <c r="U73" s="1029"/>
      <c r="V73" s="1025"/>
      <c r="W73" s="1026">
        <f>T73*U73*V73</f>
        <v>0</v>
      </c>
      <c r="X73" s="1030"/>
      <c r="Y73" s="1028"/>
      <c r="Z73" s="1029"/>
      <c r="AA73" s="1029"/>
      <c r="AB73" s="1025"/>
      <c r="AC73" s="1026">
        <f>Z73*AA73*AB73</f>
        <v>0</v>
      </c>
      <c r="AD73" s="991"/>
      <c r="AE73" s="1031">
        <f>E73-K73-Q73-W73-AC73</f>
        <v>0</v>
      </c>
    </row>
    <row r="74" spans="2:31">
      <c r="B74" s="1032"/>
      <c r="C74" s="1033"/>
      <c r="D74" s="1033"/>
      <c r="E74" s="1034">
        <f>C74*D74</f>
        <v>0</v>
      </c>
      <c r="F74" s="1027"/>
      <c r="G74" s="1035"/>
      <c r="H74" s="1036"/>
      <c r="I74" s="1036"/>
      <c r="J74" s="1033"/>
      <c r="K74" s="1034">
        <f>H74*I74*J74</f>
        <v>0</v>
      </c>
      <c r="L74" s="1027"/>
      <c r="M74" s="1035"/>
      <c r="N74" s="1036"/>
      <c r="O74" s="1036"/>
      <c r="P74" s="1033"/>
      <c r="Q74" s="1034">
        <f>N74*O74*P74</f>
        <v>0</v>
      </c>
      <c r="R74" s="1027"/>
      <c r="S74" s="1035"/>
      <c r="T74" s="1036"/>
      <c r="U74" s="1036"/>
      <c r="V74" s="1033"/>
      <c r="W74" s="1034">
        <f>T74*U74*V74</f>
        <v>0</v>
      </c>
      <c r="X74" s="1030"/>
      <c r="Y74" s="1035"/>
      <c r="Z74" s="1036"/>
      <c r="AA74" s="1036"/>
      <c r="AB74" s="1033"/>
      <c r="AC74" s="1034">
        <f>Z74*AA74*AB74</f>
        <v>0</v>
      </c>
      <c r="AD74" s="991"/>
      <c r="AE74" s="1037">
        <f>E74-K74-Q74-W74-AC74</f>
        <v>0</v>
      </c>
    </row>
    <row r="75" spans="2:31" ht="15.75" thickBot="1">
      <c r="B75" s="1038"/>
      <c r="C75" s="1039"/>
      <c r="D75" s="1039"/>
      <c r="E75" s="1040">
        <f>C75*D75</f>
        <v>0</v>
      </c>
      <c r="F75" s="1027"/>
      <c r="G75" s="1041"/>
      <c r="H75" s="1042"/>
      <c r="I75" s="1042"/>
      <c r="J75" s="1039"/>
      <c r="K75" s="1040">
        <f>H75*I75*J75</f>
        <v>0</v>
      </c>
      <c r="L75" s="1027"/>
      <c r="M75" s="1041"/>
      <c r="N75" s="1042"/>
      <c r="O75" s="1042"/>
      <c r="P75" s="1039"/>
      <c r="Q75" s="1040">
        <f>N75*O75*P75</f>
        <v>0</v>
      </c>
      <c r="R75" s="1027"/>
      <c r="S75" s="1041"/>
      <c r="T75" s="1042"/>
      <c r="U75" s="1042"/>
      <c r="V75" s="1039"/>
      <c r="W75" s="1040">
        <f>T75*U75*V75</f>
        <v>0</v>
      </c>
      <c r="X75" s="1030"/>
      <c r="Y75" s="1041"/>
      <c r="Z75" s="1042"/>
      <c r="AA75" s="1042"/>
      <c r="AB75" s="1039"/>
      <c r="AC75" s="1040">
        <f>Z75*AA75*AB75</f>
        <v>0</v>
      </c>
      <c r="AD75" s="991"/>
      <c r="AE75" s="1043">
        <f>E75-K75-Q75-W75-AC75</f>
        <v>0</v>
      </c>
    </row>
    <row r="76" spans="2:31" ht="15.75" thickBot="1">
      <c r="B76" s="1044" t="s">
        <v>1643</v>
      </c>
      <c r="C76" s="1045">
        <f>SUM(C73:C75)</f>
        <v>0</v>
      </c>
      <c r="D76" s="1046"/>
      <c r="E76" s="1047">
        <f>SUM(E73:E75)</f>
        <v>0</v>
      </c>
      <c r="F76" s="1027"/>
      <c r="G76" s="1048" t="s">
        <v>1643</v>
      </c>
      <c r="H76" s="2523"/>
      <c r="I76" s="2524"/>
      <c r="J76" s="1045">
        <f>J73+J75</f>
        <v>0</v>
      </c>
      <c r="K76" s="1049">
        <f>SUM(K73:K75)</f>
        <v>0</v>
      </c>
      <c r="L76" s="1027"/>
      <c r="M76" s="1048" t="s">
        <v>1643</v>
      </c>
      <c r="N76" s="2535"/>
      <c r="O76" s="2536"/>
      <c r="P76" s="1045">
        <f>P73+P75</f>
        <v>0</v>
      </c>
      <c r="Q76" s="1049">
        <f>SUM(Q73:Q75)</f>
        <v>0</v>
      </c>
      <c r="R76" s="1027"/>
      <c r="S76" s="1048" t="s">
        <v>1643</v>
      </c>
      <c r="T76" s="2530"/>
      <c r="U76" s="2537"/>
      <c r="V76" s="1045">
        <f>V73+V75</f>
        <v>0</v>
      </c>
      <c r="W76" s="1049">
        <f>SUM(W73:W75)</f>
        <v>0</v>
      </c>
      <c r="X76" s="1030"/>
      <c r="Y76" s="1048" t="s">
        <v>1643</v>
      </c>
      <c r="Z76" s="2535"/>
      <c r="AA76" s="2536"/>
      <c r="AB76" s="1045">
        <f>AB73+AB75</f>
        <v>0</v>
      </c>
      <c r="AC76" s="1049">
        <f>SUM(AC73:AC75)</f>
        <v>0</v>
      </c>
      <c r="AD76" s="991"/>
      <c r="AE76" s="1050">
        <f>E76-K76-Q76-W76-AC76</f>
        <v>0</v>
      </c>
    </row>
    <row r="77" spans="2:31" ht="5.65" customHeight="1" thickBot="1">
      <c r="B77" s="991"/>
      <c r="C77" s="1068"/>
      <c r="D77" s="1068"/>
      <c r="E77" s="1068"/>
      <c r="F77" s="991"/>
      <c r="G77" s="991"/>
      <c r="H77" s="991"/>
      <c r="I77" s="991"/>
      <c r="J77" s="1068"/>
      <c r="K77" s="1068"/>
      <c r="L77" s="991"/>
      <c r="M77" s="991"/>
      <c r="N77" s="1068"/>
      <c r="O77" s="1068"/>
      <c r="P77" s="1068"/>
      <c r="Q77" s="1068"/>
      <c r="R77" s="991"/>
      <c r="S77" s="991"/>
      <c r="T77" s="991"/>
      <c r="U77" s="991"/>
      <c r="V77" s="1068"/>
      <c r="W77" s="1068"/>
      <c r="X77" s="991"/>
      <c r="Y77" s="1068"/>
      <c r="Z77" s="1068"/>
      <c r="AA77" s="1068"/>
      <c r="AB77" s="1068"/>
      <c r="AC77" s="1068"/>
      <c r="AD77" s="991"/>
      <c r="AE77" s="1069"/>
    </row>
    <row r="78" spans="2:31">
      <c r="B78" s="1024" t="s">
        <v>479</v>
      </c>
      <c r="C78" s="1025"/>
      <c r="D78" s="1025"/>
      <c r="E78" s="1026">
        <f>C78*D78</f>
        <v>0</v>
      </c>
      <c r="F78" s="1027"/>
      <c r="G78" s="1028"/>
      <c r="H78" s="1029"/>
      <c r="I78" s="1029"/>
      <c r="J78" s="1025"/>
      <c r="K78" s="1026">
        <f>H78*I78*J78</f>
        <v>0</v>
      </c>
      <c r="L78" s="1027"/>
      <c r="M78" s="1028"/>
      <c r="N78" s="1029"/>
      <c r="O78" s="1029"/>
      <c r="P78" s="1025"/>
      <c r="Q78" s="1026">
        <f>N78*O78*P78</f>
        <v>0</v>
      </c>
      <c r="R78" s="1027"/>
      <c r="S78" s="1028"/>
      <c r="T78" s="1029"/>
      <c r="U78" s="1029"/>
      <c r="V78" s="1025"/>
      <c r="W78" s="1026">
        <f>T78*U78*V78</f>
        <v>0</v>
      </c>
      <c r="X78" s="1030"/>
      <c r="Y78" s="1028"/>
      <c r="Z78" s="1029"/>
      <c r="AA78" s="1029"/>
      <c r="AB78" s="1025"/>
      <c r="AC78" s="1026">
        <f>Z78*AA78*AB78</f>
        <v>0</v>
      </c>
      <c r="AD78" s="991"/>
      <c r="AE78" s="1031">
        <f>E78-K78-Q78-W78-AC78</f>
        <v>0</v>
      </c>
    </row>
    <row r="79" spans="2:31">
      <c r="B79" s="1032"/>
      <c r="C79" s="1033"/>
      <c r="D79" s="1033"/>
      <c r="E79" s="1034">
        <f>C79*D79</f>
        <v>0</v>
      </c>
      <c r="F79" s="1027"/>
      <c r="G79" s="1035"/>
      <c r="H79" s="1036"/>
      <c r="I79" s="1036"/>
      <c r="J79" s="1033"/>
      <c r="K79" s="1034">
        <f>H79*I79*J79</f>
        <v>0</v>
      </c>
      <c r="L79" s="1027"/>
      <c r="M79" s="1035"/>
      <c r="N79" s="1036"/>
      <c r="O79" s="1036"/>
      <c r="P79" s="1033"/>
      <c r="Q79" s="1034">
        <f>N79*O79*P79</f>
        <v>0</v>
      </c>
      <c r="R79" s="1027"/>
      <c r="S79" s="1035"/>
      <c r="T79" s="1036"/>
      <c r="U79" s="1036"/>
      <c r="V79" s="1033"/>
      <c r="W79" s="1034">
        <f>T79*U79*V79</f>
        <v>0</v>
      </c>
      <c r="X79" s="1030"/>
      <c r="Y79" s="1035"/>
      <c r="Z79" s="1036"/>
      <c r="AA79" s="1036"/>
      <c r="AB79" s="1033"/>
      <c r="AC79" s="1034">
        <f>Z79*AA79*AB79</f>
        <v>0</v>
      </c>
      <c r="AD79" s="991"/>
      <c r="AE79" s="1037">
        <f>E79-K79-Q79-W79-AC79</f>
        <v>0</v>
      </c>
    </row>
    <row r="80" spans="2:31" ht="15.75" thickBot="1">
      <c r="B80" s="1038"/>
      <c r="C80" s="1039"/>
      <c r="D80" s="1039"/>
      <c r="E80" s="1040">
        <f>C80*D80</f>
        <v>0</v>
      </c>
      <c r="F80" s="1027"/>
      <c r="G80" s="1041"/>
      <c r="H80" s="1042"/>
      <c r="I80" s="1042"/>
      <c r="J80" s="1039"/>
      <c r="K80" s="1040">
        <f>H80*I80*J80</f>
        <v>0</v>
      </c>
      <c r="L80" s="1027"/>
      <c r="M80" s="1041"/>
      <c r="N80" s="1042"/>
      <c r="O80" s="1042"/>
      <c r="P80" s="1039"/>
      <c r="Q80" s="1040">
        <f>N80*O80*P80</f>
        <v>0</v>
      </c>
      <c r="R80" s="1027"/>
      <c r="S80" s="1041"/>
      <c r="T80" s="1042"/>
      <c r="U80" s="1042"/>
      <c r="V80" s="1039"/>
      <c r="W80" s="1040">
        <f>T80*U80*V80</f>
        <v>0</v>
      </c>
      <c r="X80" s="1030"/>
      <c r="Y80" s="1041"/>
      <c r="Z80" s="1042"/>
      <c r="AA80" s="1042"/>
      <c r="AB80" s="1039"/>
      <c r="AC80" s="1040">
        <f>Z80*AA80*AB80</f>
        <v>0</v>
      </c>
      <c r="AD80" s="991"/>
      <c r="AE80" s="1043">
        <f>E80-K80-Q80-W80-AC80</f>
        <v>0</v>
      </c>
    </row>
    <row r="81" spans="2:31" ht="15.75" thickBot="1">
      <c r="B81" s="1044" t="s">
        <v>1643</v>
      </c>
      <c r="C81" s="1045">
        <f>SUM(C78:C80)</f>
        <v>0</v>
      </c>
      <c r="D81" s="1046"/>
      <c r="E81" s="1047">
        <f>SUM(E78:E80)</f>
        <v>0</v>
      </c>
      <c r="F81" s="1027"/>
      <c r="G81" s="1048" t="s">
        <v>1643</v>
      </c>
      <c r="H81" s="2523"/>
      <c r="I81" s="2524"/>
      <c r="J81" s="1045">
        <f>J78+J80</f>
        <v>0</v>
      </c>
      <c r="K81" s="1049">
        <f>SUM(K78:K80)</f>
        <v>0</v>
      </c>
      <c r="L81" s="1027"/>
      <c r="M81" s="1048" t="s">
        <v>1643</v>
      </c>
      <c r="N81" s="2535"/>
      <c r="O81" s="2536"/>
      <c r="P81" s="1045">
        <f>P78+P80</f>
        <v>0</v>
      </c>
      <c r="Q81" s="1049">
        <f>SUM(Q78:Q80)</f>
        <v>0</v>
      </c>
      <c r="R81" s="1027"/>
      <c r="S81" s="1048" t="s">
        <v>1643</v>
      </c>
      <c r="T81" s="2530"/>
      <c r="U81" s="2537"/>
      <c r="V81" s="1045">
        <f>V78+V80</f>
        <v>0</v>
      </c>
      <c r="W81" s="1049">
        <f>SUM(W78:W80)</f>
        <v>0</v>
      </c>
      <c r="X81" s="1030"/>
      <c r="Y81" s="1048" t="s">
        <v>1643</v>
      </c>
      <c r="Z81" s="2535"/>
      <c r="AA81" s="2536"/>
      <c r="AB81" s="1045">
        <f>AB78+AB80</f>
        <v>0</v>
      </c>
      <c r="AC81" s="1049">
        <f>SUM(AC78:AC80)</f>
        <v>0</v>
      </c>
      <c r="AD81" s="991"/>
      <c r="AE81" s="1050">
        <f>E81-K81-Q81-W81-AC81</f>
        <v>0</v>
      </c>
    </row>
    <row r="82" spans="2:31" ht="6.6" customHeight="1" thickBot="1">
      <c r="B82" s="991"/>
      <c r="C82" s="1068"/>
      <c r="D82" s="1068"/>
      <c r="E82" s="1068"/>
      <c r="F82" s="991"/>
      <c r="G82" s="991"/>
      <c r="H82" s="991"/>
      <c r="I82" s="991"/>
      <c r="J82" s="1068"/>
      <c r="K82" s="1068"/>
      <c r="L82" s="991"/>
      <c r="M82" s="991"/>
      <c r="N82" s="1068"/>
      <c r="O82" s="1068"/>
      <c r="P82" s="1068"/>
      <c r="Q82" s="1068"/>
      <c r="R82" s="991"/>
      <c r="S82" s="991"/>
      <c r="T82" s="991"/>
      <c r="U82" s="991"/>
      <c r="V82" s="1068"/>
      <c r="W82" s="1068"/>
      <c r="X82" s="991"/>
      <c r="Y82" s="1068"/>
      <c r="Z82" s="1068"/>
      <c r="AA82" s="1068"/>
      <c r="AB82" s="1068"/>
      <c r="AC82" s="1068"/>
      <c r="AD82" s="991"/>
      <c r="AE82" s="1068"/>
    </row>
    <row r="83" spans="2:31" ht="15.75" thickBot="1">
      <c r="B83" s="1070" t="s">
        <v>1646</v>
      </c>
      <c r="C83" s="1045">
        <f>C66+C71+C76+C81</f>
        <v>0</v>
      </c>
      <c r="D83" s="1071"/>
      <c r="E83" s="1072">
        <f>E66+E71+E76+E81</f>
        <v>0</v>
      </c>
      <c r="F83" s="1027"/>
      <c r="G83" s="1073" t="s">
        <v>1646</v>
      </c>
      <c r="H83" s="2526"/>
      <c r="I83" s="2527"/>
      <c r="J83" s="1045">
        <f>J66+J71+J76+J81</f>
        <v>0</v>
      </c>
      <c r="K83" s="1072">
        <f>K66+K71+K76+K81</f>
        <v>0</v>
      </c>
      <c r="L83" s="1027"/>
      <c r="M83" s="1073" t="s">
        <v>1646</v>
      </c>
      <c r="N83" s="2528"/>
      <c r="O83" s="2529"/>
      <c r="P83" s="1045">
        <f>P66+P71+P76+P81</f>
        <v>0</v>
      </c>
      <c r="Q83" s="1072">
        <f>Q66+Q71+Q76+Q81</f>
        <v>0</v>
      </c>
      <c r="R83" s="1027"/>
      <c r="S83" s="1073" t="s">
        <v>1646</v>
      </c>
      <c r="T83" s="2530"/>
      <c r="U83" s="2531"/>
      <c r="V83" s="1045">
        <f>V66+V71+V76+V81</f>
        <v>0</v>
      </c>
      <c r="W83" s="1072">
        <f>W66+W71+W76+W81</f>
        <v>0</v>
      </c>
      <c r="X83" s="1030"/>
      <c r="Y83" s="1073" t="s">
        <v>1646</v>
      </c>
      <c r="Z83" s="2528"/>
      <c r="AA83" s="2529"/>
      <c r="AB83" s="1045">
        <f>AB66+AB71+AB76+AB81</f>
        <v>0</v>
      </c>
      <c r="AC83" s="1072">
        <f>AC66+AC71+AC76+AC81</f>
        <v>0</v>
      </c>
      <c r="AD83" s="1030"/>
      <c r="AE83" s="690">
        <f>AE66+AE71+AE76+AE81</f>
        <v>0</v>
      </c>
    </row>
    <row r="84" spans="2:31" ht="15.75" thickBot="1">
      <c r="B84" s="682"/>
      <c r="C84" s="682"/>
      <c r="D84" s="682"/>
      <c r="E84" s="682"/>
      <c r="F84" s="682"/>
      <c r="G84" s="682"/>
      <c r="H84" s="682"/>
      <c r="I84" s="682"/>
      <c r="J84" s="682"/>
      <c r="K84" s="682"/>
      <c r="L84" s="682"/>
      <c r="M84" s="682"/>
      <c r="N84" s="682"/>
      <c r="O84" s="682"/>
      <c r="P84" s="682"/>
      <c r="Q84" s="682"/>
      <c r="R84" s="682"/>
      <c r="S84" s="682"/>
      <c r="T84" s="682"/>
      <c r="U84" s="682"/>
      <c r="V84" s="682"/>
      <c r="W84" s="682"/>
      <c r="X84" s="682"/>
      <c r="Y84" s="682"/>
      <c r="Z84" s="682"/>
      <c r="AA84" s="682"/>
      <c r="AB84" s="682"/>
      <c r="AC84" s="682"/>
      <c r="AD84" s="682"/>
      <c r="AE84" s="682"/>
    </row>
    <row r="85" spans="2:31" ht="15.75" thickBot="1">
      <c r="B85" s="2557" t="s">
        <v>1648</v>
      </c>
      <c r="C85" s="2558"/>
      <c r="D85" s="2558"/>
      <c r="E85" s="2558"/>
      <c r="F85" s="2558"/>
      <c r="G85" s="2558"/>
      <c r="H85" s="2558"/>
      <c r="I85" s="2558"/>
      <c r="J85" s="2558"/>
      <c r="K85" s="2558"/>
      <c r="L85" s="2558"/>
      <c r="M85" s="2558"/>
      <c r="N85" s="2558"/>
      <c r="O85" s="2558"/>
      <c r="P85" s="2558"/>
      <c r="Q85" s="2558"/>
      <c r="R85" s="2558"/>
      <c r="S85" s="2558"/>
      <c r="T85" s="2558"/>
      <c r="U85" s="2558"/>
      <c r="V85" s="2558"/>
      <c r="W85" s="2558"/>
      <c r="X85" s="2558"/>
      <c r="Y85" s="2558"/>
      <c r="Z85" s="2558"/>
      <c r="AA85" s="2558"/>
      <c r="AB85" s="2558"/>
      <c r="AC85" s="2558"/>
      <c r="AD85" s="2558"/>
      <c r="AE85" s="2559"/>
    </row>
    <row r="86" spans="2:31" ht="6.6" customHeight="1" thickBot="1">
      <c r="B86" s="91"/>
      <c r="C86" s="91"/>
      <c r="D86" s="91"/>
      <c r="E86" s="91"/>
      <c r="F86" s="91"/>
      <c r="G86" s="91"/>
      <c r="H86" s="91"/>
      <c r="I86" s="91"/>
      <c r="J86" s="91"/>
      <c r="K86" s="91"/>
      <c r="L86" s="91"/>
      <c r="M86" s="91"/>
      <c r="N86" s="91"/>
      <c r="O86" s="91"/>
      <c r="P86" s="682"/>
      <c r="Q86" s="682"/>
      <c r="R86" s="682"/>
      <c r="S86" s="682"/>
      <c r="T86" s="682"/>
      <c r="U86" s="682"/>
      <c r="V86" s="682"/>
      <c r="W86" s="682"/>
      <c r="X86" s="682"/>
      <c r="Y86" s="682"/>
      <c r="Z86" s="682"/>
      <c r="AA86" s="682"/>
      <c r="AB86" s="682"/>
      <c r="AC86" s="682"/>
      <c r="AD86" s="682"/>
      <c r="AE86" s="682"/>
    </row>
    <row r="87" spans="2:31">
      <c r="B87" s="1099" t="s">
        <v>1625</v>
      </c>
      <c r="C87" s="2560" t="s">
        <v>1626</v>
      </c>
      <c r="D87" s="2561"/>
      <c r="E87" s="2562"/>
      <c r="F87" s="692"/>
      <c r="G87" s="429" t="s">
        <v>1627</v>
      </c>
      <c r="H87" s="2520" t="s">
        <v>1628</v>
      </c>
      <c r="I87" s="2521"/>
      <c r="J87" s="2521"/>
      <c r="K87" s="2522"/>
      <c r="L87" s="692"/>
      <c r="M87" s="429" t="s">
        <v>1627</v>
      </c>
      <c r="N87" s="2520" t="s">
        <v>1629</v>
      </c>
      <c r="O87" s="2521"/>
      <c r="P87" s="2521"/>
      <c r="Q87" s="2522"/>
      <c r="R87" s="692"/>
      <c r="S87" s="429" t="s">
        <v>1627</v>
      </c>
      <c r="T87" s="2520" t="s">
        <v>1630</v>
      </c>
      <c r="U87" s="2521"/>
      <c r="V87" s="2521"/>
      <c r="W87" s="2522"/>
      <c r="X87" s="692"/>
      <c r="Y87" s="429" t="s">
        <v>1627</v>
      </c>
      <c r="Z87" s="2520" t="s">
        <v>1631</v>
      </c>
      <c r="AA87" s="2521"/>
      <c r="AB87" s="2521"/>
      <c r="AC87" s="2522"/>
      <c r="AD87" s="682"/>
      <c r="AE87" s="720" t="s">
        <v>1632</v>
      </c>
    </row>
    <row r="88" spans="2:31">
      <c r="B88" s="693"/>
      <c r="C88" s="694" t="s">
        <v>1633</v>
      </c>
      <c r="D88" s="695" t="s">
        <v>1634</v>
      </c>
      <c r="E88" s="696" t="s">
        <v>1635</v>
      </c>
      <c r="F88" s="681"/>
      <c r="G88" s="697"/>
      <c r="H88" s="698" t="s">
        <v>1636</v>
      </c>
      <c r="I88" s="699" t="s">
        <v>1634</v>
      </c>
      <c r="J88" s="700" t="s">
        <v>1637</v>
      </c>
      <c r="K88" s="701" t="s">
        <v>1635</v>
      </c>
      <c r="L88" s="681"/>
      <c r="M88" s="697"/>
      <c r="N88" s="698" t="s">
        <v>1636</v>
      </c>
      <c r="O88" s="699" t="s">
        <v>1634</v>
      </c>
      <c r="P88" s="700" t="s">
        <v>1637</v>
      </c>
      <c r="Q88" s="701" t="s">
        <v>1635</v>
      </c>
      <c r="R88" s="681"/>
      <c r="S88" s="697"/>
      <c r="T88" s="698" t="s">
        <v>1636</v>
      </c>
      <c r="U88" s="699" t="s">
        <v>1634</v>
      </c>
      <c r="V88" s="700" t="s">
        <v>1637</v>
      </c>
      <c r="W88" s="701" t="s">
        <v>1635</v>
      </c>
      <c r="X88" s="692"/>
      <c r="Y88" s="697"/>
      <c r="Z88" s="698" t="s">
        <v>1636</v>
      </c>
      <c r="AA88" s="699" t="s">
        <v>1634</v>
      </c>
      <c r="AB88" s="700" t="s">
        <v>1637</v>
      </c>
      <c r="AC88" s="701" t="s">
        <v>1635</v>
      </c>
      <c r="AD88" s="682"/>
      <c r="AE88" s="702" t="s">
        <v>1635</v>
      </c>
    </row>
    <row r="89" spans="2:31" ht="15.75" thickBot="1">
      <c r="B89" s="693"/>
      <c r="C89" s="703" t="s">
        <v>1392</v>
      </c>
      <c r="D89" s="704" t="s">
        <v>1392</v>
      </c>
      <c r="E89" s="705" t="s">
        <v>1638</v>
      </c>
      <c r="F89" s="681"/>
      <c r="G89" s="697" t="s">
        <v>1639</v>
      </c>
      <c r="H89" s="706" t="s">
        <v>1392</v>
      </c>
      <c r="I89" s="704" t="s">
        <v>1392</v>
      </c>
      <c r="J89" s="707" t="s">
        <v>730</v>
      </c>
      <c r="K89" s="705" t="s">
        <v>1638</v>
      </c>
      <c r="L89" s="681"/>
      <c r="M89" s="708" t="s">
        <v>1640</v>
      </c>
      <c r="N89" s="709" t="s">
        <v>1392</v>
      </c>
      <c r="O89" s="710" t="s">
        <v>1392</v>
      </c>
      <c r="P89" s="711" t="s">
        <v>730</v>
      </c>
      <c r="Q89" s="712" t="s">
        <v>1638</v>
      </c>
      <c r="R89" s="681"/>
      <c r="S89" s="708" t="s">
        <v>1641</v>
      </c>
      <c r="T89" s="709" t="s">
        <v>1392</v>
      </c>
      <c r="U89" s="710" t="s">
        <v>1392</v>
      </c>
      <c r="V89" s="711" t="s">
        <v>730</v>
      </c>
      <c r="W89" s="712" t="s">
        <v>1638</v>
      </c>
      <c r="X89" s="692"/>
      <c r="Y89" s="708" t="s">
        <v>1642</v>
      </c>
      <c r="Z89" s="709" t="s">
        <v>1392</v>
      </c>
      <c r="AA89" s="710" t="s">
        <v>1392</v>
      </c>
      <c r="AB89" s="711" t="s">
        <v>730</v>
      </c>
      <c r="AC89" s="712" t="s">
        <v>1638</v>
      </c>
      <c r="AD89" s="682"/>
      <c r="AE89" s="713" t="s">
        <v>1638</v>
      </c>
    </row>
    <row r="90" spans="2:31">
      <c r="B90" s="1024" t="s">
        <v>691</v>
      </c>
      <c r="C90" s="1025"/>
      <c r="D90" s="1025"/>
      <c r="E90" s="1026">
        <f>C90*D90</f>
        <v>0</v>
      </c>
      <c r="F90" s="1027"/>
      <c r="G90" s="1028"/>
      <c r="H90" s="1029"/>
      <c r="I90" s="1029"/>
      <c r="J90" s="1025"/>
      <c r="K90" s="1026">
        <f>H90*I90*J90</f>
        <v>0</v>
      </c>
      <c r="L90" s="1027"/>
      <c r="M90" s="1028"/>
      <c r="N90" s="1029"/>
      <c r="O90" s="1029"/>
      <c r="P90" s="1025"/>
      <c r="Q90" s="1026">
        <f>N90*O90*P90</f>
        <v>0</v>
      </c>
      <c r="R90" s="1027"/>
      <c r="S90" s="1028"/>
      <c r="T90" s="1029"/>
      <c r="U90" s="1029"/>
      <c r="V90" s="1025"/>
      <c r="W90" s="1026">
        <f>T90*U90*V90</f>
        <v>0</v>
      </c>
      <c r="X90" s="1030"/>
      <c r="Y90" s="1028"/>
      <c r="Z90" s="1029"/>
      <c r="AA90" s="1029"/>
      <c r="AB90" s="1025"/>
      <c r="AC90" s="1026">
        <f>Z90*AA90*AB90</f>
        <v>0</v>
      </c>
      <c r="AD90" s="991"/>
      <c r="AE90" s="1031">
        <f t="shared" ref="AE90:AE95" si="0">E90-K90-Q90-W90-AC90</f>
        <v>0</v>
      </c>
    </row>
    <row r="91" spans="2:31">
      <c r="B91" s="1100"/>
      <c r="C91" s="1101"/>
      <c r="D91" s="1101"/>
      <c r="E91" s="1102">
        <f>C91*D91</f>
        <v>0</v>
      </c>
      <c r="F91" s="1027"/>
      <c r="G91" s="1103"/>
      <c r="H91" s="1104"/>
      <c r="I91" s="1104"/>
      <c r="J91" s="1101"/>
      <c r="K91" s="1102">
        <f>H91*I91*J91</f>
        <v>0</v>
      </c>
      <c r="L91" s="1027"/>
      <c r="M91" s="1103"/>
      <c r="N91" s="1104"/>
      <c r="O91" s="1104"/>
      <c r="P91" s="1101"/>
      <c r="Q91" s="1102">
        <f>N91*O91*P91</f>
        <v>0</v>
      </c>
      <c r="R91" s="1027"/>
      <c r="S91" s="1103"/>
      <c r="T91" s="1104"/>
      <c r="U91" s="1104"/>
      <c r="V91" s="1101"/>
      <c r="W91" s="1102">
        <f>T91*U91*V91</f>
        <v>0</v>
      </c>
      <c r="X91" s="1030"/>
      <c r="Y91" s="1103"/>
      <c r="Z91" s="1104"/>
      <c r="AA91" s="1104"/>
      <c r="AB91" s="1101"/>
      <c r="AC91" s="1102">
        <f>Z91*AA91*AB91</f>
        <v>0</v>
      </c>
      <c r="AD91" s="991"/>
      <c r="AE91" s="1037">
        <f t="shared" si="0"/>
        <v>0</v>
      </c>
    </row>
    <row r="92" spans="2:31">
      <c r="B92" s="1100"/>
      <c r="C92" s="1101"/>
      <c r="D92" s="1101"/>
      <c r="E92" s="1102">
        <f>C92*D92</f>
        <v>0</v>
      </c>
      <c r="F92" s="1027"/>
      <c r="G92" s="1103"/>
      <c r="H92" s="1104"/>
      <c r="I92" s="1104"/>
      <c r="J92" s="1101"/>
      <c r="K92" s="1102">
        <f>H92*I92*J92</f>
        <v>0</v>
      </c>
      <c r="L92" s="1027"/>
      <c r="M92" s="1103"/>
      <c r="N92" s="1104"/>
      <c r="O92" s="1104"/>
      <c r="P92" s="1101"/>
      <c r="Q92" s="1102">
        <f>N92*O92*P92</f>
        <v>0</v>
      </c>
      <c r="R92" s="1027"/>
      <c r="S92" s="1103"/>
      <c r="T92" s="1104"/>
      <c r="U92" s="1104"/>
      <c r="V92" s="1101"/>
      <c r="W92" s="1102">
        <f>T92*U92*V92</f>
        <v>0</v>
      </c>
      <c r="X92" s="1030"/>
      <c r="Y92" s="1103"/>
      <c r="Z92" s="1104"/>
      <c r="AA92" s="1104"/>
      <c r="AB92" s="1101"/>
      <c r="AC92" s="1102">
        <f>Z92*AA92*AB92</f>
        <v>0</v>
      </c>
      <c r="AD92" s="991"/>
      <c r="AE92" s="1037">
        <f t="shared" si="0"/>
        <v>0</v>
      </c>
    </row>
    <row r="93" spans="2:31">
      <c r="B93" s="1100"/>
      <c r="C93" s="1101"/>
      <c r="D93" s="1101"/>
      <c r="E93" s="1102">
        <f>C93*D93</f>
        <v>0</v>
      </c>
      <c r="F93" s="1027"/>
      <c r="G93" s="1103"/>
      <c r="H93" s="1104"/>
      <c r="I93" s="1104"/>
      <c r="J93" s="1101"/>
      <c r="K93" s="1102">
        <f>H93*I93*J93</f>
        <v>0</v>
      </c>
      <c r="L93" s="1027"/>
      <c r="M93" s="1103"/>
      <c r="N93" s="1104"/>
      <c r="O93" s="1104"/>
      <c r="P93" s="1101"/>
      <c r="Q93" s="1102">
        <f>N93*O93*P93</f>
        <v>0</v>
      </c>
      <c r="R93" s="1027"/>
      <c r="S93" s="1103"/>
      <c r="T93" s="1104"/>
      <c r="U93" s="1104"/>
      <c r="V93" s="1101"/>
      <c r="W93" s="1102">
        <f>T93*U93*V93</f>
        <v>0</v>
      </c>
      <c r="X93" s="1030"/>
      <c r="Y93" s="1103"/>
      <c r="Z93" s="1104"/>
      <c r="AA93" s="1104"/>
      <c r="AB93" s="1101"/>
      <c r="AC93" s="1102">
        <f>Z93*AA93*AB93</f>
        <v>0</v>
      </c>
      <c r="AD93" s="991"/>
      <c r="AE93" s="1037">
        <f t="shared" si="0"/>
        <v>0</v>
      </c>
    </row>
    <row r="94" spans="2:31" ht="15.75" thickBot="1">
      <c r="B94" s="1038"/>
      <c r="C94" s="1039"/>
      <c r="D94" s="1039"/>
      <c r="E94" s="1040">
        <f>C94*D94</f>
        <v>0</v>
      </c>
      <c r="F94" s="1027"/>
      <c r="G94" s="1041"/>
      <c r="H94" s="1042"/>
      <c r="I94" s="1042"/>
      <c r="J94" s="1039"/>
      <c r="K94" s="1040">
        <f>H94*I94*J94</f>
        <v>0</v>
      </c>
      <c r="L94" s="1027"/>
      <c r="M94" s="1041"/>
      <c r="N94" s="1042"/>
      <c r="O94" s="1042"/>
      <c r="P94" s="1039"/>
      <c r="Q94" s="1040">
        <f>N94*O94*P94</f>
        <v>0</v>
      </c>
      <c r="R94" s="1027"/>
      <c r="S94" s="1041"/>
      <c r="T94" s="1042"/>
      <c r="U94" s="1042"/>
      <c r="V94" s="1039"/>
      <c r="W94" s="1040">
        <f>T94*U94*V94</f>
        <v>0</v>
      </c>
      <c r="X94" s="1030"/>
      <c r="Y94" s="1041"/>
      <c r="Z94" s="1042"/>
      <c r="AA94" s="1042"/>
      <c r="AB94" s="1039"/>
      <c r="AC94" s="1040">
        <f>Z94*AA94*AB94</f>
        <v>0</v>
      </c>
      <c r="AD94" s="991"/>
      <c r="AE94" s="1043">
        <f t="shared" si="0"/>
        <v>0</v>
      </c>
    </row>
    <row r="95" spans="2:31" ht="15.75" thickBot="1">
      <c r="B95" s="1044" t="s">
        <v>1643</v>
      </c>
      <c r="C95" s="1045">
        <f>SUM(C90:C94)</f>
        <v>0</v>
      </c>
      <c r="D95" s="1046"/>
      <c r="E95" s="1047">
        <f>SUM(E90:E94)</f>
        <v>0</v>
      </c>
      <c r="F95" s="1027"/>
      <c r="G95" s="1048" t="s">
        <v>1643</v>
      </c>
      <c r="H95" s="2523"/>
      <c r="I95" s="2524"/>
      <c r="J95" s="1045">
        <f>J90+J94</f>
        <v>0</v>
      </c>
      <c r="K95" s="1049">
        <f>SUM(K90:K94)</f>
        <v>0</v>
      </c>
      <c r="L95" s="1027"/>
      <c r="M95" s="1048" t="s">
        <v>1643</v>
      </c>
      <c r="N95" s="2523"/>
      <c r="O95" s="2524"/>
      <c r="P95" s="1045">
        <f>P90+P94</f>
        <v>0</v>
      </c>
      <c r="Q95" s="1049">
        <f>SUM(Q90:Q94)</f>
        <v>0</v>
      </c>
      <c r="R95" s="1027"/>
      <c r="S95" s="1048" t="s">
        <v>1643</v>
      </c>
      <c r="T95" s="2523"/>
      <c r="U95" s="2524"/>
      <c r="V95" s="1045">
        <f>V90+V94</f>
        <v>0</v>
      </c>
      <c r="W95" s="1049">
        <f>SUM(W90:W94)</f>
        <v>0</v>
      </c>
      <c r="X95" s="1030"/>
      <c r="Y95" s="1048" t="s">
        <v>1643</v>
      </c>
      <c r="Z95" s="2523"/>
      <c r="AA95" s="2524"/>
      <c r="AB95" s="1045">
        <f>AB90+AB94</f>
        <v>0</v>
      </c>
      <c r="AC95" s="1049">
        <f>SUM(AC90:AC94)</f>
        <v>0</v>
      </c>
      <c r="AD95" s="991"/>
      <c r="AE95" s="1050">
        <f t="shared" si="0"/>
        <v>0</v>
      </c>
    </row>
    <row r="96" spans="2:31" ht="5.0999999999999996" customHeight="1" thickBot="1">
      <c r="B96" s="991"/>
      <c r="C96" s="1068"/>
      <c r="D96" s="1068"/>
      <c r="E96" s="1068"/>
      <c r="F96" s="991"/>
      <c r="G96" s="991"/>
      <c r="H96" s="991"/>
      <c r="I96" s="991"/>
      <c r="J96" s="1068"/>
      <c r="K96" s="1068"/>
      <c r="L96" s="991"/>
      <c r="M96" s="991"/>
      <c r="N96" s="1068"/>
      <c r="O96" s="1068"/>
      <c r="P96" s="1068"/>
      <c r="Q96" s="1068"/>
      <c r="R96" s="991"/>
      <c r="S96" s="991"/>
      <c r="T96" s="991"/>
      <c r="U96" s="991"/>
      <c r="V96" s="1068"/>
      <c r="W96" s="1068"/>
      <c r="X96" s="991"/>
      <c r="Y96" s="1068"/>
      <c r="Z96" s="1068"/>
      <c r="AA96" s="1068"/>
      <c r="AB96" s="1068"/>
      <c r="AC96" s="1068"/>
      <c r="AD96" s="991"/>
      <c r="AE96" s="1068"/>
    </row>
    <row r="97" spans="2:31">
      <c r="B97" s="1024" t="s">
        <v>1644</v>
      </c>
      <c r="C97" s="1025"/>
      <c r="D97" s="1025"/>
      <c r="E97" s="1026">
        <f>C97*D97</f>
        <v>0</v>
      </c>
      <c r="F97" s="1027"/>
      <c r="G97" s="1028"/>
      <c r="H97" s="1029"/>
      <c r="I97" s="1029"/>
      <c r="J97" s="1025"/>
      <c r="K97" s="1026">
        <f>H97*I97*J97</f>
        <v>0</v>
      </c>
      <c r="L97" s="1027"/>
      <c r="M97" s="1028"/>
      <c r="N97" s="1029"/>
      <c r="O97" s="1029"/>
      <c r="P97" s="1025"/>
      <c r="Q97" s="1026">
        <f>N97*O97*P97</f>
        <v>0</v>
      </c>
      <c r="R97" s="1027"/>
      <c r="S97" s="1028"/>
      <c r="T97" s="1029"/>
      <c r="U97" s="1029"/>
      <c r="V97" s="1025"/>
      <c r="W97" s="1026">
        <f>T97*U97*V97</f>
        <v>0</v>
      </c>
      <c r="X97" s="1030"/>
      <c r="Y97" s="1028"/>
      <c r="Z97" s="1029"/>
      <c r="AA97" s="1029"/>
      <c r="AB97" s="1025"/>
      <c r="AC97" s="1026">
        <f>Z97*AA97*AB97</f>
        <v>0</v>
      </c>
      <c r="AD97" s="991"/>
      <c r="AE97" s="1031">
        <f t="shared" ref="AE97:AE102" si="1">E97-K97-Q97-W97-AC97</f>
        <v>0</v>
      </c>
    </row>
    <row r="98" spans="2:31">
      <c r="B98" s="1100"/>
      <c r="C98" s="1101"/>
      <c r="D98" s="1101"/>
      <c r="E98" s="1102">
        <f>C98*D98</f>
        <v>0</v>
      </c>
      <c r="F98" s="1027"/>
      <c r="G98" s="1103"/>
      <c r="H98" s="1104"/>
      <c r="I98" s="1104"/>
      <c r="J98" s="1101"/>
      <c r="K98" s="1102">
        <f>H98*I98*J98</f>
        <v>0</v>
      </c>
      <c r="L98" s="1027"/>
      <c r="M98" s="1103"/>
      <c r="N98" s="1104"/>
      <c r="O98" s="1104"/>
      <c r="P98" s="1101"/>
      <c r="Q98" s="1102">
        <f>N98*O98*P98</f>
        <v>0</v>
      </c>
      <c r="R98" s="1027"/>
      <c r="S98" s="1103"/>
      <c r="T98" s="1104"/>
      <c r="U98" s="1104"/>
      <c r="V98" s="1101"/>
      <c r="W98" s="1102">
        <f>T98*U98*V98</f>
        <v>0</v>
      </c>
      <c r="X98" s="1030"/>
      <c r="Y98" s="1103"/>
      <c r="Z98" s="1104"/>
      <c r="AA98" s="1104"/>
      <c r="AB98" s="1101"/>
      <c r="AC98" s="1102">
        <f>Z98*AA98*AB98</f>
        <v>0</v>
      </c>
      <c r="AD98" s="991"/>
      <c r="AE98" s="1037">
        <f t="shared" si="1"/>
        <v>0</v>
      </c>
    </row>
    <row r="99" spans="2:31">
      <c r="B99" s="1100"/>
      <c r="C99" s="1101"/>
      <c r="D99" s="1101"/>
      <c r="E99" s="1102">
        <f>C99*D99</f>
        <v>0</v>
      </c>
      <c r="F99" s="1027"/>
      <c r="G99" s="1103"/>
      <c r="H99" s="1104"/>
      <c r="I99" s="1104"/>
      <c r="J99" s="1101"/>
      <c r="K99" s="1102">
        <f>H99*I99*J99</f>
        <v>0</v>
      </c>
      <c r="L99" s="1027"/>
      <c r="M99" s="1103"/>
      <c r="N99" s="1104"/>
      <c r="O99" s="1104"/>
      <c r="P99" s="1101"/>
      <c r="Q99" s="1102">
        <f>N99*O99*P99</f>
        <v>0</v>
      </c>
      <c r="R99" s="1027"/>
      <c r="S99" s="1103"/>
      <c r="T99" s="1104"/>
      <c r="U99" s="1104"/>
      <c r="V99" s="1101"/>
      <c r="W99" s="1102">
        <f>T99*U99*V99</f>
        <v>0</v>
      </c>
      <c r="X99" s="1030"/>
      <c r="Y99" s="1103"/>
      <c r="Z99" s="1104"/>
      <c r="AA99" s="1104"/>
      <c r="AB99" s="1101"/>
      <c r="AC99" s="1102">
        <f>Z99*AA99*AB99</f>
        <v>0</v>
      </c>
      <c r="AD99" s="991"/>
      <c r="AE99" s="1037">
        <f t="shared" si="1"/>
        <v>0</v>
      </c>
    </row>
    <row r="100" spans="2:31">
      <c r="B100" s="1100"/>
      <c r="C100" s="1101"/>
      <c r="D100" s="1101"/>
      <c r="E100" s="1102">
        <f>C100*D100</f>
        <v>0</v>
      </c>
      <c r="F100" s="1027"/>
      <c r="G100" s="1103"/>
      <c r="H100" s="1104"/>
      <c r="I100" s="1104"/>
      <c r="J100" s="1101"/>
      <c r="K100" s="1102">
        <f>H100*I100*J100</f>
        <v>0</v>
      </c>
      <c r="L100" s="1027"/>
      <c r="M100" s="1103"/>
      <c r="N100" s="1104"/>
      <c r="O100" s="1104"/>
      <c r="P100" s="1101"/>
      <c r="Q100" s="1102">
        <f>N100*O100*P100</f>
        <v>0</v>
      </c>
      <c r="R100" s="1027"/>
      <c r="S100" s="1103"/>
      <c r="T100" s="1104"/>
      <c r="U100" s="1104"/>
      <c r="V100" s="1101"/>
      <c r="W100" s="1102">
        <f>T100*U100*V100</f>
        <v>0</v>
      </c>
      <c r="X100" s="1030"/>
      <c r="Y100" s="1103"/>
      <c r="Z100" s="1104"/>
      <c r="AA100" s="1104"/>
      <c r="AB100" s="1101"/>
      <c r="AC100" s="1102">
        <f>Z100*AA100*AB100</f>
        <v>0</v>
      </c>
      <c r="AD100" s="991"/>
      <c r="AE100" s="1037">
        <f t="shared" si="1"/>
        <v>0</v>
      </c>
    </row>
    <row r="101" spans="2:31" ht="15.75" thickBot="1">
      <c r="B101" s="1038"/>
      <c r="C101" s="1039"/>
      <c r="D101" s="1039"/>
      <c r="E101" s="1040">
        <f>C101*D101</f>
        <v>0</v>
      </c>
      <c r="F101" s="1027"/>
      <c r="G101" s="1041"/>
      <c r="H101" s="1042"/>
      <c r="I101" s="1042"/>
      <c r="J101" s="1039"/>
      <c r="K101" s="1040">
        <f>H101*I101*J101</f>
        <v>0</v>
      </c>
      <c r="L101" s="1027"/>
      <c r="M101" s="1041"/>
      <c r="N101" s="1042"/>
      <c r="O101" s="1042"/>
      <c r="P101" s="1039"/>
      <c r="Q101" s="1040">
        <f>N101*O101*P101</f>
        <v>0</v>
      </c>
      <c r="R101" s="1027"/>
      <c r="S101" s="1041"/>
      <c r="T101" s="1042"/>
      <c r="U101" s="1042"/>
      <c r="V101" s="1039"/>
      <c r="W101" s="1040">
        <f>T101*U101*V101</f>
        <v>0</v>
      </c>
      <c r="X101" s="1030"/>
      <c r="Y101" s="1041"/>
      <c r="Z101" s="1042"/>
      <c r="AA101" s="1042"/>
      <c r="AB101" s="1039"/>
      <c r="AC101" s="1040">
        <f>Z101*AA101*AB101</f>
        <v>0</v>
      </c>
      <c r="AD101" s="991"/>
      <c r="AE101" s="1043">
        <f t="shared" si="1"/>
        <v>0</v>
      </c>
    </row>
    <row r="102" spans="2:31" ht="15.75" thickBot="1">
      <c r="B102" s="1044" t="s">
        <v>1643</v>
      </c>
      <c r="C102" s="1045">
        <f>SUM(C97:C101)</f>
        <v>0</v>
      </c>
      <c r="D102" s="1046"/>
      <c r="E102" s="1047">
        <f>SUM(E97:E101)</f>
        <v>0</v>
      </c>
      <c r="F102" s="1027"/>
      <c r="G102" s="1048" t="s">
        <v>1643</v>
      </c>
      <c r="H102" s="2523"/>
      <c r="I102" s="2524"/>
      <c r="J102" s="1045">
        <f>J97+J101</f>
        <v>0</v>
      </c>
      <c r="K102" s="1049">
        <f>SUM(K97:K101)</f>
        <v>0</v>
      </c>
      <c r="L102" s="1027"/>
      <c r="M102" s="1048" t="s">
        <v>1643</v>
      </c>
      <c r="N102" s="2523"/>
      <c r="O102" s="2524"/>
      <c r="P102" s="1045">
        <f>P97+P101</f>
        <v>0</v>
      </c>
      <c r="Q102" s="1049">
        <f>SUM(Q97:Q101)</f>
        <v>0</v>
      </c>
      <c r="R102" s="1027"/>
      <c r="S102" s="1048" t="s">
        <v>1643</v>
      </c>
      <c r="T102" s="2523"/>
      <c r="U102" s="2524"/>
      <c r="V102" s="1045">
        <f>V97+V101</f>
        <v>0</v>
      </c>
      <c r="W102" s="1049">
        <f>SUM(W97:W101)</f>
        <v>0</v>
      </c>
      <c r="X102" s="1030"/>
      <c r="Y102" s="1048" t="s">
        <v>1643</v>
      </c>
      <c r="Z102" s="2523"/>
      <c r="AA102" s="2524"/>
      <c r="AB102" s="1045">
        <f>AB97+AB101</f>
        <v>0</v>
      </c>
      <c r="AC102" s="1049">
        <f>SUM(AC97:AC101)</f>
        <v>0</v>
      </c>
      <c r="AD102" s="991"/>
      <c r="AE102" s="1050">
        <f t="shared" si="1"/>
        <v>0</v>
      </c>
    </row>
    <row r="103" spans="2:31" ht="5.0999999999999996" customHeight="1" thickBot="1">
      <c r="B103" s="991"/>
      <c r="C103" s="1068"/>
      <c r="D103" s="1068"/>
      <c r="E103" s="1068"/>
      <c r="F103" s="991"/>
      <c r="G103" s="991"/>
      <c r="H103" s="991"/>
      <c r="I103" s="991"/>
      <c r="J103" s="1068"/>
      <c r="K103" s="1068"/>
      <c r="L103" s="991"/>
      <c r="M103" s="991"/>
      <c r="N103" s="1068"/>
      <c r="O103" s="1068"/>
      <c r="P103" s="1068"/>
      <c r="Q103" s="1068"/>
      <c r="R103" s="991"/>
      <c r="S103" s="991"/>
      <c r="T103" s="991"/>
      <c r="U103" s="991"/>
      <c r="V103" s="1068"/>
      <c r="W103" s="1068"/>
      <c r="X103" s="991"/>
      <c r="Y103" s="1068"/>
      <c r="Z103" s="1068"/>
      <c r="AA103" s="1068"/>
      <c r="AB103" s="1068"/>
      <c r="AC103" s="1068"/>
      <c r="AD103" s="991"/>
      <c r="AE103" s="1068"/>
    </row>
    <row r="104" spans="2:31">
      <c r="B104" s="1024" t="s">
        <v>1645</v>
      </c>
      <c r="C104" s="1025"/>
      <c r="D104" s="1025"/>
      <c r="E104" s="1026">
        <f>C104*D104</f>
        <v>0</v>
      </c>
      <c r="F104" s="1027"/>
      <c r="G104" s="1028"/>
      <c r="H104" s="1029"/>
      <c r="I104" s="1029"/>
      <c r="J104" s="1025"/>
      <c r="K104" s="1026">
        <f>H104*I104*J104</f>
        <v>0</v>
      </c>
      <c r="L104" s="1027"/>
      <c r="M104" s="1028"/>
      <c r="N104" s="1029"/>
      <c r="O104" s="1029"/>
      <c r="P104" s="1025"/>
      <c r="Q104" s="1026">
        <f>N104*O104*P104</f>
        <v>0</v>
      </c>
      <c r="R104" s="1027"/>
      <c r="S104" s="1028"/>
      <c r="T104" s="1029"/>
      <c r="U104" s="1029"/>
      <c r="V104" s="1025"/>
      <c r="W104" s="1026">
        <f>T104*U104*V104</f>
        <v>0</v>
      </c>
      <c r="X104" s="1030"/>
      <c r="Y104" s="1028"/>
      <c r="Z104" s="1029"/>
      <c r="AA104" s="1029"/>
      <c r="AB104" s="1025"/>
      <c r="AC104" s="1026">
        <f>Z104*AA104*AB104</f>
        <v>0</v>
      </c>
      <c r="AD104" s="991"/>
      <c r="AE104" s="1031">
        <f t="shared" ref="AE104:AE109" si="2">E104-K104-Q104-W104-AC104</f>
        <v>0</v>
      </c>
    </row>
    <row r="105" spans="2:31">
      <c r="B105" s="1100"/>
      <c r="C105" s="1101"/>
      <c r="D105" s="1101"/>
      <c r="E105" s="1102">
        <f>C105*D105</f>
        <v>0</v>
      </c>
      <c r="F105" s="1027"/>
      <c r="G105" s="1103"/>
      <c r="H105" s="1104"/>
      <c r="I105" s="1104"/>
      <c r="J105" s="1101"/>
      <c r="K105" s="1102">
        <f>H105*I105*J105</f>
        <v>0</v>
      </c>
      <c r="L105" s="1027"/>
      <c r="M105" s="1103"/>
      <c r="N105" s="1104"/>
      <c r="O105" s="1104"/>
      <c r="P105" s="1101"/>
      <c r="Q105" s="1102">
        <f>N105*O105*P105</f>
        <v>0</v>
      </c>
      <c r="R105" s="1027"/>
      <c r="S105" s="1103"/>
      <c r="T105" s="1104"/>
      <c r="U105" s="1104"/>
      <c r="V105" s="1101"/>
      <c r="W105" s="1102">
        <f>T105*U105*V105</f>
        <v>0</v>
      </c>
      <c r="X105" s="1030"/>
      <c r="Y105" s="1103"/>
      <c r="Z105" s="1104"/>
      <c r="AA105" s="1104"/>
      <c r="AB105" s="1101"/>
      <c r="AC105" s="1102">
        <f>Z105*AA105*AB105</f>
        <v>0</v>
      </c>
      <c r="AD105" s="991"/>
      <c r="AE105" s="1037">
        <f t="shared" si="2"/>
        <v>0</v>
      </c>
    </row>
    <row r="106" spans="2:31">
      <c r="B106" s="1100"/>
      <c r="C106" s="1101"/>
      <c r="D106" s="1101"/>
      <c r="E106" s="1102">
        <f>C106*D106</f>
        <v>0</v>
      </c>
      <c r="F106" s="1027"/>
      <c r="G106" s="1103"/>
      <c r="H106" s="1104"/>
      <c r="I106" s="1104"/>
      <c r="J106" s="1101"/>
      <c r="K106" s="1102">
        <f>H106*I106*J106</f>
        <v>0</v>
      </c>
      <c r="L106" s="1027"/>
      <c r="M106" s="1103"/>
      <c r="N106" s="1104"/>
      <c r="O106" s="1104"/>
      <c r="P106" s="1101"/>
      <c r="Q106" s="1102">
        <f>N106*O106*P106</f>
        <v>0</v>
      </c>
      <c r="R106" s="1027"/>
      <c r="S106" s="1103"/>
      <c r="T106" s="1104"/>
      <c r="U106" s="1104"/>
      <c r="V106" s="1101"/>
      <c r="W106" s="1102">
        <f>T106*U106*V106</f>
        <v>0</v>
      </c>
      <c r="X106" s="1030"/>
      <c r="Y106" s="1103"/>
      <c r="Z106" s="1104"/>
      <c r="AA106" s="1104"/>
      <c r="AB106" s="1101"/>
      <c r="AC106" s="1102">
        <f>Z106*AA106*AB106</f>
        <v>0</v>
      </c>
      <c r="AD106" s="991"/>
      <c r="AE106" s="1037">
        <f t="shared" si="2"/>
        <v>0</v>
      </c>
    </row>
    <row r="107" spans="2:31">
      <c r="B107" s="1100"/>
      <c r="C107" s="1101"/>
      <c r="D107" s="1101"/>
      <c r="E107" s="1102">
        <f>C107*D107</f>
        <v>0</v>
      </c>
      <c r="F107" s="1027"/>
      <c r="G107" s="1103"/>
      <c r="H107" s="1104"/>
      <c r="I107" s="1104"/>
      <c r="J107" s="1101"/>
      <c r="K107" s="1102">
        <f>H107*I107*J107</f>
        <v>0</v>
      </c>
      <c r="L107" s="1027"/>
      <c r="M107" s="1103"/>
      <c r="N107" s="1104"/>
      <c r="O107" s="1104"/>
      <c r="P107" s="1101"/>
      <c r="Q107" s="1102">
        <f>N107*O107*P107</f>
        <v>0</v>
      </c>
      <c r="R107" s="1027"/>
      <c r="S107" s="1103"/>
      <c r="T107" s="1104"/>
      <c r="U107" s="1104"/>
      <c r="V107" s="1101"/>
      <c r="W107" s="1102">
        <f>T107*U107*V107</f>
        <v>0</v>
      </c>
      <c r="X107" s="1030"/>
      <c r="Y107" s="1103"/>
      <c r="Z107" s="1104"/>
      <c r="AA107" s="1104"/>
      <c r="AB107" s="1101"/>
      <c r="AC107" s="1102">
        <f>Z107*AA107*AB107</f>
        <v>0</v>
      </c>
      <c r="AD107" s="991"/>
      <c r="AE107" s="1037">
        <f t="shared" si="2"/>
        <v>0</v>
      </c>
    </row>
    <row r="108" spans="2:31" ht="15.75" thickBot="1">
      <c r="B108" s="1038"/>
      <c r="C108" s="1039"/>
      <c r="D108" s="1039"/>
      <c r="E108" s="1040">
        <f>C108*D108</f>
        <v>0</v>
      </c>
      <c r="F108" s="1027"/>
      <c r="G108" s="1041"/>
      <c r="H108" s="1042"/>
      <c r="I108" s="1042"/>
      <c r="J108" s="1039"/>
      <c r="K108" s="1040">
        <f>H108*I108*J108</f>
        <v>0</v>
      </c>
      <c r="L108" s="1027"/>
      <c r="M108" s="1041"/>
      <c r="N108" s="1042"/>
      <c r="O108" s="1042"/>
      <c r="P108" s="1039"/>
      <c r="Q108" s="1040">
        <f>N108*O108*P108</f>
        <v>0</v>
      </c>
      <c r="R108" s="1027"/>
      <c r="S108" s="1041"/>
      <c r="T108" s="1042"/>
      <c r="U108" s="1042"/>
      <c r="V108" s="1039"/>
      <c r="W108" s="1040">
        <f>T108*U108*V108</f>
        <v>0</v>
      </c>
      <c r="X108" s="1030"/>
      <c r="Y108" s="1041"/>
      <c r="Z108" s="1042"/>
      <c r="AA108" s="1042"/>
      <c r="AB108" s="1039"/>
      <c r="AC108" s="1040">
        <f>Z108*AA108*AB108</f>
        <v>0</v>
      </c>
      <c r="AD108" s="991"/>
      <c r="AE108" s="1043">
        <f t="shared" si="2"/>
        <v>0</v>
      </c>
    </row>
    <row r="109" spans="2:31" ht="15.75" thickBot="1">
      <c r="B109" s="1044" t="s">
        <v>1643</v>
      </c>
      <c r="C109" s="1045">
        <f>SUM(C104:C108)</f>
        <v>0</v>
      </c>
      <c r="D109" s="1046"/>
      <c r="E109" s="1047">
        <f>SUM(E104:E108)</f>
        <v>0</v>
      </c>
      <c r="F109" s="1027"/>
      <c r="G109" s="1048" t="s">
        <v>1643</v>
      </c>
      <c r="H109" s="2523"/>
      <c r="I109" s="2524"/>
      <c r="J109" s="1045">
        <f>J104+J108</f>
        <v>0</v>
      </c>
      <c r="K109" s="1049">
        <f>SUM(K104:K108)</f>
        <v>0</v>
      </c>
      <c r="L109" s="1027"/>
      <c r="M109" s="1048" t="s">
        <v>1643</v>
      </c>
      <c r="N109" s="2523"/>
      <c r="O109" s="2524"/>
      <c r="P109" s="1045">
        <f>P104+P108</f>
        <v>0</v>
      </c>
      <c r="Q109" s="1049">
        <f>SUM(Q104:Q108)</f>
        <v>0</v>
      </c>
      <c r="R109" s="1027"/>
      <c r="S109" s="1048" t="s">
        <v>1643</v>
      </c>
      <c r="T109" s="2523"/>
      <c r="U109" s="2524"/>
      <c r="V109" s="1045">
        <f>V104+V108</f>
        <v>0</v>
      </c>
      <c r="W109" s="1049">
        <f>SUM(W104:W108)</f>
        <v>0</v>
      </c>
      <c r="X109" s="1030"/>
      <c r="Y109" s="1048" t="s">
        <v>1643</v>
      </c>
      <c r="Z109" s="2523"/>
      <c r="AA109" s="2524"/>
      <c r="AB109" s="1045">
        <f>AB104+AB108</f>
        <v>0</v>
      </c>
      <c r="AC109" s="1049">
        <f>SUM(AC104:AC108)</f>
        <v>0</v>
      </c>
      <c r="AD109" s="991"/>
      <c r="AE109" s="1050">
        <f t="shared" si="2"/>
        <v>0</v>
      </c>
    </row>
    <row r="110" spans="2:31" ht="4.5" customHeight="1" thickBot="1">
      <c r="B110" s="991"/>
      <c r="C110" s="1068"/>
      <c r="D110" s="1068"/>
      <c r="E110" s="1068"/>
      <c r="F110" s="991"/>
      <c r="G110" s="991"/>
      <c r="H110" s="991"/>
      <c r="I110" s="991"/>
      <c r="J110" s="1068"/>
      <c r="K110" s="1068"/>
      <c r="L110" s="991"/>
      <c r="M110" s="991"/>
      <c r="N110" s="1068"/>
      <c r="O110" s="1068"/>
      <c r="P110" s="1068"/>
      <c r="Q110" s="1068"/>
      <c r="R110" s="991"/>
      <c r="S110" s="991"/>
      <c r="T110" s="991"/>
      <c r="U110" s="991"/>
      <c r="V110" s="1068"/>
      <c r="W110" s="1068"/>
      <c r="X110" s="991"/>
      <c r="Y110" s="1068"/>
      <c r="Z110" s="1068"/>
      <c r="AA110" s="1068"/>
      <c r="AB110" s="1068"/>
      <c r="AC110" s="1068"/>
      <c r="AD110" s="991"/>
      <c r="AE110" s="1069"/>
    </row>
    <row r="111" spans="2:31">
      <c r="B111" s="1024" t="s">
        <v>479</v>
      </c>
      <c r="C111" s="1025"/>
      <c r="D111" s="1025"/>
      <c r="E111" s="1026">
        <f>C111*D111</f>
        <v>0</v>
      </c>
      <c r="F111" s="1027"/>
      <c r="G111" s="1028"/>
      <c r="H111" s="1029"/>
      <c r="I111" s="1029"/>
      <c r="J111" s="1025"/>
      <c r="K111" s="1026">
        <f>H111*I111*J111</f>
        <v>0</v>
      </c>
      <c r="L111" s="1027"/>
      <c r="M111" s="1028"/>
      <c r="N111" s="1029"/>
      <c r="O111" s="1029"/>
      <c r="P111" s="1025"/>
      <c r="Q111" s="1026">
        <f>N111*O111*P111</f>
        <v>0</v>
      </c>
      <c r="R111" s="1027"/>
      <c r="S111" s="1028"/>
      <c r="T111" s="1029"/>
      <c r="U111" s="1029"/>
      <c r="V111" s="1025"/>
      <c r="W111" s="1026">
        <f>T111*U111*V111</f>
        <v>0</v>
      </c>
      <c r="X111" s="1030"/>
      <c r="Y111" s="1028"/>
      <c r="Z111" s="1029"/>
      <c r="AA111" s="1029"/>
      <c r="AB111" s="1025"/>
      <c r="AC111" s="1026">
        <f>Z111*AA111*AB111</f>
        <v>0</v>
      </c>
      <c r="AD111" s="991"/>
      <c r="AE111" s="1031">
        <f t="shared" ref="AE111:AE116" si="3">E111-K111-Q111-W111-AC111</f>
        <v>0</v>
      </c>
    </row>
    <row r="112" spans="2:31">
      <c r="B112" s="1100"/>
      <c r="C112" s="1101"/>
      <c r="D112" s="1101"/>
      <c r="E112" s="1102">
        <f>C112*D112</f>
        <v>0</v>
      </c>
      <c r="F112" s="1027"/>
      <c r="G112" s="1103"/>
      <c r="H112" s="1104"/>
      <c r="I112" s="1104"/>
      <c r="J112" s="1101"/>
      <c r="K112" s="1102">
        <f>H112*I112*J112</f>
        <v>0</v>
      </c>
      <c r="L112" s="1027"/>
      <c r="M112" s="1103"/>
      <c r="N112" s="1104"/>
      <c r="O112" s="1104"/>
      <c r="P112" s="1101"/>
      <c r="Q112" s="1102">
        <f>N112*O112*P112</f>
        <v>0</v>
      </c>
      <c r="R112" s="1027"/>
      <c r="S112" s="1103"/>
      <c r="T112" s="1104"/>
      <c r="U112" s="1104"/>
      <c r="V112" s="1101"/>
      <c r="W112" s="1102">
        <f>T112*U112*V112</f>
        <v>0</v>
      </c>
      <c r="X112" s="1030"/>
      <c r="Y112" s="1103"/>
      <c r="Z112" s="1104"/>
      <c r="AA112" s="1104"/>
      <c r="AB112" s="1101"/>
      <c r="AC112" s="1102">
        <f>Z112*AA112*AB112</f>
        <v>0</v>
      </c>
      <c r="AD112" s="991"/>
      <c r="AE112" s="1037">
        <f t="shared" si="3"/>
        <v>0</v>
      </c>
    </row>
    <row r="113" spans="2:31">
      <c r="B113" s="1100"/>
      <c r="C113" s="1101"/>
      <c r="D113" s="1101"/>
      <c r="E113" s="1102">
        <f>C113*D113</f>
        <v>0</v>
      </c>
      <c r="F113" s="1027"/>
      <c r="G113" s="1103"/>
      <c r="H113" s="1104"/>
      <c r="I113" s="1104"/>
      <c r="J113" s="1101"/>
      <c r="K113" s="1102">
        <f>H113*I113*J113</f>
        <v>0</v>
      </c>
      <c r="L113" s="1027"/>
      <c r="M113" s="1103"/>
      <c r="N113" s="1104"/>
      <c r="O113" s="1104"/>
      <c r="P113" s="1101"/>
      <c r="Q113" s="1102">
        <f>N113*O113*P113</f>
        <v>0</v>
      </c>
      <c r="R113" s="1027"/>
      <c r="S113" s="1103"/>
      <c r="T113" s="1104"/>
      <c r="U113" s="1104"/>
      <c r="V113" s="1101"/>
      <c r="W113" s="1102">
        <f>T113*U113*V113</f>
        <v>0</v>
      </c>
      <c r="X113" s="1030"/>
      <c r="Y113" s="1103"/>
      <c r="Z113" s="1104"/>
      <c r="AA113" s="1104"/>
      <c r="AB113" s="1101"/>
      <c r="AC113" s="1102">
        <f>Z113*AA113*AB113</f>
        <v>0</v>
      </c>
      <c r="AD113" s="991"/>
      <c r="AE113" s="1037">
        <f t="shared" si="3"/>
        <v>0</v>
      </c>
    </row>
    <row r="114" spans="2:31">
      <c r="B114" s="1100"/>
      <c r="C114" s="1101"/>
      <c r="D114" s="1101"/>
      <c r="E114" s="1102">
        <f>C114*D114</f>
        <v>0</v>
      </c>
      <c r="F114" s="1027"/>
      <c r="G114" s="1103"/>
      <c r="H114" s="1104"/>
      <c r="I114" s="1104"/>
      <c r="J114" s="1101"/>
      <c r="K114" s="1102">
        <f>H114*I114*J114</f>
        <v>0</v>
      </c>
      <c r="L114" s="1027"/>
      <c r="M114" s="1103"/>
      <c r="N114" s="1104"/>
      <c r="O114" s="1104"/>
      <c r="P114" s="1101"/>
      <c r="Q114" s="1102">
        <f>N114*O114*P114</f>
        <v>0</v>
      </c>
      <c r="R114" s="1027"/>
      <c r="S114" s="1103"/>
      <c r="T114" s="1104"/>
      <c r="U114" s="1104"/>
      <c r="V114" s="1101"/>
      <c r="W114" s="1102">
        <f>T114*U114*V114</f>
        <v>0</v>
      </c>
      <c r="X114" s="1030"/>
      <c r="Y114" s="1103"/>
      <c r="Z114" s="1104"/>
      <c r="AA114" s="1104"/>
      <c r="AB114" s="1101"/>
      <c r="AC114" s="1102">
        <f>Z114*AA114*AB114</f>
        <v>0</v>
      </c>
      <c r="AD114" s="991"/>
      <c r="AE114" s="1037">
        <f t="shared" si="3"/>
        <v>0</v>
      </c>
    </row>
    <row r="115" spans="2:31" ht="15.75" thickBot="1">
      <c r="B115" s="1038"/>
      <c r="C115" s="1039"/>
      <c r="D115" s="1039"/>
      <c r="E115" s="1040">
        <f>C115*D115</f>
        <v>0</v>
      </c>
      <c r="F115" s="1027"/>
      <c r="G115" s="1041"/>
      <c r="H115" s="1042"/>
      <c r="I115" s="1042"/>
      <c r="J115" s="1039"/>
      <c r="K115" s="1040">
        <f>H115*I115*J115</f>
        <v>0</v>
      </c>
      <c r="L115" s="1027"/>
      <c r="M115" s="1041"/>
      <c r="N115" s="1042"/>
      <c r="O115" s="1042"/>
      <c r="P115" s="1039"/>
      <c r="Q115" s="1040">
        <f>N115*O115*P115</f>
        <v>0</v>
      </c>
      <c r="R115" s="1027"/>
      <c r="S115" s="1041"/>
      <c r="T115" s="1042"/>
      <c r="U115" s="1042"/>
      <c r="V115" s="1039"/>
      <c r="W115" s="1040">
        <f>T115*U115*V115</f>
        <v>0</v>
      </c>
      <c r="X115" s="1030"/>
      <c r="Y115" s="1041"/>
      <c r="Z115" s="1042"/>
      <c r="AA115" s="1042"/>
      <c r="AB115" s="1039"/>
      <c r="AC115" s="1040">
        <f>Z115*AA115*AB115</f>
        <v>0</v>
      </c>
      <c r="AD115" s="991"/>
      <c r="AE115" s="1043">
        <f t="shared" si="3"/>
        <v>0</v>
      </c>
    </row>
    <row r="116" spans="2:31" ht="15.75" thickBot="1">
      <c r="B116" s="1044" t="s">
        <v>1643</v>
      </c>
      <c r="C116" s="1045">
        <f>SUM(C111:C115)</f>
        <v>0</v>
      </c>
      <c r="D116" s="1046"/>
      <c r="E116" s="1047">
        <f>SUM(E111:E115)</f>
        <v>0</v>
      </c>
      <c r="F116" s="1027"/>
      <c r="G116" s="1048" t="s">
        <v>1643</v>
      </c>
      <c r="H116" s="2523"/>
      <c r="I116" s="2524"/>
      <c r="J116" s="1045">
        <f>J111+J115</f>
        <v>0</v>
      </c>
      <c r="K116" s="1049">
        <f>SUM(K111:K115)</f>
        <v>0</v>
      </c>
      <c r="L116" s="1027"/>
      <c r="M116" s="1048" t="s">
        <v>1643</v>
      </c>
      <c r="N116" s="2523"/>
      <c r="O116" s="2524"/>
      <c r="P116" s="1045">
        <f>P111+P115</f>
        <v>0</v>
      </c>
      <c r="Q116" s="1049">
        <f>SUM(Q111:Q115)</f>
        <v>0</v>
      </c>
      <c r="R116" s="1027"/>
      <c r="S116" s="1048" t="s">
        <v>1643</v>
      </c>
      <c r="T116" s="2523"/>
      <c r="U116" s="2524"/>
      <c r="V116" s="1045">
        <f>V111+V115</f>
        <v>0</v>
      </c>
      <c r="W116" s="1049">
        <f>SUM(W111:W115)</f>
        <v>0</v>
      </c>
      <c r="X116" s="1030"/>
      <c r="Y116" s="1048" t="s">
        <v>1643</v>
      </c>
      <c r="Z116" s="2523"/>
      <c r="AA116" s="2524"/>
      <c r="AB116" s="1045">
        <f>AB111+AB115</f>
        <v>0</v>
      </c>
      <c r="AC116" s="1049">
        <f>SUM(AC111:AC115)</f>
        <v>0</v>
      </c>
      <c r="AD116" s="991"/>
      <c r="AE116" s="1050">
        <f t="shared" si="3"/>
        <v>0</v>
      </c>
    </row>
    <row r="117" spans="2:31" ht="8.65" customHeight="1" thickBot="1">
      <c r="B117" s="991"/>
      <c r="C117" s="1068"/>
      <c r="D117" s="1068"/>
      <c r="E117" s="1068"/>
      <c r="F117" s="991"/>
      <c r="G117" s="991"/>
      <c r="H117" s="991"/>
      <c r="I117" s="991"/>
      <c r="J117" s="1068"/>
      <c r="K117" s="1068"/>
      <c r="L117" s="991"/>
      <c r="M117" s="991"/>
      <c r="N117" s="1068"/>
      <c r="O117" s="1068"/>
      <c r="P117" s="1068"/>
      <c r="Q117" s="1068"/>
      <c r="R117" s="991"/>
      <c r="S117" s="991"/>
      <c r="T117" s="991"/>
      <c r="U117" s="991"/>
      <c r="V117" s="1068"/>
      <c r="W117" s="1068"/>
      <c r="X117" s="991"/>
      <c r="Y117" s="1068"/>
      <c r="Z117" s="1068"/>
      <c r="AA117" s="1068"/>
      <c r="AB117" s="1068"/>
      <c r="AC117" s="1068"/>
      <c r="AD117" s="991"/>
      <c r="AE117" s="1068"/>
    </row>
    <row r="118" spans="2:31" ht="15.75" thickBot="1">
      <c r="B118" s="1070" t="s">
        <v>1646</v>
      </c>
      <c r="C118" s="1045">
        <f>C95+C102+C109+C116</f>
        <v>0</v>
      </c>
      <c r="D118" s="1071"/>
      <c r="E118" s="1072">
        <f>E95+E102+E109+E116</f>
        <v>0</v>
      </c>
      <c r="F118" s="1027"/>
      <c r="G118" s="1073" t="s">
        <v>1646</v>
      </c>
      <c r="H118" s="2526"/>
      <c r="I118" s="2527"/>
      <c r="J118" s="1045">
        <f>J95+J102+J109+J116</f>
        <v>0</v>
      </c>
      <c r="K118" s="1072">
        <f>K95+K102+K109+K116</f>
        <v>0</v>
      </c>
      <c r="L118" s="1027"/>
      <c r="M118" s="1073" t="s">
        <v>1646</v>
      </c>
      <c r="N118" s="2528"/>
      <c r="O118" s="2529"/>
      <c r="P118" s="1045">
        <f>P95+P102+P109+P116</f>
        <v>0</v>
      </c>
      <c r="Q118" s="1072">
        <f>Q95+Q102+Q109+Q116</f>
        <v>0</v>
      </c>
      <c r="R118" s="1027"/>
      <c r="S118" s="1073" t="s">
        <v>1646</v>
      </c>
      <c r="T118" s="2530"/>
      <c r="U118" s="2531"/>
      <c r="V118" s="1045">
        <f>V95+V102+V109+V116</f>
        <v>0</v>
      </c>
      <c r="W118" s="1072">
        <f>W95+W102+W109+W116</f>
        <v>0</v>
      </c>
      <c r="X118" s="1030"/>
      <c r="Y118" s="1073" t="s">
        <v>1646</v>
      </c>
      <c r="Z118" s="2528"/>
      <c r="AA118" s="2529"/>
      <c r="AB118" s="1045">
        <f>AB95+AB102+AB109+AB116</f>
        <v>0</v>
      </c>
      <c r="AC118" s="1072">
        <f>AC95+AC102+AC109+AC116</f>
        <v>0</v>
      </c>
      <c r="AD118" s="1030"/>
      <c r="AE118" s="690">
        <f>AE95+AE102+AE109+AE116</f>
        <v>0</v>
      </c>
    </row>
    <row r="119" spans="2:31" ht="15.75" thickBot="1">
      <c r="B119" s="682"/>
      <c r="C119" s="682"/>
      <c r="D119" s="682"/>
      <c r="E119" s="682"/>
      <c r="F119" s="682"/>
      <c r="G119" s="682"/>
      <c r="H119" s="682"/>
      <c r="I119" s="682"/>
      <c r="J119" s="682"/>
      <c r="K119" s="682"/>
      <c r="L119" s="682"/>
      <c r="M119" s="682"/>
      <c r="N119" s="682"/>
      <c r="O119" s="682"/>
      <c r="P119" s="682"/>
      <c r="Q119" s="682"/>
      <c r="R119" s="682"/>
      <c r="S119" s="682"/>
      <c r="T119" s="682"/>
      <c r="U119" s="682"/>
      <c r="V119" s="682"/>
      <c r="W119" s="682"/>
      <c r="X119" s="682"/>
      <c r="Y119" s="682"/>
      <c r="Z119" s="682"/>
      <c r="AA119" s="682"/>
      <c r="AB119" s="682"/>
      <c r="AC119" s="682"/>
      <c r="AD119" s="682"/>
      <c r="AE119" s="682"/>
    </row>
    <row r="120" spans="2:31" ht="15.75" thickBot="1">
      <c r="B120" s="2557" t="s">
        <v>853</v>
      </c>
      <c r="C120" s="2558"/>
      <c r="D120" s="2558"/>
      <c r="E120" s="2558"/>
      <c r="F120" s="2558"/>
      <c r="G120" s="2558"/>
      <c r="H120" s="2558"/>
      <c r="I120" s="2558"/>
      <c r="J120" s="2558"/>
      <c r="K120" s="2558"/>
      <c r="L120" s="2558"/>
      <c r="M120" s="2558"/>
      <c r="N120" s="2558"/>
      <c r="O120" s="2558"/>
      <c r="P120" s="2558"/>
      <c r="Q120" s="2558"/>
      <c r="R120" s="2558"/>
      <c r="S120" s="2558"/>
      <c r="T120" s="2558"/>
      <c r="U120" s="2558"/>
      <c r="V120" s="2558"/>
      <c r="W120" s="2558"/>
      <c r="X120" s="2558"/>
      <c r="Y120" s="2558"/>
      <c r="Z120" s="2558"/>
      <c r="AA120" s="2558"/>
      <c r="AB120" s="2558"/>
      <c r="AC120" s="2558"/>
      <c r="AD120" s="2558"/>
      <c r="AE120" s="2559"/>
    </row>
    <row r="121" spans="2:31" ht="5.65" customHeight="1" thickBot="1">
      <c r="B121" s="91"/>
      <c r="C121" s="91"/>
      <c r="D121" s="91"/>
      <c r="E121" s="91"/>
      <c r="F121" s="91"/>
      <c r="G121" s="91"/>
      <c r="H121" s="91"/>
      <c r="I121" s="91"/>
      <c r="J121" s="91"/>
      <c r="K121" s="91"/>
      <c r="L121" s="91"/>
      <c r="M121" s="91"/>
      <c r="N121" s="91"/>
      <c r="O121" s="91"/>
      <c r="P121" s="682"/>
      <c r="Q121" s="682"/>
      <c r="R121" s="682"/>
      <c r="S121" s="682"/>
      <c r="T121" s="682"/>
      <c r="U121" s="682"/>
      <c r="V121" s="682"/>
      <c r="W121" s="682"/>
      <c r="X121" s="682"/>
      <c r="Y121" s="682"/>
      <c r="Z121" s="682"/>
      <c r="AA121" s="682"/>
      <c r="AB121" s="682"/>
      <c r="AC121" s="682"/>
      <c r="AD121" s="682"/>
      <c r="AE121" s="682"/>
    </row>
    <row r="122" spans="2:31">
      <c r="B122" s="1099" t="s">
        <v>1625</v>
      </c>
      <c r="C122" s="2560" t="s">
        <v>1626</v>
      </c>
      <c r="D122" s="2561"/>
      <c r="E122" s="2562"/>
      <c r="F122" s="692"/>
      <c r="G122" s="429" t="s">
        <v>1627</v>
      </c>
      <c r="H122" s="2520" t="s">
        <v>1628</v>
      </c>
      <c r="I122" s="2521"/>
      <c r="J122" s="2521"/>
      <c r="K122" s="2522"/>
      <c r="L122" s="692"/>
      <c r="M122" s="429" t="s">
        <v>1627</v>
      </c>
      <c r="N122" s="2520" t="s">
        <v>1629</v>
      </c>
      <c r="O122" s="2521"/>
      <c r="P122" s="2521"/>
      <c r="Q122" s="2522"/>
      <c r="R122" s="692"/>
      <c r="S122" s="429" t="s">
        <v>1627</v>
      </c>
      <c r="T122" s="2520" t="s">
        <v>1630</v>
      </c>
      <c r="U122" s="2521"/>
      <c r="V122" s="2521"/>
      <c r="W122" s="2522"/>
      <c r="X122" s="692"/>
      <c r="Y122" s="429" t="s">
        <v>1627</v>
      </c>
      <c r="Z122" s="2520" t="s">
        <v>1631</v>
      </c>
      <c r="AA122" s="2521"/>
      <c r="AB122" s="2521"/>
      <c r="AC122" s="2522"/>
      <c r="AD122" s="682"/>
      <c r="AE122" s="720" t="s">
        <v>1632</v>
      </c>
    </row>
    <row r="123" spans="2:31">
      <c r="B123" s="693"/>
      <c r="C123" s="694" t="s">
        <v>1633</v>
      </c>
      <c r="D123" s="695" t="s">
        <v>1634</v>
      </c>
      <c r="E123" s="696" t="s">
        <v>1635</v>
      </c>
      <c r="F123" s="681"/>
      <c r="G123" s="697"/>
      <c r="H123" s="698" t="s">
        <v>1636</v>
      </c>
      <c r="I123" s="699" t="s">
        <v>1634</v>
      </c>
      <c r="J123" s="700" t="s">
        <v>1637</v>
      </c>
      <c r="K123" s="701" t="s">
        <v>1635</v>
      </c>
      <c r="L123" s="681"/>
      <c r="M123" s="697"/>
      <c r="N123" s="698" t="s">
        <v>1636</v>
      </c>
      <c r="O123" s="699" t="s">
        <v>1634</v>
      </c>
      <c r="P123" s="700" t="s">
        <v>1637</v>
      </c>
      <c r="Q123" s="701" t="s">
        <v>1635</v>
      </c>
      <c r="R123" s="681"/>
      <c r="S123" s="697"/>
      <c r="T123" s="698" t="s">
        <v>1636</v>
      </c>
      <c r="U123" s="699" t="s">
        <v>1634</v>
      </c>
      <c r="V123" s="700" t="s">
        <v>1637</v>
      </c>
      <c r="W123" s="701" t="s">
        <v>1635</v>
      </c>
      <c r="X123" s="692"/>
      <c r="Y123" s="697"/>
      <c r="Z123" s="698" t="s">
        <v>1636</v>
      </c>
      <c r="AA123" s="699" t="s">
        <v>1634</v>
      </c>
      <c r="AB123" s="700" t="s">
        <v>1637</v>
      </c>
      <c r="AC123" s="701" t="s">
        <v>1635</v>
      </c>
      <c r="AD123" s="682"/>
      <c r="AE123" s="702" t="s">
        <v>1635</v>
      </c>
    </row>
    <row r="124" spans="2:31" ht="15.75" thickBot="1">
      <c r="B124" s="693"/>
      <c r="C124" s="703" t="s">
        <v>1392</v>
      </c>
      <c r="D124" s="704" t="s">
        <v>1392</v>
      </c>
      <c r="E124" s="705" t="s">
        <v>1638</v>
      </c>
      <c r="F124" s="681"/>
      <c r="G124" s="697" t="s">
        <v>1639</v>
      </c>
      <c r="H124" s="706" t="s">
        <v>1392</v>
      </c>
      <c r="I124" s="704" t="s">
        <v>1392</v>
      </c>
      <c r="J124" s="707" t="s">
        <v>730</v>
      </c>
      <c r="K124" s="705" t="s">
        <v>1638</v>
      </c>
      <c r="L124" s="681"/>
      <c r="M124" s="708" t="s">
        <v>1640</v>
      </c>
      <c r="N124" s="709" t="s">
        <v>1392</v>
      </c>
      <c r="O124" s="710" t="s">
        <v>1392</v>
      </c>
      <c r="P124" s="711" t="s">
        <v>730</v>
      </c>
      <c r="Q124" s="712" t="s">
        <v>1638</v>
      </c>
      <c r="R124" s="681"/>
      <c r="S124" s="708" t="s">
        <v>1641</v>
      </c>
      <c r="T124" s="709" t="s">
        <v>1392</v>
      </c>
      <c r="U124" s="710" t="s">
        <v>1392</v>
      </c>
      <c r="V124" s="711" t="s">
        <v>730</v>
      </c>
      <c r="W124" s="712" t="s">
        <v>1638</v>
      </c>
      <c r="X124" s="692"/>
      <c r="Y124" s="708" t="s">
        <v>1642</v>
      </c>
      <c r="Z124" s="709" t="s">
        <v>1392</v>
      </c>
      <c r="AA124" s="710" t="s">
        <v>1392</v>
      </c>
      <c r="AB124" s="711" t="s">
        <v>730</v>
      </c>
      <c r="AC124" s="712" t="s">
        <v>1638</v>
      </c>
      <c r="AD124" s="682"/>
      <c r="AE124" s="713" t="s">
        <v>1638</v>
      </c>
    </row>
    <row r="125" spans="2:31">
      <c r="B125" s="1024" t="s">
        <v>691</v>
      </c>
      <c r="C125" s="1025"/>
      <c r="D125" s="1025"/>
      <c r="E125" s="1026">
        <f>C125*D125</f>
        <v>0</v>
      </c>
      <c r="F125" s="1027"/>
      <c r="G125" s="1028"/>
      <c r="H125" s="1029"/>
      <c r="I125" s="1029"/>
      <c r="J125" s="1025"/>
      <c r="K125" s="1026">
        <f>H125*I125*J125</f>
        <v>0</v>
      </c>
      <c r="L125" s="1027"/>
      <c r="M125" s="1028"/>
      <c r="N125" s="1029"/>
      <c r="O125" s="1029"/>
      <c r="P125" s="1025"/>
      <c r="Q125" s="1026">
        <f>N125*O125*P125</f>
        <v>0</v>
      </c>
      <c r="R125" s="1027"/>
      <c r="S125" s="1028"/>
      <c r="T125" s="1029"/>
      <c r="U125" s="1029"/>
      <c r="V125" s="1025"/>
      <c r="W125" s="1026">
        <f>T125*U125*V125</f>
        <v>0</v>
      </c>
      <c r="X125" s="1030"/>
      <c r="Y125" s="1028"/>
      <c r="Z125" s="1029"/>
      <c r="AA125" s="1029"/>
      <c r="AB125" s="1025"/>
      <c r="AC125" s="1026">
        <f>Z125*AA125*AB125</f>
        <v>0</v>
      </c>
      <c r="AD125" s="991"/>
      <c r="AE125" s="1031">
        <f t="shared" ref="AE125:AE130" si="4">E125-K125-Q125-W125-AC125</f>
        <v>0</v>
      </c>
    </row>
    <row r="126" spans="2:31">
      <c r="B126" s="1100"/>
      <c r="C126" s="1101"/>
      <c r="D126" s="1101"/>
      <c r="E126" s="1102">
        <f>C126*D126</f>
        <v>0</v>
      </c>
      <c r="F126" s="1027"/>
      <c r="G126" s="1103"/>
      <c r="H126" s="1104"/>
      <c r="I126" s="1104"/>
      <c r="J126" s="1101"/>
      <c r="K126" s="1102">
        <f>H126*I126*J126</f>
        <v>0</v>
      </c>
      <c r="L126" s="1027"/>
      <c r="M126" s="1103"/>
      <c r="N126" s="1104"/>
      <c r="O126" s="1104"/>
      <c r="P126" s="1101"/>
      <c r="Q126" s="1102">
        <f>N126*O126*P126</f>
        <v>0</v>
      </c>
      <c r="R126" s="1027"/>
      <c r="S126" s="1103"/>
      <c r="T126" s="1104"/>
      <c r="U126" s="1104"/>
      <c r="V126" s="1101"/>
      <c r="W126" s="1102">
        <f>T126*U126*V126</f>
        <v>0</v>
      </c>
      <c r="X126" s="1030"/>
      <c r="Y126" s="1103"/>
      <c r="Z126" s="1104"/>
      <c r="AA126" s="1104"/>
      <c r="AB126" s="1101"/>
      <c r="AC126" s="1102">
        <f>Z126*AA126*AB126</f>
        <v>0</v>
      </c>
      <c r="AD126" s="991"/>
      <c r="AE126" s="1037">
        <f t="shared" si="4"/>
        <v>0</v>
      </c>
    </row>
    <row r="127" spans="2:31">
      <c r="B127" s="1100"/>
      <c r="C127" s="1101"/>
      <c r="D127" s="1101"/>
      <c r="E127" s="1102">
        <f>C127*D127</f>
        <v>0</v>
      </c>
      <c r="F127" s="1027"/>
      <c r="G127" s="1103"/>
      <c r="H127" s="1104"/>
      <c r="I127" s="1104"/>
      <c r="J127" s="1101"/>
      <c r="K127" s="1102">
        <f>H127*I127*J127</f>
        <v>0</v>
      </c>
      <c r="L127" s="1027"/>
      <c r="M127" s="1103"/>
      <c r="N127" s="1104"/>
      <c r="O127" s="1104"/>
      <c r="P127" s="1101"/>
      <c r="Q127" s="1102">
        <f>N127*O127*P127</f>
        <v>0</v>
      </c>
      <c r="R127" s="1027"/>
      <c r="S127" s="1103"/>
      <c r="T127" s="1104"/>
      <c r="U127" s="1104"/>
      <c r="V127" s="1101"/>
      <c r="W127" s="1102">
        <f>T127*U127*V127</f>
        <v>0</v>
      </c>
      <c r="X127" s="1030"/>
      <c r="Y127" s="1103"/>
      <c r="Z127" s="1104"/>
      <c r="AA127" s="1104"/>
      <c r="AB127" s="1101"/>
      <c r="AC127" s="1102">
        <f>Z127*AA127*AB127</f>
        <v>0</v>
      </c>
      <c r="AD127" s="991"/>
      <c r="AE127" s="1037">
        <f t="shared" si="4"/>
        <v>0</v>
      </c>
    </row>
    <row r="128" spans="2:31">
      <c r="B128" s="1100"/>
      <c r="C128" s="1101"/>
      <c r="D128" s="1101"/>
      <c r="E128" s="1102">
        <f>C128*D128</f>
        <v>0</v>
      </c>
      <c r="F128" s="1027"/>
      <c r="G128" s="1103"/>
      <c r="H128" s="1104"/>
      <c r="I128" s="1104"/>
      <c r="J128" s="1101"/>
      <c r="K128" s="1102">
        <f>H128*I128*J128</f>
        <v>0</v>
      </c>
      <c r="L128" s="1027"/>
      <c r="M128" s="1103"/>
      <c r="N128" s="1104"/>
      <c r="O128" s="1104"/>
      <c r="P128" s="1101"/>
      <c r="Q128" s="1102">
        <f>N128*O128*P128</f>
        <v>0</v>
      </c>
      <c r="R128" s="1027"/>
      <c r="S128" s="1103"/>
      <c r="T128" s="1104"/>
      <c r="U128" s="1104"/>
      <c r="V128" s="1101"/>
      <c r="W128" s="1102">
        <f>T128*U128*V128</f>
        <v>0</v>
      </c>
      <c r="X128" s="1030"/>
      <c r="Y128" s="1103"/>
      <c r="Z128" s="1104"/>
      <c r="AA128" s="1104"/>
      <c r="AB128" s="1101"/>
      <c r="AC128" s="1102">
        <f>Z128*AA128*AB128</f>
        <v>0</v>
      </c>
      <c r="AD128" s="991"/>
      <c r="AE128" s="1037">
        <f t="shared" si="4"/>
        <v>0</v>
      </c>
    </row>
    <row r="129" spans="2:31" ht="15.75" thickBot="1">
      <c r="B129" s="1038"/>
      <c r="C129" s="1039"/>
      <c r="D129" s="1039"/>
      <c r="E129" s="1040">
        <f>C129*D129</f>
        <v>0</v>
      </c>
      <c r="F129" s="1027"/>
      <c r="G129" s="1041"/>
      <c r="H129" s="1042"/>
      <c r="I129" s="1042"/>
      <c r="J129" s="1039"/>
      <c r="K129" s="1040">
        <f>H129*I129*J129</f>
        <v>0</v>
      </c>
      <c r="L129" s="1027"/>
      <c r="M129" s="1041"/>
      <c r="N129" s="1042"/>
      <c r="O129" s="1042"/>
      <c r="P129" s="1039"/>
      <c r="Q129" s="1040">
        <f>N129*O129*P129</f>
        <v>0</v>
      </c>
      <c r="R129" s="1027"/>
      <c r="S129" s="1041"/>
      <c r="T129" s="1042"/>
      <c r="U129" s="1042"/>
      <c r="V129" s="1039"/>
      <c r="W129" s="1040">
        <f>T129*U129*V129</f>
        <v>0</v>
      </c>
      <c r="X129" s="1030"/>
      <c r="Y129" s="1041"/>
      <c r="Z129" s="1042"/>
      <c r="AA129" s="1042"/>
      <c r="AB129" s="1039"/>
      <c r="AC129" s="1040">
        <f>Z129*AA129*AB129</f>
        <v>0</v>
      </c>
      <c r="AD129" s="991"/>
      <c r="AE129" s="1043">
        <f t="shared" si="4"/>
        <v>0</v>
      </c>
    </row>
    <row r="130" spans="2:31" ht="15.75" thickBot="1">
      <c r="B130" s="1044" t="s">
        <v>1643</v>
      </c>
      <c r="C130" s="1045">
        <f>SUM(C125:C129)</f>
        <v>0</v>
      </c>
      <c r="D130" s="1046"/>
      <c r="E130" s="1047">
        <f>SUM(E125:E129)</f>
        <v>0</v>
      </c>
      <c r="F130" s="1027"/>
      <c r="G130" s="1048" t="s">
        <v>1643</v>
      </c>
      <c r="H130" s="2523"/>
      <c r="I130" s="2524"/>
      <c r="J130" s="1045">
        <f>J125+J129</f>
        <v>0</v>
      </c>
      <c r="K130" s="1049">
        <f>SUM(K125:K129)</f>
        <v>0</v>
      </c>
      <c r="L130" s="1027"/>
      <c r="M130" s="1048" t="s">
        <v>1643</v>
      </c>
      <c r="N130" s="2523"/>
      <c r="O130" s="2524"/>
      <c r="P130" s="1045">
        <f>P125+P129</f>
        <v>0</v>
      </c>
      <c r="Q130" s="1049">
        <f>SUM(Q125:Q129)</f>
        <v>0</v>
      </c>
      <c r="R130" s="1027"/>
      <c r="S130" s="1048" t="s">
        <v>1643</v>
      </c>
      <c r="T130" s="2523"/>
      <c r="U130" s="2524"/>
      <c r="V130" s="1045">
        <f>V125+V129</f>
        <v>0</v>
      </c>
      <c r="W130" s="1049">
        <f>SUM(W125:W129)</f>
        <v>0</v>
      </c>
      <c r="X130" s="1030"/>
      <c r="Y130" s="1048" t="s">
        <v>1643</v>
      </c>
      <c r="Z130" s="2523"/>
      <c r="AA130" s="2524"/>
      <c r="AB130" s="1045">
        <f>AB125+AB129</f>
        <v>0</v>
      </c>
      <c r="AC130" s="1049">
        <f>SUM(AC125:AC129)</f>
        <v>0</v>
      </c>
      <c r="AD130" s="991"/>
      <c r="AE130" s="1050">
        <f t="shared" si="4"/>
        <v>0</v>
      </c>
    </row>
    <row r="131" spans="2:31" ht="4.5" customHeight="1" thickBot="1">
      <c r="B131" s="991"/>
      <c r="C131" s="1068"/>
      <c r="D131" s="1068"/>
      <c r="E131" s="1068"/>
      <c r="F131" s="991"/>
      <c r="G131" s="991"/>
      <c r="H131" s="991"/>
      <c r="I131" s="991"/>
      <c r="J131" s="1068"/>
      <c r="K131" s="1068"/>
      <c r="L131" s="991"/>
      <c r="M131" s="991"/>
      <c r="N131" s="1068"/>
      <c r="O131" s="1068"/>
      <c r="P131" s="1068"/>
      <c r="Q131" s="1068"/>
      <c r="R131" s="991"/>
      <c r="S131" s="991"/>
      <c r="T131" s="991"/>
      <c r="U131" s="991"/>
      <c r="V131" s="1068"/>
      <c r="W131" s="1068"/>
      <c r="X131" s="991"/>
      <c r="Y131" s="1068"/>
      <c r="Z131" s="1068"/>
      <c r="AA131" s="1068"/>
      <c r="AB131" s="1068"/>
      <c r="AC131" s="1068"/>
      <c r="AD131" s="991"/>
      <c r="AE131" s="1068"/>
    </row>
    <row r="132" spans="2:31">
      <c r="B132" s="1024" t="s">
        <v>1644</v>
      </c>
      <c r="C132" s="1025"/>
      <c r="D132" s="1025"/>
      <c r="E132" s="1026">
        <f>C132*D132</f>
        <v>0</v>
      </c>
      <c r="F132" s="1027"/>
      <c r="G132" s="1028"/>
      <c r="H132" s="1029"/>
      <c r="I132" s="1029"/>
      <c r="J132" s="1025"/>
      <c r="K132" s="1026">
        <f>H132*I132*J132</f>
        <v>0</v>
      </c>
      <c r="L132" s="1027"/>
      <c r="M132" s="1028"/>
      <c r="N132" s="1029"/>
      <c r="O132" s="1029"/>
      <c r="P132" s="1025"/>
      <c r="Q132" s="1026">
        <f>N132*O132*P132</f>
        <v>0</v>
      </c>
      <c r="R132" s="1027"/>
      <c r="S132" s="1028"/>
      <c r="T132" s="1029"/>
      <c r="U132" s="1029"/>
      <c r="V132" s="1025"/>
      <c r="W132" s="1026">
        <f>T132*U132*V132</f>
        <v>0</v>
      </c>
      <c r="X132" s="1030"/>
      <c r="Y132" s="1028"/>
      <c r="Z132" s="1029"/>
      <c r="AA132" s="1029"/>
      <c r="AB132" s="1025"/>
      <c r="AC132" s="1026">
        <f>Z132*AA132*AB132</f>
        <v>0</v>
      </c>
      <c r="AD132" s="991"/>
      <c r="AE132" s="1031">
        <f t="shared" ref="AE132:AE137" si="5">E132-K132-Q132-W132-AC132</f>
        <v>0</v>
      </c>
    </row>
    <row r="133" spans="2:31">
      <c r="B133" s="1100"/>
      <c r="C133" s="1101"/>
      <c r="D133" s="1101"/>
      <c r="E133" s="1102">
        <f>C133*D133</f>
        <v>0</v>
      </c>
      <c r="F133" s="1027"/>
      <c r="G133" s="1103"/>
      <c r="H133" s="1104"/>
      <c r="I133" s="1104"/>
      <c r="J133" s="1101"/>
      <c r="K133" s="1102">
        <f>H133*I133*J133</f>
        <v>0</v>
      </c>
      <c r="L133" s="1027"/>
      <c r="M133" s="1103"/>
      <c r="N133" s="1104"/>
      <c r="O133" s="1104"/>
      <c r="P133" s="1101"/>
      <c r="Q133" s="1102">
        <f>N133*O133*P133</f>
        <v>0</v>
      </c>
      <c r="R133" s="1027"/>
      <c r="S133" s="1103"/>
      <c r="T133" s="1104"/>
      <c r="U133" s="1104"/>
      <c r="V133" s="1101"/>
      <c r="W133" s="1102">
        <f>T133*U133*V133</f>
        <v>0</v>
      </c>
      <c r="X133" s="1030"/>
      <c r="Y133" s="1103"/>
      <c r="Z133" s="1104"/>
      <c r="AA133" s="1104"/>
      <c r="AB133" s="1101"/>
      <c r="AC133" s="1102">
        <f>Z133*AA133*AB133</f>
        <v>0</v>
      </c>
      <c r="AD133" s="991"/>
      <c r="AE133" s="1037">
        <f t="shared" si="5"/>
        <v>0</v>
      </c>
    </row>
    <row r="134" spans="2:31">
      <c r="B134" s="1100"/>
      <c r="C134" s="1101"/>
      <c r="D134" s="1101"/>
      <c r="E134" s="1102">
        <f>C134*D134</f>
        <v>0</v>
      </c>
      <c r="F134" s="1027"/>
      <c r="G134" s="1103"/>
      <c r="H134" s="1104"/>
      <c r="I134" s="1104"/>
      <c r="J134" s="1101"/>
      <c r="K134" s="1102">
        <f>H134*I134*J134</f>
        <v>0</v>
      </c>
      <c r="L134" s="1027"/>
      <c r="M134" s="1103"/>
      <c r="N134" s="1104"/>
      <c r="O134" s="1104"/>
      <c r="P134" s="1101"/>
      <c r="Q134" s="1102">
        <f>N134*O134*P134</f>
        <v>0</v>
      </c>
      <c r="R134" s="1027"/>
      <c r="S134" s="1103"/>
      <c r="T134" s="1104"/>
      <c r="U134" s="1104"/>
      <c r="V134" s="1101"/>
      <c r="W134" s="1102">
        <f>T134*U134*V134</f>
        <v>0</v>
      </c>
      <c r="X134" s="1030"/>
      <c r="Y134" s="1103"/>
      <c r="Z134" s="1104"/>
      <c r="AA134" s="1104"/>
      <c r="AB134" s="1101"/>
      <c r="AC134" s="1102">
        <f>Z134*AA134*AB134</f>
        <v>0</v>
      </c>
      <c r="AD134" s="991"/>
      <c r="AE134" s="1037">
        <f t="shared" si="5"/>
        <v>0</v>
      </c>
    </row>
    <row r="135" spans="2:31">
      <c r="B135" s="1100"/>
      <c r="C135" s="1101"/>
      <c r="D135" s="1101"/>
      <c r="E135" s="1102">
        <f>C135*D135</f>
        <v>0</v>
      </c>
      <c r="F135" s="1027"/>
      <c r="G135" s="1103"/>
      <c r="H135" s="1104"/>
      <c r="I135" s="1104"/>
      <c r="J135" s="1101"/>
      <c r="K135" s="1102">
        <f>H135*I135*J135</f>
        <v>0</v>
      </c>
      <c r="L135" s="1027"/>
      <c r="M135" s="1103"/>
      <c r="N135" s="1104"/>
      <c r="O135" s="1104"/>
      <c r="P135" s="1101"/>
      <c r="Q135" s="1102">
        <f>N135*O135*P135</f>
        <v>0</v>
      </c>
      <c r="R135" s="1027"/>
      <c r="S135" s="1103"/>
      <c r="T135" s="1104"/>
      <c r="U135" s="1104"/>
      <c r="V135" s="1101"/>
      <c r="W135" s="1102">
        <f>T135*U135*V135</f>
        <v>0</v>
      </c>
      <c r="X135" s="1030"/>
      <c r="Y135" s="1103"/>
      <c r="Z135" s="1104"/>
      <c r="AA135" s="1104"/>
      <c r="AB135" s="1101"/>
      <c r="AC135" s="1102">
        <f>Z135*AA135*AB135</f>
        <v>0</v>
      </c>
      <c r="AD135" s="991"/>
      <c r="AE135" s="1037">
        <f t="shared" si="5"/>
        <v>0</v>
      </c>
    </row>
    <row r="136" spans="2:31" ht="15.75" thickBot="1">
      <c r="B136" s="1038"/>
      <c r="C136" s="1039"/>
      <c r="D136" s="1039"/>
      <c r="E136" s="1040">
        <f>C136*D136</f>
        <v>0</v>
      </c>
      <c r="F136" s="1027"/>
      <c r="G136" s="1041"/>
      <c r="H136" s="1042"/>
      <c r="I136" s="1042"/>
      <c r="J136" s="1039"/>
      <c r="K136" s="1040">
        <f>H136*I136*J136</f>
        <v>0</v>
      </c>
      <c r="L136" s="1027"/>
      <c r="M136" s="1041"/>
      <c r="N136" s="1042"/>
      <c r="O136" s="1042"/>
      <c r="P136" s="1039"/>
      <c r="Q136" s="1040">
        <f>N136*O136*P136</f>
        <v>0</v>
      </c>
      <c r="R136" s="1027"/>
      <c r="S136" s="1041"/>
      <c r="T136" s="1042"/>
      <c r="U136" s="1042"/>
      <c r="V136" s="1039"/>
      <c r="W136" s="1040">
        <f>T136*U136*V136</f>
        <v>0</v>
      </c>
      <c r="X136" s="1030"/>
      <c r="Y136" s="1041"/>
      <c r="Z136" s="1042"/>
      <c r="AA136" s="1042"/>
      <c r="AB136" s="1039"/>
      <c r="AC136" s="1040">
        <f>Z136*AA136*AB136</f>
        <v>0</v>
      </c>
      <c r="AD136" s="991"/>
      <c r="AE136" s="1043">
        <f t="shared" si="5"/>
        <v>0</v>
      </c>
    </row>
    <row r="137" spans="2:31" ht="15.75" thickBot="1">
      <c r="B137" s="1044" t="s">
        <v>1643</v>
      </c>
      <c r="C137" s="1045">
        <f>SUM(C132:C136)</f>
        <v>0</v>
      </c>
      <c r="D137" s="1046"/>
      <c r="E137" s="1047">
        <f>SUM(E132:E136)</f>
        <v>0</v>
      </c>
      <c r="F137" s="1027"/>
      <c r="G137" s="1048" t="s">
        <v>1643</v>
      </c>
      <c r="H137" s="2523"/>
      <c r="I137" s="2524"/>
      <c r="J137" s="1045">
        <f>J132+J136</f>
        <v>0</v>
      </c>
      <c r="K137" s="1049">
        <f>SUM(K132:K136)</f>
        <v>0</v>
      </c>
      <c r="L137" s="1027"/>
      <c r="M137" s="1048" t="s">
        <v>1643</v>
      </c>
      <c r="N137" s="2523"/>
      <c r="O137" s="2524"/>
      <c r="P137" s="1045">
        <f>P132+P136</f>
        <v>0</v>
      </c>
      <c r="Q137" s="1049">
        <f>SUM(Q132:Q136)</f>
        <v>0</v>
      </c>
      <c r="R137" s="1027"/>
      <c r="S137" s="1048" t="s">
        <v>1643</v>
      </c>
      <c r="T137" s="2523"/>
      <c r="U137" s="2524"/>
      <c r="V137" s="1045">
        <f>V132+V136</f>
        <v>0</v>
      </c>
      <c r="W137" s="1049">
        <f>SUM(W132:W136)</f>
        <v>0</v>
      </c>
      <c r="X137" s="1030"/>
      <c r="Y137" s="1048" t="s">
        <v>1643</v>
      </c>
      <c r="Z137" s="2523"/>
      <c r="AA137" s="2524"/>
      <c r="AB137" s="1045">
        <f>AB132+AB136</f>
        <v>0</v>
      </c>
      <c r="AC137" s="1049">
        <f>SUM(AC132:AC136)</f>
        <v>0</v>
      </c>
      <c r="AD137" s="991"/>
      <c r="AE137" s="1050">
        <f t="shared" si="5"/>
        <v>0</v>
      </c>
    </row>
    <row r="138" spans="2:31" ht="5.65" customHeight="1" thickBot="1">
      <c r="B138" s="991"/>
      <c r="C138" s="1068"/>
      <c r="D138" s="1068"/>
      <c r="E138" s="1068"/>
      <c r="F138" s="991"/>
      <c r="G138" s="991"/>
      <c r="H138" s="991"/>
      <c r="I138" s="991"/>
      <c r="J138" s="1068"/>
      <c r="K138" s="1068"/>
      <c r="L138" s="991"/>
      <c r="M138" s="991"/>
      <c r="N138" s="1068"/>
      <c r="O138" s="1068"/>
      <c r="P138" s="1068"/>
      <c r="Q138" s="1068"/>
      <c r="R138" s="991"/>
      <c r="S138" s="991"/>
      <c r="T138" s="991"/>
      <c r="U138" s="991"/>
      <c r="V138" s="1068"/>
      <c r="W138" s="1068"/>
      <c r="X138" s="991"/>
      <c r="Y138" s="1068"/>
      <c r="Z138" s="1068"/>
      <c r="AA138" s="1068"/>
      <c r="AB138" s="1068"/>
      <c r="AC138" s="1068"/>
      <c r="AD138" s="991"/>
      <c r="AE138" s="1068"/>
    </row>
    <row r="139" spans="2:31">
      <c r="B139" s="1024" t="s">
        <v>1645</v>
      </c>
      <c r="C139" s="1025"/>
      <c r="D139" s="1025"/>
      <c r="E139" s="1026">
        <f>C139*D139</f>
        <v>0</v>
      </c>
      <c r="F139" s="1027"/>
      <c r="G139" s="1028"/>
      <c r="H139" s="1029"/>
      <c r="I139" s="1029"/>
      <c r="J139" s="1025"/>
      <c r="K139" s="1026">
        <f>H139*I139*J139</f>
        <v>0</v>
      </c>
      <c r="L139" s="1027"/>
      <c r="M139" s="1028"/>
      <c r="N139" s="1029"/>
      <c r="O139" s="1029"/>
      <c r="P139" s="1025"/>
      <c r="Q139" s="1026">
        <f>N139*O139*P139</f>
        <v>0</v>
      </c>
      <c r="R139" s="1027"/>
      <c r="S139" s="1028"/>
      <c r="T139" s="1029"/>
      <c r="U139" s="1029"/>
      <c r="V139" s="1025"/>
      <c r="W139" s="1026">
        <f>T139*U139*V139</f>
        <v>0</v>
      </c>
      <c r="X139" s="1030"/>
      <c r="Y139" s="1028"/>
      <c r="Z139" s="1029"/>
      <c r="AA139" s="1029"/>
      <c r="AB139" s="1025"/>
      <c r="AC139" s="1026">
        <f>Z139*AA139*AB139</f>
        <v>0</v>
      </c>
      <c r="AD139" s="991"/>
      <c r="AE139" s="1031">
        <f t="shared" ref="AE139:AE144" si="6">E139-K139-Q139-W139-AC139</f>
        <v>0</v>
      </c>
    </row>
    <row r="140" spans="2:31">
      <c r="B140" s="1100"/>
      <c r="C140" s="1101"/>
      <c r="D140" s="1101"/>
      <c r="E140" s="1102">
        <f>C140*D140</f>
        <v>0</v>
      </c>
      <c r="F140" s="1027"/>
      <c r="G140" s="1103"/>
      <c r="H140" s="1104"/>
      <c r="I140" s="1104"/>
      <c r="J140" s="1101"/>
      <c r="K140" s="1102">
        <f>H140*I140*J140</f>
        <v>0</v>
      </c>
      <c r="L140" s="1027"/>
      <c r="M140" s="1103"/>
      <c r="N140" s="1104"/>
      <c r="O140" s="1104"/>
      <c r="P140" s="1101"/>
      <c r="Q140" s="1102">
        <f>N140*O140*P140</f>
        <v>0</v>
      </c>
      <c r="R140" s="1027"/>
      <c r="S140" s="1103"/>
      <c r="T140" s="1104"/>
      <c r="U140" s="1104"/>
      <c r="V140" s="1101"/>
      <c r="W140" s="1102">
        <f>T140*U140*V140</f>
        <v>0</v>
      </c>
      <c r="X140" s="1030"/>
      <c r="Y140" s="1103"/>
      <c r="Z140" s="1104"/>
      <c r="AA140" s="1104"/>
      <c r="AB140" s="1101"/>
      <c r="AC140" s="1102">
        <f>Z140*AA140*AB140</f>
        <v>0</v>
      </c>
      <c r="AD140" s="991"/>
      <c r="AE140" s="1037">
        <f t="shared" si="6"/>
        <v>0</v>
      </c>
    </row>
    <row r="141" spans="2:31">
      <c r="B141" s="1100"/>
      <c r="C141" s="1101"/>
      <c r="D141" s="1101"/>
      <c r="E141" s="1102">
        <f>C141*D141</f>
        <v>0</v>
      </c>
      <c r="F141" s="1027"/>
      <c r="G141" s="1103"/>
      <c r="H141" s="1104"/>
      <c r="I141" s="1104"/>
      <c r="J141" s="1101"/>
      <c r="K141" s="1102">
        <f>H141*I141*J141</f>
        <v>0</v>
      </c>
      <c r="L141" s="1027"/>
      <c r="M141" s="1103"/>
      <c r="N141" s="1104"/>
      <c r="O141" s="1104"/>
      <c r="P141" s="1101"/>
      <c r="Q141" s="1102">
        <f>N141*O141*P141</f>
        <v>0</v>
      </c>
      <c r="R141" s="1027"/>
      <c r="S141" s="1103"/>
      <c r="T141" s="1104"/>
      <c r="U141" s="1104"/>
      <c r="V141" s="1101"/>
      <c r="W141" s="1102">
        <f>T141*U141*V141</f>
        <v>0</v>
      </c>
      <c r="X141" s="1030"/>
      <c r="Y141" s="1103"/>
      <c r="Z141" s="1104"/>
      <c r="AA141" s="1104"/>
      <c r="AB141" s="1101"/>
      <c r="AC141" s="1102">
        <f>Z141*AA141*AB141</f>
        <v>0</v>
      </c>
      <c r="AD141" s="991"/>
      <c r="AE141" s="1037">
        <f t="shared" si="6"/>
        <v>0</v>
      </c>
    </row>
    <row r="142" spans="2:31">
      <c r="B142" s="1100"/>
      <c r="C142" s="1101"/>
      <c r="D142" s="1101"/>
      <c r="E142" s="1102">
        <f>C142*D142</f>
        <v>0</v>
      </c>
      <c r="F142" s="1027"/>
      <c r="G142" s="1103"/>
      <c r="H142" s="1104"/>
      <c r="I142" s="1104"/>
      <c r="J142" s="1101"/>
      <c r="K142" s="1102">
        <f>H142*I142*J142</f>
        <v>0</v>
      </c>
      <c r="L142" s="1027"/>
      <c r="M142" s="1103"/>
      <c r="N142" s="1104"/>
      <c r="O142" s="1104"/>
      <c r="P142" s="1101"/>
      <c r="Q142" s="1102">
        <f>N142*O142*P142</f>
        <v>0</v>
      </c>
      <c r="R142" s="1027"/>
      <c r="S142" s="1103"/>
      <c r="T142" s="1104"/>
      <c r="U142" s="1104"/>
      <c r="V142" s="1101"/>
      <c r="W142" s="1102">
        <f>T142*U142*V142</f>
        <v>0</v>
      </c>
      <c r="X142" s="1030"/>
      <c r="Y142" s="1103"/>
      <c r="Z142" s="1104"/>
      <c r="AA142" s="1104"/>
      <c r="AB142" s="1101"/>
      <c r="AC142" s="1102">
        <f>Z142*AA142*AB142</f>
        <v>0</v>
      </c>
      <c r="AD142" s="991"/>
      <c r="AE142" s="1037">
        <f t="shared" si="6"/>
        <v>0</v>
      </c>
    </row>
    <row r="143" spans="2:31" ht="15.75" thickBot="1">
      <c r="B143" s="1038"/>
      <c r="C143" s="1039"/>
      <c r="D143" s="1039"/>
      <c r="E143" s="1040">
        <f>C143*D143</f>
        <v>0</v>
      </c>
      <c r="F143" s="1027"/>
      <c r="G143" s="1041"/>
      <c r="H143" s="1042"/>
      <c r="I143" s="1042"/>
      <c r="J143" s="1039"/>
      <c r="K143" s="1040">
        <f>H143*I143*J143</f>
        <v>0</v>
      </c>
      <c r="L143" s="1027"/>
      <c r="M143" s="1041"/>
      <c r="N143" s="1042"/>
      <c r="O143" s="1042"/>
      <c r="P143" s="1039"/>
      <c r="Q143" s="1040">
        <f>N143*O143*P143</f>
        <v>0</v>
      </c>
      <c r="R143" s="1027"/>
      <c r="S143" s="1041"/>
      <c r="T143" s="1042"/>
      <c r="U143" s="1042"/>
      <c r="V143" s="1039"/>
      <c r="W143" s="1040">
        <f>T143*U143*V143</f>
        <v>0</v>
      </c>
      <c r="X143" s="1030"/>
      <c r="Y143" s="1041"/>
      <c r="Z143" s="1042"/>
      <c r="AA143" s="1042"/>
      <c r="AB143" s="1039"/>
      <c r="AC143" s="1040">
        <f>Z143*AA143*AB143</f>
        <v>0</v>
      </c>
      <c r="AD143" s="991"/>
      <c r="AE143" s="1043">
        <f t="shared" si="6"/>
        <v>0</v>
      </c>
    </row>
    <row r="144" spans="2:31" ht="15.75" thickBot="1">
      <c r="B144" s="1044" t="s">
        <v>1643</v>
      </c>
      <c r="C144" s="1045">
        <f>SUM(C139:C143)</f>
        <v>0</v>
      </c>
      <c r="D144" s="1046"/>
      <c r="E144" s="1047">
        <f>SUM(E139:E143)</f>
        <v>0</v>
      </c>
      <c r="F144" s="1027"/>
      <c r="G144" s="1048" t="s">
        <v>1643</v>
      </c>
      <c r="H144" s="2523"/>
      <c r="I144" s="2524"/>
      <c r="J144" s="1045">
        <f>J139+J143</f>
        <v>0</v>
      </c>
      <c r="K144" s="1049">
        <f>SUM(K139:K143)</f>
        <v>0</v>
      </c>
      <c r="L144" s="1027"/>
      <c r="M144" s="1048" t="s">
        <v>1643</v>
      </c>
      <c r="N144" s="2523"/>
      <c r="O144" s="2524"/>
      <c r="P144" s="1045">
        <f>P139+P143</f>
        <v>0</v>
      </c>
      <c r="Q144" s="1049">
        <f>SUM(Q139:Q143)</f>
        <v>0</v>
      </c>
      <c r="R144" s="1027"/>
      <c r="S144" s="1048" t="s">
        <v>1643</v>
      </c>
      <c r="T144" s="2523"/>
      <c r="U144" s="2524"/>
      <c r="V144" s="1045">
        <f>V139+V143</f>
        <v>0</v>
      </c>
      <c r="W144" s="1049">
        <f>SUM(W139:W143)</f>
        <v>0</v>
      </c>
      <c r="X144" s="1030"/>
      <c r="Y144" s="1048" t="s">
        <v>1643</v>
      </c>
      <c r="Z144" s="2523"/>
      <c r="AA144" s="2524"/>
      <c r="AB144" s="1045">
        <f>AB139+AB143</f>
        <v>0</v>
      </c>
      <c r="AC144" s="1049">
        <f>SUM(AC139:AC143)</f>
        <v>0</v>
      </c>
      <c r="AD144" s="991"/>
      <c r="AE144" s="1050">
        <f t="shared" si="6"/>
        <v>0</v>
      </c>
    </row>
    <row r="145" spans="2:31" ht="5.0999999999999996" customHeight="1" thickBot="1">
      <c r="B145" s="991"/>
      <c r="C145" s="1068"/>
      <c r="D145" s="1068"/>
      <c r="E145" s="1068"/>
      <c r="F145" s="991"/>
      <c r="G145" s="991"/>
      <c r="H145" s="991"/>
      <c r="I145" s="991"/>
      <c r="J145" s="1068"/>
      <c r="K145" s="1068"/>
      <c r="L145" s="991"/>
      <c r="M145" s="991"/>
      <c r="N145" s="1068"/>
      <c r="O145" s="1068"/>
      <c r="P145" s="1068"/>
      <c r="Q145" s="1068"/>
      <c r="R145" s="991"/>
      <c r="S145" s="991"/>
      <c r="T145" s="991"/>
      <c r="U145" s="991"/>
      <c r="V145" s="1068"/>
      <c r="W145" s="1068"/>
      <c r="X145" s="991"/>
      <c r="Y145" s="1068"/>
      <c r="Z145" s="1068"/>
      <c r="AA145" s="1068"/>
      <c r="AB145" s="1068"/>
      <c r="AC145" s="1068"/>
      <c r="AD145" s="991"/>
      <c r="AE145" s="1105"/>
    </row>
    <row r="146" spans="2:31">
      <c r="B146" s="1024" t="s">
        <v>479</v>
      </c>
      <c r="C146" s="1025"/>
      <c r="D146" s="1025"/>
      <c r="E146" s="1026">
        <f>C146*D146</f>
        <v>0</v>
      </c>
      <c r="F146" s="1027"/>
      <c r="G146" s="1028"/>
      <c r="H146" s="1029"/>
      <c r="I146" s="1029"/>
      <c r="J146" s="1025"/>
      <c r="K146" s="1026">
        <f>H146*I146*J146</f>
        <v>0</v>
      </c>
      <c r="L146" s="1027"/>
      <c r="M146" s="1028"/>
      <c r="N146" s="1029"/>
      <c r="O146" s="1029"/>
      <c r="P146" s="1025"/>
      <c r="Q146" s="1026">
        <f>N146*O146*P146</f>
        <v>0</v>
      </c>
      <c r="R146" s="1027"/>
      <c r="S146" s="1028"/>
      <c r="T146" s="1029"/>
      <c r="U146" s="1029"/>
      <c r="V146" s="1025"/>
      <c r="W146" s="1026">
        <f>T146*U146*V146</f>
        <v>0</v>
      </c>
      <c r="X146" s="1030"/>
      <c r="Y146" s="1028"/>
      <c r="Z146" s="1029"/>
      <c r="AA146" s="1029"/>
      <c r="AB146" s="1025"/>
      <c r="AC146" s="1026">
        <f>Z146*AA146*AB146</f>
        <v>0</v>
      </c>
      <c r="AD146" s="991"/>
      <c r="AE146" s="1031">
        <f t="shared" ref="AE146:AE151" si="7">E146-K146-Q146-W146-AC146</f>
        <v>0</v>
      </c>
    </row>
    <row r="147" spans="2:31">
      <c r="B147" s="1100"/>
      <c r="C147" s="1101"/>
      <c r="D147" s="1101"/>
      <c r="E147" s="1102">
        <f>C147*D147</f>
        <v>0</v>
      </c>
      <c r="F147" s="1027"/>
      <c r="G147" s="1103"/>
      <c r="H147" s="1104"/>
      <c r="I147" s="1104"/>
      <c r="J147" s="1101"/>
      <c r="K147" s="1102">
        <f>H147*I147*J147</f>
        <v>0</v>
      </c>
      <c r="L147" s="1027"/>
      <c r="M147" s="1103"/>
      <c r="N147" s="1104"/>
      <c r="O147" s="1104"/>
      <c r="P147" s="1101"/>
      <c r="Q147" s="1102">
        <f>N147*O147*P147</f>
        <v>0</v>
      </c>
      <c r="R147" s="1027"/>
      <c r="S147" s="1103"/>
      <c r="T147" s="1104"/>
      <c r="U147" s="1104"/>
      <c r="V147" s="1101"/>
      <c r="W147" s="1102">
        <f>T147*U147*V147</f>
        <v>0</v>
      </c>
      <c r="X147" s="1030"/>
      <c r="Y147" s="1103"/>
      <c r="Z147" s="1104"/>
      <c r="AA147" s="1104"/>
      <c r="AB147" s="1101"/>
      <c r="AC147" s="1102">
        <f>Z147*AA147*AB147</f>
        <v>0</v>
      </c>
      <c r="AD147" s="991"/>
      <c r="AE147" s="1037">
        <f t="shared" si="7"/>
        <v>0</v>
      </c>
    </row>
    <row r="148" spans="2:31">
      <c r="B148" s="1100"/>
      <c r="C148" s="1101"/>
      <c r="D148" s="1101"/>
      <c r="E148" s="1102">
        <f>C148*D148</f>
        <v>0</v>
      </c>
      <c r="F148" s="1027"/>
      <c r="G148" s="1103"/>
      <c r="H148" s="1104"/>
      <c r="I148" s="1104"/>
      <c r="J148" s="1101"/>
      <c r="K148" s="1102">
        <f>H148*I148*J148</f>
        <v>0</v>
      </c>
      <c r="L148" s="1027"/>
      <c r="M148" s="1103"/>
      <c r="N148" s="1104"/>
      <c r="O148" s="1104"/>
      <c r="P148" s="1101"/>
      <c r="Q148" s="1102">
        <f>N148*O148*P148</f>
        <v>0</v>
      </c>
      <c r="R148" s="1027"/>
      <c r="S148" s="1103"/>
      <c r="T148" s="1104"/>
      <c r="U148" s="1104"/>
      <c r="V148" s="1101"/>
      <c r="W148" s="1102">
        <f>T148*U148*V148</f>
        <v>0</v>
      </c>
      <c r="X148" s="1030"/>
      <c r="Y148" s="1103"/>
      <c r="Z148" s="1104"/>
      <c r="AA148" s="1104"/>
      <c r="AB148" s="1101"/>
      <c r="AC148" s="1102">
        <f>Z148*AA148*AB148</f>
        <v>0</v>
      </c>
      <c r="AD148" s="991"/>
      <c r="AE148" s="1037">
        <f t="shared" si="7"/>
        <v>0</v>
      </c>
    </row>
    <row r="149" spans="2:31">
      <c r="B149" s="1100"/>
      <c r="C149" s="1101"/>
      <c r="D149" s="1101"/>
      <c r="E149" s="1102">
        <f>C149*D149</f>
        <v>0</v>
      </c>
      <c r="F149" s="1027"/>
      <c r="G149" s="1103"/>
      <c r="H149" s="1104"/>
      <c r="I149" s="1104"/>
      <c r="J149" s="1101"/>
      <c r="K149" s="1102">
        <f>H149*I149*J149</f>
        <v>0</v>
      </c>
      <c r="L149" s="1027"/>
      <c r="M149" s="1103"/>
      <c r="N149" s="1104"/>
      <c r="O149" s="1104"/>
      <c r="P149" s="1101"/>
      <c r="Q149" s="1102">
        <f>N149*O149*P149</f>
        <v>0</v>
      </c>
      <c r="R149" s="1027"/>
      <c r="S149" s="1103"/>
      <c r="T149" s="1104"/>
      <c r="U149" s="1104"/>
      <c r="V149" s="1101"/>
      <c r="W149" s="1102">
        <f>T149*U149*V149</f>
        <v>0</v>
      </c>
      <c r="X149" s="1030"/>
      <c r="Y149" s="1103"/>
      <c r="Z149" s="1104"/>
      <c r="AA149" s="1104"/>
      <c r="AB149" s="1101"/>
      <c r="AC149" s="1102">
        <f>Z149*AA149*AB149</f>
        <v>0</v>
      </c>
      <c r="AD149" s="991"/>
      <c r="AE149" s="1037">
        <f t="shared" si="7"/>
        <v>0</v>
      </c>
    </row>
    <row r="150" spans="2:31" ht="15.75" thickBot="1">
      <c r="B150" s="1038"/>
      <c r="C150" s="1039"/>
      <c r="D150" s="1039"/>
      <c r="E150" s="1040">
        <f>C150*D150</f>
        <v>0</v>
      </c>
      <c r="F150" s="1027"/>
      <c r="G150" s="1041"/>
      <c r="H150" s="1042"/>
      <c r="I150" s="1042"/>
      <c r="J150" s="1039"/>
      <c r="K150" s="1040">
        <f>H150*I150*J150</f>
        <v>0</v>
      </c>
      <c r="L150" s="1027"/>
      <c r="M150" s="1041"/>
      <c r="N150" s="1042"/>
      <c r="O150" s="1042"/>
      <c r="P150" s="1039"/>
      <c r="Q150" s="1040">
        <f>N150*O150*P150</f>
        <v>0</v>
      </c>
      <c r="R150" s="1027"/>
      <c r="S150" s="1041"/>
      <c r="T150" s="1042"/>
      <c r="U150" s="1042"/>
      <c r="V150" s="1039"/>
      <c r="W150" s="1040">
        <f>T150*U150*V150</f>
        <v>0</v>
      </c>
      <c r="X150" s="1030"/>
      <c r="Y150" s="1041"/>
      <c r="Z150" s="1042"/>
      <c r="AA150" s="1042"/>
      <c r="AB150" s="1039"/>
      <c r="AC150" s="1040">
        <f>Z150*AA150*AB150</f>
        <v>0</v>
      </c>
      <c r="AD150" s="991"/>
      <c r="AE150" s="1043">
        <f t="shared" si="7"/>
        <v>0</v>
      </c>
    </row>
    <row r="151" spans="2:31" ht="15.75" thickBot="1">
      <c r="B151" s="1044" t="s">
        <v>1643</v>
      </c>
      <c r="C151" s="1045">
        <f>SUM(C146:C150)</f>
        <v>0</v>
      </c>
      <c r="D151" s="1046"/>
      <c r="E151" s="1047">
        <f>SUM(E146:E150)</f>
        <v>0</v>
      </c>
      <c r="F151" s="1027"/>
      <c r="G151" s="1048" t="s">
        <v>1643</v>
      </c>
      <c r="H151" s="2523"/>
      <c r="I151" s="2524"/>
      <c r="J151" s="1045">
        <f>J146+J150</f>
        <v>0</v>
      </c>
      <c r="K151" s="1049">
        <f>SUM(K146:K150)</f>
        <v>0</v>
      </c>
      <c r="L151" s="1027"/>
      <c r="M151" s="1048" t="s">
        <v>1643</v>
      </c>
      <c r="N151" s="2523"/>
      <c r="O151" s="2524"/>
      <c r="P151" s="1045">
        <f>P146+P150</f>
        <v>0</v>
      </c>
      <c r="Q151" s="1049">
        <f>SUM(Q146:Q150)</f>
        <v>0</v>
      </c>
      <c r="R151" s="1027"/>
      <c r="S151" s="1048" t="s">
        <v>1643</v>
      </c>
      <c r="T151" s="2523"/>
      <c r="U151" s="2524"/>
      <c r="V151" s="1045">
        <f>V146+V150</f>
        <v>0</v>
      </c>
      <c r="W151" s="1049">
        <f>SUM(W146:W150)</f>
        <v>0</v>
      </c>
      <c r="X151" s="1030"/>
      <c r="Y151" s="1048" t="s">
        <v>1643</v>
      </c>
      <c r="Z151" s="2523"/>
      <c r="AA151" s="2524"/>
      <c r="AB151" s="1045">
        <f>AB146+AB150</f>
        <v>0</v>
      </c>
      <c r="AC151" s="1049">
        <f>SUM(AC146:AC150)</f>
        <v>0</v>
      </c>
      <c r="AD151" s="991"/>
      <c r="AE151" s="1050">
        <f t="shared" si="7"/>
        <v>0</v>
      </c>
    </row>
    <row r="152" spans="2:31" ht="7.15" customHeight="1" thickBot="1">
      <c r="B152" s="991"/>
      <c r="C152" s="1068"/>
      <c r="D152" s="1068"/>
      <c r="E152" s="1068"/>
      <c r="F152" s="991"/>
      <c r="G152" s="991"/>
      <c r="H152" s="991"/>
      <c r="I152" s="991"/>
      <c r="J152" s="1068"/>
      <c r="K152" s="1068"/>
      <c r="L152" s="991"/>
      <c r="M152" s="991"/>
      <c r="N152" s="1068"/>
      <c r="O152" s="1068"/>
      <c r="P152" s="1068"/>
      <c r="Q152" s="1068"/>
      <c r="R152" s="991"/>
      <c r="S152" s="991"/>
      <c r="T152" s="991"/>
      <c r="U152" s="991"/>
      <c r="V152" s="1068"/>
      <c r="W152" s="1068"/>
      <c r="X152" s="991"/>
      <c r="Y152" s="1068"/>
      <c r="Z152" s="1068"/>
      <c r="AA152" s="1068"/>
      <c r="AB152" s="1068"/>
      <c r="AC152" s="1068"/>
      <c r="AD152" s="991"/>
      <c r="AE152" s="1068"/>
    </row>
    <row r="153" spans="2:31" ht="15.75" thickBot="1">
      <c r="B153" s="1070" t="s">
        <v>1646</v>
      </c>
      <c r="C153" s="1045">
        <f>C130+C137+C144+C151</f>
        <v>0</v>
      </c>
      <c r="D153" s="1071"/>
      <c r="E153" s="1072">
        <f>E130+E137+E144+E151</f>
        <v>0</v>
      </c>
      <c r="F153" s="1027"/>
      <c r="G153" s="1073" t="s">
        <v>1646</v>
      </c>
      <c r="H153" s="2526"/>
      <c r="I153" s="2527"/>
      <c r="J153" s="1045">
        <f>J130+J137+J144+J151</f>
        <v>0</v>
      </c>
      <c r="K153" s="1072">
        <f>K130+K137+K144+K151</f>
        <v>0</v>
      </c>
      <c r="L153" s="1027"/>
      <c r="M153" s="1073" t="s">
        <v>1646</v>
      </c>
      <c r="N153" s="2528"/>
      <c r="O153" s="2529"/>
      <c r="P153" s="1045">
        <f>P130+P137+P144+P151</f>
        <v>0</v>
      </c>
      <c r="Q153" s="1072">
        <f>Q130+Q137+Q144+Q151</f>
        <v>0</v>
      </c>
      <c r="R153" s="1027"/>
      <c r="S153" s="1073" t="s">
        <v>1646</v>
      </c>
      <c r="T153" s="2530"/>
      <c r="U153" s="2531"/>
      <c r="V153" s="1045">
        <f>V130+V137+V144+V151</f>
        <v>0</v>
      </c>
      <c r="W153" s="1072">
        <f>W130+W137+W144+W151</f>
        <v>0</v>
      </c>
      <c r="X153" s="1030"/>
      <c r="Y153" s="1073" t="s">
        <v>1646</v>
      </c>
      <c r="Z153" s="2528"/>
      <c r="AA153" s="2529"/>
      <c r="AB153" s="1045">
        <f>AB130+AB137+AB144+AB151</f>
        <v>0</v>
      </c>
      <c r="AC153" s="1072">
        <f>AC130+AC137+AC144+AC151</f>
        <v>0</v>
      </c>
      <c r="AD153" s="1030"/>
      <c r="AE153" s="690">
        <f>AE130+AE137+AE144+AE151</f>
        <v>0</v>
      </c>
    </row>
    <row r="154" spans="2:31" ht="15.75" thickBot="1">
      <c r="B154" s="682"/>
      <c r="C154" s="688"/>
      <c r="D154" s="688"/>
      <c r="E154" s="688"/>
      <c r="F154" s="682"/>
      <c r="G154" s="682"/>
      <c r="H154" s="682"/>
      <c r="I154" s="682"/>
      <c r="J154" s="688"/>
      <c r="K154" s="688"/>
      <c r="L154" s="682"/>
      <c r="M154" s="682"/>
      <c r="N154" s="688"/>
      <c r="O154" s="688"/>
      <c r="P154" s="688"/>
      <c r="Q154" s="688"/>
      <c r="R154" s="682"/>
      <c r="S154" s="682"/>
      <c r="T154" s="682"/>
      <c r="U154" s="682"/>
      <c r="V154" s="688"/>
      <c r="W154" s="688"/>
      <c r="X154" s="682"/>
      <c r="Y154" s="688"/>
      <c r="Z154" s="688"/>
      <c r="AA154" s="688"/>
      <c r="AB154" s="688"/>
      <c r="AC154" s="688"/>
      <c r="AD154" s="682"/>
      <c r="AE154" s="688"/>
    </row>
    <row r="155" spans="2:31" ht="15.75" thickBot="1">
      <c r="B155" s="2557" t="s">
        <v>855</v>
      </c>
      <c r="C155" s="2558"/>
      <c r="D155" s="2558"/>
      <c r="E155" s="2558"/>
      <c r="F155" s="2558"/>
      <c r="G155" s="2558"/>
      <c r="H155" s="2558"/>
      <c r="I155" s="2558"/>
      <c r="J155" s="2558"/>
      <c r="K155" s="2558"/>
      <c r="L155" s="2558"/>
      <c r="M155" s="2558"/>
      <c r="N155" s="2558"/>
      <c r="O155" s="2558"/>
      <c r="P155" s="2558"/>
      <c r="Q155" s="2558"/>
      <c r="R155" s="2558"/>
      <c r="S155" s="2558"/>
      <c r="T155" s="2558"/>
      <c r="U155" s="2558"/>
      <c r="V155" s="2558"/>
      <c r="W155" s="2558"/>
      <c r="X155" s="2558"/>
      <c r="Y155" s="2558"/>
      <c r="Z155" s="2558"/>
      <c r="AA155" s="2558"/>
      <c r="AB155" s="2558"/>
      <c r="AC155" s="2558"/>
      <c r="AD155" s="2558"/>
      <c r="AE155" s="2559"/>
    </row>
    <row r="156" spans="2:31" ht="6" customHeight="1" thickBot="1">
      <c r="B156" s="91"/>
      <c r="C156" s="91"/>
      <c r="D156" s="91"/>
      <c r="E156" s="91"/>
      <c r="F156" s="91"/>
      <c r="G156" s="91"/>
      <c r="H156" s="91"/>
      <c r="I156" s="91"/>
      <c r="J156" s="91"/>
      <c r="K156" s="91"/>
      <c r="L156" s="91"/>
      <c r="M156" s="91"/>
      <c r="N156" s="91"/>
      <c r="O156" s="91"/>
      <c r="P156" s="682"/>
      <c r="Q156" s="682"/>
      <c r="R156" s="682"/>
      <c r="S156" s="682"/>
      <c r="T156" s="682"/>
      <c r="U156" s="682"/>
      <c r="V156" s="682"/>
      <c r="W156" s="682"/>
      <c r="X156" s="682"/>
      <c r="Y156" s="682"/>
      <c r="Z156" s="682"/>
      <c r="AA156" s="682"/>
      <c r="AB156" s="682"/>
      <c r="AC156" s="682"/>
      <c r="AD156" s="682"/>
      <c r="AE156" s="682"/>
    </row>
    <row r="157" spans="2:31">
      <c r="B157" s="691" t="s">
        <v>1625</v>
      </c>
      <c r="C157" s="2560" t="s">
        <v>1626</v>
      </c>
      <c r="D157" s="2561"/>
      <c r="E157" s="2562"/>
      <c r="F157" s="692"/>
      <c r="G157" s="429" t="s">
        <v>1627</v>
      </c>
      <c r="H157" s="2520" t="s">
        <v>1628</v>
      </c>
      <c r="I157" s="2521"/>
      <c r="J157" s="2521"/>
      <c r="K157" s="2522"/>
      <c r="L157" s="692"/>
      <c r="M157" s="429" t="s">
        <v>1627</v>
      </c>
      <c r="N157" s="2520" t="s">
        <v>1629</v>
      </c>
      <c r="O157" s="2521"/>
      <c r="P157" s="2521"/>
      <c r="Q157" s="2522"/>
      <c r="R157" s="692"/>
      <c r="S157" s="429" t="s">
        <v>1627</v>
      </c>
      <c r="T157" s="2520" t="s">
        <v>1630</v>
      </c>
      <c r="U157" s="2521"/>
      <c r="V157" s="2521"/>
      <c r="W157" s="2522"/>
      <c r="X157" s="692"/>
      <c r="Y157" s="429" t="s">
        <v>1627</v>
      </c>
      <c r="Z157" s="2520" t="s">
        <v>1631</v>
      </c>
      <c r="AA157" s="2521"/>
      <c r="AB157" s="2521"/>
      <c r="AC157" s="2522"/>
      <c r="AD157" s="682"/>
      <c r="AE157" s="720" t="s">
        <v>1632</v>
      </c>
    </row>
    <row r="158" spans="2:31">
      <c r="B158" s="693"/>
      <c r="C158" s="694" t="s">
        <v>1633</v>
      </c>
      <c r="D158" s="695" t="s">
        <v>1634</v>
      </c>
      <c r="E158" s="696" t="s">
        <v>1635</v>
      </c>
      <c r="F158" s="681"/>
      <c r="G158" s="697"/>
      <c r="H158" s="698" t="s">
        <v>1636</v>
      </c>
      <c r="I158" s="699" t="s">
        <v>1634</v>
      </c>
      <c r="J158" s="700" t="s">
        <v>1637</v>
      </c>
      <c r="K158" s="701" t="s">
        <v>1635</v>
      </c>
      <c r="L158" s="681"/>
      <c r="M158" s="697"/>
      <c r="N158" s="698" t="s">
        <v>1636</v>
      </c>
      <c r="O158" s="699" t="s">
        <v>1634</v>
      </c>
      <c r="P158" s="700" t="s">
        <v>1637</v>
      </c>
      <c r="Q158" s="701" t="s">
        <v>1635</v>
      </c>
      <c r="R158" s="681"/>
      <c r="S158" s="697"/>
      <c r="T158" s="698" t="s">
        <v>1636</v>
      </c>
      <c r="U158" s="699" t="s">
        <v>1634</v>
      </c>
      <c r="V158" s="700" t="s">
        <v>1637</v>
      </c>
      <c r="W158" s="701" t="s">
        <v>1635</v>
      </c>
      <c r="X158" s="692"/>
      <c r="Y158" s="697"/>
      <c r="Z158" s="698" t="s">
        <v>1636</v>
      </c>
      <c r="AA158" s="699" t="s">
        <v>1634</v>
      </c>
      <c r="AB158" s="700" t="s">
        <v>1637</v>
      </c>
      <c r="AC158" s="701" t="s">
        <v>1635</v>
      </c>
      <c r="AD158" s="682"/>
      <c r="AE158" s="702" t="s">
        <v>1635</v>
      </c>
    </row>
    <row r="159" spans="2:31" ht="15.75" thickBot="1">
      <c r="B159" s="693"/>
      <c r="C159" s="703" t="s">
        <v>1392</v>
      </c>
      <c r="D159" s="704" t="s">
        <v>1392</v>
      </c>
      <c r="E159" s="705" t="s">
        <v>1638</v>
      </c>
      <c r="F159" s="681"/>
      <c r="G159" s="697" t="s">
        <v>1639</v>
      </c>
      <c r="H159" s="706" t="s">
        <v>1392</v>
      </c>
      <c r="I159" s="704" t="s">
        <v>1392</v>
      </c>
      <c r="J159" s="707" t="s">
        <v>730</v>
      </c>
      <c r="K159" s="705" t="s">
        <v>1638</v>
      </c>
      <c r="L159" s="681"/>
      <c r="M159" s="708" t="s">
        <v>1640</v>
      </c>
      <c r="N159" s="709" t="s">
        <v>1392</v>
      </c>
      <c r="O159" s="710" t="s">
        <v>1392</v>
      </c>
      <c r="P159" s="711" t="s">
        <v>730</v>
      </c>
      <c r="Q159" s="712" t="s">
        <v>1638</v>
      </c>
      <c r="R159" s="681"/>
      <c r="S159" s="708" t="s">
        <v>1641</v>
      </c>
      <c r="T159" s="709" t="s">
        <v>1392</v>
      </c>
      <c r="U159" s="710" t="s">
        <v>1392</v>
      </c>
      <c r="V159" s="711" t="s">
        <v>730</v>
      </c>
      <c r="W159" s="712" t="s">
        <v>1638</v>
      </c>
      <c r="X159" s="692"/>
      <c r="Y159" s="708" t="s">
        <v>1642</v>
      </c>
      <c r="Z159" s="709" t="s">
        <v>1392</v>
      </c>
      <c r="AA159" s="710" t="s">
        <v>1392</v>
      </c>
      <c r="AB159" s="711" t="s">
        <v>730</v>
      </c>
      <c r="AC159" s="712" t="s">
        <v>1638</v>
      </c>
      <c r="AD159" s="682"/>
      <c r="AE159" s="713" t="s">
        <v>1638</v>
      </c>
    </row>
    <row r="160" spans="2:31">
      <c r="B160" s="1024" t="s">
        <v>691</v>
      </c>
      <c r="C160" s="1025"/>
      <c r="D160" s="1025"/>
      <c r="E160" s="1026">
        <f>C160*D160</f>
        <v>0</v>
      </c>
      <c r="F160" s="1027"/>
      <c r="G160" s="1028"/>
      <c r="H160" s="1029"/>
      <c r="I160" s="1029"/>
      <c r="J160" s="1025"/>
      <c r="K160" s="1026">
        <f>H160*I160*J160</f>
        <v>0</v>
      </c>
      <c r="L160" s="1027"/>
      <c r="M160" s="1028"/>
      <c r="N160" s="1029"/>
      <c r="O160" s="1029"/>
      <c r="P160" s="1025"/>
      <c r="Q160" s="1026">
        <f>N160*O160*P160</f>
        <v>0</v>
      </c>
      <c r="R160" s="1027"/>
      <c r="S160" s="1028"/>
      <c r="T160" s="1029"/>
      <c r="U160" s="1029"/>
      <c r="V160" s="1025"/>
      <c r="W160" s="1026">
        <f>T160*U160*V160</f>
        <v>0</v>
      </c>
      <c r="X160" s="1030"/>
      <c r="Y160" s="1028"/>
      <c r="Z160" s="1029"/>
      <c r="AA160" s="1029"/>
      <c r="AB160" s="1025"/>
      <c r="AC160" s="1026">
        <f>Z160*AA160*AB160</f>
        <v>0</v>
      </c>
      <c r="AD160" s="991"/>
      <c r="AE160" s="1031">
        <f t="shared" ref="AE160:AE165" si="8">E160-K160-Q160-W160-AC160</f>
        <v>0</v>
      </c>
    </row>
    <row r="161" spans="2:31">
      <c r="B161" s="1100"/>
      <c r="C161" s="1101"/>
      <c r="D161" s="1101"/>
      <c r="E161" s="1102">
        <f>C161*D161</f>
        <v>0</v>
      </c>
      <c r="F161" s="1027"/>
      <c r="G161" s="1103"/>
      <c r="H161" s="1104"/>
      <c r="I161" s="1104"/>
      <c r="J161" s="1101"/>
      <c r="K161" s="1102">
        <f>H161*I161*J161</f>
        <v>0</v>
      </c>
      <c r="L161" s="1027"/>
      <c r="M161" s="1103"/>
      <c r="N161" s="1104"/>
      <c r="O161" s="1104"/>
      <c r="P161" s="1101"/>
      <c r="Q161" s="1102">
        <f>N161*O161*P161</f>
        <v>0</v>
      </c>
      <c r="R161" s="1027"/>
      <c r="S161" s="1103"/>
      <c r="T161" s="1104"/>
      <c r="U161" s="1104"/>
      <c r="V161" s="1101"/>
      <c r="W161" s="1102">
        <f>T161*U161*V161</f>
        <v>0</v>
      </c>
      <c r="X161" s="1030"/>
      <c r="Y161" s="1103"/>
      <c r="Z161" s="1104"/>
      <c r="AA161" s="1104"/>
      <c r="AB161" s="1101"/>
      <c r="AC161" s="1102">
        <f>Z161*AA161*AB161</f>
        <v>0</v>
      </c>
      <c r="AD161" s="991"/>
      <c r="AE161" s="1037">
        <f t="shared" si="8"/>
        <v>0</v>
      </c>
    </row>
    <row r="162" spans="2:31">
      <c r="B162" s="1100"/>
      <c r="C162" s="1101"/>
      <c r="D162" s="1101"/>
      <c r="E162" s="1102">
        <f>C162*D162</f>
        <v>0</v>
      </c>
      <c r="F162" s="1027"/>
      <c r="G162" s="1103"/>
      <c r="H162" s="1104"/>
      <c r="I162" s="1104"/>
      <c r="J162" s="1101"/>
      <c r="K162" s="1102">
        <f>H162*I162*J162</f>
        <v>0</v>
      </c>
      <c r="L162" s="1027"/>
      <c r="M162" s="1103"/>
      <c r="N162" s="1104"/>
      <c r="O162" s="1104"/>
      <c r="P162" s="1101"/>
      <c r="Q162" s="1102">
        <f>N162*O162*P162</f>
        <v>0</v>
      </c>
      <c r="R162" s="1027"/>
      <c r="S162" s="1103"/>
      <c r="T162" s="1104"/>
      <c r="U162" s="1104"/>
      <c r="V162" s="1101"/>
      <c r="W162" s="1102">
        <f>T162*U162*V162</f>
        <v>0</v>
      </c>
      <c r="X162" s="1030"/>
      <c r="Y162" s="1103"/>
      <c r="Z162" s="1104"/>
      <c r="AA162" s="1104"/>
      <c r="AB162" s="1101"/>
      <c r="AC162" s="1102">
        <f>Z162*AA162*AB162</f>
        <v>0</v>
      </c>
      <c r="AD162" s="991"/>
      <c r="AE162" s="1037">
        <f t="shared" si="8"/>
        <v>0</v>
      </c>
    </row>
    <row r="163" spans="2:31">
      <c r="B163" s="1100"/>
      <c r="C163" s="1101"/>
      <c r="D163" s="1101"/>
      <c r="E163" s="1102">
        <f>C163*D163</f>
        <v>0</v>
      </c>
      <c r="F163" s="1027"/>
      <c r="G163" s="1103"/>
      <c r="H163" s="1104"/>
      <c r="I163" s="1104"/>
      <c r="J163" s="1101"/>
      <c r="K163" s="1102">
        <f>H163*I163*J163</f>
        <v>0</v>
      </c>
      <c r="L163" s="1027"/>
      <c r="M163" s="1103"/>
      <c r="N163" s="1104"/>
      <c r="O163" s="1104"/>
      <c r="P163" s="1101"/>
      <c r="Q163" s="1102">
        <f>N163*O163*P163</f>
        <v>0</v>
      </c>
      <c r="R163" s="1027"/>
      <c r="S163" s="1103"/>
      <c r="T163" s="1104"/>
      <c r="U163" s="1104"/>
      <c r="V163" s="1101"/>
      <c r="W163" s="1102">
        <f>T163*U163*V163</f>
        <v>0</v>
      </c>
      <c r="X163" s="1030"/>
      <c r="Y163" s="1103"/>
      <c r="Z163" s="1104"/>
      <c r="AA163" s="1104"/>
      <c r="AB163" s="1101"/>
      <c r="AC163" s="1102">
        <f>Z163*AA163*AB163</f>
        <v>0</v>
      </c>
      <c r="AD163" s="991"/>
      <c r="AE163" s="1037">
        <f t="shared" si="8"/>
        <v>0</v>
      </c>
    </row>
    <row r="164" spans="2:31" ht="15.75" thickBot="1">
      <c r="B164" s="1038"/>
      <c r="C164" s="1039"/>
      <c r="D164" s="1039"/>
      <c r="E164" s="1040">
        <f>C164*D164</f>
        <v>0</v>
      </c>
      <c r="F164" s="1027"/>
      <c r="G164" s="1041"/>
      <c r="H164" s="1042"/>
      <c r="I164" s="1042"/>
      <c r="J164" s="1039"/>
      <c r="K164" s="1040">
        <f>H164*I164*J164</f>
        <v>0</v>
      </c>
      <c r="L164" s="1027"/>
      <c r="M164" s="1041"/>
      <c r="N164" s="1042"/>
      <c r="O164" s="1042"/>
      <c r="P164" s="1039"/>
      <c r="Q164" s="1040">
        <f>N164*O164*P164</f>
        <v>0</v>
      </c>
      <c r="R164" s="1027"/>
      <c r="S164" s="1041"/>
      <c r="T164" s="1042"/>
      <c r="U164" s="1042"/>
      <c r="V164" s="1039"/>
      <c r="W164" s="1040">
        <f>T164*U164*V164</f>
        <v>0</v>
      </c>
      <c r="X164" s="1030"/>
      <c r="Y164" s="1041"/>
      <c r="Z164" s="1042"/>
      <c r="AA164" s="1042"/>
      <c r="AB164" s="1039"/>
      <c r="AC164" s="1040">
        <f>Z164*AA164*AB164</f>
        <v>0</v>
      </c>
      <c r="AD164" s="991"/>
      <c r="AE164" s="1043">
        <f t="shared" si="8"/>
        <v>0</v>
      </c>
    </row>
    <row r="165" spans="2:31" ht="15.75" thickBot="1">
      <c r="B165" s="1044" t="s">
        <v>1643</v>
      </c>
      <c r="C165" s="1045">
        <f>SUM(C160:C164)</f>
        <v>0</v>
      </c>
      <c r="D165" s="1046"/>
      <c r="E165" s="1047">
        <f>SUM(E160:E164)</f>
        <v>0</v>
      </c>
      <c r="F165" s="1027"/>
      <c r="G165" s="1048" t="s">
        <v>1643</v>
      </c>
      <c r="H165" s="2523"/>
      <c r="I165" s="2524"/>
      <c r="J165" s="1045">
        <f>J160+J164</f>
        <v>0</v>
      </c>
      <c r="K165" s="1049">
        <f>SUM(K160:K164)</f>
        <v>0</v>
      </c>
      <c r="L165" s="1027"/>
      <c r="M165" s="1048" t="s">
        <v>1643</v>
      </c>
      <c r="N165" s="2523"/>
      <c r="O165" s="2524"/>
      <c r="P165" s="1045">
        <f>P160+P164</f>
        <v>0</v>
      </c>
      <c r="Q165" s="1049">
        <f>SUM(Q160:Q164)</f>
        <v>0</v>
      </c>
      <c r="R165" s="1027"/>
      <c r="S165" s="1048" t="s">
        <v>1643</v>
      </c>
      <c r="T165" s="2523"/>
      <c r="U165" s="2524"/>
      <c r="V165" s="1045">
        <f>V160+V164</f>
        <v>0</v>
      </c>
      <c r="W165" s="1049">
        <f>SUM(W160:W164)</f>
        <v>0</v>
      </c>
      <c r="X165" s="1030"/>
      <c r="Y165" s="1048" t="s">
        <v>1643</v>
      </c>
      <c r="Z165" s="2523"/>
      <c r="AA165" s="2524"/>
      <c r="AB165" s="1045">
        <f>AB160+AB164</f>
        <v>0</v>
      </c>
      <c r="AC165" s="1049">
        <f>SUM(AC160:AC164)</f>
        <v>0</v>
      </c>
      <c r="AD165" s="991"/>
      <c r="AE165" s="1050">
        <f t="shared" si="8"/>
        <v>0</v>
      </c>
    </row>
    <row r="166" spans="2:31" ht="6.6" customHeight="1" thickBot="1">
      <c r="B166" s="991"/>
      <c r="C166" s="1068"/>
      <c r="D166" s="1068"/>
      <c r="E166" s="1068"/>
      <c r="F166" s="991"/>
      <c r="G166" s="991"/>
      <c r="H166" s="991"/>
      <c r="I166" s="991"/>
      <c r="J166" s="1068"/>
      <c r="K166" s="1068"/>
      <c r="L166" s="991"/>
      <c r="M166" s="991"/>
      <c r="N166" s="1068"/>
      <c r="O166" s="1068"/>
      <c r="P166" s="1068"/>
      <c r="Q166" s="1068"/>
      <c r="R166" s="991"/>
      <c r="S166" s="991"/>
      <c r="T166" s="991"/>
      <c r="U166" s="991"/>
      <c r="V166" s="1068"/>
      <c r="W166" s="1068"/>
      <c r="X166" s="991"/>
      <c r="Y166" s="1068"/>
      <c r="Z166" s="1068"/>
      <c r="AA166" s="1068"/>
      <c r="AB166" s="1068"/>
      <c r="AC166" s="1068"/>
      <c r="AD166" s="991"/>
      <c r="AE166" s="1068"/>
    </row>
    <row r="167" spans="2:31">
      <c r="B167" s="1024" t="s">
        <v>1644</v>
      </c>
      <c r="C167" s="1025"/>
      <c r="D167" s="1025"/>
      <c r="E167" s="1026">
        <f>C167*D167</f>
        <v>0</v>
      </c>
      <c r="F167" s="1027"/>
      <c r="G167" s="1028"/>
      <c r="H167" s="1029"/>
      <c r="I167" s="1029"/>
      <c r="J167" s="1025"/>
      <c r="K167" s="1026">
        <f>H167*I167*J167</f>
        <v>0</v>
      </c>
      <c r="L167" s="1027"/>
      <c r="M167" s="1028"/>
      <c r="N167" s="1029"/>
      <c r="O167" s="1029"/>
      <c r="P167" s="1025"/>
      <c r="Q167" s="1026">
        <f>N167*O167*P167</f>
        <v>0</v>
      </c>
      <c r="R167" s="1027"/>
      <c r="S167" s="1028"/>
      <c r="T167" s="1029"/>
      <c r="U167" s="1029"/>
      <c r="V167" s="1025"/>
      <c r="W167" s="1026">
        <f>T167*U167*V167</f>
        <v>0</v>
      </c>
      <c r="X167" s="1030"/>
      <c r="Y167" s="1028"/>
      <c r="Z167" s="1029"/>
      <c r="AA167" s="1029"/>
      <c r="AB167" s="1025"/>
      <c r="AC167" s="1026">
        <f>Z167*AA167*AB167</f>
        <v>0</v>
      </c>
      <c r="AD167" s="991"/>
      <c r="AE167" s="1031">
        <f t="shared" ref="AE167:AE172" si="9">E167-K167-Q167-W167-AC167</f>
        <v>0</v>
      </c>
    </row>
    <row r="168" spans="2:31">
      <c r="B168" s="1100"/>
      <c r="C168" s="1101"/>
      <c r="D168" s="1101"/>
      <c r="E168" s="1102">
        <f>C168*D168</f>
        <v>0</v>
      </c>
      <c r="F168" s="1027"/>
      <c r="G168" s="1103"/>
      <c r="H168" s="1104"/>
      <c r="I168" s="1104"/>
      <c r="J168" s="1101"/>
      <c r="K168" s="1102">
        <f>H168*I168*J168</f>
        <v>0</v>
      </c>
      <c r="L168" s="1027"/>
      <c r="M168" s="1103"/>
      <c r="N168" s="1104"/>
      <c r="O168" s="1104"/>
      <c r="P168" s="1101"/>
      <c r="Q168" s="1102">
        <f>N168*O168*P168</f>
        <v>0</v>
      </c>
      <c r="R168" s="1027"/>
      <c r="S168" s="1103"/>
      <c r="T168" s="1104"/>
      <c r="U168" s="1104"/>
      <c r="V168" s="493"/>
      <c r="W168" s="1102">
        <f>T168*U168*V168</f>
        <v>0</v>
      </c>
      <c r="X168" s="1030"/>
      <c r="Y168" s="1103"/>
      <c r="Z168" s="1104"/>
      <c r="AA168" s="1104"/>
      <c r="AB168" s="1101"/>
      <c r="AC168" s="1102">
        <f>Z168*AA168*AB168</f>
        <v>0</v>
      </c>
      <c r="AD168" s="991"/>
      <c r="AE168" s="1037">
        <f t="shared" si="9"/>
        <v>0</v>
      </c>
    </row>
    <row r="169" spans="2:31">
      <c r="B169" s="1100"/>
      <c r="C169" s="1101"/>
      <c r="D169" s="1101"/>
      <c r="E169" s="1102">
        <f>C169*D169</f>
        <v>0</v>
      </c>
      <c r="F169" s="1027"/>
      <c r="G169" s="1103"/>
      <c r="H169" s="1104"/>
      <c r="I169" s="1104"/>
      <c r="J169" s="1101"/>
      <c r="K169" s="1102">
        <f>H169*I169*J169</f>
        <v>0</v>
      </c>
      <c r="L169" s="1027"/>
      <c r="M169" s="1103"/>
      <c r="N169" s="1104"/>
      <c r="O169" s="1104"/>
      <c r="P169" s="1101"/>
      <c r="Q169" s="1102">
        <f>N169*O169*P169</f>
        <v>0</v>
      </c>
      <c r="R169" s="1027"/>
      <c r="S169" s="1103"/>
      <c r="T169" s="1104"/>
      <c r="U169" s="1104"/>
      <c r="V169" s="1101"/>
      <c r="W169" s="1102">
        <f>T169*U169*V169</f>
        <v>0</v>
      </c>
      <c r="X169" s="1030"/>
      <c r="Y169" s="1103"/>
      <c r="Z169" s="1104"/>
      <c r="AA169" s="1104"/>
      <c r="AB169" s="1101"/>
      <c r="AC169" s="1102">
        <f>Z169*AA169*AB169</f>
        <v>0</v>
      </c>
      <c r="AD169" s="991"/>
      <c r="AE169" s="1037">
        <f t="shared" si="9"/>
        <v>0</v>
      </c>
    </row>
    <row r="170" spans="2:31">
      <c r="B170" s="1100"/>
      <c r="C170" s="1101"/>
      <c r="D170" s="1101"/>
      <c r="E170" s="1102">
        <f>C170*D170</f>
        <v>0</v>
      </c>
      <c r="F170" s="1027"/>
      <c r="G170" s="1103"/>
      <c r="H170" s="1104"/>
      <c r="I170" s="1104"/>
      <c r="J170" s="1101"/>
      <c r="K170" s="1102">
        <f>H170*I170*J170</f>
        <v>0</v>
      </c>
      <c r="L170" s="1027"/>
      <c r="M170" s="1103"/>
      <c r="N170" s="1104"/>
      <c r="O170" s="1104"/>
      <c r="P170" s="1101"/>
      <c r="Q170" s="1102">
        <f>N170*O170*P170</f>
        <v>0</v>
      </c>
      <c r="R170" s="1027"/>
      <c r="S170" s="1103"/>
      <c r="T170" s="1104"/>
      <c r="U170" s="1104"/>
      <c r="V170" s="1101"/>
      <c r="W170" s="1102">
        <f>T170*U170*V170</f>
        <v>0</v>
      </c>
      <c r="X170" s="1030"/>
      <c r="Y170" s="1103"/>
      <c r="Z170" s="1104"/>
      <c r="AA170" s="1104"/>
      <c r="AB170" s="1101"/>
      <c r="AC170" s="1102">
        <f>Z170*AA170*AB170</f>
        <v>0</v>
      </c>
      <c r="AD170" s="991"/>
      <c r="AE170" s="1037">
        <f t="shared" si="9"/>
        <v>0</v>
      </c>
    </row>
    <row r="171" spans="2:31" ht="15.75" thickBot="1">
      <c r="B171" s="1038"/>
      <c r="C171" s="1039"/>
      <c r="D171" s="1039"/>
      <c r="E171" s="1040">
        <f>C171*D171</f>
        <v>0</v>
      </c>
      <c r="F171" s="1027"/>
      <c r="G171" s="1041"/>
      <c r="H171" s="1042"/>
      <c r="I171" s="1042"/>
      <c r="J171" s="1039"/>
      <c r="K171" s="1040">
        <f>H171*I171*J171</f>
        <v>0</v>
      </c>
      <c r="L171" s="1027"/>
      <c r="M171" s="1041"/>
      <c r="N171" s="1042"/>
      <c r="O171" s="1042"/>
      <c r="P171" s="1039"/>
      <c r="Q171" s="1040">
        <f>N171*O171*P171</f>
        <v>0</v>
      </c>
      <c r="R171" s="1027"/>
      <c r="S171" s="1041"/>
      <c r="T171" s="1042"/>
      <c r="U171" s="1042"/>
      <c r="V171" s="1039"/>
      <c r="W171" s="1040">
        <f>T171*U171*V171</f>
        <v>0</v>
      </c>
      <c r="X171" s="1030"/>
      <c r="Y171" s="1041"/>
      <c r="Z171" s="1042"/>
      <c r="AA171" s="1042"/>
      <c r="AB171" s="1039"/>
      <c r="AC171" s="1040">
        <f>Z171*AA171*AB171</f>
        <v>0</v>
      </c>
      <c r="AD171" s="991"/>
      <c r="AE171" s="1043">
        <f t="shared" si="9"/>
        <v>0</v>
      </c>
    </row>
    <row r="172" spans="2:31" ht="15.75" thickBot="1">
      <c r="B172" s="1044" t="s">
        <v>1643</v>
      </c>
      <c r="C172" s="1045">
        <f>SUM(C167:C171)</f>
        <v>0</v>
      </c>
      <c r="D172" s="1046"/>
      <c r="E172" s="1047">
        <f>SUM(E167:E171)</f>
        <v>0</v>
      </c>
      <c r="F172" s="1027"/>
      <c r="G172" s="1048" t="s">
        <v>1643</v>
      </c>
      <c r="H172" s="2523"/>
      <c r="I172" s="2524"/>
      <c r="J172" s="1045">
        <f>J167+J171</f>
        <v>0</v>
      </c>
      <c r="K172" s="1049">
        <f>SUM(K167:K171)</f>
        <v>0</v>
      </c>
      <c r="L172" s="1027"/>
      <c r="M172" s="1048" t="s">
        <v>1643</v>
      </c>
      <c r="N172" s="2523"/>
      <c r="O172" s="2524"/>
      <c r="P172" s="1045">
        <f>P167+P171</f>
        <v>0</v>
      </c>
      <c r="Q172" s="1049">
        <f>SUM(Q167:Q171)</f>
        <v>0</v>
      </c>
      <c r="R172" s="1027"/>
      <c r="S172" s="1048" t="s">
        <v>1643</v>
      </c>
      <c r="T172" s="2523"/>
      <c r="U172" s="2524"/>
      <c r="V172" s="1045">
        <f>V167+V171</f>
        <v>0</v>
      </c>
      <c r="W172" s="1049">
        <f>SUM(W167:W171)</f>
        <v>0</v>
      </c>
      <c r="X172" s="1030"/>
      <c r="Y172" s="1048" t="s">
        <v>1643</v>
      </c>
      <c r="Z172" s="2523"/>
      <c r="AA172" s="2524"/>
      <c r="AB172" s="1045">
        <f>AB167+AB171</f>
        <v>0</v>
      </c>
      <c r="AC172" s="1049">
        <f>SUM(AC167:AC171)</f>
        <v>0</v>
      </c>
      <c r="AD172" s="991"/>
      <c r="AE172" s="1050">
        <f t="shared" si="9"/>
        <v>0</v>
      </c>
    </row>
    <row r="173" spans="2:31" ht="5.0999999999999996" customHeight="1" thickBot="1">
      <c r="B173" s="991"/>
      <c r="C173" s="1068"/>
      <c r="D173" s="1068"/>
      <c r="E173" s="1068"/>
      <c r="F173" s="991"/>
      <c r="G173" s="991"/>
      <c r="H173" s="991"/>
      <c r="I173" s="991"/>
      <c r="J173" s="1068"/>
      <c r="K173" s="1068"/>
      <c r="L173" s="991"/>
      <c r="M173" s="991"/>
      <c r="N173" s="1068"/>
      <c r="O173" s="1068"/>
      <c r="P173" s="1068"/>
      <c r="Q173" s="1068"/>
      <c r="R173" s="991"/>
      <c r="S173" s="991"/>
      <c r="T173" s="991"/>
      <c r="U173" s="991"/>
      <c r="V173" s="1068"/>
      <c r="W173" s="1068"/>
      <c r="X173" s="991"/>
      <c r="Y173" s="1068"/>
      <c r="Z173" s="1068"/>
      <c r="AA173" s="1068"/>
      <c r="AB173" s="1068"/>
      <c r="AC173" s="1068"/>
      <c r="AD173" s="991"/>
      <c r="AE173" s="1068"/>
    </row>
    <row r="174" spans="2:31">
      <c r="B174" s="1024" t="s">
        <v>1645</v>
      </c>
      <c r="C174" s="1025"/>
      <c r="D174" s="1025"/>
      <c r="E174" s="1026">
        <f>C174*D174</f>
        <v>0</v>
      </c>
      <c r="F174" s="1027"/>
      <c r="G174" s="1028"/>
      <c r="H174" s="1029"/>
      <c r="I174" s="1029"/>
      <c r="J174" s="1025"/>
      <c r="K174" s="1026">
        <f>H174*I174*J174</f>
        <v>0</v>
      </c>
      <c r="L174" s="1027"/>
      <c r="M174" s="1028"/>
      <c r="N174" s="1029"/>
      <c r="O174" s="1029"/>
      <c r="P174" s="1025"/>
      <c r="Q174" s="1026">
        <f>N174*O174*P174</f>
        <v>0</v>
      </c>
      <c r="R174" s="1027"/>
      <c r="S174" s="1028"/>
      <c r="T174" s="1029"/>
      <c r="U174" s="1029"/>
      <c r="V174" s="1025"/>
      <c r="W174" s="1026">
        <f>T174*U174*V174</f>
        <v>0</v>
      </c>
      <c r="X174" s="1030"/>
      <c r="Y174" s="1028"/>
      <c r="Z174" s="1029"/>
      <c r="AA174" s="1029"/>
      <c r="AB174" s="1025"/>
      <c r="AC174" s="1026">
        <f>Z174*AA174*AB174</f>
        <v>0</v>
      </c>
      <c r="AD174" s="991"/>
      <c r="AE174" s="1031">
        <f t="shared" ref="AE174:AE179" si="10">E174-K174-Q174-W174-AC174</f>
        <v>0</v>
      </c>
    </row>
    <row r="175" spans="2:31">
      <c r="B175" s="1100"/>
      <c r="C175" s="1101"/>
      <c r="D175" s="1101"/>
      <c r="E175" s="1102">
        <f>C175*D175</f>
        <v>0</v>
      </c>
      <c r="F175" s="1027"/>
      <c r="G175" s="1103"/>
      <c r="H175" s="1104"/>
      <c r="I175" s="1104"/>
      <c r="J175" s="1101"/>
      <c r="K175" s="1102">
        <f>H175*I175*J175</f>
        <v>0</v>
      </c>
      <c r="L175" s="1027"/>
      <c r="M175" s="1103"/>
      <c r="N175" s="1104"/>
      <c r="O175" s="1104"/>
      <c r="P175" s="1101"/>
      <c r="Q175" s="1102">
        <f>N175*O175*P175</f>
        <v>0</v>
      </c>
      <c r="R175" s="1027"/>
      <c r="S175" s="1103"/>
      <c r="T175" s="1104"/>
      <c r="U175" s="1104"/>
      <c r="V175" s="1101"/>
      <c r="W175" s="1102">
        <f>T175*U175*V175</f>
        <v>0</v>
      </c>
      <c r="X175" s="1030"/>
      <c r="Y175" s="1103"/>
      <c r="Z175" s="1104"/>
      <c r="AA175" s="1104"/>
      <c r="AB175" s="1101"/>
      <c r="AC175" s="1102">
        <f>Z175*AA175*AB175</f>
        <v>0</v>
      </c>
      <c r="AD175" s="991"/>
      <c r="AE175" s="1037">
        <f t="shared" si="10"/>
        <v>0</v>
      </c>
    </row>
    <row r="176" spans="2:31">
      <c r="B176" s="1100"/>
      <c r="C176" s="1101"/>
      <c r="D176" s="1101"/>
      <c r="E176" s="1102">
        <f>C176*D176</f>
        <v>0</v>
      </c>
      <c r="F176" s="1027"/>
      <c r="G176" s="1103"/>
      <c r="H176" s="1104"/>
      <c r="I176" s="1104"/>
      <c r="J176" s="1101"/>
      <c r="K176" s="1102">
        <f>H176*I176*J176</f>
        <v>0</v>
      </c>
      <c r="L176" s="1027"/>
      <c r="M176" s="1103"/>
      <c r="N176" s="1104"/>
      <c r="O176" s="1104"/>
      <c r="P176" s="1101"/>
      <c r="Q176" s="1102">
        <f>N176*O176*P176</f>
        <v>0</v>
      </c>
      <c r="R176" s="1027"/>
      <c r="S176" s="1103"/>
      <c r="T176" s="1104"/>
      <c r="U176" s="1104"/>
      <c r="V176" s="1101"/>
      <c r="W176" s="1102">
        <f>T176*U176*V176</f>
        <v>0</v>
      </c>
      <c r="X176" s="1030"/>
      <c r="Y176" s="1103"/>
      <c r="Z176" s="1104"/>
      <c r="AA176" s="1104"/>
      <c r="AB176" s="1101"/>
      <c r="AC176" s="1102">
        <f>Z176*AA176*AB176</f>
        <v>0</v>
      </c>
      <c r="AD176" s="991"/>
      <c r="AE176" s="1037">
        <f t="shared" si="10"/>
        <v>0</v>
      </c>
    </row>
    <row r="177" spans="2:31">
      <c r="B177" s="1100"/>
      <c r="C177" s="1101"/>
      <c r="D177" s="1101"/>
      <c r="E177" s="1102">
        <f>C177*D177</f>
        <v>0</v>
      </c>
      <c r="F177" s="1027"/>
      <c r="G177" s="1103"/>
      <c r="H177" s="1104"/>
      <c r="I177" s="1104"/>
      <c r="J177" s="1101"/>
      <c r="K177" s="1102">
        <f>H177*I177*J177</f>
        <v>0</v>
      </c>
      <c r="L177" s="1027"/>
      <c r="M177" s="1103"/>
      <c r="N177" s="1104"/>
      <c r="O177" s="1104"/>
      <c r="P177" s="1101"/>
      <c r="Q177" s="1102">
        <f>N177*O177*P177</f>
        <v>0</v>
      </c>
      <c r="R177" s="1027"/>
      <c r="S177" s="1103"/>
      <c r="T177" s="1104"/>
      <c r="U177" s="1104"/>
      <c r="V177" s="1101"/>
      <c r="W177" s="1102">
        <f>T177*U177*V177</f>
        <v>0</v>
      </c>
      <c r="X177" s="1030"/>
      <c r="Y177" s="1103"/>
      <c r="Z177" s="1104"/>
      <c r="AA177" s="1104"/>
      <c r="AB177" s="1101"/>
      <c r="AC177" s="1102">
        <f>Z177*AA177*AB177</f>
        <v>0</v>
      </c>
      <c r="AD177" s="991"/>
      <c r="AE177" s="1037">
        <f t="shared" si="10"/>
        <v>0</v>
      </c>
    </row>
    <row r="178" spans="2:31" ht="15.75" thickBot="1">
      <c r="B178" s="1038"/>
      <c r="C178" s="1039"/>
      <c r="D178" s="1039"/>
      <c r="E178" s="1040">
        <f>C178*D178</f>
        <v>0</v>
      </c>
      <c r="F178" s="1027"/>
      <c r="G178" s="1041"/>
      <c r="H178" s="1042"/>
      <c r="I178" s="1042"/>
      <c r="J178" s="1039"/>
      <c r="K178" s="1040">
        <f>H178*I178*J178</f>
        <v>0</v>
      </c>
      <c r="L178" s="1027"/>
      <c r="M178" s="1041"/>
      <c r="N178" s="1042"/>
      <c r="O178" s="1042"/>
      <c r="P178" s="1039"/>
      <c r="Q178" s="1040">
        <f>N178*O178*P178</f>
        <v>0</v>
      </c>
      <c r="R178" s="1027"/>
      <c r="S178" s="1041"/>
      <c r="T178" s="1042"/>
      <c r="U178" s="1042"/>
      <c r="V178" s="1039"/>
      <c r="W178" s="1040">
        <f>T178*U178*V178</f>
        <v>0</v>
      </c>
      <c r="X178" s="1030"/>
      <c r="Y178" s="1041"/>
      <c r="Z178" s="1042"/>
      <c r="AA178" s="1042"/>
      <c r="AB178" s="1039"/>
      <c r="AC178" s="1040">
        <f>Z178*AA178*AB178</f>
        <v>0</v>
      </c>
      <c r="AD178" s="991"/>
      <c r="AE178" s="1043">
        <f t="shared" si="10"/>
        <v>0</v>
      </c>
    </row>
    <row r="179" spans="2:31" ht="15.75" thickBot="1">
      <c r="B179" s="1044" t="s">
        <v>1643</v>
      </c>
      <c r="C179" s="1045">
        <f>SUM(C174:C178)</f>
        <v>0</v>
      </c>
      <c r="D179" s="1046"/>
      <c r="E179" s="1047">
        <f>SUM(E174:E178)</f>
        <v>0</v>
      </c>
      <c r="F179" s="1027"/>
      <c r="G179" s="1048" t="s">
        <v>1643</v>
      </c>
      <c r="H179" s="2523"/>
      <c r="I179" s="2524"/>
      <c r="J179" s="1045">
        <f>J174+J178</f>
        <v>0</v>
      </c>
      <c r="K179" s="1049">
        <f>SUM(K174:K178)</f>
        <v>0</v>
      </c>
      <c r="L179" s="1027"/>
      <c r="M179" s="1048" t="s">
        <v>1643</v>
      </c>
      <c r="N179" s="2523"/>
      <c r="O179" s="2524"/>
      <c r="P179" s="1045">
        <f>P174+P178</f>
        <v>0</v>
      </c>
      <c r="Q179" s="1049">
        <f>SUM(Q174:Q178)</f>
        <v>0</v>
      </c>
      <c r="R179" s="1027"/>
      <c r="S179" s="1048" t="s">
        <v>1643</v>
      </c>
      <c r="T179" s="2523"/>
      <c r="U179" s="2524"/>
      <c r="V179" s="1045">
        <f>V174+V178</f>
        <v>0</v>
      </c>
      <c r="W179" s="1049">
        <f>SUM(W174:W178)</f>
        <v>0</v>
      </c>
      <c r="X179" s="1030"/>
      <c r="Y179" s="1048" t="s">
        <v>1643</v>
      </c>
      <c r="Z179" s="2523"/>
      <c r="AA179" s="2524"/>
      <c r="AB179" s="1045">
        <f>AB174+AB178</f>
        <v>0</v>
      </c>
      <c r="AC179" s="1049">
        <f>SUM(AC174:AC178)</f>
        <v>0</v>
      </c>
      <c r="AD179" s="991"/>
      <c r="AE179" s="1050">
        <f t="shared" si="10"/>
        <v>0</v>
      </c>
    </row>
    <row r="180" spans="2:31" ht="15.75" thickBot="1">
      <c r="B180" s="682"/>
      <c r="C180" s="688"/>
      <c r="D180" s="689"/>
      <c r="E180" s="688"/>
      <c r="F180" s="682"/>
      <c r="G180" s="682"/>
      <c r="H180" s="682"/>
      <c r="I180" s="682"/>
      <c r="J180" s="688"/>
      <c r="K180" s="688"/>
      <c r="L180" s="682"/>
      <c r="M180" s="682"/>
      <c r="N180" s="688"/>
      <c r="O180" s="688"/>
      <c r="P180" s="688"/>
      <c r="Q180" s="688"/>
      <c r="R180" s="682"/>
      <c r="S180" s="682"/>
      <c r="T180" s="682"/>
      <c r="U180" s="682"/>
      <c r="V180" s="688"/>
      <c r="W180" s="688"/>
      <c r="X180" s="682"/>
      <c r="Y180" s="688"/>
      <c r="Z180" s="688"/>
      <c r="AA180" s="688"/>
      <c r="AB180" s="688"/>
      <c r="AC180" s="688"/>
      <c r="AD180" s="682"/>
    </row>
    <row r="181" spans="2:31">
      <c r="B181" s="1024" t="s">
        <v>479</v>
      </c>
      <c r="C181" s="1025"/>
      <c r="D181" s="1025"/>
      <c r="E181" s="1026">
        <f>C181*D181</f>
        <v>0</v>
      </c>
      <c r="F181" s="1027"/>
      <c r="G181" s="1028"/>
      <c r="H181" s="1029"/>
      <c r="I181" s="1029"/>
      <c r="J181" s="1025"/>
      <c r="K181" s="1026">
        <f>H181*I181*J181</f>
        <v>0</v>
      </c>
      <c r="L181" s="1027"/>
      <c r="M181" s="1028"/>
      <c r="N181" s="1029"/>
      <c r="O181" s="1029"/>
      <c r="P181" s="1025"/>
      <c r="Q181" s="1026">
        <f>N181*O181*P181</f>
        <v>0</v>
      </c>
      <c r="R181" s="1027"/>
      <c r="S181" s="1028"/>
      <c r="T181" s="1029"/>
      <c r="U181" s="1029"/>
      <c r="V181" s="1025"/>
      <c r="W181" s="1026">
        <f>T181*U181*V181</f>
        <v>0</v>
      </c>
      <c r="X181" s="1030"/>
      <c r="Y181" s="1028"/>
      <c r="Z181" s="1029"/>
      <c r="AA181" s="1029"/>
      <c r="AB181" s="1025"/>
      <c r="AC181" s="1026">
        <f>Z181*AA181*AB181</f>
        <v>0</v>
      </c>
      <c r="AD181" s="991"/>
      <c r="AE181" s="1031">
        <f t="shared" ref="AE181:AE186" si="11">E181-K181-Q181-W181-AC181</f>
        <v>0</v>
      </c>
    </row>
    <row r="182" spans="2:31">
      <c r="B182" s="1100"/>
      <c r="C182" s="1101"/>
      <c r="D182" s="1101"/>
      <c r="E182" s="1102">
        <f>C182*D182</f>
        <v>0</v>
      </c>
      <c r="F182" s="1027"/>
      <c r="G182" s="1103"/>
      <c r="H182" s="1104"/>
      <c r="I182" s="1104"/>
      <c r="J182" s="1101"/>
      <c r="K182" s="1102">
        <f>H182*I182*J182</f>
        <v>0</v>
      </c>
      <c r="L182" s="1027"/>
      <c r="M182" s="1103"/>
      <c r="N182" s="1104"/>
      <c r="O182" s="1104"/>
      <c r="P182" s="1101"/>
      <c r="Q182" s="1102">
        <f>N182*O182*P182</f>
        <v>0</v>
      </c>
      <c r="R182" s="1027"/>
      <c r="S182" s="1103"/>
      <c r="T182" s="1104"/>
      <c r="U182" s="1104"/>
      <c r="V182" s="1101"/>
      <c r="W182" s="1102">
        <f>T182*U182*V182</f>
        <v>0</v>
      </c>
      <c r="X182" s="1030"/>
      <c r="Y182" s="1103"/>
      <c r="Z182" s="1104"/>
      <c r="AA182" s="1104"/>
      <c r="AB182" s="1101"/>
      <c r="AC182" s="1102">
        <f>Z182*AA182*AB182</f>
        <v>0</v>
      </c>
      <c r="AD182" s="991"/>
      <c r="AE182" s="1037">
        <f t="shared" si="11"/>
        <v>0</v>
      </c>
    </row>
    <row r="183" spans="2:31">
      <c r="B183" s="1100"/>
      <c r="C183" s="1101"/>
      <c r="D183" s="1101"/>
      <c r="E183" s="1102">
        <f>C183*D183</f>
        <v>0</v>
      </c>
      <c r="F183" s="1027"/>
      <c r="G183" s="1103"/>
      <c r="H183" s="1104"/>
      <c r="I183" s="1104"/>
      <c r="J183" s="1101"/>
      <c r="K183" s="1102">
        <f>H183*I183*J183</f>
        <v>0</v>
      </c>
      <c r="L183" s="1027"/>
      <c r="M183" s="1103"/>
      <c r="N183" s="1104"/>
      <c r="O183" s="1104"/>
      <c r="P183" s="1101"/>
      <c r="Q183" s="1102">
        <f>N183*O183*P183</f>
        <v>0</v>
      </c>
      <c r="R183" s="1027"/>
      <c r="S183" s="1103"/>
      <c r="T183" s="1104"/>
      <c r="U183" s="1104"/>
      <c r="V183" s="1101"/>
      <c r="W183" s="1102">
        <f>T183*U183*V183</f>
        <v>0</v>
      </c>
      <c r="X183" s="1030"/>
      <c r="Y183" s="1103"/>
      <c r="Z183" s="1104"/>
      <c r="AA183" s="1104"/>
      <c r="AB183" s="1101"/>
      <c r="AC183" s="1102">
        <f>Z183*AA183*AB183</f>
        <v>0</v>
      </c>
      <c r="AD183" s="991"/>
      <c r="AE183" s="1037">
        <f t="shared" si="11"/>
        <v>0</v>
      </c>
    </row>
    <row r="184" spans="2:31">
      <c r="B184" s="1100"/>
      <c r="C184" s="1101"/>
      <c r="D184" s="1101"/>
      <c r="E184" s="1102">
        <f>C184*D184</f>
        <v>0</v>
      </c>
      <c r="F184" s="1027"/>
      <c r="G184" s="1103"/>
      <c r="H184" s="1104"/>
      <c r="I184" s="1104"/>
      <c r="J184" s="1101"/>
      <c r="K184" s="1102">
        <f>H184*I184*J184</f>
        <v>0</v>
      </c>
      <c r="L184" s="1027"/>
      <c r="M184" s="1103"/>
      <c r="N184" s="1104"/>
      <c r="O184" s="1104"/>
      <c r="P184" s="1101"/>
      <c r="Q184" s="1102">
        <f>N184*O184*P184</f>
        <v>0</v>
      </c>
      <c r="R184" s="1027"/>
      <c r="S184" s="1103"/>
      <c r="T184" s="1104"/>
      <c r="U184" s="1104"/>
      <c r="V184" s="1101"/>
      <c r="W184" s="1102">
        <f>T184*U184*V184</f>
        <v>0</v>
      </c>
      <c r="X184" s="1030"/>
      <c r="Y184" s="1103"/>
      <c r="Z184" s="1104"/>
      <c r="AA184" s="1104"/>
      <c r="AB184" s="1101"/>
      <c r="AC184" s="1102">
        <f>Z184*AA184*AB184</f>
        <v>0</v>
      </c>
      <c r="AD184" s="991"/>
      <c r="AE184" s="1037">
        <f t="shared" si="11"/>
        <v>0</v>
      </c>
    </row>
    <row r="185" spans="2:31" ht="15.75" thickBot="1">
      <c r="B185" s="1038"/>
      <c r="C185" s="1039"/>
      <c r="D185" s="1039"/>
      <c r="E185" s="1040">
        <f>C185*D185</f>
        <v>0</v>
      </c>
      <c r="F185" s="1027"/>
      <c r="G185" s="1041"/>
      <c r="H185" s="1042"/>
      <c r="I185" s="1042"/>
      <c r="J185" s="1039"/>
      <c r="K185" s="1040">
        <f>H185*I185*J185</f>
        <v>0</v>
      </c>
      <c r="L185" s="1027"/>
      <c r="M185" s="1041"/>
      <c r="N185" s="1042"/>
      <c r="O185" s="1042"/>
      <c r="P185" s="1039"/>
      <c r="Q185" s="1040">
        <f>N185*O185*P185</f>
        <v>0</v>
      </c>
      <c r="R185" s="1027"/>
      <c r="S185" s="1041"/>
      <c r="T185" s="1042"/>
      <c r="U185" s="1042"/>
      <c r="V185" s="1039"/>
      <c r="W185" s="1040">
        <f>T185*U185*V185</f>
        <v>0</v>
      </c>
      <c r="X185" s="1030"/>
      <c r="Y185" s="1041"/>
      <c r="Z185" s="1042"/>
      <c r="AA185" s="1042"/>
      <c r="AB185" s="1039"/>
      <c r="AC185" s="1040">
        <f>Z185*AA185*AB185</f>
        <v>0</v>
      </c>
      <c r="AD185" s="991"/>
      <c r="AE185" s="1043">
        <f t="shared" si="11"/>
        <v>0</v>
      </c>
    </row>
    <row r="186" spans="2:31" ht="15.75" thickBot="1">
      <c r="B186" s="1044" t="s">
        <v>1643</v>
      </c>
      <c r="C186" s="1045">
        <f>SUM(C181:C185)</f>
        <v>0</v>
      </c>
      <c r="D186" s="1046"/>
      <c r="E186" s="1047">
        <f>SUM(E181:E185)</f>
        <v>0</v>
      </c>
      <c r="F186" s="1027"/>
      <c r="G186" s="1048" t="s">
        <v>1643</v>
      </c>
      <c r="H186" s="2523"/>
      <c r="I186" s="2524"/>
      <c r="J186" s="1045">
        <f>J181+J185</f>
        <v>0</v>
      </c>
      <c r="K186" s="1049">
        <f>SUM(K181:K185)</f>
        <v>0</v>
      </c>
      <c r="L186" s="1027"/>
      <c r="M186" s="1048" t="s">
        <v>1643</v>
      </c>
      <c r="N186" s="2523"/>
      <c r="O186" s="2524"/>
      <c r="P186" s="1045">
        <f>P181+P185</f>
        <v>0</v>
      </c>
      <c r="Q186" s="1049">
        <f>SUM(Q181:Q185)</f>
        <v>0</v>
      </c>
      <c r="R186" s="1027"/>
      <c r="S186" s="1048" t="s">
        <v>1643</v>
      </c>
      <c r="T186" s="2523"/>
      <c r="U186" s="2524"/>
      <c r="V186" s="1045">
        <f>V181+V185</f>
        <v>0</v>
      </c>
      <c r="W186" s="1049">
        <f>SUM(W181:W185)</f>
        <v>0</v>
      </c>
      <c r="X186" s="1030"/>
      <c r="Y186" s="1048" t="s">
        <v>1643</v>
      </c>
      <c r="Z186" s="2523"/>
      <c r="AA186" s="2524"/>
      <c r="AB186" s="1045">
        <f>AB181+AB185</f>
        <v>0</v>
      </c>
      <c r="AC186" s="1049">
        <f>SUM(AC181:AC185)</f>
        <v>0</v>
      </c>
      <c r="AD186" s="991"/>
      <c r="AE186" s="1050">
        <f t="shared" si="11"/>
        <v>0</v>
      </c>
    </row>
    <row r="187" spans="2:31" ht="6" customHeight="1" thickBot="1">
      <c r="B187" s="1106"/>
      <c r="C187" s="1106"/>
      <c r="D187" s="1106"/>
      <c r="E187" s="1106"/>
      <c r="F187" s="1106"/>
      <c r="G187" s="1106"/>
      <c r="H187" s="1106"/>
      <c r="I187" s="1106"/>
      <c r="J187" s="1106"/>
      <c r="K187" s="1106"/>
      <c r="L187" s="1106"/>
      <c r="M187" s="1106"/>
      <c r="N187" s="1106"/>
      <c r="O187" s="1106"/>
      <c r="P187" s="1106"/>
      <c r="Q187" s="1106"/>
      <c r="R187" s="1106"/>
      <c r="S187" s="1106"/>
      <c r="T187" s="1106"/>
      <c r="U187" s="1106"/>
      <c r="V187" s="1106"/>
      <c r="W187" s="1106"/>
      <c r="X187" s="1106"/>
      <c r="Y187" s="1106"/>
      <c r="Z187" s="1106"/>
      <c r="AA187" s="1106"/>
      <c r="AB187" s="1106"/>
      <c r="AC187" s="1106"/>
      <c r="AD187" s="1106"/>
      <c r="AE187" s="1106"/>
    </row>
    <row r="188" spans="2:31" ht="15.75" thickBot="1">
      <c r="B188" s="1070" t="s">
        <v>1646</v>
      </c>
      <c r="C188" s="1045">
        <f>C165+C172+C179+C186</f>
        <v>0</v>
      </c>
      <c r="D188" s="1071"/>
      <c r="E188" s="1072">
        <f>E165+E172+E179+E186</f>
        <v>0</v>
      </c>
      <c r="F188" s="1027"/>
      <c r="G188" s="1073" t="s">
        <v>1646</v>
      </c>
      <c r="H188" s="2526"/>
      <c r="I188" s="2527"/>
      <c r="J188" s="1045">
        <f>J165+J172+J179+J186</f>
        <v>0</v>
      </c>
      <c r="K188" s="1072">
        <f>K165+K172+K179+K186</f>
        <v>0</v>
      </c>
      <c r="L188" s="1027"/>
      <c r="M188" s="1073" t="s">
        <v>1646</v>
      </c>
      <c r="N188" s="2528"/>
      <c r="O188" s="2529"/>
      <c r="P188" s="1045">
        <f>P165+P172+P179+P186</f>
        <v>0</v>
      </c>
      <c r="Q188" s="1072">
        <f>Q165+Q172+Q179+Q186</f>
        <v>0</v>
      </c>
      <c r="R188" s="1027"/>
      <c r="S188" s="1073" t="s">
        <v>1646</v>
      </c>
      <c r="T188" s="2530"/>
      <c r="U188" s="2531"/>
      <c r="V188" s="1045">
        <f>V165+V172+V179+V186</f>
        <v>0</v>
      </c>
      <c r="W188" s="1072">
        <f>W165+W172+W179+W186</f>
        <v>0</v>
      </c>
      <c r="X188" s="1030"/>
      <c r="Y188" s="1073" t="s">
        <v>1646</v>
      </c>
      <c r="Z188" s="2528"/>
      <c r="AA188" s="2529"/>
      <c r="AB188" s="1045">
        <f>AB165+AB172+AB179+AB186</f>
        <v>0</v>
      </c>
      <c r="AC188" s="1072">
        <f>AC165+AC172+AC179+AC186</f>
        <v>0</v>
      </c>
      <c r="AD188" s="1030"/>
      <c r="AE188" s="690">
        <f>AE165+AE172+AE179+AE186</f>
        <v>0</v>
      </c>
    </row>
    <row r="189" spans="2:31" ht="11.65" customHeight="1">
      <c r="B189" s="1106"/>
      <c r="C189" s="1106"/>
      <c r="D189" s="1106"/>
      <c r="E189" s="1106"/>
      <c r="F189" s="1106"/>
      <c r="G189" s="1106"/>
      <c r="H189" s="1106"/>
      <c r="I189" s="1106"/>
      <c r="J189" s="1106"/>
      <c r="K189" s="1106"/>
      <c r="L189" s="1106"/>
      <c r="M189" s="1106"/>
      <c r="N189" s="1106"/>
      <c r="O189" s="1106"/>
      <c r="P189" s="1106"/>
      <c r="Q189" s="1106"/>
      <c r="R189" s="1106"/>
      <c r="S189" s="1106"/>
      <c r="T189" s="1106"/>
      <c r="U189" s="1106"/>
      <c r="V189" s="1106"/>
      <c r="W189" s="1106"/>
      <c r="X189" s="1106"/>
      <c r="Y189" s="1106"/>
      <c r="Z189" s="1106"/>
      <c r="AA189" s="1106"/>
      <c r="AB189" s="1106"/>
      <c r="AC189" s="1106"/>
      <c r="AD189" s="1106"/>
      <c r="AE189" s="1106"/>
    </row>
    <row r="190" spans="2:31" ht="5.65" customHeight="1" thickBot="1">
      <c r="B190" s="1106"/>
      <c r="C190" s="1106"/>
      <c r="D190" s="1106"/>
      <c r="E190" s="1106"/>
      <c r="F190" s="1106"/>
      <c r="G190" s="1106"/>
      <c r="H190" s="1106"/>
      <c r="I190" s="1106"/>
      <c r="J190" s="1106"/>
      <c r="K190" s="1106"/>
      <c r="L190" s="1106"/>
      <c r="M190" s="1106"/>
      <c r="N190" s="1106"/>
      <c r="O190" s="1106"/>
      <c r="P190" s="1106"/>
      <c r="Q190" s="1106"/>
      <c r="R190" s="1106"/>
      <c r="S190" s="1106"/>
      <c r="T190" s="1106"/>
      <c r="U190" s="1106"/>
      <c r="V190" s="1106"/>
      <c r="W190" s="1106"/>
      <c r="X190" s="1106"/>
      <c r="Y190" s="1106"/>
      <c r="Z190" s="1106"/>
      <c r="AA190" s="1106"/>
      <c r="AB190" s="1106"/>
      <c r="AC190" s="1106"/>
      <c r="AD190" s="1106"/>
      <c r="AE190" s="1106"/>
    </row>
    <row r="191" spans="2:31" ht="15.75" thickBot="1">
      <c r="B191" s="1073" t="s">
        <v>1649</v>
      </c>
      <c r="C191" s="2552" t="s">
        <v>1650</v>
      </c>
      <c r="D191" s="2553"/>
      <c r="E191" s="1107">
        <f>E56+E83+E118+E153+E188</f>
        <v>0</v>
      </c>
      <c r="F191" s="1106"/>
      <c r="G191" s="1073" t="s">
        <v>1649</v>
      </c>
      <c r="H191" s="2526"/>
      <c r="I191" s="2527"/>
      <c r="J191" s="1107">
        <f>J56+J83+J118+J153+J188</f>
        <v>0</v>
      </c>
      <c r="K191" s="1107">
        <f>K56+K83+K118+K153+K188</f>
        <v>0</v>
      </c>
      <c r="L191" s="1106"/>
      <c r="M191" s="1073" t="s">
        <v>1649</v>
      </c>
      <c r="N191" s="2528"/>
      <c r="O191" s="2529"/>
      <c r="P191" s="1107">
        <f>P56+P83+P118+P153+P188</f>
        <v>0</v>
      </c>
      <c r="Q191" s="1107">
        <f>Q56+Q83+Q118+Q153+Q188</f>
        <v>0</v>
      </c>
      <c r="R191" s="1108"/>
      <c r="S191" s="1073" t="s">
        <v>1649</v>
      </c>
      <c r="T191" s="2528"/>
      <c r="U191" s="2529"/>
      <c r="V191" s="1107">
        <f>V56+V83+V118+V153+V188</f>
        <v>0</v>
      </c>
      <c r="W191" s="1107">
        <f>W56+W83+W118+W153+W188</f>
        <v>0</v>
      </c>
      <c r="X191" s="1108"/>
      <c r="Y191" s="1073" t="s">
        <v>1649</v>
      </c>
      <c r="Z191" s="2528"/>
      <c r="AA191" s="2529"/>
      <c r="AB191" s="1107">
        <f>AB56+AB83+AB118+AB153+AB188</f>
        <v>0</v>
      </c>
      <c r="AC191" s="1107">
        <f>AC56+AC83+AC118+AC153+AC188</f>
        <v>0</v>
      </c>
      <c r="AD191" s="1108"/>
      <c r="AE191" s="1107">
        <f>AE56+AE83+AE118+AE153+AE188</f>
        <v>0</v>
      </c>
    </row>
    <row r="192" spans="2:31" ht="6.6" customHeight="1" thickBot="1">
      <c r="S192" s="108"/>
      <c r="T192" s="108"/>
      <c r="U192" s="108"/>
      <c r="V192" s="108"/>
      <c r="W192" s="108"/>
      <c r="X192" s="108"/>
      <c r="Y192" s="108"/>
      <c r="Z192" s="108"/>
      <c r="AA192" s="108"/>
      <c r="AB192" s="108"/>
      <c r="AC192" s="108"/>
      <c r="AD192" s="108"/>
      <c r="AE192" s="108"/>
    </row>
    <row r="193" spans="7:32" ht="15.75" thickBot="1">
      <c r="G193" s="2568" t="s">
        <v>1651</v>
      </c>
      <c r="H193" s="2569"/>
      <c r="I193" s="2569"/>
      <c r="J193" s="2569"/>
      <c r="K193" s="2569"/>
      <c r="L193" s="2569"/>
      <c r="M193" s="2569"/>
      <c r="N193" s="2569"/>
      <c r="O193" s="2569"/>
      <c r="P193" s="2569"/>
      <c r="Q193" s="2570"/>
      <c r="S193" s="108"/>
      <c r="T193" s="108"/>
      <c r="U193" s="108"/>
      <c r="V193" s="108"/>
      <c r="W193" s="108"/>
      <c r="X193" s="108"/>
      <c r="Y193" s="108"/>
      <c r="Z193" s="108"/>
      <c r="AA193" s="108"/>
      <c r="AB193" s="108"/>
      <c r="AC193" s="108"/>
      <c r="AD193" s="108"/>
      <c r="AE193" s="108"/>
    </row>
    <row r="194" spans="7:32" ht="15.75" thickBot="1">
      <c r="G194" s="715"/>
      <c r="H194" s="716"/>
      <c r="I194" s="716"/>
      <c r="J194" s="716"/>
      <c r="K194" s="716"/>
      <c r="L194" s="716"/>
      <c r="M194" s="716"/>
      <c r="N194" s="716"/>
      <c r="O194" s="716"/>
      <c r="P194" s="716"/>
      <c r="Q194" s="716"/>
      <c r="S194" s="108"/>
      <c r="T194" s="108"/>
      <c r="U194" s="108"/>
      <c r="V194" s="108"/>
      <c r="W194" s="108"/>
      <c r="X194" s="108"/>
      <c r="Y194" s="108"/>
      <c r="Z194" s="108"/>
      <c r="AA194" s="108"/>
      <c r="AB194" s="108"/>
      <c r="AC194" s="108"/>
      <c r="AD194" s="108"/>
      <c r="AE194" s="108"/>
    </row>
    <row r="195" spans="7:32" ht="15.75" thickBot="1">
      <c r="S195" s="2532" t="s">
        <v>1652</v>
      </c>
      <c r="T195" s="2533"/>
      <c r="U195" s="2533"/>
      <c r="V195" s="2533"/>
      <c r="W195" s="2533"/>
      <c r="X195" s="2533"/>
      <c r="Y195" s="2533"/>
      <c r="Z195" s="2533"/>
      <c r="AA195" s="2533"/>
      <c r="AB195" s="2533"/>
      <c r="AC195" s="2534"/>
      <c r="AD195" s="69"/>
      <c r="AE195" s="108"/>
    </row>
    <row r="196" spans="7:32">
      <c r="S196" s="2546" t="s">
        <v>12</v>
      </c>
      <c r="T196" s="2547"/>
      <c r="U196" s="2547"/>
      <c r="V196" s="2547"/>
      <c r="W196" s="2547"/>
      <c r="X196" s="2547"/>
      <c r="Y196" s="2547"/>
      <c r="Z196" s="2547"/>
      <c r="AA196" s="2548"/>
      <c r="AB196" s="2383" t="s">
        <v>1653</v>
      </c>
      <c r="AC196" s="2554"/>
      <c r="AD196" s="718"/>
    </row>
    <row r="197" spans="7:32">
      <c r="S197" s="2549"/>
      <c r="T197" s="2550"/>
      <c r="U197" s="2550"/>
      <c r="V197" s="2550"/>
      <c r="W197" s="2550"/>
      <c r="X197" s="2550"/>
      <c r="Y197" s="2550"/>
      <c r="Z197" s="2550"/>
      <c r="AA197" s="2551"/>
      <c r="AB197" s="2555" t="s">
        <v>1654</v>
      </c>
      <c r="AC197" s="2556"/>
      <c r="AD197" s="718"/>
    </row>
    <row r="198" spans="7:32">
      <c r="S198" s="2545" t="s">
        <v>838</v>
      </c>
      <c r="T198" s="2050"/>
      <c r="U198" s="2050"/>
      <c r="V198" s="2050"/>
      <c r="W198" s="2050"/>
      <c r="X198" s="2050"/>
      <c r="Y198" s="2050"/>
      <c r="Z198" s="2050"/>
      <c r="AA198" s="2050"/>
      <c r="AB198" s="1920"/>
      <c r="AC198" s="1921"/>
      <c r="AD198" s="718"/>
    </row>
    <row r="199" spans="7:32">
      <c r="S199" s="2545" t="s">
        <v>847</v>
      </c>
      <c r="T199" s="2050"/>
      <c r="U199" s="2050"/>
      <c r="V199" s="2050"/>
      <c r="W199" s="2050"/>
      <c r="X199" s="2050"/>
      <c r="Y199" s="2050"/>
      <c r="Z199" s="2050"/>
      <c r="AA199" s="2050"/>
      <c r="AB199" s="1920"/>
      <c r="AC199" s="1921"/>
      <c r="AD199" s="718"/>
    </row>
    <row r="200" spans="7:32">
      <c r="S200" s="2545" t="s">
        <v>849</v>
      </c>
      <c r="T200" s="2050"/>
      <c r="U200" s="2050"/>
      <c r="V200" s="2050"/>
      <c r="W200" s="2050"/>
      <c r="X200" s="2050"/>
      <c r="Y200" s="2050"/>
      <c r="Z200" s="2050"/>
      <c r="AA200" s="2050"/>
      <c r="AB200" s="1920"/>
      <c r="AC200" s="1921"/>
      <c r="AD200" s="718"/>
    </row>
    <row r="201" spans="7:32">
      <c r="S201" s="2545" t="s">
        <v>863</v>
      </c>
      <c r="T201" s="2050"/>
      <c r="U201" s="2050"/>
      <c r="V201" s="2050"/>
      <c r="W201" s="2050"/>
      <c r="X201" s="2050"/>
      <c r="Y201" s="2050"/>
      <c r="Z201" s="2050"/>
      <c r="AA201" s="2050"/>
      <c r="AB201" s="1920"/>
      <c r="AC201" s="1921"/>
      <c r="AD201" s="718"/>
    </row>
    <row r="202" spans="7:32" ht="15.75" thickBot="1">
      <c r="S202" s="2544" t="s">
        <v>865</v>
      </c>
      <c r="T202" s="2032"/>
      <c r="U202" s="2032"/>
      <c r="V202" s="2032"/>
      <c r="W202" s="2032"/>
      <c r="X202" s="2032"/>
      <c r="Y202" s="2032"/>
      <c r="Z202" s="2032"/>
      <c r="AA202" s="2032"/>
      <c r="AB202" s="2045"/>
      <c r="AC202" s="2540"/>
      <c r="AD202" s="718"/>
    </row>
    <row r="203" spans="7:32" ht="15.75" thickBot="1">
      <c r="S203" s="2543" t="s">
        <v>606</v>
      </c>
      <c r="T203" s="2466"/>
      <c r="U203" s="2466"/>
      <c r="V203" s="2466"/>
      <c r="W203" s="2466"/>
      <c r="X203" s="2466"/>
      <c r="Y203" s="2466"/>
      <c r="Z203" s="2466"/>
      <c r="AA203" s="2466"/>
      <c r="AB203" s="2541">
        <f>SUM(AB198:AC202)</f>
        <v>0</v>
      </c>
      <c r="AC203" s="2542"/>
      <c r="AD203" s="718"/>
      <c r="AE203" s="718"/>
    </row>
    <row r="204" spans="7:32" ht="5.65" customHeight="1" thickBot="1">
      <c r="S204" s="714"/>
      <c r="T204" s="714"/>
      <c r="U204" s="714"/>
      <c r="V204" s="714"/>
      <c r="W204" s="718"/>
      <c r="X204" s="718"/>
      <c r="Y204" s="718"/>
      <c r="Z204" s="718"/>
      <c r="AA204" s="718"/>
      <c r="AB204" s="1112"/>
      <c r="AC204" s="1112"/>
      <c r="AD204" s="718"/>
      <c r="AE204" s="718"/>
    </row>
    <row r="205" spans="7:32" ht="15.75" thickBot="1">
      <c r="S205" s="2538" t="s">
        <v>1655</v>
      </c>
      <c r="T205" s="2539"/>
      <c r="U205" s="2539"/>
      <c r="V205" s="2539"/>
      <c r="W205" s="2539"/>
      <c r="X205" s="2539"/>
      <c r="Y205" s="2539"/>
      <c r="Z205" s="2539"/>
      <c r="AA205" s="2539"/>
      <c r="AB205" s="2023">
        <f>E191</f>
        <v>0</v>
      </c>
      <c r="AC205" s="2525"/>
    </row>
    <row r="206" spans="7:32" ht="5.0999999999999996" customHeight="1" thickBot="1">
      <c r="S206" s="714"/>
      <c r="T206" s="714"/>
      <c r="U206" s="714"/>
      <c r="V206" s="714"/>
      <c r="AB206" s="159"/>
      <c r="AC206" s="159"/>
    </row>
    <row r="207" spans="7:32" ht="15.75" thickBot="1">
      <c r="S207" s="2538" t="s">
        <v>1656</v>
      </c>
      <c r="T207" s="2539"/>
      <c r="U207" s="2539"/>
      <c r="V207" s="2539"/>
      <c r="W207" s="2539"/>
      <c r="X207" s="2539"/>
      <c r="Y207" s="2539"/>
      <c r="Z207" s="2539"/>
      <c r="AA207" s="2539"/>
      <c r="AB207" s="2023">
        <f>AB203+AB205</f>
        <v>0</v>
      </c>
      <c r="AC207" s="2525"/>
      <c r="AF207" s="1106"/>
    </row>
    <row r="208" spans="7:32">
      <c r="S208" s="714"/>
      <c r="T208" s="714"/>
      <c r="U208" s="714"/>
      <c r="V208" s="714"/>
      <c r="AC208" s="1106"/>
    </row>
    <row r="209" spans="19:31">
      <c r="S209" s="714"/>
      <c r="T209" s="714"/>
      <c r="U209" s="714"/>
      <c r="V209" s="714"/>
    </row>
    <row r="210" spans="19:31">
      <c r="S210" s="714"/>
      <c r="T210" s="714"/>
      <c r="U210" s="714"/>
      <c r="V210" s="714"/>
    </row>
    <row r="211" spans="19:31">
      <c r="S211" s="714"/>
      <c r="T211" s="714"/>
      <c r="U211" s="714"/>
      <c r="V211" s="714"/>
      <c r="W211" s="714"/>
      <c r="X211" s="714"/>
      <c r="Y211" s="714"/>
      <c r="Z211" s="714"/>
      <c r="AA211" s="714"/>
      <c r="AB211" s="714"/>
      <c r="AC211" s="714"/>
      <c r="AD211" s="714"/>
      <c r="AE211" s="714"/>
    </row>
  </sheetData>
  <mergeCells count="183">
    <mergeCell ref="H191:I191"/>
    <mergeCell ref="N191:O191"/>
    <mergeCell ref="T191:U191"/>
    <mergeCell ref="N33:Q33"/>
    <mergeCell ref="Z33:AC33"/>
    <mergeCell ref="T33:W33"/>
    <mergeCell ref="H60:K60"/>
    <mergeCell ref="H87:K87"/>
    <mergeCell ref="H122:K122"/>
    <mergeCell ref="H157:K157"/>
    <mergeCell ref="N60:Q60"/>
    <mergeCell ref="N87:Q87"/>
    <mergeCell ref="N122:Q122"/>
    <mergeCell ref="N157:Q157"/>
    <mergeCell ref="T60:W60"/>
    <mergeCell ref="T87:W87"/>
    <mergeCell ref="T122:W122"/>
    <mergeCell ref="T157:W157"/>
    <mergeCell ref="Z60:AC60"/>
    <mergeCell ref="Z87:AC87"/>
    <mergeCell ref="Z122:AC122"/>
    <mergeCell ref="Z157:AC157"/>
    <mergeCell ref="N186:O186"/>
    <mergeCell ref="T186:U186"/>
    <mergeCell ref="G193:Q193"/>
    <mergeCell ref="H16:I16"/>
    <mergeCell ref="N16:O16"/>
    <mergeCell ref="T16:U16"/>
    <mergeCell ref="Z16:AA16"/>
    <mergeCell ref="H21:I21"/>
    <mergeCell ref="N21:O21"/>
    <mergeCell ref="T21:U21"/>
    <mergeCell ref="Z21:AA21"/>
    <mergeCell ref="N39:O39"/>
    <mergeCell ref="T39:U39"/>
    <mergeCell ref="Z39:AA39"/>
    <mergeCell ref="H54:I54"/>
    <mergeCell ref="N54:O54"/>
    <mergeCell ref="T54:U54"/>
    <mergeCell ref="H151:I151"/>
    <mergeCell ref="N151:O151"/>
    <mergeCell ref="T151:U151"/>
    <mergeCell ref="Z151:AA151"/>
    <mergeCell ref="H179:I179"/>
    <mergeCell ref="T76:U76"/>
    <mergeCell ref="Z76:AA76"/>
    <mergeCell ref="H186:I186"/>
    <mergeCell ref="H33:K33"/>
    <mergeCell ref="B3:AE3"/>
    <mergeCell ref="C5:E5"/>
    <mergeCell ref="H11:I11"/>
    <mergeCell ref="N11:O11"/>
    <mergeCell ref="T11:U11"/>
    <mergeCell ref="Z11:AA11"/>
    <mergeCell ref="Z109:AA109"/>
    <mergeCell ref="B85:AE85"/>
    <mergeCell ref="C87:E87"/>
    <mergeCell ref="H95:I95"/>
    <mergeCell ref="N95:O95"/>
    <mergeCell ref="T95:U95"/>
    <mergeCell ref="Z95:AA95"/>
    <mergeCell ref="H26:I26"/>
    <mergeCell ref="N26:O26"/>
    <mergeCell ref="T26:U26"/>
    <mergeCell ref="Z26:AA26"/>
    <mergeCell ref="H28:I28"/>
    <mergeCell ref="N28:O28"/>
    <mergeCell ref="T28:U28"/>
    <mergeCell ref="Z28:AA28"/>
    <mergeCell ref="B31:AE31"/>
    <mergeCell ref="C33:E33"/>
    <mergeCell ref="H39:I39"/>
    <mergeCell ref="B2:K2"/>
    <mergeCell ref="S198:AA198"/>
    <mergeCell ref="S200:AA200"/>
    <mergeCell ref="S199:AA199"/>
    <mergeCell ref="Z137:AA137"/>
    <mergeCell ref="H144:I144"/>
    <mergeCell ref="N144:O144"/>
    <mergeCell ref="H116:I116"/>
    <mergeCell ref="N116:O116"/>
    <mergeCell ref="T116:U116"/>
    <mergeCell ref="Z116:AA116"/>
    <mergeCell ref="H118:I118"/>
    <mergeCell ref="N118:O118"/>
    <mergeCell ref="T118:U118"/>
    <mergeCell ref="Z118:AA118"/>
    <mergeCell ref="H102:I102"/>
    <mergeCell ref="N102:O102"/>
    <mergeCell ref="T102:U102"/>
    <mergeCell ref="Z102:AA102"/>
    <mergeCell ref="H109:I109"/>
    <mergeCell ref="N109:O109"/>
    <mergeCell ref="T109:U109"/>
    <mergeCell ref="H76:I76"/>
    <mergeCell ref="N76:O76"/>
    <mergeCell ref="H153:I153"/>
    <mergeCell ref="N153:O153"/>
    <mergeCell ref="T153:U153"/>
    <mergeCell ref="Z153:AA153"/>
    <mergeCell ref="H172:I172"/>
    <mergeCell ref="N172:O172"/>
    <mergeCell ref="T172:U172"/>
    <mergeCell ref="Z172:AA172"/>
    <mergeCell ref="T179:U179"/>
    <mergeCell ref="Z179:AA179"/>
    <mergeCell ref="B155:AE155"/>
    <mergeCell ref="C157:E157"/>
    <mergeCell ref="B120:AE120"/>
    <mergeCell ref="C122:E122"/>
    <mergeCell ref="H130:I130"/>
    <mergeCell ref="N130:O130"/>
    <mergeCell ref="T71:U71"/>
    <mergeCell ref="Z71:AA71"/>
    <mergeCell ref="B58:AE58"/>
    <mergeCell ref="C60:E60"/>
    <mergeCell ref="H66:I66"/>
    <mergeCell ref="N66:O66"/>
    <mergeCell ref="T66:U66"/>
    <mergeCell ref="Z66:AA66"/>
    <mergeCell ref="Z54:AA54"/>
    <mergeCell ref="C191:D191"/>
    <mergeCell ref="AB196:AC196"/>
    <mergeCell ref="AB197:AC197"/>
    <mergeCell ref="AB198:AC198"/>
    <mergeCell ref="H81:I81"/>
    <mergeCell ref="N81:O81"/>
    <mergeCell ref="T81:U81"/>
    <mergeCell ref="Z81:AA81"/>
    <mergeCell ref="H83:I83"/>
    <mergeCell ref="N83:O83"/>
    <mergeCell ref="T83:U83"/>
    <mergeCell ref="Z83:AA83"/>
    <mergeCell ref="H188:I188"/>
    <mergeCell ref="N188:O188"/>
    <mergeCell ref="T188:U188"/>
    <mergeCell ref="Z188:AA188"/>
    <mergeCell ref="H165:I165"/>
    <mergeCell ref="N165:O165"/>
    <mergeCell ref="T165:U165"/>
    <mergeCell ref="T130:U130"/>
    <mergeCell ref="Z130:AA130"/>
    <mergeCell ref="H137:I137"/>
    <mergeCell ref="N137:O137"/>
    <mergeCell ref="T137:U137"/>
    <mergeCell ref="AB207:AC207"/>
    <mergeCell ref="S205:AA205"/>
    <mergeCell ref="S207:AA207"/>
    <mergeCell ref="AB199:AC199"/>
    <mergeCell ref="AB200:AC200"/>
    <mergeCell ref="AB201:AC201"/>
    <mergeCell ref="AB202:AC202"/>
    <mergeCell ref="AB203:AC203"/>
    <mergeCell ref="S203:AA203"/>
    <mergeCell ref="S202:AA202"/>
    <mergeCell ref="S201:AA201"/>
    <mergeCell ref="Z191:AA191"/>
    <mergeCell ref="S196:AA197"/>
    <mergeCell ref="Z186:AA186"/>
    <mergeCell ref="H5:K5"/>
    <mergeCell ref="N5:Q5"/>
    <mergeCell ref="Z5:AC5"/>
    <mergeCell ref="T5:W5"/>
    <mergeCell ref="Z165:AA165"/>
    <mergeCell ref="T144:U144"/>
    <mergeCell ref="Z144:AA144"/>
    <mergeCell ref="N179:O179"/>
    <mergeCell ref="AB205:AC205"/>
    <mergeCell ref="H56:I56"/>
    <mergeCell ref="N56:O56"/>
    <mergeCell ref="T56:U56"/>
    <mergeCell ref="Z56:AA56"/>
    <mergeCell ref="S195:AC195"/>
    <mergeCell ref="H44:I44"/>
    <mergeCell ref="N44:O44"/>
    <mergeCell ref="T44:U44"/>
    <mergeCell ref="Z44:AA44"/>
    <mergeCell ref="H49:I49"/>
    <mergeCell ref="N49:O49"/>
    <mergeCell ref="T49:U49"/>
    <mergeCell ref="Z49:AA49"/>
    <mergeCell ref="H71:I71"/>
    <mergeCell ref="N71:O71"/>
  </mergeCells>
  <conditionalFormatting sqref="C8:D10">
    <cfRule type="containsBlanks" dxfId="542" priority="154" stopIfTrue="1">
      <formula>LEN(TRIM(C8))=0</formula>
    </cfRule>
  </conditionalFormatting>
  <conditionalFormatting sqref="B8:B10">
    <cfRule type="containsBlanks" dxfId="541" priority="153" stopIfTrue="1">
      <formula>LEN(TRIM(B8))=0</formula>
    </cfRule>
  </conditionalFormatting>
  <conditionalFormatting sqref="G8:J10">
    <cfRule type="containsBlanks" dxfId="540" priority="152" stopIfTrue="1">
      <formula>LEN(TRIM(G8))=0</formula>
    </cfRule>
  </conditionalFormatting>
  <conditionalFormatting sqref="M8:P10">
    <cfRule type="containsBlanks" dxfId="539" priority="151" stopIfTrue="1">
      <formula>LEN(TRIM(M8))=0</formula>
    </cfRule>
  </conditionalFormatting>
  <conditionalFormatting sqref="S8:V10">
    <cfRule type="containsBlanks" dxfId="538" priority="150" stopIfTrue="1">
      <formula>LEN(TRIM(S8))=0</formula>
    </cfRule>
  </conditionalFormatting>
  <conditionalFormatting sqref="Y8:AB10">
    <cfRule type="containsBlanks" dxfId="537" priority="149" stopIfTrue="1">
      <formula>LEN(TRIM(Y8))=0</formula>
    </cfRule>
  </conditionalFormatting>
  <conditionalFormatting sqref="C13:D15">
    <cfRule type="containsBlanks" dxfId="536" priority="148" stopIfTrue="1">
      <formula>LEN(TRIM(C13))=0</formula>
    </cfRule>
  </conditionalFormatting>
  <conditionalFormatting sqref="B13:B15">
    <cfRule type="containsBlanks" dxfId="535" priority="147" stopIfTrue="1">
      <formula>LEN(TRIM(B13))=0</formula>
    </cfRule>
  </conditionalFormatting>
  <conditionalFormatting sqref="C18:D20">
    <cfRule type="containsBlanks" dxfId="534" priority="142" stopIfTrue="1">
      <formula>LEN(TRIM(C18))=0</formula>
    </cfRule>
  </conditionalFormatting>
  <conditionalFormatting sqref="B18:B20">
    <cfRule type="containsBlanks" dxfId="533" priority="141" stopIfTrue="1">
      <formula>LEN(TRIM(B18))=0</formula>
    </cfRule>
  </conditionalFormatting>
  <conditionalFormatting sqref="C23:D25">
    <cfRule type="containsBlanks" dxfId="532" priority="136" stopIfTrue="1">
      <formula>LEN(TRIM(C23))=0</formula>
    </cfRule>
  </conditionalFormatting>
  <conditionalFormatting sqref="B23:B25">
    <cfRule type="containsBlanks" dxfId="531" priority="135" stopIfTrue="1">
      <formula>LEN(TRIM(B23))=0</formula>
    </cfRule>
  </conditionalFormatting>
  <conditionalFormatting sqref="B90:D94">
    <cfRule type="containsBlanks" dxfId="530" priority="130" stopIfTrue="1">
      <formula>LEN(TRIM(B90))=0</formula>
    </cfRule>
  </conditionalFormatting>
  <conditionalFormatting sqref="B97:D101">
    <cfRule type="containsBlanks" dxfId="529" priority="129" stopIfTrue="1">
      <formula>LEN(TRIM(B97))=0</formula>
    </cfRule>
  </conditionalFormatting>
  <conditionalFormatting sqref="B104:D108">
    <cfRule type="containsBlanks" dxfId="528" priority="128" stopIfTrue="1">
      <formula>LEN(TRIM(B104))=0</formula>
    </cfRule>
  </conditionalFormatting>
  <conditionalFormatting sqref="B111:D115">
    <cfRule type="containsBlanks" dxfId="527" priority="127" stopIfTrue="1">
      <formula>LEN(TRIM(B111))=0</formula>
    </cfRule>
  </conditionalFormatting>
  <conditionalFormatting sqref="G90:J94">
    <cfRule type="containsBlanks" dxfId="526" priority="126" stopIfTrue="1">
      <formula>LEN(TRIM(G90))=0</formula>
    </cfRule>
  </conditionalFormatting>
  <conditionalFormatting sqref="M90:P94">
    <cfRule type="containsBlanks" dxfId="525" priority="125" stopIfTrue="1">
      <formula>LEN(TRIM(M90))=0</formula>
    </cfRule>
  </conditionalFormatting>
  <conditionalFormatting sqref="S90:V94">
    <cfRule type="containsBlanks" dxfId="524" priority="124" stopIfTrue="1">
      <formula>LEN(TRIM(S90))=0</formula>
    </cfRule>
  </conditionalFormatting>
  <conditionalFormatting sqref="Y91:AB94 Y90">
    <cfRule type="containsBlanks" dxfId="523" priority="123" stopIfTrue="1">
      <formula>LEN(TRIM(Y90))=0</formula>
    </cfRule>
  </conditionalFormatting>
  <conditionalFormatting sqref="G97:J101">
    <cfRule type="containsBlanks" dxfId="522" priority="122" stopIfTrue="1">
      <formula>LEN(TRIM(G97))=0</formula>
    </cfRule>
  </conditionalFormatting>
  <conditionalFormatting sqref="M97:P101">
    <cfRule type="containsBlanks" dxfId="521" priority="121" stopIfTrue="1">
      <formula>LEN(TRIM(M97))=0</formula>
    </cfRule>
  </conditionalFormatting>
  <conditionalFormatting sqref="S97:V101">
    <cfRule type="containsBlanks" dxfId="520" priority="120" stopIfTrue="1">
      <formula>LEN(TRIM(S97))=0</formula>
    </cfRule>
  </conditionalFormatting>
  <conditionalFormatting sqref="Y97:AB101">
    <cfRule type="containsBlanks" dxfId="519" priority="119" stopIfTrue="1">
      <formula>LEN(TRIM(Y97))=0</formula>
    </cfRule>
  </conditionalFormatting>
  <conditionalFormatting sqref="G104:J108">
    <cfRule type="containsBlanks" dxfId="518" priority="118" stopIfTrue="1">
      <formula>LEN(TRIM(G104))=0</formula>
    </cfRule>
  </conditionalFormatting>
  <conditionalFormatting sqref="M104:P108">
    <cfRule type="containsBlanks" dxfId="517" priority="117" stopIfTrue="1">
      <formula>LEN(TRIM(M104))=0</formula>
    </cfRule>
  </conditionalFormatting>
  <conditionalFormatting sqref="S104:V108">
    <cfRule type="containsBlanks" dxfId="516" priority="116" stopIfTrue="1">
      <formula>LEN(TRIM(S104))=0</formula>
    </cfRule>
  </conditionalFormatting>
  <conditionalFormatting sqref="Y104:AB108">
    <cfRule type="containsBlanks" dxfId="515" priority="115" stopIfTrue="1">
      <formula>LEN(TRIM(Y104))=0</formula>
    </cfRule>
  </conditionalFormatting>
  <conditionalFormatting sqref="G111:J115">
    <cfRule type="containsBlanks" dxfId="514" priority="114" stopIfTrue="1">
      <formula>LEN(TRIM(G111))=0</formula>
    </cfRule>
  </conditionalFormatting>
  <conditionalFormatting sqref="M111:P115">
    <cfRule type="containsBlanks" dxfId="513" priority="113" stopIfTrue="1">
      <formula>LEN(TRIM(M111))=0</formula>
    </cfRule>
  </conditionalFormatting>
  <conditionalFormatting sqref="S111:V115">
    <cfRule type="containsBlanks" dxfId="512" priority="112" stopIfTrue="1">
      <formula>LEN(TRIM(S111))=0</formula>
    </cfRule>
  </conditionalFormatting>
  <conditionalFormatting sqref="Y111:AB115">
    <cfRule type="containsBlanks" dxfId="511" priority="111" stopIfTrue="1">
      <formula>LEN(TRIM(Y111))=0</formula>
    </cfRule>
  </conditionalFormatting>
  <conditionalFormatting sqref="G13:J15">
    <cfRule type="containsBlanks" dxfId="510" priority="108" stopIfTrue="1">
      <formula>LEN(TRIM(G13))=0</formula>
    </cfRule>
  </conditionalFormatting>
  <conditionalFormatting sqref="M13:P15">
    <cfRule type="containsBlanks" dxfId="509" priority="107" stopIfTrue="1">
      <formula>LEN(TRIM(M13))=0</formula>
    </cfRule>
  </conditionalFormatting>
  <conditionalFormatting sqref="S13:V15">
    <cfRule type="containsBlanks" dxfId="508" priority="106" stopIfTrue="1">
      <formula>LEN(TRIM(S13))=0</formula>
    </cfRule>
  </conditionalFormatting>
  <conditionalFormatting sqref="Y13:AB15">
    <cfRule type="containsBlanks" dxfId="507" priority="105" stopIfTrue="1">
      <formula>LEN(TRIM(Y13))=0</formula>
    </cfRule>
  </conditionalFormatting>
  <conditionalFormatting sqref="G18:J20">
    <cfRule type="containsBlanks" dxfId="506" priority="104" stopIfTrue="1">
      <formula>LEN(TRIM(G18))=0</formula>
    </cfRule>
  </conditionalFormatting>
  <conditionalFormatting sqref="M18:P20">
    <cfRule type="containsBlanks" dxfId="505" priority="103" stopIfTrue="1">
      <formula>LEN(TRIM(M18))=0</formula>
    </cfRule>
  </conditionalFormatting>
  <conditionalFormatting sqref="S18:V20">
    <cfRule type="containsBlanks" dxfId="504" priority="102" stopIfTrue="1">
      <formula>LEN(TRIM(S18))=0</formula>
    </cfRule>
  </conditionalFormatting>
  <conditionalFormatting sqref="Y18:AB20">
    <cfRule type="containsBlanks" dxfId="503" priority="101" stopIfTrue="1">
      <formula>LEN(TRIM(Y18))=0</formula>
    </cfRule>
  </conditionalFormatting>
  <conditionalFormatting sqref="G23:J25">
    <cfRule type="containsBlanks" dxfId="502" priority="100" stopIfTrue="1">
      <formula>LEN(TRIM(G23))=0</formula>
    </cfRule>
  </conditionalFormatting>
  <conditionalFormatting sqref="M23:P25">
    <cfRule type="containsBlanks" dxfId="501" priority="99" stopIfTrue="1">
      <formula>LEN(TRIM(M23))=0</formula>
    </cfRule>
  </conditionalFormatting>
  <conditionalFormatting sqref="S23:V25">
    <cfRule type="containsBlanks" dxfId="500" priority="98" stopIfTrue="1">
      <formula>LEN(TRIM(S23))=0</formula>
    </cfRule>
  </conditionalFormatting>
  <conditionalFormatting sqref="Y23:AB25">
    <cfRule type="containsBlanks" dxfId="499" priority="97" stopIfTrue="1">
      <formula>LEN(TRIM(Y23))=0</formula>
    </cfRule>
  </conditionalFormatting>
  <conditionalFormatting sqref="B125:D129">
    <cfRule type="containsBlanks" dxfId="498" priority="96" stopIfTrue="1">
      <formula>LEN(TRIM(B125))=0</formula>
    </cfRule>
  </conditionalFormatting>
  <conditionalFormatting sqref="B132:D136">
    <cfRule type="containsBlanks" dxfId="497" priority="95" stopIfTrue="1">
      <formula>LEN(TRIM(B132))=0</formula>
    </cfRule>
  </conditionalFormatting>
  <conditionalFormatting sqref="B139:D143">
    <cfRule type="containsBlanks" dxfId="496" priority="94" stopIfTrue="1">
      <formula>LEN(TRIM(B139))=0</formula>
    </cfRule>
  </conditionalFormatting>
  <conditionalFormatting sqref="B146:D150">
    <cfRule type="containsBlanks" dxfId="495" priority="93" stopIfTrue="1">
      <formula>LEN(TRIM(B146))=0</formula>
    </cfRule>
  </conditionalFormatting>
  <conditionalFormatting sqref="G125:J129">
    <cfRule type="containsBlanks" dxfId="494" priority="92" stopIfTrue="1">
      <formula>LEN(TRIM(G125))=0</formula>
    </cfRule>
  </conditionalFormatting>
  <conditionalFormatting sqref="M125:P129">
    <cfRule type="containsBlanks" dxfId="493" priority="91" stopIfTrue="1">
      <formula>LEN(TRIM(M125))=0</formula>
    </cfRule>
  </conditionalFormatting>
  <conditionalFormatting sqref="S125:V129">
    <cfRule type="containsBlanks" dxfId="492" priority="90" stopIfTrue="1">
      <formula>LEN(TRIM(S125))=0</formula>
    </cfRule>
  </conditionalFormatting>
  <conditionalFormatting sqref="Y125:AB129">
    <cfRule type="containsBlanks" dxfId="491" priority="89" stopIfTrue="1">
      <formula>LEN(TRIM(Y125))=0</formula>
    </cfRule>
  </conditionalFormatting>
  <conditionalFormatting sqref="G132:J136">
    <cfRule type="containsBlanks" dxfId="490" priority="88" stopIfTrue="1">
      <formula>LEN(TRIM(G132))=0</formula>
    </cfRule>
  </conditionalFormatting>
  <conditionalFormatting sqref="M132:P136">
    <cfRule type="containsBlanks" dxfId="489" priority="87" stopIfTrue="1">
      <formula>LEN(TRIM(M132))=0</formula>
    </cfRule>
  </conditionalFormatting>
  <conditionalFormatting sqref="S132:V136">
    <cfRule type="containsBlanks" dxfId="488" priority="86" stopIfTrue="1">
      <formula>LEN(TRIM(S132))=0</formula>
    </cfRule>
  </conditionalFormatting>
  <conditionalFormatting sqref="Y132:AB136">
    <cfRule type="containsBlanks" dxfId="487" priority="85" stopIfTrue="1">
      <formula>LEN(TRIM(Y132))=0</formula>
    </cfRule>
  </conditionalFormatting>
  <conditionalFormatting sqref="G139:J143">
    <cfRule type="containsBlanks" dxfId="486" priority="84" stopIfTrue="1">
      <formula>LEN(TRIM(G139))=0</formula>
    </cfRule>
  </conditionalFormatting>
  <conditionalFormatting sqref="M139:P143">
    <cfRule type="containsBlanks" dxfId="485" priority="83" stopIfTrue="1">
      <formula>LEN(TRIM(M139))=0</formula>
    </cfRule>
  </conditionalFormatting>
  <conditionalFormatting sqref="S139:V143">
    <cfRule type="containsBlanks" dxfId="484" priority="82" stopIfTrue="1">
      <formula>LEN(TRIM(S139))=0</formula>
    </cfRule>
  </conditionalFormatting>
  <conditionalFormatting sqref="Y139:AB143">
    <cfRule type="containsBlanks" dxfId="483" priority="81" stopIfTrue="1">
      <formula>LEN(TRIM(Y139))=0</formula>
    </cfRule>
  </conditionalFormatting>
  <conditionalFormatting sqref="G146:J150">
    <cfRule type="containsBlanks" dxfId="482" priority="80" stopIfTrue="1">
      <formula>LEN(TRIM(G146))=0</formula>
    </cfRule>
  </conditionalFormatting>
  <conditionalFormatting sqref="M146:P150">
    <cfRule type="containsBlanks" dxfId="481" priority="79" stopIfTrue="1">
      <formula>LEN(TRIM(M146))=0</formula>
    </cfRule>
  </conditionalFormatting>
  <conditionalFormatting sqref="S146:V150">
    <cfRule type="containsBlanks" dxfId="480" priority="78" stopIfTrue="1">
      <formula>LEN(TRIM(S146))=0</formula>
    </cfRule>
  </conditionalFormatting>
  <conditionalFormatting sqref="Y146:AB150">
    <cfRule type="containsBlanks" dxfId="479" priority="77" stopIfTrue="1">
      <formula>LEN(TRIM(Y146))=0</formula>
    </cfRule>
  </conditionalFormatting>
  <conditionalFormatting sqref="B160:D164">
    <cfRule type="containsBlanks" dxfId="478" priority="76" stopIfTrue="1">
      <formula>LEN(TRIM(B160))=0</formula>
    </cfRule>
  </conditionalFormatting>
  <conditionalFormatting sqref="B167:D171">
    <cfRule type="containsBlanks" dxfId="477" priority="75" stopIfTrue="1">
      <formula>LEN(TRIM(B167))=0</formula>
    </cfRule>
  </conditionalFormatting>
  <conditionalFormatting sqref="B174:D178">
    <cfRule type="containsBlanks" dxfId="476" priority="74" stopIfTrue="1">
      <formula>LEN(TRIM(B174))=0</formula>
    </cfRule>
  </conditionalFormatting>
  <conditionalFormatting sqref="B181:D185">
    <cfRule type="containsBlanks" dxfId="475" priority="73" stopIfTrue="1">
      <formula>LEN(TRIM(B181))=0</formula>
    </cfRule>
  </conditionalFormatting>
  <conditionalFormatting sqref="G160:J164">
    <cfRule type="containsBlanks" dxfId="474" priority="72" stopIfTrue="1">
      <formula>LEN(TRIM(G160))=0</formula>
    </cfRule>
  </conditionalFormatting>
  <conditionalFormatting sqref="M160:P164">
    <cfRule type="containsBlanks" dxfId="473" priority="71" stopIfTrue="1">
      <formula>LEN(TRIM(M160))=0</formula>
    </cfRule>
  </conditionalFormatting>
  <conditionalFormatting sqref="S160:V164">
    <cfRule type="containsBlanks" dxfId="472" priority="70" stopIfTrue="1">
      <formula>LEN(TRIM(S160))=0</formula>
    </cfRule>
  </conditionalFormatting>
  <conditionalFormatting sqref="Y160:AB164">
    <cfRule type="containsBlanks" dxfId="471" priority="69" stopIfTrue="1">
      <formula>LEN(TRIM(Y160))=0</formula>
    </cfRule>
  </conditionalFormatting>
  <conditionalFormatting sqref="G167:J171">
    <cfRule type="containsBlanks" dxfId="470" priority="68" stopIfTrue="1">
      <formula>LEN(TRIM(G167))=0</formula>
    </cfRule>
  </conditionalFormatting>
  <conditionalFormatting sqref="M167:P171">
    <cfRule type="containsBlanks" dxfId="469" priority="67" stopIfTrue="1">
      <formula>LEN(TRIM(M167))=0</formula>
    </cfRule>
  </conditionalFormatting>
  <conditionalFormatting sqref="S167:V171">
    <cfRule type="containsBlanks" dxfId="468" priority="66" stopIfTrue="1">
      <formula>LEN(TRIM(S167))=0</formula>
    </cfRule>
  </conditionalFormatting>
  <conditionalFormatting sqref="Y167:AB171">
    <cfRule type="containsBlanks" dxfId="467" priority="65" stopIfTrue="1">
      <formula>LEN(TRIM(Y167))=0</formula>
    </cfRule>
  </conditionalFormatting>
  <conditionalFormatting sqref="G174:J178">
    <cfRule type="containsBlanks" dxfId="466" priority="64" stopIfTrue="1">
      <formula>LEN(TRIM(G174))=0</formula>
    </cfRule>
  </conditionalFormatting>
  <conditionalFormatting sqref="M174:P178">
    <cfRule type="containsBlanks" dxfId="465" priority="63" stopIfTrue="1">
      <formula>LEN(TRIM(M174))=0</formula>
    </cfRule>
  </conditionalFormatting>
  <conditionalFormatting sqref="S174:V178">
    <cfRule type="containsBlanks" dxfId="464" priority="62" stopIfTrue="1">
      <formula>LEN(TRIM(S174))=0</formula>
    </cfRule>
  </conditionalFormatting>
  <conditionalFormatting sqref="Y174:AB178">
    <cfRule type="containsBlanks" dxfId="463" priority="61" stopIfTrue="1">
      <formula>LEN(TRIM(Y174))=0</formula>
    </cfRule>
  </conditionalFormatting>
  <conditionalFormatting sqref="G181:J185">
    <cfRule type="containsBlanks" dxfId="462" priority="60" stopIfTrue="1">
      <formula>LEN(TRIM(G181))=0</formula>
    </cfRule>
  </conditionalFormatting>
  <conditionalFormatting sqref="M181:P185">
    <cfRule type="containsBlanks" dxfId="461" priority="59" stopIfTrue="1">
      <formula>LEN(TRIM(M181))=0</formula>
    </cfRule>
  </conditionalFormatting>
  <conditionalFormatting sqref="S181:V185">
    <cfRule type="containsBlanks" dxfId="460" priority="58" stopIfTrue="1">
      <formula>LEN(TRIM(S181))=0</formula>
    </cfRule>
  </conditionalFormatting>
  <conditionalFormatting sqref="Y181:AB185">
    <cfRule type="containsBlanks" dxfId="459" priority="57" stopIfTrue="1">
      <formula>LEN(TRIM(Y181))=0</formula>
    </cfRule>
  </conditionalFormatting>
  <conditionalFormatting sqref="C36:D38">
    <cfRule type="containsBlanks" dxfId="458" priority="55" stopIfTrue="1">
      <formula>LEN(TRIM(C36))=0</formula>
    </cfRule>
  </conditionalFormatting>
  <conditionalFormatting sqref="B36:B38">
    <cfRule type="containsBlanks" dxfId="457" priority="54" stopIfTrue="1">
      <formula>LEN(TRIM(B36))=0</formula>
    </cfRule>
  </conditionalFormatting>
  <conditionalFormatting sqref="G36:J38">
    <cfRule type="containsBlanks" dxfId="456" priority="53" stopIfTrue="1">
      <formula>LEN(TRIM(G36))=0</formula>
    </cfRule>
  </conditionalFormatting>
  <conditionalFormatting sqref="M36:P38">
    <cfRule type="containsBlanks" dxfId="455" priority="52" stopIfTrue="1">
      <formula>LEN(TRIM(M36))=0</formula>
    </cfRule>
  </conditionalFormatting>
  <conditionalFormatting sqref="S36:V38">
    <cfRule type="containsBlanks" dxfId="454" priority="51" stopIfTrue="1">
      <formula>LEN(TRIM(S36))=0</formula>
    </cfRule>
  </conditionalFormatting>
  <conditionalFormatting sqref="Y36:AB38">
    <cfRule type="containsBlanks" dxfId="453" priority="50" stopIfTrue="1">
      <formula>LEN(TRIM(Y36))=0</formula>
    </cfRule>
  </conditionalFormatting>
  <conditionalFormatting sqref="C41:D43">
    <cfRule type="containsBlanks" dxfId="452" priority="49" stopIfTrue="1">
      <formula>LEN(TRIM(C41))=0</formula>
    </cfRule>
  </conditionalFormatting>
  <conditionalFormatting sqref="B41:B43">
    <cfRule type="containsBlanks" dxfId="451" priority="48" stopIfTrue="1">
      <formula>LEN(TRIM(B41))=0</formula>
    </cfRule>
  </conditionalFormatting>
  <conditionalFormatting sqref="C46:D48">
    <cfRule type="containsBlanks" dxfId="450" priority="47" stopIfTrue="1">
      <formula>LEN(TRIM(C46))=0</formula>
    </cfRule>
  </conditionalFormatting>
  <conditionalFormatting sqref="B46:B48">
    <cfRule type="containsBlanks" dxfId="449" priority="46" stopIfTrue="1">
      <formula>LEN(TRIM(B46))=0</formula>
    </cfRule>
  </conditionalFormatting>
  <conditionalFormatting sqref="C51:D53">
    <cfRule type="containsBlanks" dxfId="448" priority="45" stopIfTrue="1">
      <formula>LEN(TRIM(C51))=0</formula>
    </cfRule>
  </conditionalFormatting>
  <conditionalFormatting sqref="B51:B53">
    <cfRule type="containsBlanks" dxfId="447" priority="44" stopIfTrue="1">
      <formula>LEN(TRIM(B51))=0</formula>
    </cfRule>
  </conditionalFormatting>
  <conditionalFormatting sqref="G41:J43">
    <cfRule type="containsBlanks" dxfId="446" priority="43" stopIfTrue="1">
      <formula>LEN(TRIM(G41))=0</formula>
    </cfRule>
  </conditionalFormatting>
  <conditionalFormatting sqref="M41:P43">
    <cfRule type="containsBlanks" dxfId="445" priority="42" stopIfTrue="1">
      <formula>LEN(TRIM(M41))=0</formula>
    </cfRule>
  </conditionalFormatting>
  <conditionalFormatting sqref="S41:V43">
    <cfRule type="containsBlanks" dxfId="444" priority="41" stopIfTrue="1">
      <formula>LEN(TRIM(S41))=0</formula>
    </cfRule>
  </conditionalFormatting>
  <conditionalFormatting sqref="Y41:AB43">
    <cfRule type="containsBlanks" dxfId="443" priority="40" stopIfTrue="1">
      <formula>LEN(TRIM(Y41))=0</formula>
    </cfRule>
  </conditionalFormatting>
  <conditionalFormatting sqref="G46:J48">
    <cfRule type="containsBlanks" dxfId="442" priority="39" stopIfTrue="1">
      <formula>LEN(TRIM(G46))=0</formula>
    </cfRule>
  </conditionalFormatting>
  <conditionalFormatting sqref="M46:P48">
    <cfRule type="containsBlanks" dxfId="441" priority="38" stopIfTrue="1">
      <formula>LEN(TRIM(M46))=0</formula>
    </cfRule>
  </conditionalFormatting>
  <conditionalFormatting sqref="S46:V48">
    <cfRule type="containsBlanks" dxfId="440" priority="37" stopIfTrue="1">
      <formula>LEN(TRIM(S46))=0</formula>
    </cfRule>
  </conditionalFormatting>
  <conditionalFormatting sqref="Y46:AB48">
    <cfRule type="containsBlanks" dxfId="439" priority="36" stopIfTrue="1">
      <formula>LEN(TRIM(Y46))=0</formula>
    </cfRule>
  </conditionalFormatting>
  <conditionalFormatting sqref="G51:J53">
    <cfRule type="containsBlanks" dxfId="438" priority="35" stopIfTrue="1">
      <formula>LEN(TRIM(G51))=0</formula>
    </cfRule>
  </conditionalFormatting>
  <conditionalFormatting sqref="M51:P53">
    <cfRule type="containsBlanks" dxfId="437" priority="34" stopIfTrue="1">
      <formula>LEN(TRIM(M51))=0</formula>
    </cfRule>
  </conditionalFormatting>
  <conditionalFormatting sqref="S51:V53">
    <cfRule type="containsBlanks" dxfId="436" priority="33" stopIfTrue="1">
      <formula>LEN(TRIM(S51))=0</formula>
    </cfRule>
  </conditionalFormatting>
  <conditionalFormatting sqref="Y51:AB53">
    <cfRule type="containsBlanks" dxfId="435" priority="32" stopIfTrue="1">
      <formula>LEN(TRIM(Y51))=0</formula>
    </cfRule>
  </conditionalFormatting>
  <conditionalFormatting sqref="C63:D65">
    <cfRule type="containsBlanks" dxfId="434" priority="31" stopIfTrue="1">
      <formula>LEN(TRIM(C63))=0</formula>
    </cfRule>
  </conditionalFormatting>
  <conditionalFormatting sqref="B63:B65">
    <cfRule type="containsBlanks" dxfId="433" priority="30" stopIfTrue="1">
      <formula>LEN(TRIM(B63))=0</formula>
    </cfRule>
  </conditionalFormatting>
  <conditionalFormatting sqref="G63:J65">
    <cfRule type="containsBlanks" dxfId="432" priority="29" stopIfTrue="1">
      <formula>LEN(TRIM(G63))=0</formula>
    </cfRule>
  </conditionalFormatting>
  <conditionalFormatting sqref="M63:P65">
    <cfRule type="containsBlanks" dxfId="431" priority="28" stopIfTrue="1">
      <formula>LEN(TRIM(M63))=0</formula>
    </cfRule>
  </conditionalFormatting>
  <conditionalFormatting sqref="S63:V65">
    <cfRule type="containsBlanks" dxfId="430" priority="27" stopIfTrue="1">
      <formula>LEN(TRIM(S63))=0</formula>
    </cfRule>
  </conditionalFormatting>
  <conditionalFormatting sqref="Y63:AB65">
    <cfRule type="containsBlanks" dxfId="429" priority="26" stopIfTrue="1">
      <formula>LEN(TRIM(Y63))=0</formula>
    </cfRule>
  </conditionalFormatting>
  <conditionalFormatting sqref="C68:D70">
    <cfRule type="containsBlanks" dxfId="428" priority="25" stopIfTrue="1">
      <formula>LEN(TRIM(C68))=0</formula>
    </cfRule>
  </conditionalFormatting>
  <conditionalFormatting sqref="B68:B70">
    <cfRule type="containsBlanks" dxfId="427" priority="24" stopIfTrue="1">
      <formula>LEN(TRIM(B68))=0</formula>
    </cfRule>
  </conditionalFormatting>
  <conditionalFormatting sqref="C73:D75">
    <cfRule type="containsBlanks" dxfId="426" priority="23" stopIfTrue="1">
      <formula>LEN(TRIM(C73))=0</formula>
    </cfRule>
  </conditionalFormatting>
  <conditionalFormatting sqref="B73:B75">
    <cfRule type="containsBlanks" dxfId="425" priority="22" stopIfTrue="1">
      <formula>LEN(TRIM(B73))=0</formula>
    </cfRule>
  </conditionalFormatting>
  <conditionalFormatting sqref="C78:D80">
    <cfRule type="containsBlanks" dxfId="424" priority="21" stopIfTrue="1">
      <formula>LEN(TRIM(C78))=0</formula>
    </cfRule>
  </conditionalFormatting>
  <conditionalFormatting sqref="B78:B80">
    <cfRule type="containsBlanks" dxfId="423" priority="20" stopIfTrue="1">
      <formula>LEN(TRIM(B78))=0</formula>
    </cfRule>
  </conditionalFormatting>
  <conditionalFormatting sqref="G68:J70">
    <cfRule type="containsBlanks" dxfId="422" priority="19" stopIfTrue="1">
      <formula>LEN(TRIM(G68))=0</formula>
    </cfRule>
  </conditionalFormatting>
  <conditionalFormatting sqref="M68:P70">
    <cfRule type="containsBlanks" dxfId="421" priority="18" stopIfTrue="1">
      <formula>LEN(TRIM(M68))=0</formula>
    </cfRule>
  </conditionalFormatting>
  <conditionalFormatting sqref="S68:V70">
    <cfRule type="containsBlanks" dxfId="420" priority="17" stopIfTrue="1">
      <formula>LEN(TRIM(S68))=0</formula>
    </cfRule>
  </conditionalFormatting>
  <conditionalFormatting sqref="Y68:AB70">
    <cfRule type="containsBlanks" dxfId="419" priority="16" stopIfTrue="1">
      <formula>LEN(TRIM(Y68))=0</formula>
    </cfRule>
  </conditionalFormatting>
  <conditionalFormatting sqref="G73:J75">
    <cfRule type="containsBlanks" dxfId="418" priority="15" stopIfTrue="1">
      <formula>LEN(TRIM(G73))=0</formula>
    </cfRule>
  </conditionalFormatting>
  <conditionalFormatting sqref="M73:P75">
    <cfRule type="containsBlanks" dxfId="417" priority="14" stopIfTrue="1">
      <formula>LEN(TRIM(M73))=0</formula>
    </cfRule>
  </conditionalFormatting>
  <conditionalFormatting sqref="S73:V75">
    <cfRule type="containsBlanks" dxfId="416" priority="13" stopIfTrue="1">
      <formula>LEN(TRIM(S73))=0</formula>
    </cfRule>
  </conditionalFormatting>
  <conditionalFormatting sqref="Y73:AB75">
    <cfRule type="containsBlanks" dxfId="415" priority="12" stopIfTrue="1">
      <formula>LEN(TRIM(Y73))=0</formula>
    </cfRule>
  </conditionalFormatting>
  <conditionalFormatting sqref="G78:J80">
    <cfRule type="containsBlanks" dxfId="414" priority="11" stopIfTrue="1">
      <formula>LEN(TRIM(G78))=0</formula>
    </cfRule>
  </conditionalFormatting>
  <conditionalFormatting sqref="M78:P80">
    <cfRule type="containsBlanks" dxfId="413" priority="10" stopIfTrue="1">
      <formula>LEN(TRIM(M78))=0</formula>
    </cfRule>
  </conditionalFormatting>
  <conditionalFormatting sqref="S78:V80">
    <cfRule type="containsBlanks" dxfId="412" priority="9" stopIfTrue="1">
      <formula>LEN(TRIM(S78))=0</formula>
    </cfRule>
  </conditionalFormatting>
  <conditionalFormatting sqref="Y78:AB80">
    <cfRule type="containsBlanks" dxfId="411" priority="8" stopIfTrue="1">
      <formula>LEN(TRIM(Y78))=0</formula>
    </cfRule>
  </conditionalFormatting>
  <conditionalFormatting sqref="AB198:AC198">
    <cfRule type="containsBlanks" dxfId="410" priority="7">
      <formula>LEN(TRIM(AB198))=0</formula>
    </cfRule>
  </conditionalFormatting>
  <conditionalFormatting sqref="AB199:AC199">
    <cfRule type="containsBlanks" dxfId="409" priority="6">
      <formula>LEN(TRIM(AB199))=0</formula>
    </cfRule>
  </conditionalFormatting>
  <conditionalFormatting sqref="AB200:AC200">
    <cfRule type="containsBlanks" dxfId="408" priority="4">
      <formula>LEN(TRIM(AB200))=0</formula>
    </cfRule>
  </conditionalFormatting>
  <conditionalFormatting sqref="AB201:AC201">
    <cfRule type="containsBlanks" dxfId="407" priority="3">
      <formula>LEN(TRIM(AB201))=0</formula>
    </cfRule>
  </conditionalFormatting>
  <conditionalFormatting sqref="AB202:AC202">
    <cfRule type="containsBlanks" dxfId="406" priority="2">
      <formula>LEN(TRIM(AB202))=0</formula>
    </cfRule>
  </conditionalFormatting>
  <conditionalFormatting sqref="Z90:AB90">
    <cfRule type="containsBlanks" dxfId="405" priority="1" stopIfTrue="1">
      <formula>LEN(TRIM(Z90))=0</formula>
    </cfRule>
  </conditionalFormatting>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N495"/>
  <sheetViews>
    <sheetView showGridLines="0" zoomScale="115" zoomScaleNormal="115" workbookViewId="0">
      <selection activeCell="S4" sqref="S4:X4"/>
    </sheetView>
  </sheetViews>
  <sheetFormatPr defaultColWidth="8.85546875" defaultRowHeight="15"/>
  <cols>
    <col min="1" max="1" width="4.42578125" style="70" customWidth="1"/>
    <col min="2" max="2" width="6.42578125" style="70" customWidth="1"/>
    <col min="3" max="3" width="35.5703125" style="70" customWidth="1"/>
    <col min="4" max="5" width="7.5703125" style="70" customWidth="1"/>
    <col min="6" max="6" width="8.28515625" style="70" customWidth="1"/>
    <col min="7" max="8" width="8.85546875" style="70"/>
    <col min="9" max="9" width="1.5703125" style="70" customWidth="1"/>
    <col min="10" max="10" width="6.28515625" style="70" customWidth="1"/>
    <col min="11" max="11" width="35.5703125" style="70" customWidth="1"/>
    <col min="12" max="13" width="7.7109375" style="70" customWidth="1"/>
    <col min="14" max="14" width="8.85546875" style="70"/>
    <col min="15" max="15" width="8.5703125" style="70" customWidth="1"/>
    <col min="16" max="16" width="8.85546875" style="70"/>
    <col min="17" max="17" width="1.7109375" style="70" customWidth="1"/>
    <col min="18" max="18" width="6.42578125" style="70" customWidth="1"/>
    <col min="19" max="19" width="34.5703125" style="70" customWidth="1"/>
    <col min="20" max="24" width="8.85546875" style="70"/>
    <col min="25" max="25" width="2.7109375" style="70" customWidth="1"/>
    <col min="26" max="26" width="6.42578125" style="70" customWidth="1"/>
    <col min="27" max="27" width="34.5703125" style="70" customWidth="1"/>
    <col min="28" max="32" width="8.85546875" style="70"/>
    <col min="33" max="33" width="2.28515625" style="70" customWidth="1"/>
    <col min="34" max="34" width="8.85546875" style="70"/>
    <col min="35" max="35" width="34.5703125" style="70" customWidth="1"/>
    <col min="36" max="16384" width="8.85546875" style="70"/>
  </cols>
  <sheetData>
    <row r="1" spans="1:40" ht="15.75" thickBot="1">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row>
    <row r="2" spans="1:40" ht="15.75" thickBot="1">
      <c r="A2" s="69"/>
      <c r="B2" s="2595" t="s">
        <v>1657</v>
      </c>
      <c r="C2" s="2596"/>
      <c r="D2" s="2596"/>
      <c r="E2" s="2596"/>
      <c r="F2" s="2596"/>
      <c r="G2" s="2596"/>
      <c r="H2" s="2597"/>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row>
    <row r="3" spans="1:40" ht="15.75" thickBo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row>
    <row r="4" spans="1:40" ht="15.75" thickBot="1">
      <c r="A4" s="69"/>
      <c r="B4" s="397" t="s">
        <v>1658</v>
      </c>
      <c r="C4" s="2377" t="s">
        <v>1659</v>
      </c>
      <c r="D4" s="2593"/>
      <c r="E4" s="2593"/>
      <c r="F4" s="2593"/>
      <c r="G4" s="2593"/>
      <c r="H4" s="2594"/>
      <c r="I4" s="69"/>
      <c r="J4" s="397" t="s">
        <v>1660</v>
      </c>
      <c r="K4" s="2377" t="s">
        <v>1661</v>
      </c>
      <c r="L4" s="2593"/>
      <c r="M4" s="2593"/>
      <c r="N4" s="2593"/>
      <c r="O4" s="2593"/>
      <c r="P4" s="2594"/>
      <c r="Q4" s="69"/>
      <c r="R4" s="397" t="s">
        <v>1662</v>
      </c>
      <c r="S4" s="2377" t="s">
        <v>1663</v>
      </c>
      <c r="T4" s="2593"/>
      <c r="U4" s="2593"/>
      <c r="V4" s="2593"/>
      <c r="W4" s="2593"/>
      <c r="X4" s="2594"/>
      <c r="Y4" s="69"/>
      <c r="Z4" s="397" t="s">
        <v>1664</v>
      </c>
      <c r="AA4" s="2377" t="s">
        <v>1665</v>
      </c>
      <c r="AB4" s="2593"/>
      <c r="AC4" s="2593"/>
      <c r="AD4" s="2593"/>
      <c r="AE4" s="2593"/>
      <c r="AF4" s="2594"/>
      <c r="AG4" s="69"/>
      <c r="AH4" s="397" t="s">
        <v>1666</v>
      </c>
      <c r="AI4" s="2377" t="s">
        <v>1667</v>
      </c>
      <c r="AJ4" s="2593"/>
      <c r="AK4" s="2593"/>
      <c r="AL4" s="2593"/>
      <c r="AM4" s="2593"/>
      <c r="AN4" s="2594"/>
    </row>
    <row r="5" spans="1:40" ht="7.15" customHeight="1" thickBot="1">
      <c r="A5" s="69"/>
      <c r="B5" s="784"/>
      <c r="C5" s="785"/>
      <c r="D5" s="786"/>
      <c r="E5" s="786"/>
      <c r="F5" s="786"/>
      <c r="G5" s="786"/>
      <c r="H5" s="786"/>
      <c r="I5" s="69"/>
      <c r="J5" s="784"/>
      <c r="K5" s="785"/>
      <c r="L5" s="786"/>
      <c r="M5" s="786"/>
      <c r="N5" s="786"/>
      <c r="O5" s="786"/>
      <c r="P5" s="786"/>
      <c r="Q5" s="69"/>
      <c r="R5" s="784"/>
      <c r="S5" s="785"/>
      <c r="T5" s="786"/>
      <c r="U5" s="786"/>
      <c r="V5" s="786"/>
      <c r="W5" s="786"/>
      <c r="X5" s="786"/>
      <c r="Y5" s="69"/>
      <c r="Z5" s="784"/>
      <c r="AA5" s="785"/>
      <c r="AB5" s="786"/>
      <c r="AC5" s="786"/>
      <c r="AD5" s="786"/>
      <c r="AE5" s="786"/>
      <c r="AF5" s="786"/>
      <c r="AG5" s="69"/>
      <c r="AH5" s="784"/>
      <c r="AI5" s="785"/>
      <c r="AJ5" s="786"/>
      <c r="AK5" s="786"/>
      <c r="AL5" s="786"/>
      <c r="AM5" s="786"/>
      <c r="AN5" s="786"/>
    </row>
    <row r="6" spans="1:40" s="69" customFormat="1" ht="15" customHeight="1" thickBot="1">
      <c r="B6" s="204" t="s">
        <v>79</v>
      </c>
      <c r="C6" s="1669" t="s">
        <v>829</v>
      </c>
      <c r="D6" s="1669"/>
      <c r="E6" s="1669"/>
      <c r="F6" s="1669"/>
      <c r="G6" s="1669"/>
      <c r="H6" s="1681"/>
      <c r="J6" s="204" t="s">
        <v>79</v>
      </c>
      <c r="K6" s="1669" t="s">
        <v>829</v>
      </c>
      <c r="L6" s="1669"/>
      <c r="M6" s="1669"/>
      <c r="N6" s="1669"/>
      <c r="O6" s="1669"/>
      <c r="P6" s="1681"/>
      <c r="R6" s="71" t="s">
        <v>79</v>
      </c>
      <c r="S6" s="1642" t="s">
        <v>829</v>
      </c>
      <c r="T6" s="1642"/>
      <c r="U6" s="1642"/>
      <c r="V6" s="1642"/>
      <c r="W6" s="1642"/>
      <c r="X6" s="1643"/>
      <c r="Z6" s="204" t="s">
        <v>79</v>
      </c>
      <c r="AA6" s="1669" t="s">
        <v>829</v>
      </c>
      <c r="AB6" s="1669"/>
      <c r="AC6" s="1669"/>
      <c r="AD6" s="1669"/>
      <c r="AE6" s="1669"/>
      <c r="AF6" s="1681"/>
      <c r="AH6" s="204" t="s">
        <v>79</v>
      </c>
      <c r="AI6" s="1669" t="s">
        <v>829</v>
      </c>
      <c r="AJ6" s="1669"/>
      <c r="AK6" s="1669"/>
      <c r="AL6" s="1669"/>
      <c r="AM6" s="1669"/>
      <c r="AN6" s="1681"/>
    </row>
    <row r="7" spans="1:40" s="69" customFormat="1" ht="15" customHeight="1">
      <c r="B7" s="117">
        <v>1</v>
      </c>
      <c r="C7" s="1724"/>
      <c r="D7" s="1772"/>
      <c r="E7" s="1772"/>
      <c r="F7" s="1772"/>
      <c r="G7" s="1772"/>
      <c r="H7" s="2608"/>
      <c r="J7" s="117">
        <v>1</v>
      </c>
      <c r="K7" s="1724" t="s">
        <v>1668</v>
      </c>
      <c r="L7" s="1772"/>
      <c r="M7" s="1772"/>
      <c r="N7" s="1772"/>
      <c r="O7" s="1772"/>
      <c r="P7" s="2608"/>
      <c r="R7" s="117">
        <v>1</v>
      </c>
      <c r="S7" s="1724"/>
      <c r="T7" s="1772"/>
      <c r="U7" s="1772"/>
      <c r="V7" s="1772"/>
      <c r="W7" s="1772"/>
      <c r="X7" s="2608"/>
      <c r="Z7" s="117">
        <v>1</v>
      </c>
      <c r="AA7" s="1724"/>
      <c r="AB7" s="1772"/>
      <c r="AC7" s="1772"/>
      <c r="AD7" s="1772"/>
      <c r="AE7" s="1772"/>
      <c r="AF7" s="2608"/>
      <c r="AH7" s="117">
        <v>1</v>
      </c>
      <c r="AI7" s="1724"/>
      <c r="AJ7" s="1772"/>
      <c r="AK7" s="1772"/>
      <c r="AL7" s="1772"/>
      <c r="AM7" s="1772"/>
      <c r="AN7" s="2608"/>
    </row>
    <row r="8" spans="1:40" s="69" customFormat="1" ht="15" customHeight="1">
      <c r="B8" s="113"/>
      <c r="C8" s="1726"/>
      <c r="D8" s="1738"/>
      <c r="E8" s="1738"/>
      <c r="F8" s="1738"/>
      <c r="G8" s="1738"/>
      <c r="H8" s="2609"/>
      <c r="J8" s="113"/>
      <c r="K8" s="1726"/>
      <c r="L8" s="1738"/>
      <c r="M8" s="1738"/>
      <c r="N8" s="1738"/>
      <c r="O8" s="1738"/>
      <c r="P8" s="2609"/>
      <c r="R8" s="113"/>
      <c r="S8" s="1726"/>
      <c r="T8" s="1738"/>
      <c r="U8" s="1738"/>
      <c r="V8" s="1738"/>
      <c r="W8" s="1738"/>
      <c r="X8" s="2609"/>
      <c r="Z8" s="113"/>
      <c r="AA8" s="1726"/>
      <c r="AB8" s="1738"/>
      <c r="AC8" s="1738"/>
      <c r="AD8" s="1738"/>
      <c r="AE8" s="1738"/>
      <c r="AF8" s="2609"/>
      <c r="AH8" s="113"/>
      <c r="AI8" s="1726"/>
      <c r="AJ8" s="1738"/>
      <c r="AK8" s="1738"/>
      <c r="AL8" s="1738"/>
      <c r="AM8" s="1738"/>
      <c r="AN8" s="2609"/>
    </row>
    <row r="9" spans="1:40" s="69" customFormat="1" ht="15" customHeight="1" thickBot="1">
      <c r="B9" s="126"/>
      <c r="C9" s="2610"/>
      <c r="D9" s="1721"/>
      <c r="E9" s="1721"/>
      <c r="F9" s="1721"/>
      <c r="G9" s="1721"/>
      <c r="H9" s="1722"/>
      <c r="J9" s="126"/>
      <c r="K9" s="2610"/>
      <c r="L9" s="1721"/>
      <c r="M9" s="1721"/>
      <c r="N9" s="1721"/>
      <c r="O9" s="1721"/>
      <c r="P9" s="1722"/>
      <c r="R9" s="126"/>
      <c r="S9" s="2610"/>
      <c r="T9" s="1721"/>
      <c r="U9" s="1721"/>
      <c r="V9" s="1721"/>
      <c r="W9" s="1721"/>
      <c r="X9" s="1722"/>
      <c r="Z9" s="126"/>
      <c r="AA9" s="2610"/>
      <c r="AB9" s="1721"/>
      <c r="AC9" s="1721"/>
      <c r="AD9" s="1721"/>
      <c r="AE9" s="1721"/>
      <c r="AF9" s="1722"/>
      <c r="AH9" s="126"/>
      <c r="AI9" s="2610"/>
      <c r="AJ9" s="1721"/>
      <c r="AK9" s="1721"/>
      <c r="AL9" s="1721"/>
      <c r="AM9" s="1721"/>
      <c r="AN9" s="1722"/>
    </row>
    <row r="10" spans="1:40" s="69" customFormat="1" ht="15" customHeight="1" thickBot="1">
      <c r="B10" s="784"/>
      <c r="C10" s="785"/>
      <c r="D10" s="785"/>
      <c r="E10" s="785"/>
      <c r="F10" s="785"/>
      <c r="G10" s="785"/>
      <c r="H10" s="785"/>
      <c r="J10" s="784"/>
      <c r="K10" s="785"/>
      <c r="L10" s="785"/>
      <c r="M10" s="785"/>
      <c r="N10" s="785"/>
      <c r="O10" s="785"/>
      <c r="P10" s="785"/>
      <c r="R10" s="784"/>
      <c r="S10" s="785"/>
      <c r="T10" s="785"/>
      <c r="U10" s="785"/>
      <c r="V10" s="785"/>
      <c r="W10" s="785"/>
      <c r="X10" s="785"/>
      <c r="Z10" s="784"/>
      <c r="AA10" s="785"/>
      <c r="AB10" s="785"/>
      <c r="AC10" s="785"/>
      <c r="AD10" s="785"/>
      <c r="AE10" s="785"/>
      <c r="AF10" s="785"/>
      <c r="AH10" s="784"/>
      <c r="AI10" s="785"/>
      <c r="AJ10" s="785"/>
      <c r="AK10" s="785"/>
      <c r="AL10" s="785"/>
      <c r="AM10" s="785"/>
      <c r="AN10" s="785"/>
    </row>
    <row r="11" spans="1:40" s="69" customFormat="1" ht="15" customHeight="1" thickBot="1">
      <c r="B11" s="71" t="s">
        <v>86</v>
      </c>
      <c r="C11" s="1642" t="s">
        <v>870</v>
      </c>
      <c r="D11" s="1642"/>
      <c r="E11" s="1642"/>
      <c r="F11" s="1642"/>
      <c r="G11" s="1642"/>
      <c r="H11" s="1643"/>
      <c r="J11" s="71" t="s">
        <v>86</v>
      </c>
      <c r="K11" s="1642" t="s">
        <v>1669</v>
      </c>
      <c r="L11" s="1642"/>
      <c r="M11" s="1642"/>
      <c r="N11" s="1642"/>
      <c r="O11" s="1642"/>
      <c r="P11" s="1643"/>
      <c r="R11" s="71" t="s">
        <v>86</v>
      </c>
      <c r="S11" s="1642" t="s">
        <v>1669</v>
      </c>
      <c r="T11" s="1642"/>
      <c r="U11" s="1642"/>
      <c r="V11" s="1642"/>
      <c r="W11" s="1642"/>
      <c r="X11" s="1643"/>
      <c r="Z11" s="71" t="s">
        <v>86</v>
      </c>
      <c r="AA11" s="1642" t="s">
        <v>1669</v>
      </c>
      <c r="AB11" s="1642"/>
      <c r="AC11" s="1642"/>
      <c r="AD11" s="1642"/>
      <c r="AE11" s="1642"/>
      <c r="AF11" s="1643"/>
      <c r="AH11" s="71" t="s">
        <v>86</v>
      </c>
      <c r="AI11" s="1642" t="s">
        <v>1669</v>
      </c>
      <c r="AJ11" s="1642"/>
      <c r="AK11" s="1642"/>
      <c r="AL11" s="1642"/>
      <c r="AM11" s="1642"/>
      <c r="AN11" s="1643"/>
    </row>
    <row r="12" spans="1:40" s="69" customFormat="1" ht="15" customHeight="1">
      <c r="B12" s="741">
        <v>1</v>
      </c>
      <c r="C12" s="2591" t="s">
        <v>1670</v>
      </c>
      <c r="D12" s="2591"/>
      <c r="E12" s="2591"/>
      <c r="F12" s="327" t="s">
        <v>247</v>
      </c>
      <c r="G12" s="527">
        <f>'1.5. Obrys'!Q83</f>
        <v>0</v>
      </c>
      <c r="H12" s="101" t="s">
        <v>226</v>
      </c>
      <c r="J12" s="741">
        <v>1</v>
      </c>
      <c r="K12" s="2591" t="s">
        <v>1671</v>
      </c>
      <c r="L12" s="2591"/>
      <c r="M12" s="2591"/>
      <c r="N12" s="327" t="s">
        <v>247</v>
      </c>
      <c r="O12" s="527">
        <f>'1.5. Obrys'!AC83</f>
        <v>0</v>
      </c>
      <c r="P12" s="101" t="s">
        <v>226</v>
      </c>
      <c r="R12" s="741">
        <v>1</v>
      </c>
      <c r="S12" s="2591" t="s">
        <v>1672</v>
      </c>
      <c r="T12" s="2591"/>
      <c r="U12" s="2591"/>
      <c r="V12" s="327" t="s">
        <v>247</v>
      </c>
      <c r="W12" s="527">
        <f>'1.5. Obrys'!Q118</f>
        <v>0</v>
      </c>
      <c r="X12" s="101" t="s">
        <v>226</v>
      </c>
      <c r="Z12" s="741">
        <v>1</v>
      </c>
      <c r="AA12" s="2591" t="s">
        <v>1672</v>
      </c>
      <c r="AB12" s="2591"/>
      <c r="AC12" s="2591"/>
      <c r="AD12" s="327" t="s">
        <v>247</v>
      </c>
      <c r="AE12" s="527"/>
      <c r="AF12" s="101" t="s">
        <v>226</v>
      </c>
      <c r="AH12" s="741">
        <v>1</v>
      </c>
      <c r="AI12" s="2591" t="s">
        <v>1671</v>
      </c>
      <c r="AJ12" s="2591"/>
      <c r="AK12" s="2591"/>
      <c r="AL12" s="327" t="s">
        <v>247</v>
      </c>
      <c r="AM12" s="527">
        <f>'1.5. Obrys'!AC118</f>
        <v>0</v>
      </c>
      <c r="AN12" s="101" t="s">
        <v>226</v>
      </c>
    </row>
    <row r="13" spans="1:40" s="69" customFormat="1" ht="15" customHeight="1">
      <c r="B13" s="789">
        <v>2</v>
      </c>
      <c r="C13" s="2580" t="s">
        <v>1673</v>
      </c>
      <c r="D13" s="2580"/>
      <c r="E13" s="2580"/>
      <c r="F13" s="330" t="s">
        <v>1674</v>
      </c>
      <c r="G13" s="493"/>
      <c r="H13" s="122" t="s">
        <v>283</v>
      </c>
      <c r="J13" s="789">
        <v>2</v>
      </c>
      <c r="K13" s="2580" t="s">
        <v>1673</v>
      </c>
      <c r="L13" s="2580"/>
      <c r="M13" s="2580"/>
      <c r="N13" s="330" t="s">
        <v>1674</v>
      </c>
      <c r="O13" s="493"/>
      <c r="P13" s="122" t="s">
        <v>283</v>
      </c>
      <c r="R13" s="789">
        <v>2</v>
      </c>
      <c r="S13" s="2580" t="s">
        <v>1673</v>
      </c>
      <c r="T13" s="2580"/>
      <c r="U13" s="2580"/>
      <c r="V13" s="330" t="s">
        <v>1674</v>
      </c>
      <c r="W13" s="493"/>
      <c r="X13" s="122" t="s">
        <v>283</v>
      </c>
      <c r="Z13" s="789">
        <v>2</v>
      </c>
      <c r="AA13" s="2580" t="s">
        <v>1673</v>
      </c>
      <c r="AB13" s="2580"/>
      <c r="AC13" s="2580"/>
      <c r="AD13" s="330" t="s">
        <v>1674</v>
      </c>
      <c r="AE13" s="493"/>
      <c r="AF13" s="122" t="s">
        <v>283</v>
      </c>
      <c r="AH13" s="789">
        <v>2</v>
      </c>
      <c r="AI13" s="2580" t="s">
        <v>1673</v>
      </c>
      <c r="AJ13" s="2580"/>
      <c r="AK13" s="2580"/>
      <c r="AL13" s="330" t="s">
        <v>1674</v>
      </c>
      <c r="AM13" s="493"/>
      <c r="AN13" s="122" t="s">
        <v>283</v>
      </c>
    </row>
    <row r="14" spans="1:40" s="69" customFormat="1" ht="15" customHeight="1">
      <c r="B14" s="789">
        <v>3</v>
      </c>
      <c r="C14" s="2580" t="s">
        <v>1675</v>
      </c>
      <c r="D14" s="2580"/>
      <c r="E14" s="2580"/>
      <c r="F14" s="330" t="s">
        <v>1676</v>
      </c>
      <c r="G14" s="495"/>
      <c r="H14" s="122" t="s">
        <v>289</v>
      </c>
      <c r="J14" s="789">
        <v>3</v>
      </c>
      <c r="K14" s="2580" t="s">
        <v>1675</v>
      </c>
      <c r="L14" s="2580"/>
      <c r="M14" s="2580"/>
      <c r="N14" s="330" t="s">
        <v>1676</v>
      </c>
      <c r="O14" s="495"/>
      <c r="P14" s="122" t="s">
        <v>289</v>
      </c>
      <c r="R14" s="789">
        <v>3</v>
      </c>
      <c r="S14" s="2580" t="s">
        <v>1675</v>
      </c>
      <c r="T14" s="2580"/>
      <c r="U14" s="2580"/>
      <c r="V14" s="330" t="s">
        <v>1676</v>
      </c>
      <c r="W14" s="495"/>
      <c r="X14" s="122" t="s">
        <v>289</v>
      </c>
      <c r="Z14" s="789">
        <v>3</v>
      </c>
      <c r="AA14" s="2580" t="s">
        <v>1675</v>
      </c>
      <c r="AB14" s="2580"/>
      <c r="AC14" s="2580"/>
      <c r="AD14" s="330" t="s">
        <v>1676</v>
      </c>
      <c r="AE14" s="495"/>
      <c r="AF14" s="122" t="s">
        <v>289</v>
      </c>
      <c r="AH14" s="789">
        <v>3</v>
      </c>
      <c r="AI14" s="2580" t="s">
        <v>1675</v>
      </c>
      <c r="AJ14" s="2580"/>
      <c r="AK14" s="2580"/>
      <c r="AL14" s="330" t="s">
        <v>1676</v>
      </c>
      <c r="AM14" s="495"/>
      <c r="AN14" s="122" t="s">
        <v>289</v>
      </c>
    </row>
    <row r="15" spans="1:40" s="69" customFormat="1" ht="15" customHeight="1">
      <c r="B15" s="789">
        <v>4</v>
      </c>
      <c r="C15" s="2580" t="s">
        <v>1677</v>
      </c>
      <c r="D15" s="2580"/>
      <c r="E15" s="2580"/>
      <c r="F15" s="330" t="s">
        <v>1678</v>
      </c>
      <c r="G15" s="493"/>
      <c r="H15" s="1117" t="s">
        <v>1679</v>
      </c>
      <c r="J15" s="789">
        <v>4</v>
      </c>
      <c r="K15" s="2580" t="s">
        <v>1677</v>
      </c>
      <c r="L15" s="2580"/>
      <c r="M15" s="2580"/>
      <c r="N15" s="330" t="s">
        <v>1678</v>
      </c>
      <c r="O15" s="493"/>
      <c r="P15" s="1117" t="s">
        <v>1679</v>
      </c>
      <c r="R15" s="789">
        <v>4</v>
      </c>
      <c r="S15" s="2580" t="s">
        <v>1677</v>
      </c>
      <c r="T15" s="2580"/>
      <c r="U15" s="2580"/>
      <c r="V15" s="330" t="s">
        <v>1678</v>
      </c>
      <c r="W15" s="493"/>
      <c r="X15" s="1117" t="s">
        <v>1679</v>
      </c>
      <c r="Z15" s="789">
        <v>4</v>
      </c>
      <c r="AA15" s="2580" t="s">
        <v>1677</v>
      </c>
      <c r="AB15" s="2580"/>
      <c r="AC15" s="2580"/>
      <c r="AD15" s="330" t="s">
        <v>1678</v>
      </c>
      <c r="AE15" s="493"/>
      <c r="AF15" s="1117" t="s">
        <v>1679</v>
      </c>
      <c r="AH15" s="789">
        <v>4</v>
      </c>
      <c r="AI15" s="2580" t="s">
        <v>1677</v>
      </c>
      <c r="AJ15" s="2580"/>
      <c r="AK15" s="2580"/>
      <c r="AL15" s="330" t="s">
        <v>1678</v>
      </c>
      <c r="AM15" s="493"/>
      <c r="AN15" s="1117" t="s">
        <v>1679</v>
      </c>
    </row>
    <row r="16" spans="1:40" s="69" customFormat="1" ht="15" customHeight="1">
      <c r="B16" s="789">
        <v>5</v>
      </c>
      <c r="C16" s="2580" t="s">
        <v>1680</v>
      </c>
      <c r="D16" s="2580"/>
      <c r="E16" s="2580"/>
      <c r="F16" s="330" t="s">
        <v>1681</v>
      </c>
      <c r="G16" s="493"/>
      <c r="H16" s="1117" t="s">
        <v>1679</v>
      </c>
      <c r="J16" s="789">
        <v>5</v>
      </c>
      <c r="K16" s="2580" t="s">
        <v>1680</v>
      </c>
      <c r="L16" s="2580"/>
      <c r="M16" s="2580"/>
      <c r="N16" s="330" t="s">
        <v>1681</v>
      </c>
      <c r="O16" s="493"/>
      <c r="P16" s="1117" t="s">
        <v>1679</v>
      </c>
      <c r="R16" s="789">
        <v>5</v>
      </c>
      <c r="S16" s="2580" t="s">
        <v>1680</v>
      </c>
      <c r="T16" s="2580"/>
      <c r="U16" s="2580"/>
      <c r="V16" s="330" t="s">
        <v>1681</v>
      </c>
      <c r="W16" s="493"/>
      <c r="X16" s="1117" t="s">
        <v>1679</v>
      </c>
      <c r="Z16" s="789">
        <v>5</v>
      </c>
      <c r="AA16" s="2580" t="s">
        <v>1680</v>
      </c>
      <c r="AB16" s="2580"/>
      <c r="AC16" s="2580"/>
      <c r="AD16" s="330" t="s">
        <v>1681</v>
      </c>
      <c r="AE16" s="493"/>
      <c r="AF16" s="1117" t="s">
        <v>1679</v>
      </c>
      <c r="AH16" s="789">
        <v>5</v>
      </c>
      <c r="AI16" s="2580" t="s">
        <v>1680</v>
      </c>
      <c r="AJ16" s="2580"/>
      <c r="AK16" s="2580"/>
      <c r="AL16" s="330" t="s">
        <v>1681</v>
      </c>
      <c r="AM16" s="493"/>
      <c r="AN16" s="1117" t="s">
        <v>1679</v>
      </c>
    </row>
    <row r="17" spans="2:40" s="69" customFormat="1" ht="15" customHeight="1" thickBot="1">
      <c r="B17" s="790">
        <v>6</v>
      </c>
      <c r="C17" s="2590" t="s">
        <v>1682</v>
      </c>
      <c r="D17" s="2590"/>
      <c r="E17" s="2590"/>
      <c r="F17" s="342" t="s">
        <v>1027</v>
      </c>
      <c r="G17" s="559">
        <f>G16-G15</f>
        <v>0</v>
      </c>
      <c r="H17" s="1118" t="s">
        <v>1679</v>
      </c>
      <c r="J17" s="790">
        <v>6</v>
      </c>
      <c r="K17" s="2590" t="s">
        <v>1682</v>
      </c>
      <c r="L17" s="2590"/>
      <c r="M17" s="2590"/>
      <c r="N17" s="342" t="s">
        <v>1027</v>
      </c>
      <c r="O17" s="559">
        <f>O16-O15</f>
        <v>0</v>
      </c>
      <c r="P17" s="1118" t="s">
        <v>1679</v>
      </c>
      <c r="R17" s="790">
        <v>6</v>
      </c>
      <c r="S17" s="2590" t="s">
        <v>1682</v>
      </c>
      <c r="T17" s="2590"/>
      <c r="U17" s="2590"/>
      <c r="V17" s="342" t="s">
        <v>1027</v>
      </c>
      <c r="W17" s="559">
        <f>W16-W15</f>
        <v>0</v>
      </c>
      <c r="X17" s="1118" t="s">
        <v>1679</v>
      </c>
      <c r="Z17" s="790">
        <v>6</v>
      </c>
      <c r="AA17" s="2590" t="s">
        <v>1682</v>
      </c>
      <c r="AB17" s="2590"/>
      <c r="AC17" s="2590"/>
      <c r="AD17" s="342" t="s">
        <v>1027</v>
      </c>
      <c r="AE17" s="559">
        <f>AE16-AE15</f>
        <v>0</v>
      </c>
      <c r="AF17" s="1118" t="s">
        <v>1679</v>
      </c>
      <c r="AH17" s="790">
        <v>6</v>
      </c>
      <c r="AI17" s="2590" t="s">
        <v>1682</v>
      </c>
      <c r="AJ17" s="2590"/>
      <c r="AK17" s="2590"/>
      <c r="AL17" s="342" t="s">
        <v>1027</v>
      </c>
      <c r="AM17" s="559">
        <f>AM16-AM15</f>
        <v>0</v>
      </c>
      <c r="AN17" s="1118" t="s">
        <v>1679</v>
      </c>
    </row>
    <row r="18" spans="2:40" s="69" customFormat="1" ht="15" customHeight="1" thickBot="1">
      <c r="B18" s="840"/>
      <c r="J18" s="840"/>
      <c r="R18" s="840"/>
      <c r="Z18" s="840"/>
      <c r="AH18" s="840"/>
    </row>
    <row r="19" spans="2:40" s="69" customFormat="1" ht="15" customHeight="1">
      <c r="B19" s="741">
        <v>7</v>
      </c>
      <c r="C19" s="2591" t="s">
        <v>1683</v>
      </c>
      <c r="D19" s="2591"/>
      <c r="E19" s="2591"/>
      <c r="F19" s="327" t="s">
        <v>1684</v>
      </c>
      <c r="G19" s="527">
        <v>0</v>
      </c>
      <c r="H19" s="101" t="s">
        <v>1685</v>
      </c>
      <c r="J19" s="741">
        <v>7</v>
      </c>
      <c r="K19" s="2591" t="s">
        <v>1683</v>
      </c>
      <c r="L19" s="2591"/>
      <c r="M19" s="2591"/>
      <c r="N19" s="327" t="s">
        <v>1684</v>
      </c>
      <c r="O19" s="527">
        <v>0</v>
      </c>
      <c r="P19" s="101" t="s">
        <v>1685</v>
      </c>
      <c r="R19" s="741">
        <v>7</v>
      </c>
      <c r="S19" s="2591" t="s">
        <v>1683</v>
      </c>
      <c r="T19" s="2591"/>
      <c r="U19" s="2591"/>
      <c r="V19" s="327" t="s">
        <v>1684</v>
      </c>
      <c r="W19" s="527">
        <v>0</v>
      </c>
      <c r="X19" s="101" t="s">
        <v>1685</v>
      </c>
      <c r="Z19" s="741">
        <v>7</v>
      </c>
      <c r="AA19" s="2591" t="s">
        <v>1683</v>
      </c>
      <c r="AB19" s="2591"/>
      <c r="AC19" s="2591"/>
      <c r="AD19" s="327" t="s">
        <v>1684</v>
      </c>
      <c r="AE19" s="527">
        <v>0</v>
      </c>
      <c r="AF19" s="101" t="s">
        <v>1685</v>
      </c>
      <c r="AH19" s="741">
        <v>7</v>
      </c>
      <c r="AI19" s="2591" t="s">
        <v>1683</v>
      </c>
      <c r="AJ19" s="2591"/>
      <c r="AK19" s="2591"/>
      <c r="AL19" s="327" t="s">
        <v>1684</v>
      </c>
      <c r="AM19" s="527">
        <v>0</v>
      </c>
      <c r="AN19" s="101" t="s">
        <v>1685</v>
      </c>
    </row>
    <row r="20" spans="2:40" s="69" customFormat="1" ht="15" customHeight="1" thickBot="1">
      <c r="B20" s="790">
        <v>8</v>
      </c>
      <c r="C20" s="2590" t="s">
        <v>1686</v>
      </c>
      <c r="D20" s="2590"/>
      <c r="E20" s="2590"/>
      <c r="F20" s="342" t="s">
        <v>1687</v>
      </c>
      <c r="G20" s="559" t="e">
        <f>'1.3. Źródło c.o.'!Q119</f>
        <v>#DIV/0!</v>
      </c>
      <c r="H20" s="871" t="s">
        <v>371</v>
      </c>
      <c r="J20" s="790">
        <v>8</v>
      </c>
      <c r="K20" s="2590" t="s">
        <v>1686</v>
      </c>
      <c r="L20" s="2590"/>
      <c r="M20" s="2590"/>
      <c r="N20" s="342" t="s">
        <v>1687</v>
      </c>
      <c r="O20" s="559" t="e">
        <f>'1.3. Źródło c.o.'!Q119</f>
        <v>#DIV/0!</v>
      </c>
      <c r="P20" s="871" t="s">
        <v>371</v>
      </c>
      <c r="R20" s="790">
        <v>8</v>
      </c>
      <c r="S20" s="2590" t="s">
        <v>1686</v>
      </c>
      <c r="T20" s="2590"/>
      <c r="U20" s="2590"/>
      <c r="V20" s="342" t="s">
        <v>1687</v>
      </c>
      <c r="W20" s="559" t="e">
        <f>'1.3. Źródło c.o.'!Q119</f>
        <v>#DIV/0!</v>
      </c>
      <c r="X20" s="871" t="s">
        <v>371</v>
      </c>
      <c r="Z20" s="790">
        <v>8</v>
      </c>
      <c r="AA20" s="2590" t="s">
        <v>1686</v>
      </c>
      <c r="AB20" s="2590"/>
      <c r="AC20" s="2590"/>
      <c r="AD20" s="342" t="s">
        <v>1687</v>
      </c>
      <c r="AE20" s="559" t="e">
        <f>'1.3. Źródło c.o.'!Q119</f>
        <v>#DIV/0!</v>
      </c>
      <c r="AF20" s="871" t="s">
        <v>371</v>
      </c>
      <c r="AH20" s="790">
        <v>8</v>
      </c>
      <c r="AI20" s="2590" t="s">
        <v>1686</v>
      </c>
      <c r="AJ20" s="2590"/>
      <c r="AK20" s="2590"/>
      <c r="AL20" s="342" t="s">
        <v>1687</v>
      </c>
      <c r="AM20" s="559" t="e">
        <f>'1.3. Źródło c.o.'!Q119</f>
        <v>#DIV/0!</v>
      </c>
      <c r="AN20" s="871" t="s">
        <v>371</v>
      </c>
    </row>
    <row r="21" spans="2:40" s="69" customFormat="1" ht="15" customHeight="1" thickBot="1"/>
    <row r="22" spans="2:40" s="69" customFormat="1" ht="15" customHeight="1" thickBot="1">
      <c r="B22" s="204" t="s">
        <v>93</v>
      </c>
      <c r="C22" s="2602" t="s">
        <v>1688</v>
      </c>
      <c r="D22" s="2602"/>
      <c r="E22" s="2603"/>
      <c r="F22" s="2604" t="s">
        <v>248</v>
      </c>
      <c r="G22" s="2605"/>
      <c r="H22" s="795" t="s">
        <v>1689</v>
      </c>
      <c r="J22" s="204" t="s">
        <v>93</v>
      </c>
      <c r="K22" s="2602" t="s">
        <v>1688</v>
      </c>
      <c r="L22" s="2602"/>
      <c r="M22" s="2603"/>
      <c r="N22" s="2604" t="s">
        <v>248</v>
      </c>
      <c r="O22" s="2605"/>
      <c r="P22" s="795" t="s">
        <v>1689</v>
      </c>
      <c r="R22" s="204" t="s">
        <v>93</v>
      </c>
      <c r="S22" s="2602" t="s">
        <v>1688</v>
      </c>
      <c r="T22" s="2602"/>
      <c r="U22" s="2603"/>
      <c r="V22" s="2604" t="s">
        <v>248</v>
      </c>
      <c r="W22" s="2605"/>
      <c r="X22" s="795" t="s">
        <v>1689</v>
      </c>
      <c r="Z22" s="204" t="s">
        <v>93</v>
      </c>
      <c r="AA22" s="2602" t="s">
        <v>1688</v>
      </c>
      <c r="AB22" s="2602"/>
      <c r="AC22" s="2603"/>
      <c r="AD22" s="2604" t="s">
        <v>248</v>
      </c>
      <c r="AE22" s="2605"/>
      <c r="AF22" s="795" t="s">
        <v>1689</v>
      </c>
      <c r="AH22" s="204" t="s">
        <v>93</v>
      </c>
      <c r="AI22" s="2602" t="s">
        <v>1688</v>
      </c>
      <c r="AJ22" s="2602"/>
      <c r="AK22" s="2603"/>
      <c r="AL22" s="2604" t="s">
        <v>248</v>
      </c>
      <c r="AM22" s="2605"/>
      <c r="AN22" s="795" t="s">
        <v>1689</v>
      </c>
    </row>
    <row r="23" spans="2:40" s="69" customFormat="1" ht="15" customHeight="1">
      <c r="B23" s="741">
        <v>1</v>
      </c>
      <c r="C23" s="2606" t="s">
        <v>1690</v>
      </c>
      <c r="D23" s="2606"/>
      <c r="E23" s="2607"/>
      <c r="F23" s="527"/>
      <c r="G23" s="484" t="s">
        <v>1691</v>
      </c>
      <c r="H23" s="560"/>
      <c r="J23" s="741">
        <v>1</v>
      </c>
      <c r="K23" s="2581" t="s">
        <v>1692</v>
      </c>
      <c r="L23" s="2581"/>
      <c r="M23" s="2582"/>
      <c r="N23" s="527"/>
      <c r="O23" s="653" t="s">
        <v>1691</v>
      </c>
      <c r="P23" s="560"/>
      <c r="R23" s="741">
        <v>1</v>
      </c>
      <c r="S23" s="2581" t="s">
        <v>1693</v>
      </c>
      <c r="T23" s="2581"/>
      <c r="U23" s="2582"/>
      <c r="V23" s="527"/>
      <c r="W23" s="653" t="s">
        <v>1691</v>
      </c>
      <c r="X23" s="560"/>
      <c r="Z23" s="741">
        <v>1</v>
      </c>
      <c r="AA23" s="2581" t="s">
        <v>1693</v>
      </c>
      <c r="AB23" s="2581"/>
      <c r="AC23" s="2582"/>
      <c r="AD23" s="527">
        <v>0.9</v>
      </c>
      <c r="AE23" s="527" t="s">
        <v>1691</v>
      </c>
      <c r="AF23" s="560">
        <v>1</v>
      </c>
      <c r="AH23" s="741">
        <v>1</v>
      </c>
      <c r="AI23" s="2581" t="s">
        <v>1692</v>
      </c>
      <c r="AJ23" s="2581"/>
      <c r="AK23" s="2582"/>
      <c r="AL23" s="527"/>
      <c r="AM23" s="653" t="s">
        <v>1691</v>
      </c>
      <c r="AN23" s="560"/>
    </row>
    <row r="24" spans="2:40" s="69" customFormat="1" ht="15" customHeight="1">
      <c r="B24" s="789">
        <v>2</v>
      </c>
      <c r="C24" s="2583" t="s">
        <v>1694</v>
      </c>
      <c r="D24" s="2583"/>
      <c r="E24" s="2584"/>
      <c r="F24" s="493"/>
      <c r="G24" s="88" t="s">
        <v>1691</v>
      </c>
      <c r="H24" s="768"/>
      <c r="J24" s="789">
        <v>2</v>
      </c>
      <c r="K24" s="2583" t="s">
        <v>1695</v>
      </c>
      <c r="L24" s="2583"/>
      <c r="M24" s="2584"/>
      <c r="N24" s="493"/>
      <c r="O24" s="88" t="s">
        <v>1691</v>
      </c>
      <c r="P24" s="768"/>
      <c r="R24" s="789">
        <v>2</v>
      </c>
      <c r="S24" s="2583" t="s">
        <v>1696</v>
      </c>
      <c r="T24" s="2583"/>
      <c r="U24" s="2584"/>
      <c r="V24" s="493"/>
      <c r="W24" s="88" t="s">
        <v>1691</v>
      </c>
      <c r="X24" s="768"/>
      <c r="Z24" s="789">
        <v>2</v>
      </c>
      <c r="AA24" s="2583" t="s">
        <v>1696</v>
      </c>
      <c r="AB24" s="2583"/>
      <c r="AC24" s="2584"/>
      <c r="AD24" s="493">
        <v>0.8</v>
      </c>
      <c r="AE24" s="493" t="s">
        <v>1691</v>
      </c>
      <c r="AF24" s="768">
        <v>1</v>
      </c>
      <c r="AH24" s="789">
        <v>2</v>
      </c>
      <c r="AI24" s="2583" t="s">
        <v>1695</v>
      </c>
      <c r="AJ24" s="2583"/>
      <c r="AK24" s="2584"/>
      <c r="AL24" s="493"/>
      <c r="AM24" s="88" t="s">
        <v>1691</v>
      </c>
      <c r="AN24" s="768"/>
    </row>
    <row r="25" spans="2:40" s="69" customFormat="1" ht="15" customHeight="1" thickBot="1">
      <c r="B25" s="744">
        <v>3</v>
      </c>
      <c r="C25" s="2585" t="s">
        <v>1697</v>
      </c>
      <c r="D25" s="2585"/>
      <c r="E25" s="2586"/>
      <c r="F25" s="497"/>
      <c r="G25" s="913" t="s">
        <v>1691</v>
      </c>
      <c r="H25" s="952"/>
      <c r="J25" s="744">
        <v>3</v>
      </c>
      <c r="K25" s="2585" t="s">
        <v>1698</v>
      </c>
      <c r="L25" s="2585"/>
      <c r="M25" s="2586"/>
      <c r="N25" s="497"/>
      <c r="O25" s="913" t="s">
        <v>1691</v>
      </c>
      <c r="P25" s="952"/>
      <c r="R25" s="744">
        <v>3</v>
      </c>
      <c r="S25" s="2585" t="s">
        <v>1699</v>
      </c>
      <c r="T25" s="2585"/>
      <c r="U25" s="2586"/>
      <c r="V25" s="497"/>
      <c r="W25" s="913" t="s">
        <v>1691</v>
      </c>
      <c r="X25" s="952"/>
      <c r="Z25" s="744">
        <v>3</v>
      </c>
      <c r="AA25" s="2585" t="s">
        <v>1699</v>
      </c>
      <c r="AB25" s="2585"/>
      <c r="AC25" s="2586"/>
      <c r="AD25" s="497">
        <v>0.7</v>
      </c>
      <c r="AE25" s="497" t="s">
        <v>1691</v>
      </c>
      <c r="AF25" s="952">
        <v>1</v>
      </c>
      <c r="AH25" s="744">
        <v>3</v>
      </c>
      <c r="AI25" s="2585" t="s">
        <v>1698</v>
      </c>
      <c r="AJ25" s="2585"/>
      <c r="AK25" s="2586"/>
      <c r="AL25" s="497"/>
      <c r="AM25" s="913" t="s">
        <v>1691</v>
      </c>
      <c r="AN25" s="952"/>
    </row>
    <row r="26" spans="2:40" s="69" customFormat="1" ht="15" customHeight="1" thickBot="1"/>
    <row r="27" spans="2:40" s="69" customFormat="1" ht="15" customHeight="1">
      <c r="B27" s="247" t="s">
        <v>95</v>
      </c>
      <c r="C27" s="748" t="s">
        <v>1700</v>
      </c>
      <c r="D27" s="880" t="s">
        <v>666</v>
      </c>
      <c r="E27" s="880" t="s">
        <v>1701</v>
      </c>
      <c r="F27" s="2587" t="s">
        <v>1702</v>
      </c>
      <c r="G27" s="2588"/>
      <c r="H27" s="2589"/>
      <c r="J27" s="247" t="s">
        <v>95</v>
      </c>
      <c r="K27" s="796" t="s">
        <v>1700</v>
      </c>
      <c r="L27" s="880" t="s">
        <v>666</v>
      </c>
      <c r="M27" s="880" t="s">
        <v>1701</v>
      </c>
      <c r="N27" s="2587" t="s">
        <v>1702</v>
      </c>
      <c r="O27" s="2588"/>
      <c r="P27" s="2589"/>
      <c r="R27" s="247" t="s">
        <v>95</v>
      </c>
      <c r="S27" s="796" t="s">
        <v>1700</v>
      </c>
      <c r="T27" s="880" t="s">
        <v>666</v>
      </c>
      <c r="U27" s="880" t="s">
        <v>1701</v>
      </c>
      <c r="V27" s="2587" t="s">
        <v>1702</v>
      </c>
      <c r="W27" s="2588"/>
      <c r="X27" s="2589"/>
      <c r="Z27" s="247" t="s">
        <v>95</v>
      </c>
      <c r="AA27" s="796" t="s">
        <v>1700</v>
      </c>
      <c r="AB27" s="880" t="s">
        <v>666</v>
      </c>
      <c r="AC27" s="880" t="s">
        <v>1701</v>
      </c>
      <c r="AD27" s="2587" t="s">
        <v>1702</v>
      </c>
      <c r="AE27" s="2588"/>
      <c r="AF27" s="2589"/>
      <c r="AH27" s="247" t="s">
        <v>95</v>
      </c>
      <c r="AI27" s="796" t="s">
        <v>1700</v>
      </c>
      <c r="AJ27" s="880" t="s">
        <v>666</v>
      </c>
      <c r="AK27" s="880" t="s">
        <v>1701</v>
      </c>
      <c r="AL27" s="2587" t="s">
        <v>1702</v>
      </c>
      <c r="AM27" s="2588"/>
      <c r="AN27" s="2589"/>
    </row>
    <row r="28" spans="2:40" s="69" customFormat="1" ht="15" customHeight="1" thickBot="1">
      <c r="B28" s="749"/>
      <c r="C28" s="750"/>
      <c r="D28" s="793"/>
      <c r="E28" s="793" t="s">
        <v>1703</v>
      </c>
      <c r="F28" s="1004">
        <v>1</v>
      </c>
      <c r="G28" s="342">
        <v>2</v>
      </c>
      <c r="H28" s="847">
        <v>3</v>
      </c>
      <c r="J28" s="749"/>
      <c r="K28" s="750"/>
      <c r="L28" s="793"/>
      <c r="M28" s="793" t="s">
        <v>1703</v>
      </c>
      <c r="N28" s="1119">
        <v>1</v>
      </c>
      <c r="O28" s="342">
        <v>2</v>
      </c>
      <c r="P28" s="847">
        <v>3</v>
      </c>
      <c r="R28" s="749"/>
      <c r="S28" s="750"/>
      <c r="T28" s="793"/>
      <c r="U28" s="793" t="s">
        <v>1703</v>
      </c>
      <c r="V28" s="1119">
        <v>1</v>
      </c>
      <c r="W28" s="342">
        <v>2</v>
      </c>
      <c r="X28" s="847">
        <v>3</v>
      </c>
      <c r="Z28" s="749"/>
      <c r="AA28" s="750"/>
      <c r="AB28" s="793"/>
      <c r="AC28" s="793" t="s">
        <v>1703</v>
      </c>
      <c r="AD28" s="1119">
        <v>1</v>
      </c>
      <c r="AE28" s="342">
        <v>2</v>
      </c>
      <c r="AF28" s="847">
        <v>3</v>
      </c>
      <c r="AH28" s="749"/>
      <c r="AI28" s="750"/>
      <c r="AJ28" s="793"/>
      <c r="AK28" s="793" t="s">
        <v>1703</v>
      </c>
      <c r="AL28" s="1119">
        <v>1</v>
      </c>
      <c r="AM28" s="342">
        <v>2</v>
      </c>
      <c r="AN28" s="847">
        <v>3</v>
      </c>
    </row>
    <row r="29" spans="2:40" s="69" customFormat="1" ht="15" customHeight="1">
      <c r="B29" s="787">
        <v>1</v>
      </c>
      <c r="C29" s="797" t="s">
        <v>1704</v>
      </c>
      <c r="D29" s="788" t="s">
        <v>250</v>
      </c>
      <c r="E29" s="723"/>
      <c r="F29" s="723"/>
      <c r="G29" s="723"/>
      <c r="H29" s="721"/>
      <c r="J29" s="787">
        <v>1</v>
      </c>
      <c r="K29" s="797" t="s">
        <v>1704</v>
      </c>
      <c r="L29" s="788" t="s">
        <v>250</v>
      </c>
      <c r="M29" s="723"/>
      <c r="N29" s="723"/>
      <c r="O29" s="723"/>
      <c r="P29" s="721"/>
      <c r="R29" s="787">
        <v>1</v>
      </c>
      <c r="S29" s="797" t="s">
        <v>1704</v>
      </c>
      <c r="T29" s="788" t="s">
        <v>250</v>
      </c>
      <c r="U29" s="723"/>
      <c r="V29" s="723"/>
      <c r="W29" s="723"/>
      <c r="X29" s="721"/>
      <c r="Z29" s="787">
        <v>1</v>
      </c>
      <c r="AA29" s="797" t="s">
        <v>1704</v>
      </c>
      <c r="AB29" s="788" t="s">
        <v>250</v>
      </c>
      <c r="AC29" s="723"/>
      <c r="AD29" s="723"/>
      <c r="AE29" s="723"/>
      <c r="AF29" s="721"/>
      <c r="AH29" s="787">
        <v>1</v>
      </c>
      <c r="AI29" s="797" t="s">
        <v>1704</v>
      </c>
      <c r="AJ29" s="788" t="s">
        <v>250</v>
      </c>
      <c r="AK29" s="723"/>
      <c r="AL29" s="723"/>
      <c r="AM29" s="723"/>
      <c r="AN29" s="721"/>
    </row>
    <row r="30" spans="2:40" s="69" customFormat="1" ht="15" customHeight="1">
      <c r="B30" s="789">
        <v>2</v>
      </c>
      <c r="C30" s="738" t="s">
        <v>1705</v>
      </c>
      <c r="D30" s="866" t="s">
        <v>289</v>
      </c>
      <c r="E30" s="493"/>
      <c r="F30" s="493">
        <v>1</v>
      </c>
      <c r="G30" s="493">
        <f>F30</f>
        <v>1</v>
      </c>
      <c r="H30" s="768">
        <f>F30</f>
        <v>1</v>
      </c>
      <c r="J30" s="789">
        <v>2</v>
      </c>
      <c r="K30" s="738" t="s">
        <v>1705</v>
      </c>
      <c r="L30" s="866" t="s">
        <v>289</v>
      </c>
      <c r="M30" s="493"/>
      <c r="N30" s="493">
        <v>1</v>
      </c>
      <c r="O30" s="493">
        <f>N30</f>
        <v>1</v>
      </c>
      <c r="P30" s="768">
        <f>N30</f>
        <v>1</v>
      </c>
      <c r="R30" s="789">
        <v>2</v>
      </c>
      <c r="S30" s="738" t="s">
        <v>1705</v>
      </c>
      <c r="T30" s="866" t="s">
        <v>289</v>
      </c>
      <c r="U30" s="493"/>
      <c r="V30" s="493">
        <v>1</v>
      </c>
      <c r="W30" s="493">
        <f>V30</f>
        <v>1</v>
      </c>
      <c r="X30" s="768">
        <f>V30</f>
        <v>1</v>
      </c>
      <c r="Z30" s="789">
        <v>2</v>
      </c>
      <c r="AA30" s="738" t="s">
        <v>1705</v>
      </c>
      <c r="AB30" s="866" t="s">
        <v>289</v>
      </c>
      <c r="AC30" s="493"/>
      <c r="AD30" s="493">
        <v>1</v>
      </c>
      <c r="AE30" s="493">
        <f>AD30</f>
        <v>1</v>
      </c>
      <c r="AF30" s="768">
        <f>AD30</f>
        <v>1</v>
      </c>
      <c r="AH30" s="789">
        <v>2</v>
      </c>
      <c r="AI30" s="738" t="s">
        <v>1705</v>
      </c>
      <c r="AJ30" s="866" t="s">
        <v>289</v>
      </c>
      <c r="AK30" s="493"/>
      <c r="AL30" s="493">
        <v>1</v>
      </c>
      <c r="AM30" s="493">
        <f>AL30</f>
        <v>1</v>
      </c>
      <c r="AN30" s="768">
        <f>AL30</f>
        <v>1</v>
      </c>
    </row>
    <row r="31" spans="2:40" s="69" customFormat="1" ht="15" customHeight="1">
      <c r="B31" s="789">
        <v>3</v>
      </c>
      <c r="C31" s="738" t="s">
        <v>1706</v>
      </c>
      <c r="D31" s="866" t="s">
        <v>289</v>
      </c>
      <c r="E31" s="493"/>
      <c r="F31" s="493">
        <v>1</v>
      </c>
      <c r="G31" s="493">
        <f>F31</f>
        <v>1</v>
      </c>
      <c r="H31" s="768">
        <f>F31</f>
        <v>1</v>
      </c>
      <c r="J31" s="789">
        <v>3</v>
      </c>
      <c r="K31" s="738" t="s">
        <v>1706</v>
      </c>
      <c r="L31" s="866" t="s">
        <v>289</v>
      </c>
      <c r="M31" s="493"/>
      <c r="N31" s="493">
        <v>1</v>
      </c>
      <c r="O31" s="493">
        <f>N31</f>
        <v>1</v>
      </c>
      <c r="P31" s="768">
        <f>N31</f>
        <v>1</v>
      </c>
      <c r="R31" s="789">
        <v>3</v>
      </c>
      <c r="S31" s="738" t="s">
        <v>1706</v>
      </c>
      <c r="T31" s="866" t="s">
        <v>289</v>
      </c>
      <c r="U31" s="493"/>
      <c r="V31" s="493">
        <v>1</v>
      </c>
      <c r="W31" s="493">
        <f>V31</f>
        <v>1</v>
      </c>
      <c r="X31" s="768">
        <f>V31</f>
        <v>1</v>
      </c>
      <c r="Z31" s="789">
        <v>3</v>
      </c>
      <c r="AA31" s="738" t="s">
        <v>1706</v>
      </c>
      <c r="AB31" s="866" t="s">
        <v>289</v>
      </c>
      <c r="AC31" s="493"/>
      <c r="AD31" s="493">
        <v>1</v>
      </c>
      <c r="AE31" s="493">
        <f>AD31</f>
        <v>1</v>
      </c>
      <c r="AF31" s="768">
        <f>AD31</f>
        <v>1</v>
      </c>
      <c r="AH31" s="789">
        <v>3</v>
      </c>
      <c r="AI31" s="738" t="s">
        <v>1706</v>
      </c>
      <c r="AJ31" s="866" t="s">
        <v>289</v>
      </c>
      <c r="AK31" s="493"/>
      <c r="AL31" s="493">
        <v>1</v>
      </c>
      <c r="AM31" s="493">
        <f>AL31</f>
        <v>1</v>
      </c>
      <c r="AN31" s="768">
        <f>AL31</f>
        <v>1</v>
      </c>
    </row>
    <row r="32" spans="2:40" s="69" customFormat="1" ht="15" customHeight="1" thickBot="1">
      <c r="B32" s="790">
        <v>4</v>
      </c>
      <c r="C32" s="791" t="s">
        <v>1707</v>
      </c>
      <c r="D32" s="1120" t="s">
        <v>289</v>
      </c>
      <c r="E32" s="559"/>
      <c r="F32" s="559">
        <v>1</v>
      </c>
      <c r="G32" s="559">
        <f>F32</f>
        <v>1</v>
      </c>
      <c r="H32" s="561">
        <f>F32</f>
        <v>1</v>
      </c>
      <c r="J32" s="790">
        <v>4</v>
      </c>
      <c r="K32" s="791" t="s">
        <v>1707</v>
      </c>
      <c r="L32" s="1120" t="s">
        <v>289</v>
      </c>
      <c r="M32" s="559"/>
      <c r="N32" s="559">
        <v>1</v>
      </c>
      <c r="O32" s="559">
        <f>N32</f>
        <v>1</v>
      </c>
      <c r="P32" s="561">
        <f>N32</f>
        <v>1</v>
      </c>
      <c r="R32" s="790">
        <v>4</v>
      </c>
      <c r="S32" s="791" t="s">
        <v>1707</v>
      </c>
      <c r="T32" s="1120" t="s">
        <v>289</v>
      </c>
      <c r="U32" s="559"/>
      <c r="V32" s="559">
        <v>1</v>
      </c>
      <c r="W32" s="559">
        <f>V32</f>
        <v>1</v>
      </c>
      <c r="X32" s="561">
        <f>V32</f>
        <v>1</v>
      </c>
      <c r="Z32" s="790">
        <v>4</v>
      </c>
      <c r="AA32" s="791" t="s">
        <v>1707</v>
      </c>
      <c r="AB32" s="1120" t="s">
        <v>289</v>
      </c>
      <c r="AC32" s="559"/>
      <c r="AD32" s="559">
        <v>1</v>
      </c>
      <c r="AE32" s="559">
        <f>AD32</f>
        <v>1</v>
      </c>
      <c r="AF32" s="561">
        <f>AD32</f>
        <v>1</v>
      </c>
      <c r="AH32" s="790">
        <v>4</v>
      </c>
      <c r="AI32" s="791" t="s">
        <v>1707</v>
      </c>
      <c r="AJ32" s="1120" t="s">
        <v>289</v>
      </c>
      <c r="AK32" s="559"/>
      <c r="AL32" s="559">
        <v>1</v>
      </c>
      <c r="AM32" s="559">
        <f>AL32</f>
        <v>1</v>
      </c>
      <c r="AN32" s="561">
        <f>AL32</f>
        <v>1</v>
      </c>
    </row>
    <row r="33" spans="2:40" s="69" customFormat="1" ht="15" customHeight="1" thickBot="1"/>
    <row r="34" spans="2:40" s="69" customFormat="1" ht="15" customHeight="1">
      <c r="B34" s="741">
        <v>5</v>
      </c>
      <c r="C34" s="798" t="s">
        <v>1708</v>
      </c>
      <c r="D34" s="327" t="s">
        <v>618</v>
      </c>
      <c r="E34" s="527">
        <f>0.00001*8.64*G14*G12*E29</f>
        <v>0</v>
      </c>
      <c r="F34" s="527">
        <f>0.00001*8.64*G14*G12*F29</f>
        <v>0</v>
      </c>
      <c r="G34" s="527">
        <f>0.00001*8.64*G14*G12*G29</f>
        <v>0</v>
      </c>
      <c r="H34" s="560">
        <f>0.00001*8.64*G14*G12*H29</f>
        <v>0</v>
      </c>
      <c r="J34" s="741">
        <v>5</v>
      </c>
      <c r="K34" s="798" t="s">
        <v>1708</v>
      </c>
      <c r="L34" s="327" t="s">
        <v>618</v>
      </c>
      <c r="M34" s="527">
        <f>0.00001*8.64*O14*O12*M29</f>
        <v>0</v>
      </c>
      <c r="N34" s="527">
        <f>0.00001*8.64*O14*O12*N29</f>
        <v>0</v>
      </c>
      <c r="O34" s="527">
        <f>0.00001*8.64*O14*O12*O29</f>
        <v>0</v>
      </c>
      <c r="P34" s="560">
        <f>0.00001*8.64*O14*O12*P29</f>
        <v>0</v>
      </c>
      <c r="R34" s="741">
        <v>5</v>
      </c>
      <c r="S34" s="798" t="s">
        <v>1708</v>
      </c>
      <c r="T34" s="327" t="s">
        <v>618</v>
      </c>
      <c r="U34" s="527">
        <f>0.00001*8.64*W14*W12*U29</f>
        <v>0</v>
      </c>
      <c r="V34" s="527">
        <f>0.00001*8.64*W14*W12*V29</f>
        <v>0</v>
      </c>
      <c r="W34" s="527">
        <f>0.00001*8.64*W14*W12*W29</f>
        <v>0</v>
      </c>
      <c r="X34" s="560">
        <f>0.00001*8.64*W14*W12*X29</f>
        <v>0</v>
      </c>
      <c r="Z34" s="741">
        <v>5</v>
      </c>
      <c r="AA34" s="798" t="s">
        <v>1708</v>
      </c>
      <c r="AB34" s="327" t="s">
        <v>618</v>
      </c>
      <c r="AC34" s="527">
        <f>0.00001*8.64*AE14*AE12*AC29</f>
        <v>0</v>
      </c>
      <c r="AD34" s="527">
        <f>0.00001*8.64*AE14*AE12*AD29</f>
        <v>0</v>
      </c>
      <c r="AE34" s="527">
        <f>0.00001*8.64*AE14*AE12*AE29</f>
        <v>0</v>
      </c>
      <c r="AF34" s="560">
        <f>0.00001*8.64*AE14*AE12*AF29</f>
        <v>0</v>
      </c>
      <c r="AH34" s="741">
        <v>5</v>
      </c>
      <c r="AI34" s="798" t="s">
        <v>1708</v>
      </c>
      <c r="AJ34" s="327" t="s">
        <v>618</v>
      </c>
      <c r="AK34" s="527">
        <f>0.00001*8.64*AM14*AM12*AK29</f>
        <v>0</v>
      </c>
      <c r="AL34" s="527">
        <f>0.00001*8.64*AM14*AM12*AL29</f>
        <v>0</v>
      </c>
      <c r="AM34" s="527">
        <f>0.00001*8.64*AM14*AM12*AM29</f>
        <v>0</v>
      </c>
      <c r="AN34" s="560">
        <f>0.00001*8.64*AM14*AM12*AN29</f>
        <v>0</v>
      </c>
    </row>
    <row r="35" spans="2:40" s="69" customFormat="1" ht="15" customHeight="1">
      <c r="B35" s="789">
        <v>6</v>
      </c>
      <c r="C35" s="738" t="s">
        <v>1709</v>
      </c>
      <c r="D35" s="330" t="s">
        <v>618</v>
      </c>
      <c r="E35" s="493">
        <f xml:space="preserve"> 0.00001*2.94*E30*E31*E32*G13*G14</f>
        <v>0</v>
      </c>
      <c r="F35" s="493">
        <f xml:space="preserve"> 0.00001*2.94*F30*F31*F32*G13*G14</f>
        <v>0</v>
      </c>
      <c r="G35" s="493">
        <f xml:space="preserve"> 0.00001*2.94*G30*G31*G32*G13*G14</f>
        <v>0</v>
      </c>
      <c r="H35" s="768">
        <f xml:space="preserve"> 0.00001*2.94*H30*H31*H32*G13*G14</f>
        <v>0</v>
      </c>
      <c r="J35" s="789">
        <v>6</v>
      </c>
      <c r="K35" s="738" t="s">
        <v>1709</v>
      </c>
      <c r="L35" s="330" t="s">
        <v>618</v>
      </c>
      <c r="M35" s="493">
        <f xml:space="preserve"> 0.00001*2.94*M30*M31*M32*O13*O14</f>
        <v>0</v>
      </c>
      <c r="N35" s="493">
        <f xml:space="preserve"> 0.00001*2.94*N30*N31*N32*O13*O14</f>
        <v>0</v>
      </c>
      <c r="O35" s="493">
        <f xml:space="preserve"> 0.00001*2.94*O30*O31*O32*O13*O14</f>
        <v>0</v>
      </c>
      <c r="P35" s="768">
        <f xml:space="preserve"> 0.00001*2.94*P30*P31*P32*O13*O14</f>
        <v>0</v>
      </c>
      <c r="R35" s="789">
        <v>6</v>
      </c>
      <c r="S35" s="738" t="s">
        <v>1709</v>
      </c>
      <c r="T35" s="330" t="s">
        <v>618</v>
      </c>
      <c r="U35" s="493">
        <f xml:space="preserve"> 0.00001*2.94*U30*U31*U32*W13*W14</f>
        <v>0</v>
      </c>
      <c r="V35" s="493">
        <f xml:space="preserve"> 0.00001*2.94*V30*V31*V32*W13*W14</f>
        <v>0</v>
      </c>
      <c r="W35" s="493">
        <f xml:space="preserve"> 0.00001*2.94*W30*W31*W32*W13*W14</f>
        <v>0</v>
      </c>
      <c r="X35" s="768">
        <f xml:space="preserve"> 0.00001*2.94*X30*X31*X32*W13*W14</f>
        <v>0</v>
      </c>
      <c r="Z35" s="789">
        <v>6</v>
      </c>
      <c r="AA35" s="738" t="s">
        <v>1709</v>
      </c>
      <c r="AB35" s="330" t="s">
        <v>618</v>
      </c>
      <c r="AC35" s="493">
        <f xml:space="preserve"> 0.00001*2.94*AC30*AC31*AC32*AE13*AE14</f>
        <v>0</v>
      </c>
      <c r="AD35" s="493">
        <f xml:space="preserve"> 0.00001*2.94*AD30*AD31*AD32*AE13*AE14</f>
        <v>0</v>
      </c>
      <c r="AE35" s="493">
        <f xml:space="preserve"> 0.00001*2.94*AE30*AE31*AE32*AE13*AE14</f>
        <v>0</v>
      </c>
      <c r="AF35" s="768">
        <f xml:space="preserve"> 0.00001*2.94*AF30*AF31*AF32*AE13*AE14</f>
        <v>0</v>
      </c>
      <c r="AH35" s="789">
        <v>6</v>
      </c>
      <c r="AI35" s="738" t="s">
        <v>1709</v>
      </c>
      <c r="AJ35" s="330" t="s">
        <v>618</v>
      </c>
      <c r="AK35" s="493">
        <f xml:space="preserve"> 0.00001*2.94*AK30*AK31*AK32*AM13*AM14</f>
        <v>0</v>
      </c>
      <c r="AL35" s="493">
        <f xml:space="preserve"> 0.00001*2.94*AL30*AL31*AL32*AM13*AM14</f>
        <v>0</v>
      </c>
      <c r="AM35" s="493">
        <f xml:space="preserve"> 0.00001*2.94*AM30*AM31*AM32*AM13*AM14</f>
        <v>0</v>
      </c>
      <c r="AN35" s="768">
        <f xml:space="preserve"> 0.00001*2.94*AN30*AN31*AN32*AM13*AM14</f>
        <v>0</v>
      </c>
    </row>
    <row r="36" spans="2:40" s="69" customFormat="1" ht="15" customHeight="1">
      <c r="B36" s="789">
        <v>7</v>
      </c>
      <c r="C36" s="799" t="s">
        <v>1710</v>
      </c>
      <c r="D36" s="330" t="s">
        <v>618</v>
      </c>
      <c r="E36" s="493">
        <f>E34+E35</f>
        <v>0</v>
      </c>
      <c r="F36" s="493">
        <f>F34+F35</f>
        <v>0</v>
      </c>
      <c r="G36" s="493">
        <f>G34+G35</f>
        <v>0</v>
      </c>
      <c r="H36" s="768">
        <f>H34+H35</f>
        <v>0</v>
      </c>
      <c r="J36" s="789">
        <v>7</v>
      </c>
      <c r="K36" s="799" t="s">
        <v>1710</v>
      </c>
      <c r="L36" s="330" t="s">
        <v>618</v>
      </c>
      <c r="M36" s="493">
        <f>M34+M35</f>
        <v>0</v>
      </c>
      <c r="N36" s="493">
        <f>N34+N35</f>
        <v>0</v>
      </c>
      <c r="O36" s="493">
        <f>O34+O35</f>
        <v>0</v>
      </c>
      <c r="P36" s="768">
        <f>P34+P35</f>
        <v>0</v>
      </c>
      <c r="R36" s="789">
        <v>7</v>
      </c>
      <c r="S36" s="799" t="s">
        <v>1710</v>
      </c>
      <c r="T36" s="330" t="s">
        <v>618</v>
      </c>
      <c r="U36" s="493">
        <f>U34+U35</f>
        <v>0</v>
      </c>
      <c r="V36" s="493">
        <f>V34+V35</f>
        <v>0</v>
      </c>
      <c r="W36" s="493">
        <f>W34+W35</f>
        <v>0</v>
      </c>
      <c r="X36" s="768">
        <f>X34+X35</f>
        <v>0</v>
      </c>
      <c r="Z36" s="789">
        <v>7</v>
      </c>
      <c r="AA36" s="799" t="s">
        <v>1710</v>
      </c>
      <c r="AB36" s="330" t="s">
        <v>618</v>
      </c>
      <c r="AC36" s="493">
        <f>AC34+AC35</f>
        <v>0</v>
      </c>
      <c r="AD36" s="493">
        <f>AD34+AD35</f>
        <v>0</v>
      </c>
      <c r="AE36" s="493">
        <f>AE34+AE35</f>
        <v>0</v>
      </c>
      <c r="AF36" s="768">
        <f>AF34+AF35</f>
        <v>0</v>
      </c>
      <c r="AH36" s="789">
        <v>7</v>
      </c>
      <c r="AI36" s="799" t="s">
        <v>1710</v>
      </c>
      <c r="AJ36" s="330" t="s">
        <v>618</v>
      </c>
      <c r="AK36" s="493">
        <f>AK34+AK35</f>
        <v>0</v>
      </c>
      <c r="AL36" s="493">
        <f>AL34+AL35</f>
        <v>0</v>
      </c>
      <c r="AM36" s="493">
        <f>AM34+AM35</f>
        <v>0</v>
      </c>
      <c r="AN36" s="768">
        <f>AN34+AN35</f>
        <v>0</v>
      </c>
    </row>
    <row r="37" spans="2:40" s="69" customFormat="1" ht="15" customHeight="1">
      <c r="B37" s="789">
        <v>8</v>
      </c>
      <c r="C37" s="738" t="s">
        <v>1711</v>
      </c>
      <c r="D37" s="330" t="s">
        <v>257</v>
      </c>
      <c r="E37" s="493">
        <f>0.001*G12*G17*E29</f>
        <v>0</v>
      </c>
      <c r="F37" s="493">
        <f>0.001*G12*G17*F29</f>
        <v>0</v>
      </c>
      <c r="G37" s="493">
        <f>0.001*G12*G17*G29</f>
        <v>0</v>
      </c>
      <c r="H37" s="768">
        <f>0.001*G12*G17*H29</f>
        <v>0</v>
      </c>
      <c r="J37" s="789">
        <v>8</v>
      </c>
      <c r="K37" s="738" t="s">
        <v>1711</v>
      </c>
      <c r="L37" s="330" t="s">
        <v>257</v>
      </c>
      <c r="M37" s="493">
        <f>0.001*O12*O17*M29</f>
        <v>0</v>
      </c>
      <c r="N37" s="493">
        <f>0.001*O12*O17*N29</f>
        <v>0</v>
      </c>
      <c r="O37" s="493">
        <f>0.001*O12*O17*O29</f>
        <v>0</v>
      </c>
      <c r="P37" s="768">
        <f>0.001*O12*O17*P29</f>
        <v>0</v>
      </c>
      <c r="R37" s="789">
        <v>8</v>
      </c>
      <c r="S37" s="738" t="s">
        <v>1711</v>
      </c>
      <c r="T37" s="330" t="s">
        <v>257</v>
      </c>
      <c r="U37" s="493">
        <f>0.001*W12*W17*U29</f>
        <v>0</v>
      </c>
      <c r="V37" s="493">
        <f>0.001*W12*W17*V29</f>
        <v>0</v>
      </c>
      <c r="W37" s="493">
        <f>0.001*W12*W17*W29</f>
        <v>0</v>
      </c>
      <c r="X37" s="768">
        <f>0.001*W12*W17*X29</f>
        <v>0</v>
      </c>
      <c r="Z37" s="789">
        <v>8</v>
      </c>
      <c r="AA37" s="738" t="s">
        <v>1711</v>
      </c>
      <c r="AB37" s="330" t="s">
        <v>257</v>
      </c>
      <c r="AC37" s="493">
        <f>0.001*AE12*AE17*AC29</f>
        <v>0</v>
      </c>
      <c r="AD37" s="493">
        <f>0.001*AE12*AE17*AD29</f>
        <v>0</v>
      </c>
      <c r="AE37" s="493">
        <f>0.001*AE12*AE17*AE29</f>
        <v>0</v>
      </c>
      <c r="AF37" s="768">
        <f>0.001*AE12*AE17*AF29</f>
        <v>0</v>
      </c>
      <c r="AH37" s="789">
        <v>8</v>
      </c>
      <c r="AI37" s="738" t="s">
        <v>1711</v>
      </c>
      <c r="AJ37" s="330" t="s">
        <v>257</v>
      </c>
      <c r="AK37" s="493">
        <f>0.001*AM12*AM17*AK29</f>
        <v>0</v>
      </c>
      <c r="AL37" s="493">
        <f>0.001*AM12*AM17*AL29</f>
        <v>0</v>
      </c>
      <c r="AM37" s="493">
        <f>0.001*AM12*AM17*AM29</f>
        <v>0</v>
      </c>
      <c r="AN37" s="768">
        <f>0.001*AM12*AM17*AN29</f>
        <v>0</v>
      </c>
    </row>
    <row r="38" spans="2:40" s="69" customFormat="1" ht="15" customHeight="1">
      <c r="B38" s="789">
        <v>9</v>
      </c>
      <c r="C38" s="738" t="s">
        <v>1712</v>
      </c>
      <c r="D38" s="330" t="s">
        <v>257</v>
      </c>
      <c r="E38" s="493">
        <f>0.0001*3.4*E31*E32*G13*G17</f>
        <v>0</v>
      </c>
      <c r="F38" s="493">
        <f>0.0001*3.4*F31*F32*G13*G17</f>
        <v>0</v>
      </c>
      <c r="G38" s="493">
        <f>0.0001*3.4*G31*G32*G13*G17</f>
        <v>0</v>
      </c>
      <c r="H38" s="768">
        <f>0.0001*3.4*H31*H32*G13*G17</f>
        <v>0</v>
      </c>
      <c r="J38" s="789">
        <v>9</v>
      </c>
      <c r="K38" s="738" t="s">
        <v>1712</v>
      </c>
      <c r="L38" s="330" t="s">
        <v>257</v>
      </c>
      <c r="M38" s="493">
        <f>0.0001*3.4*M31*M32*O13*O17</f>
        <v>0</v>
      </c>
      <c r="N38" s="493">
        <f>0.0001*3.4*N31*N32*O13*O17</f>
        <v>0</v>
      </c>
      <c r="O38" s="493">
        <f>0.0001*3.4*O31*O32*O13*O17</f>
        <v>0</v>
      </c>
      <c r="P38" s="768">
        <f>0.0001*3.4*P31*P32*O13*O17</f>
        <v>0</v>
      </c>
      <c r="R38" s="789">
        <v>9</v>
      </c>
      <c r="S38" s="738" t="s">
        <v>1712</v>
      </c>
      <c r="T38" s="330" t="s">
        <v>257</v>
      </c>
      <c r="U38" s="493">
        <f>0.0001*3.4*U31*U32*W13*W17</f>
        <v>0</v>
      </c>
      <c r="V38" s="493">
        <f>0.0001*3.4*V31*V32*W13*W17</f>
        <v>0</v>
      </c>
      <c r="W38" s="493">
        <f>0.0001*3.4*W31*W32*W13*W17</f>
        <v>0</v>
      </c>
      <c r="X38" s="768">
        <f>0.0001*3.4*X31*X32*W13*W17</f>
        <v>0</v>
      </c>
      <c r="Z38" s="789">
        <v>9</v>
      </c>
      <c r="AA38" s="738" t="s">
        <v>1712</v>
      </c>
      <c r="AB38" s="330" t="s">
        <v>257</v>
      </c>
      <c r="AC38" s="493">
        <f>0.0001*3.4*AC31*AC32*AE13*AE17</f>
        <v>0</v>
      </c>
      <c r="AD38" s="493">
        <f>0.0001*3.4*AD31*AD32*AE13*AE17</f>
        <v>0</v>
      </c>
      <c r="AE38" s="493">
        <f>0.0001*3.4*AE31*AE32*AE13*AE17</f>
        <v>0</v>
      </c>
      <c r="AF38" s="768">
        <f>0.0001*3.4*AF31*AF32*AE13*AE17</f>
        <v>0</v>
      </c>
      <c r="AH38" s="789">
        <v>9</v>
      </c>
      <c r="AI38" s="738" t="s">
        <v>1712</v>
      </c>
      <c r="AJ38" s="330" t="s">
        <v>257</v>
      </c>
      <c r="AK38" s="493">
        <f>0.0001*3.4*AK31*AK32*AM13*AM17</f>
        <v>0</v>
      </c>
      <c r="AL38" s="493">
        <f>0.0001*3.4*AL31*AL32*AM13*AM17</f>
        <v>0</v>
      </c>
      <c r="AM38" s="493">
        <f>0.0001*3.4*AM31*AM32*AM13*AM17</f>
        <v>0</v>
      </c>
      <c r="AN38" s="768">
        <f>0.0001*3.4*AN31*AN32*AM13*AM17</f>
        <v>0</v>
      </c>
    </row>
    <row r="39" spans="2:40" s="69" customFormat="1" ht="15" customHeight="1" thickBot="1">
      <c r="B39" s="790">
        <v>10</v>
      </c>
      <c r="C39" s="746" t="s">
        <v>1713</v>
      </c>
      <c r="D39" s="342" t="s">
        <v>257</v>
      </c>
      <c r="E39" s="559">
        <f>E37+E38</f>
        <v>0</v>
      </c>
      <c r="F39" s="559">
        <f>F37+F38</f>
        <v>0</v>
      </c>
      <c r="G39" s="559">
        <f>G37+G38</f>
        <v>0</v>
      </c>
      <c r="H39" s="561">
        <f>H37+H38</f>
        <v>0</v>
      </c>
      <c r="J39" s="790">
        <v>10</v>
      </c>
      <c r="K39" s="746" t="s">
        <v>1713</v>
      </c>
      <c r="L39" s="342" t="s">
        <v>257</v>
      </c>
      <c r="M39" s="559">
        <f>M37+M38</f>
        <v>0</v>
      </c>
      <c r="N39" s="559">
        <f>N37+N38</f>
        <v>0</v>
      </c>
      <c r="O39" s="559">
        <f>O37+O38</f>
        <v>0</v>
      </c>
      <c r="P39" s="561">
        <f>P37+P38</f>
        <v>0</v>
      </c>
      <c r="R39" s="790">
        <v>10</v>
      </c>
      <c r="S39" s="746" t="s">
        <v>1713</v>
      </c>
      <c r="T39" s="342" t="s">
        <v>257</v>
      </c>
      <c r="U39" s="559">
        <f>U37+U38</f>
        <v>0</v>
      </c>
      <c r="V39" s="559">
        <f>V37+V38</f>
        <v>0</v>
      </c>
      <c r="W39" s="559">
        <f>W37+W38</f>
        <v>0</v>
      </c>
      <c r="X39" s="561">
        <f>X37+X38</f>
        <v>0</v>
      </c>
      <c r="Z39" s="790">
        <v>10</v>
      </c>
      <c r="AA39" s="746" t="s">
        <v>1713</v>
      </c>
      <c r="AB39" s="342" t="s">
        <v>257</v>
      </c>
      <c r="AC39" s="559">
        <f>AC37+AC38</f>
        <v>0</v>
      </c>
      <c r="AD39" s="559">
        <f>AD37+AD38</f>
        <v>0</v>
      </c>
      <c r="AE39" s="559">
        <f>AE37+AE38</f>
        <v>0</v>
      </c>
      <c r="AF39" s="561">
        <f>AF37+AF38</f>
        <v>0</v>
      </c>
      <c r="AH39" s="790">
        <v>10</v>
      </c>
      <c r="AI39" s="746" t="s">
        <v>1713</v>
      </c>
      <c r="AJ39" s="342" t="s">
        <v>257</v>
      </c>
      <c r="AK39" s="559">
        <f>AK37+AK38</f>
        <v>0</v>
      </c>
      <c r="AL39" s="559">
        <f>AL37+AL38</f>
        <v>0</v>
      </c>
      <c r="AM39" s="559">
        <f>AM37+AM38</f>
        <v>0</v>
      </c>
      <c r="AN39" s="561">
        <f>AN37+AN38</f>
        <v>0</v>
      </c>
    </row>
    <row r="40" spans="2:40" s="69" customFormat="1" ht="15" customHeight="1" thickBot="1"/>
    <row r="41" spans="2:40" s="69" customFormat="1" ht="15" customHeight="1">
      <c r="B41" s="800">
        <v>11</v>
      </c>
      <c r="C41" s="801" t="s">
        <v>1714</v>
      </c>
      <c r="D41" s="1121"/>
      <c r="E41" s="1121"/>
      <c r="F41" s="1121"/>
      <c r="G41" s="1121"/>
      <c r="H41" s="1123"/>
      <c r="J41" s="800">
        <v>11</v>
      </c>
      <c r="K41" s="801" t="s">
        <v>1714</v>
      </c>
      <c r="L41" s="1121"/>
      <c r="M41" s="1121"/>
      <c r="N41" s="1122"/>
      <c r="O41" s="1121"/>
      <c r="P41" s="1123"/>
      <c r="R41" s="800">
        <v>11</v>
      </c>
      <c r="S41" s="801" t="s">
        <v>1714</v>
      </c>
      <c r="T41" s="1121"/>
      <c r="U41" s="1121"/>
      <c r="V41" s="1122"/>
      <c r="W41" s="1121"/>
      <c r="X41" s="1123"/>
      <c r="Z41" s="800">
        <v>11</v>
      </c>
      <c r="AA41" s="801" t="s">
        <v>1714</v>
      </c>
      <c r="AB41" s="1121"/>
      <c r="AC41" s="1121"/>
      <c r="AD41" s="1122"/>
      <c r="AE41" s="1121"/>
      <c r="AF41" s="1123"/>
      <c r="AH41" s="800">
        <v>11</v>
      </c>
      <c r="AI41" s="801" t="s">
        <v>1714</v>
      </c>
      <c r="AJ41" s="1121"/>
      <c r="AK41" s="1121"/>
      <c r="AL41" s="1122"/>
      <c r="AM41" s="1121"/>
      <c r="AN41" s="1123"/>
    </row>
    <row r="42" spans="2:40" s="69" customFormat="1" ht="15" customHeight="1">
      <c r="B42" s="787"/>
      <c r="C42" s="797" t="s">
        <v>1715</v>
      </c>
      <c r="D42" s="788" t="s">
        <v>375</v>
      </c>
      <c r="E42" s="788"/>
      <c r="F42" s="493" t="e">
        <f>(E36-F36)*G20+12*(E39-F39)*G19</f>
        <v>#DIV/0!</v>
      </c>
      <c r="G42" s="493" t="e">
        <f>(E36-G36)*G20+12*(E39-G39)*G19</f>
        <v>#DIV/0!</v>
      </c>
      <c r="H42" s="768" t="e">
        <f>(E36-H36)*G20+12*(E39-H39)*G19</f>
        <v>#DIV/0!</v>
      </c>
      <c r="J42" s="787"/>
      <c r="K42" s="797" t="s">
        <v>1715</v>
      </c>
      <c r="L42" s="788" t="s">
        <v>375</v>
      </c>
      <c r="M42" s="788"/>
      <c r="N42" s="493" t="e">
        <f>(M36-N36)*O20+12*(M39-N39)*O19</f>
        <v>#DIV/0!</v>
      </c>
      <c r="O42" s="493" t="e">
        <f>(M36-O36)*O20+12*(M39-O39)*O19</f>
        <v>#DIV/0!</v>
      </c>
      <c r="P42" s="768" t="e">
        <f>(M36-P36)*O20+12*(M39-P39)*O19</f>
        <v>#DIV/0!</v>
      </c>
      <c r="R42" s="787"/>
      <c r="S42" s="797" t="s">
        <v>1715</v>
      </c>
      <c r="T42" s="788" t="s">
        <v>375</v>
      </c>
      <c r="U42" s="788"/>
      <c r="V42" s="493" t="e">
        <f>(U36-V36)*W20+12*(U39-V39)*W19</f>
        <v>#DIV/0!</v>
      </c>
      <c r="W42" s="493" t="e">
        <f>(U36-W36)*W20+12*(U39-W39)*W19</f>
        <v>#DIV/0!</v>
      </c>
      <c r="X42" s="768" t="e">
        <f>(U36-X36)*W20+12*(U39-X39)*W19</f>
        <v>#DIV/0!</v>
      </c>
      <c r="Z42" s="787"/>
      <c r="AA42" s="797" t="s">
        <v>1715</v>
      </c>
      <c r="AB42" s="788" t="s">
        <v>375</v>
      </c>
      <c r="AC42" s="788"/>
      <c r="AD42" s="493" t="e">
        <f>(AC36-AD36)*AE20+12*(AC39-AD39)*AE19</f>
        <v>#DIV/0!</v>
      </c>
      <c r="AE42" s="493" t="e">
        <f>(AC36-AE36)*AE20+12*(AC39-AE39)*AE19</f>
        <v>#DIV/0!</v>
      </c>
      <c r="AF42" s="768" t="e">
        <f>(AC36-AF36)*AE20+12*(AC39-AF39)*AE19</f>
        <v>#DIV/0!</v>
      </c>
      <c r="AH42" s="787"/>
      <c r="AI42" s="797" t="s">
        <v>1715</v>
      </c>
      <c r="AJ42" s="788" t="s">
        <v>375</v>
      </c>
      <c r="AK42" s="788"/>
      <c r="AL42" s="493" t="e">
        <f>(AK36-AL36)*AM20+12*(AK39-AL39)*AM19</f>
        <v>#DIV/0!</v>
      </c>
      <c r="AM42" s="493" t="e">
        <f>(AK36-AM36)*AM20+12*(AK39-AM39)*AM19</f>
        <v>#DIV/0!</v>
      </c>
      <c r="AN42" s="768" t="e">
        <f>(AK36-AN36)*AM20+12*(AK39-AN39)*AM19</f>
        <v>#DIV/0!</v>
      </c>
    </row>
    <row r="43" spans="2:40" s="69" customFormat="1" ht="15" customHeight="1">
      <c r="B43" s="789">
        <v>12</v>
      </c>
      <c r="C43" s="738" t="s">
        <v>1716</v>
      </c>
      <c r="D43" s="788" t="s">
        <v>1717</v>
      </c>
      <c r="E43" s="330"/>
      <c r="F43" s="493"/>
      <c r="G43" s="493"/>
      <c r="H43" s="768"/>
      <c r="J43" s="789">
        <v>12</v>
      </c>
      <c r="K43" s="738" t="s">
        <v>1716</v>
      </c>
      <c r="L43" s="788" t="s">
        <v>1717</v>
      </c>
      <c r="M43" s="330"/>
      <c r="N43" s="493"/>
      <c r="O43" s="493"/>
      <c r="P43" s="768"/>
      <c r="R43" s="789">
        <v>12</v>
      </c>
      <c r="S43" s="738" t="s">
        <v>1716</v>
      </c>
      <c r="T43" s="788" t="s">
        <v>1717</v>
      </c>
      <c r="U43" s="330"/>
      <c r="V43" s="493"/>
      <c r="W43" s="493"/>
      <c r="X43" s="768"/>
      <c r="Z43" s="789">
        <v>12</v>
      </c>
      <c r="AA43" s="738" t="s">
        <v>1716</v>
      </c>
      <c r="AB43" s="788" t="s">
        <v>1717</v>
      </c>
      <c r="AC43" s="330"/>
      <c r="AD43" s="493"/>
      <c r="AE43" s="493"/>
      <c r="AF43" s="768"/>
      <c r="AH43" s="789">
        <v>12</v>
      </c>
      <c r="AI43" s="738" t="s">
        <v>1716</v>
      </c>
      <c r="AJ43" s="788" t="s">
        <v>1717</v>
      </c>
      <c r="AK43" s="330"/>
      <c r="AL43" s="493"/>
      <c r="AM43" s="493"/>
      <c r="AN43" s="768"/>
    </row>
    <row r="44" spans="2:40" s="69" customFormat="1" ht="15" customHeight="1">
      <c r="B44" s="789">
        <v>13</v>
      </c>
      <c r="C44" s="738" t="s">
        <v>1718</v>
      </c>
      <c r="D44" s="330" t="s">
        <v>382</v>
      </c>
      <c r="E44" s="330"/>
      <c r="F44" s="493">
        <f>G12*F43</f>
        <v>0</v>
      </c>
      <c r="G44" s="493">
        <f>G12*G43</f>
        <v>0</v>
      </c>
      <c r="H44" s="768">
        <f>G12*H43</f>
        <v>0</v>
      </c>
      <c r="J44" s="789">
        <v>13</v>
      </c>
      <c r="K44" s="738" t="s">
        <v>1718</v>
      </c>
      <c r="L44" s="330" t="s">
        <v>382</v>
      </c>
      <c r="M44" s="330"/>
      <c r="N44" s="493">
        <f>O12*N43</f>
        <v>0</v>
      </c>
      <c r="O44" s="493">
        <f>O12*O43</f>
        <v>0</v>
      </c>
      <c r="P44" s="768">
        <f>O12*P43</f>
        <v>0</v>
      </c>
      <c r="R44" s="789">
        <v>13</v>
      </c>
      <c r="S44" s="738" t="s">
        <v>1718</v>
      </c>
      <c r="T44" s="330" t="s">
        <v>382</v>
      </c>
      <c r="U44" s="330"/>
      <c r="V44" s="493">
        <f>W12*V43</f>
        <v>0</v>
      </c>
      <c r="W44" s="493">
        <f>W12*W43</f>
        <v>0</v>
      </c>
      <c r="X44" s="768">
        <f>W12*X43</f>
        <v>0</v>
      </c>
      <c r="Z44" s="789">
        <v>13</v>
      </c>
      <c r="AA44" s="738" t="s">
        <v>1718</v>
      </c>
      <c r="AB44" s="330" t="s">
        <v>382</v>
      </c>
      <c r="AC44" s="330"/>
      <c r="AD44" s="493">
        <f>AE12*AD43</f>
        <v>0</v>
      </c>
      <c r="AE44" s="493">
        <f>AE12*AE43</f>
        <v>0</v>
      </c>
      <c r="AF44" s="768">
        <f>AE12*AF43</f>
        <v>0</v>
      </c>
      <c r="AH44" s="789">
        <v>13</v>
      </c>
      <c r="AI44" s="738" t="s">
        <v>1718</v>
      </c>
      <c r="AJ44" s="330" t="s">
        <v>382</v>
      </c>
      <c r="AK44" s="330"/>
      <c r="AL44" s="493">
        <f>AM12*AL43</f>
        <v>0</v>
      </c>
      <c r="AM44" s="493">
        <f>AM12*AM43</f>
        <v>0</v>
      </c>
      <c r="AN44" s="768">
        <f>AM12*AN43</f>
        <v>0</v>
      </c>
    </row>
    <row r="45" spans="2:40" s="69" customFormat="1" ht="15" customHeight="1">
      <c r="B45" s="789">
        <v>14</v>
      </c>
      <c r="C45" s="738" t="s">
        <v>1719</v>
      </c>
      <c r="D45" s="330" t="s">
        <v>382</v>
      </c>
      <c r="E45" s="330"/>
      <c r="F45" s="493">
        <v>0</v>
      </c>
      <c r="G45" s="493">
        <v>0</v>
      </c>
      <c r="H45" s="768">
        <v>0</v>
      </c>
      <c r="J45" s="789">
        <v>14</v>
      </c>
      <c r="K45" s="738" t="s">
        <v>1719</v>
      </c>
      <c r="L45" s="330" t="s">
        <v>382</v>
      </c>
      <c r="M45" s="330"/>
      <c r="N45" s="493">
        <v>0</v>
      </c>
      <c r="O45" s="493">
        <v>0</v>
      </c>
      <c r="P45" s="768">
        <v>0</v>
      </c>
      <c r="R45" s="789">
        <v>14</v>
      </c>
      <c r="S45" s="738" t="s">
        <v>1719</v>
      </c>
      <c r="T45" s="330" t="s">
        <v>382</v>
      </c>
      <c r="U45" s="330"/>
      <c r="V45" s="493">
        <v>0</v>
      </c>
      <c r="W45" s="493">
        <v>0</v>
      </c>
      <c r="X45" s="768">
        <v>0</v>
      </c>
      <c r="Z45" s="789">
        <v>14</v>
      </c>
      <c r="AA45" s="738" t="s">
        <v>1719</v>
      </c>
      <c r="AB45" s="330" t="s">
        <v>382</v>
      </c>
      <c r="AC45" s="330"/>
      <c r="AD45" s="493">
        <v>0</v>
      </c>
      <c r="AE45" s="493">
        <v>0</v>
      </c>
      <c r="AF45" s="768">
        <v>0</v>
      </c>
      <c r="AH45" s="789">
        <v>14</v>
      </c>
      <c r="AI45" s="738" t="s">
        <v>1719</v>
      </c>
      <c r="AJ45" s="330" t="s">
        <v>382</v>
      </c>
      <c r="AK45" s="330"/>
      <c r="AL45" s="493">
        <v>0</v>
      </c>
      <c r="AM45" s="493">
        <v>0</v>
      </c>
      <c r="AN45" s="768">
        <v>0</v>
      </c>
    </row>
    <row r="46" spans="2:40" s="69" customFormat="1" ht="15" customHeight="1">
      <c r="B46" s="802">
        <v>15</v>
      </c>
      <c r="C46" s="738" t="s">
        <v>1720</v>
      </c>
      <c r="D46" s="330" t="s">
        <v>382</v>
      </c>
      <c r="E46" s="330"/>
      <c r="F46" s="493">
        <f>F44+F45</f>
        <v>0</v>
      </c>
      <c r="G46" s="493">
        <f>G44+G45</f>
        <v>0</v>
      </c>
      <c r="H46" s="768">
        <f>H44+H45</f>
        <v>0</v>
      </c>
      <c r="J46" s="802">
        <v>15</v>
      </c>
      <c r="K46" s="738" t="s">
        <v>1720</v>
      </c>
      <c r="L46" s="330" t="s">
        <v>382</v>
      </c>
      <c r="M46" s="330"/>
      <c r="N46" s="493">
        <f>N44+N45</f>
        <v>0</v>
      </c>
      <c r="O46" s="493">
        <f>O44+O45</f>
        <v>0</v>
      </c>
      <c r="P46" s="768">
        <f>P44+P45</f>
        <v>0</v>
      </c>
      <c r="R46" s="802">
        <v>15</v>
      </c>
      <c r="S46" s="738" t="s">
        <v>1720</v>
      </c>
      <c r="T46" s="330" t="s">
        <v>382</v>
      </c>
      <c r="U46" s="330"/>
      <c r="V46" s="493">
        <f>V44+V45</f>
        <v>0</v>
      </c>
      <c r="W46" s="493">
        <f>W44+W45</f>
        <v>0</v>
      </c>
      <c r="X46" s="768">
        <f>X44+X45</f>
        <v>0</v>
      </c>
      <c r="Z46" s="802">
        <v>15</v>
      </c>
      <c r="AA46" s="738" t="s">
        <v>1720</v>
      </c>
      <c r="AB46" s="330" t="s">
        <v>382</v>
      </c>
      <c r="AC46" s="330"/>
      <c r="AD46" s="493">
        <f>AD44+AD45</f>
        <v>0</v>
      </c>
      <c r="AE46" s="493">
        <f>AE44+AE45</f>
        <v>0</v>
      </c>
      <c r="AF46" s="768">
        <f>AF44+AF45</f>
        <v>0</v>
      </c>
      <c r="AH46" s="802">
        <v>15</v>
      </c>
      <c r="AI46" s="738" t="s">
        <v>1720</v>
      </c>
      <c r="AJ46" s="330" t="s">
        <v>382</v>
      </c>
      <c r="AK46" s="330"/>
      <c r="AL46" s="493">
        <f>AL44+AL45</f>
        <v>0</v>
      </c>
      <c r="AM46" s="493">
        <f>AM44+AM45</f>
        <v>0</v>
      </c>
      <c r="AN46" s="768">
        <f>AN44+AN45</f>
        <v>0</v>
      </c>
    </row>
    <row r="47" spans="2:40" s="69" customFormat="1" ht="15" customHeight="1" thickBot="1">
      <c r="B47" s="790">
        <v>16</v>
      </c>
      <c r="C47" s="791" t="s">
        <v>1721</v>
      </c>
      <c r="D47" s="342" t="s">
        <v>1722</v>
      </c>
      <c r="E47" s="342"/>
      <c r="F47" s="559">
        <f>IFERROR((F44+F45)/F42,)</f>
        <v>0</v>
      </c>
      <c r="G47" s="559">
        <f t="shared" ref="G47:H47" si="0">IFERROR((G44+G45)/G42,)</f>
        <v>0</v>
      </c>
      <c r="H47" s="561">
        <f t="shared" si="0"/>
        <v>0</v>
      </c>
      <c r="J47" s="790">
        <v>16</v>
      </c>
      <c r="K47" s="791" t="s">
        <v>1721</v>
      </c>
      <c r="L47" s="342" t="s">
        <v>1722</v>
      </c>
      <c r="M47" s="342"/>
      <c r="N47" s="559">
        <f>IFERROR((N44+N45)/N42,)</f>
        <v>0</v>
      </c>
      <c r="O47" s="559">
        <f t="shared" ref="O47:P47" si="1">IFERROR((O44+O45)/O42,)</f>
        <v>0</v>
      </c>
      <c r="P47" s="561">
        <f t="shared" si="1"/>
        <v>0</v>
      </c>
      <c r="R47" s="790">
        <v>16</v>
      </c>
      <c r="S47" s="791" t="s">
        <v>1721</v>
      </c>
      <c r="T47" s="342" t="s">
        <v>1722</v>
      </c>
      <c r="U47" s="342"/>
      <c r="V47" s="559">
        <f>IFERROR((V44+V45)/V42,)</f>
        <v>0</v>
      </c>
      <c r="W47" s="559">
        <f t="shared" ref="W47:X47" si="2">IFERROR((W44+W45)/W42,)</f>
        <v>0</v>
      </c>
      <c r="X47" s="561">
        <f t="shared" si="2"/>
        <v>0</v>
      </c>
      <c r="Z47" s="790">
        <v>16</v>
      </c>
      <c r="AA47" s="791" t="s">
        <v>1721</v>
      </c>
      <c r="AB47" s="342" t="s">
        <v>1722</v>
      </c>
      <c r="AC47" s="342"/>
      <c r="AD47" s="559">
        <f>IFERROR((AD44+AD45)/AD42,)</f>
        <v>0</v>
      </c>
      <c r="AE47" s="559">
        <f t="shared" ref="AE47:AF47" si="3">IFERROR((AE44+AE45)/AE42,)</f>
        <v>0</v>
      </c>
      <c r="AF47" s="561">
        <f t="shared" si="3"/>
        <v>0</v>
      </c>
      <c r="AH47" s="790">
        <v>16</v>
      </c>
      <c r="AI47" s="791" t="s">
        <v>1721</v>
      </c>
      <c r="AJ47" s="342" t="s">
        <v>1722</v>
      </c>
      <c r="AK47" s="342"/>
      <c r="AL47" s="559">
        <f>IFERROR((AL44+AL45)/AL42,)</f>
        <v>0</v>
      </c>
      <c r="AM47" s="559">
        <f t="shared" ref="AM47:AN47" si="4">IFERROR((AM44+AM45)/AM42,)</f>
        <v>0</v>
      </c>
      <c r="AN47" s="561">
        <f t="shared" si="4"/>
        <v>0</v>
      </c>
    </row>
    <row r="48" spans="2:40" s="69" customFormat="1" ht="15" customHeight="1" thickBot="1"/>
    <row r="49" spans="1:40" s="1303" customFormat="1" ht="15" customHeight="1" thickBot="1">
      <c r="B49" s="1304" t="s">
        <v>97</v>
      </c>
      <c r="C49" s="1305" t="s">
        <v>1723</v>
      </c>
      <c r="D49" s="1306"/>
      <c r="E49" s="1306"/>
      <c r="F49" s="1307"/>
      <c r="G49" s="807" t="s">
        <v>1724</v>
      </c>
      <c r="H49" s="808"/>
      <c r="J49" s="1304" t="s">
        <v>97</v>
      </c>
      <c r="K49" s="1305" t="s">
        <v>1723</v>
      </c>
      <c r="L49" s="1306"/>
      <c r="M49" s="1306"/>
      <c r="N49" s="1307"/>
      <c r="O49" s="807" t="s">
        <v>1724</v>
      </c>
      <c r="P49" s="808"/>
      <c r="R49" s="1304" t="s">
        <v>97</v>
      </c>
      <c r="S49" s="1305" t="s">
        <v>1723</v>
      </c>
      <c r="T49" s="1306"/>
      <c r="U49" s="1306"/>
      <c r="V49" s="1307"/>
      <c r="W49" s="807" t="s">
        <v>1724</v>
      </c>
      <c r="X49" s="808"/>
      <c r="Z49" s="1304" t="s">
        <v>97</v>
      </c>
      <c r="AA49" s="1305" t="s">
        <v>1723</v>
      </c>
      <c r="AB49" s="1306"/>
      <c r="AC49" s="1306"/>
      <c r="AD49" s="1307"/>
      <c r="AE49" s="807" t="s">
        <v>1724</v>
      </c>
      <c r="AF49" s="808"/>
      <c r="AH49" s="1304" t="s">
        <v>97</v>
      </c>
      <c r="AI49" s="1305" t="s">
        <v>1723</v>
      </c>
      <c r="AJ49" s="1306"/>
      <c r="AK49" s="1306"/>
      <c r="AL49" s="1307"/>
      <c r="AM49" s="807" t="s">
        <v>1724</v>
      </c>
      <c r="AN49" s="808"/>
    </row>
    <row r="50" spans="1:40" s="69" customFormat="1" ht="15" customHeight="1">
      <c r="B50" s="2578">
        <v>1</v>
      </c>
      <c r="C50" s="2048" t="s">
        <v>1725</v>
      </c>
      <c r="D50" s="2026"/>
      <c r="E50" s="2026"/>
      <c r="F50" s="2027"/>
      <c r="G50" s="723"/>
      <c r="H50" s="901" t="s">
        <v>1691</v>
      </c>
      <c r="J50" s="2578">
        <v>1</v>
      </c>
      <c r="K50" s="2048" t="s">
        <v>1725</v>
      </c>
      <c r="L50" s="2026"/>
      <c r="M50" s="2026"/>
      <c r="N50" s="2027"/>
      <c r="O50" s="723"/>
      <c r="P50" s="901" t="s">
        <v>1691</v>
      </c>
      <c r="R50" s="2578">
        <v>1</v>
      </c>
      <c r="S50" s="2048" t="s">
        <v>1725</v>
      </c>
      <c r="T50" s="2026"/>
      <c r="U50" s="2026"/>
      <c r="V50" s="2027"/>
      <c r="W50" s="723"/>
      <c r="X50" s="901" t="s">
        <v>1691</v>
      </c>
      <c r="Z50" s="2578">
        <v>1</v>
      </c>
      <c r="AA50" s="2048" t="s">
        <v>1725</v>
      </c>
      <c r="AB50" s="2026"/>
      <c r="AC50" s="2026"/>
      <c r="AD50" s="2027"/>
      <c r="AE50" s="723"/>
      <c r="AF50" s="901" t="s">
        <v>1691</v>
      </c>
      <c r="AH50" s="2578">
        <v>1</v>
      </c>
      <c r="AI50" s="2048" t="s">
        <v>1725</v>
      </c>
      <c r="AJ50" s="2026"/>
      <c r="AK50" s="2026"/>
      <c r="AL50" s="2027"/>
      <c r="AM50" s="723"/>
      <c r="AN50" s="901" t="s">
        <v>1691</v>
      </c>
    </row>
    <row r="51" spans="1:40" s="69" customFormat="1" ht="15" customHeight="1">
      <c r="B51" s="2579"/>
      <c r="C51" s="2592" t="s">
        <v>1726</v>
      </c>
      <c r="D51" s="2550"/>
      <c r="E51" s="2550"/>
      <c r="F51" s="2551"/>
      <c r="G51" s="723"/>
      <c r="H51" s="901" t="s">
        <v>1691</v>
      </c>
      <c r="J51" s="2579"/>
      <c r="K51" s="2592" t="s">
        <v>1726</v>
      </c>
      <c r="L51" s="2550"/>
      <c r="M51" s="2550"/>
      <c r="N51" s="2551"/>
      <c r="O51" s="723"/>
      <c r="P51" s="901" t="s">
        <v>1691</v>
      </c>
      <c r="R51" s="2579"/>
      <c r="S51" s="2592" t="s">
        <v>1726</v>
      </c>
      <c r="T51" s="2550"/>
      <c r="U51" s="2550"/>
      <c r="V51" s="2551"/>
      <c r="W51" s="723"/>
      <c r="X51" s="901" t="s">
        <v>1691</v>
      </c>
      <c r="Z51" s="2579"/>
      <c r="AA51" s="2592" t="s">
        <v>1726</v>
      </c>
      <c r="AB51" s="2550"/>
      <c r="AC51" s="2550"/>
      <c r="AD51" s="2551"/>
      <c r="AE51" s="723"/>
      <c r="AF51" s="901" t="s">
        <v>1691</v>
      </c>
      <c r="AH51" s="2579"/>
      <c r="AI51" s="2592" t="s">
        <v>1726</v>
      </c>
      <c r="AJ51" s="2550"/>
      <c r="AK51" s="2550"/>
      <c r="AL51" s="2551"/>
      <c r="AM51" s="723"/>
      <c r="AN51" s="901" t="s">
        <v>1691</v>
      </c>
    </row>
    <row r="52" spans="1:40" s="69" customFormat="1" ht="15" customHeight="1">
      <c r="B52" s="789">
        <v>2</v>
      </c>
      <c r="C52" s="2041" t="s">
        <v>1727</v>
      </c>
      <c r="D52" s="2598"/>
      <c r="E52" s="2598"/>
      <c r="F52" s="2599"/>
      <c r="G52" s="770">
        <f>F46</f>
        <v>0</v>
      </c>
      <c r="H52" s="777" t="s">
        <v>382</v>
      </c>
      <c r="J52" s="789">
        <v>2</v>
      </c>
      <c r="K52" s="2041" t="s">
        <v>1727</v>
      </c>
      <c r="L52" s="2598"/>
      <c r="M52" s="2598"/>
      <c r="N52" s="2599"/>
      <c r="O52" s="770">
        <f>N46</f>
        <v>0</v>
      </c>
      <c r="P52" s="777" t="s">
        <v>382</v>
      </c>
      <c r="R52" s="789">
        <v>2</v>
      </c>
      <c r="S52" s="2041" t="s">
        <v>1727</v>
      </c>
      <c r="T52" s="2598"/>
      <c r="U52" s="2598"/>
      <c r="V52" s="2599"/>
      <c r="W52" s="770">
        <f>V46</f>
        <v>0</v>
      </c>
      <c r="X52" s="777" t="s">
        <v>382</v>
      </c>
      <c r="Z52" s="789">
        <v>2</v>
      </c>
      <c r="AA52" s="2041" t="s">
        <v>1727</v>
      </c>
      <c r="AB52" s="2598"/>
      <c r="AC52" s="2598"/>
      <c r="AD52" s="2599"/>
      <c r="AE52" s="770">
        <f>AD46</f>
        <v>0</v>
      </c>
      <c r="AF52" s="777" t="s">
        <v>382</v>
      </c>
      <c r="AH52" s="789">
        <v>2</v>
      </c>
      <c r="AI52" s="2041" t="s">
        <v>1727</v>
      </c>
      <c r="AJ52" s="2598"/>
      <c r="AK52" s="2598"/>
      <c r="AL52" s="2599"/>
      <c r="AM52" s="770">
        <f>AL46</f>
        <v>0</v>
      </c>
      <c r="AN52" s="777" t="s">
        <v>382</v>
      </c>
    </row>
    <row r="53" spans="1:40" s="69" customFormat="1" ht="15" customHeight="1" thickBot="1">
      <c r="B53" s="744">
        <v>3</v>
      </c>
      <c r="C53" s="2044" t="s">
        <v>693</v>
      </c>
      <c r="D53" s="2600"/>
      <c r="E53" s="2600"/>
      <c r="F53" s="2601"/>
      <c r="G53" s="764">
        <f>F47</f>
        <v>0</v>
      </c>
      <c r="H53" s="781" t="s">
        <v>384</v>
      </c>
      <c r="J53" s="744">
        <v>3</v>
      </c>
      <c r="K53" s="2044" t="s">
        <v>693</v>
      </c>
      <c r="L53" s="2600"/>
      <c r="M53" s="2600"/>
      <c r="N53" s="2601"/>
      <c r="O53" s="764">
        <f>N47</f>
        <v>0</v>
      </c>
      <c r="P53" s="781" t="s">
        <v>384</v>
      </c>
      <c r="R53" s="744">
        <v>3</v>
      </c>
      <c r="S53" s="2044" t="s">
        <v>693</v>
      </c>
      <c r="T53" s="2600"/>
      <c r="U53" s="2600"/>
      <c r="V53" s="2601"/>
      <c r="W53" s="764">
        <f>V47</f>
        <v>0</v>
      </c>
      <c r="X53" s="781" t="s">
        <v>384</v>
      </c>
      <c r="Z53" s="744">
        <v>3</v>
      </c>
      <c r="AA53" s="2044" t="s">
        <v>693</v>
      </c>
      <c r="AB53" s="2600"/>
      <c r="AC53" s="2600"/>
      <c r="AD53" s="2601"/>
      <c r="AE53" s="764">
        <f>AD47</f>
        <v>0</v>
      </c>
      <c r="AF53" s="781" t="s">
        <v>384</v>
      </c>
      <c r="AH53" s="744">
        <v>3</v>
      </c>
      <c r="AI53" s="2044" t="s">
        <v>693</v>
      </c>
      <c r="AJ53" s="2600"/>
      <c r="AK53" s="2600"/>
      <c r="AL53" s="2601"/>
      <c r="AM53" s="764">
        <f>AL47</f>
        <v>0</v>
      </c>
      <c r="AN53" s="781" t="s">
        <v>384</v>
      </c>
    </row>
    <row r="54" spans="1:40" s="69" customFormat="1" ht="15" customHeight="1"/>
    <row r="55" spans="1:40" s="69" customFormat="1" ht="15" customHeight="1">
      <c r="B55" s="396" t="s">
        <v>910</v>
      </c>
      <c r="C55" s="396"/>
      <c r="D55" s="396"/>
      <c r="E55" s="396"/>
      <c r="F55" s="396"/>
      <c r="G55" s="396"/>
      <c r="J55" s="396" t="s">
        <v>910</v>
      </c>
      <c r="K55" s="396"/>
      <c r="L55" s="396"/>
      <c r="M55" s="396"/>
      <c r="N55" s="396"/>
      <c r="O55" s="396"/>
      <c r="R55" s="396" t="s">
        <v>910</v>
      </c>
      <c r="S55" s="396"/>
      <c r="T55" s="396"/>
      <c r="U55" s="396"/>
      <c r="V55" s="396"/>
      <c r="W55" s="396"/>
      <c r="Z55" s="396" t="s">
        <v>910</v>
      </c>
      <c r="AA55" s="396"/>
      <c r="AB55" s="396"/>
      <c r="AC55" s="396"/>
      <c r="AD55" s="396"/>
      <c r="AE55" s="396"/>
      <c r="AH55" s="396" t="s">
        <v>910</v>
      </c>
      <c r="AI55" s="396"/>
      <c r="AJ55" s="396"/>
      <c r="AK55" s="396"/>
      <c r="AL55" s="396"/>
      <c r="AM55" s="396"/>
    </row>
    <row r="56" spans="1:40" s="69" customFormat="1" ht="15" customHeight="1">
      <c r="B56" s="396" t="s">
        <v>1728</v>
      </c>
      <c r="C56" s="396"/>
      <c r="D56" s="396"/>
      <c r="E56" s="396"/>
      <c r="F56" s="396"/>
      <c r="G56" s="396"/>
      <c r="J56" s="396" t="s">
        <v>1729</v>
      </c>
      <c r="K56" s="396"/>
      <c r="L56" s="396"/>
      <c r="M56" s="396"/>
      <c r="N56" s="396"/>
      <c r="O56" s="396"/>
      <c r="R56" s="396" t="s">
        <v>1728</v>
      </c>
      <c r="S56" s="396"/>
      <c r="T56" s="396"/>
      <c r="U56" s="396"/>
      <c r="V56" s="396"/>
      <c r="W56" s="396"/>
      <c r="Z56" s="396" t="s">
        <v>1730</v>
      </c>
      <c r="AA56" s="396"/>
      <c r="AB56" s="396"/>
      <c r="AC56" s="396"/>
      <c r="AD56" s="396"/>
      <c r="AE56" s="396"/>
      <c r="AH56" s="396" t="s">
        <v>1729</v>
      </c>
      <c r="AI56" s="396"/>
      <c r="AJ56" s="396"/>
      <c r="AK56" s="396"/>
      <c r="AL56" s="396"/>
      <c r="AM56" s="396"/>
    </row>
    <row r="57" spans="1:40">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row>
    <row r="58" spans="1:40">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row>
    <row r="59" spans="1:40">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row>
    <row r="60" spans="1:40">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row>
    <row r="61" spans="1:40">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row>
    <row r="62" spans="1:40">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row>
    <row r="63" spans="1:40">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row>
    <row r="64" spans="1:40">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row>
    <row r="65" spans="1:39">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row>
    <row r="66" spans="1:39">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row>
    <row r="67" spans="1:39">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row>
    <row r="68" spans="1:39">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row>
    <row r="69" spans="1:39">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row>
    <row r="70" spans="1:39">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row>
    <row r="71" spans="1:39">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row>
    <row r="72" spans="1:39">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row>
    <row r="73" spans="1:39">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row>
    <row r="74" spans="1:39">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row>
    <row r="75" spans="1:39">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row>
    <row r="76" spans="1:39">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row>
    <row r="77" spans="1:39">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row>
    <row r="78" spans="1:39">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row>
    <row r="79" spans="1:39">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row>
    <row r="80" spans="1:39">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row>
    <row r="81" spans="1:39">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row>
    <row r="82" spans="1:39">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row>
    <row r="83" spans="1:39">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row>
    <row r="84" spans="1:39">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row>
    <row r="85" spans="1:39">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row>
    <row r="86" spans="1:39">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spans="1:39">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row>
    <row r="88" spans="1:39">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row>
    <row r="89" spans="1:39">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row>
    <row r="90" spans="1:39">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row>
    <row r="91" spans="1:39">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row>
    <row r="92" spans="1:39">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row>
    <row r="93" spans="1:39">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row>
    <row r="94" spans="1:39">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spans="1:39">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row>
    <row r="96" spans="1:39">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row>
    <row r="97" spans="1:39">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row>
    <row r="98" spans="1:39">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row>
    <row r="99" spans="1:39">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row>
    <row r="100" spans="1:39">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row>
    <row r="101" spans="1:39">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row>
    <row r="102" spans="1:39">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row>
    <row r="103" spans="1:39">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spans="1:39">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row>
    <row r="105" spans="1:39">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spans="1:39">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spans="1:39">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row>
    <row r="108" spans="1:39">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row>
    <row r="109" spans="1:39">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row>
    <row r="110" spans="1:39">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row>
    <row r="111" spans="1:39">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row>
    <row r="112" spans="1:39">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row>
    <row r="113" spans="1:39">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row>
    <row r="114" spans="1:39">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row>
    <row r="115" spans="1:39">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row>
    <row r="116" spans="1:39">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row>
    <row r="117" spans="1:39">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row>
    <row r="118" spans="1:39">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row>
    <row r="119" spans="1:39">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row>
    <row r="120" spans="1:39">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row>
    <row r="121" spans="1:39">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row>
    <row r="122" spans="1:39">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row>
    <row r="123" spans="1:39">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row>
    <row r="124" spans="1:39">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row>
    <row r="125" spans="1:39">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row>
    <row r="126" spans="1:39">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row>
    <row r="127" spans="1:39">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row>
    <row r="128" spans="1:39">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row>
    <row r="129" spans="1:39">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row>
    <row r="130" spans="1:39">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row>
    <row r="131" spans="1:39">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row>
    <row r="132" spans="1:39">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row>
    <row r="133" spans="1:39">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row>
    <row r="134" spans="1:39">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row>
    <row r="135" spans="1:39">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row>
    <row r="136" spans="1:39">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row>
    <row r="137" spans="1:39">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row>
    <row r="138" spans="1:39">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row>
    <row r="139" spans="1:39">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row>
    <row r="140" spans="1:39">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row>
    <row r="141" spans="1:39">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row>
    <row r="142" spans="1:39">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row>
    <row r="143" spans="1:39">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row>
    <row r="144" spans="1:39">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row>
    <row r="145" spans="1:39">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row>
    <row r="146" spans="1:39">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row>
    <row r="147" spans="1:39">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row>
    <row r="148" spans="1:39">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row>
    <row r="149" spans="1:39">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row>
    <row r="150" spans="1:39">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row>
    <row r="151" spans="1:39">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row>
    <row r="152" spans="1:39">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row>
    <row r="153" spans="1:39">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row>
    <row r="154" spans="1:39">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row>
    <row r="155" spans="1:39">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row>
    <row r="156" spans="1:39">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row>
    <row r="157" spans="1:39">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row>
    <row r="158" spans="1:39">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row>
    <row r="159" spans="1:39">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row>
    <row r="160" spans="1:39">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row>
    <row r="161" spans="1:39">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row>
    <row r="162" spans="1:39">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row>
    <row r="163" spans="1:39">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row>
    <row r="164" spans="1:39">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row>
    <row r="165" spans="1:39">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row>
    <row r="166" spans="1:39">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row>
    <row r="167" spans="1:39">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row>
    <row r="168" spans="1:39">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row>
    <row r="169" spans="1:39">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row>
    <row r="170" spans="1:39">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row>
    <row r="171" spans="1:39">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row>
    <row r="172" spans="1:39">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row>
    <row r="173" spans="1:39">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row>
    <row r="174" spans="1:39">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row>
    <row r="175" spans="1:39">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row>
    <row r="176" spans="1:39">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row>
    <row r="177" spans="1:39">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row>
    <row r="178" spans="1:39">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row>
    <row r="179" spans="1:39">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row>
    <row r="180" spans="1:39">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row>
    <row r="181" spans="1:39">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row>
    <row r="182" spans="1:39">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row>
    <row r="183" spans="1:39">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row>
    <row r="184" spans="1:39">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row>
    <row r="185" spans="1:39">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row>
    <row r="186" spans="1:39">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row>
    <row r="187" spans="1:39">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row>
    <row r="188" spans="1:39">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row>
    <row r="189" spans="1:39">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row>
    <row r="190" spans="1:39">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row>
    <row r="191" spans="1:39">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row>
    <row r="192" spans="1:39">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row>
    <row r="193" spans="1:39">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row>
    <row r="194" spans="1:39">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row>
    <row r="195" spans="1:39">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row>
    <row r="196" spans="1:39">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row>
    <row r="197" spans="1:39">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row>
    <row r="198" spans="1:39">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row>
    <row r="199" spans="1:39">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row>
    <row r="200" spans="1:39">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row>
    <row r="201" spans="1:39">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row>
    <row r="202" spans="1:39">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row>
    <row r="203" spans="1:39">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row>
    <row r="204" spans="1:39">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row>
    <row r="205" spans="1:39">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row>
    <row r="206" spans="1:39">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row>
    <row r="207" spans="1:39">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row>
    <row r="208" spans="1:39">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row>
    <row r="209" spans="1:39">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row>
    <row r="210" spans="1:39">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row>
    <row r="211" spans="1:39">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row>
    <row r="212" spans="1:39">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row>
    <row r="213" spans="1:39">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row>
    <row r="214" spans="1:39">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row>
    <row r="215" spans="1:39">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row>
    <row r="216" spans="1:39">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row>
    <row r="217" spans="1:39">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row>
    <row r="218" spans="1:39">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row>
    <row r="219" spans="1:39">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row>
    <row r="220" spans="1:39">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row>
    <row r="221" spans="1:39">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row>
    <row r="222" spans="1:39">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row>
    <row r="223" spans="1:39">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row>
    <row r="224" spans="1:39">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row>
    <row r="225" spans="1:39">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row>
    <row r="226" spans="1:39">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row>
    <row r="227" spans="1:39">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row>
    <row r="228" spans="1:39">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row>
    <row r="229" spans="1:39">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row>
    <row r="230" spans="1:39">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row>
    <row r="231" spans="1:39">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row>
    <row r="232" spans="1:39">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row>
    <row r="233" spans="1:39">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row>
    <row r="234" spans="1:39">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row>
    <row r="235" spans="1:39">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row>
    <row r="236" spans="1:39">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row>
    <row r="237" spans="1:39">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row>
    <row r="238" spans="1:39">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row>
    <row r="239" spans="1:39">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row>
    <row r="240" spans="1:39">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row>
    <row r="241" spans="1:39">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row>
    <row r="242" spans="1:39">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row>
    <row r="243" spans="1:39">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row>
    <row r="244" spans="1:39">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row>
    <row r="245" spans="1:39">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row>
    <row r="246" spans="1:39">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spans="1:39">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row>
    <row r="248" spans="1:39">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row>
    <row r="249" spans="1:39">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row>
    <row r="250" spans="1:39">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row>
    <row r="251" spans="1:39">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row>
    <row r="252" spans="1:39">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row>
    <row r="253" spans="1:39">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row>
    <row r="254" spans="1:39">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row>
    <row r="255" spans="1:39">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row>
    <row r="256" spans="1:39">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row>
    <row r="257" spans="1:39">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row>
    <row r="258" spans="1:39">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row>
    <row r="259" spans="1:39">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row>
    <row r="260" spans="1:39">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row>
    <row r="261" spans="1:39">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row>
    <row r="262" spans="1:39">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row>
    <row r="263" spans="1:39">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row>
    <row r="264" spans="1:39">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c r="AM264" s="69"/>
    </row>
    <row r="265" spans="1:39">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c r="AM265" s="69"/>
    </row>
    <row r="266" spans="1:39">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row>
    <row r="267" spans="1:39">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row>
    <row r="268" spans="1:39">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row>
    <row r="269" spans="1:39">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row>
    <row r="270" spans="1:39">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row>
    <row r="271" spans="1:39">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row>
    <row r="272" spans="1:39">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c r="AM272" s="69"/>
    </row>
    <row r="273" spans="1:39">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row>
    <row r="274" spans="1:39">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row>
    <row r="275" spans="1:39">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row>
    <row r="276" spans="1:39">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row>
    <row r="277" spans="1:39">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row>
    <row r="278" spans="1:39">
      <c r="A278" s="69"/>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c r="AA278" s="69"/>
      <c r="AB278" s="69"/>
      <c r="AC278" s="69"/>
      <c r="AD278" s="69"/>
      <c r="AE278" s="69"/>
      <c r="AF278" s="69"/>
      <c r="AG278" s="69"/>
      <c r="AH278" s="69"/>
      <c r="AI278" s="69"/>
      <c r="AJ278" s="69"/>
      <c r="AK278" s="69"/>
      <c r="AL278" s="69"/>
      <c r="AM278" s="69"/>
    </row>
    <row r="279" spans="1:39">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c r="AA279" s="69"/>
      <c r="AB279" s="69"/>
      <c r="AC279" s="69"/>
      <c r="AD279" s="69"/>
      <c r="AE279" s="69"/>
      <c r="AF279" s="69"/>
      <c r="AG279" s="69"/>
      <c r="AH279" s="69"/>
      <c r="AI279" s="69"/>
      <c r="AJ279" s="69"/>
      <c r="AK279" s="69"/>
      <c r="AL279" s="69"/>
      <c r="AM279" s="69"/>
    </row>
    <row r="280" spans="1:39">
      <c r="A280" s="69"/>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c r="AA280" s="69"/>
      <c r="AB280" s="69"/>
      <c r="AC280" s="69"/>
      <c r="AD280" s="69"/>
      <c r="AE280" s="69"/>
      <c r="AF280" s="69"/>
      <c r="AG280" s="69"/>
      <c r="AH280" s="69"/>
      <c r="AI280" s="69"/>
      <c r="AJ280" s="69"/>
      <c r="AK280" s="69"/>
      <c r="AL280" s="69"/>
      <c r="AM280" s="69"/>
    </row>
    <row r="281" spans="1:39">
      <c r="A281" s="69"/>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c r="AA281" s="69"/>
      <c r="AB281" s="69"/>
      <c r="AC281" s="69"/>
      <c r="AD281" s="69"/>
      <c r="AE281" s="69"/>
      <c r="AF281" s="69"/>
      <c r="AG281" s="69"/>
      <c r="AH281" s="69"/>
      <c r="AI281" s="69"/>
      <c r="AJ281" s="69"/>
      <c r="AK281" s="69"/>
      <c r="AL281" s="69"/>
      <c r="AM281" s="69"/>
    </row>
    <row r="282" spans="1:39">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c r="AA282" s="69"/>
      <c r="AB282" s="69"/>
      <c r="AC282" s="69"/>
      <c r="AD282" s="69"/>
      <c r="AE282" s="69"/>
      <c r="AF282" s="69"/>
      <c r="AG282" s="69"/>
      <c r="AH282" s="69"/>
      <c r="AI282" s="69"/>
      <c r="AJ282" s="69"/>
      <c r="AK282" s="69"/>
      <c r="AL282" s="69"/>
      <c r="AM282" s="69"/>
    </row>
    <row r="283" spans="1:39">
      <c r="A283" s="69"/>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69"/>
      <c r="AI283" s="69"/>
      <c r="AJ283" s="69"/>
      <c r="AK283" s="69"/>
      <c r="AL283" s="69"/>
      <c r="AM283" s="69"/>
    </row>
    <row r="284" spans="1:39">
      <c r="A284" s="69"/>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c r="AA284" s="69"/>
      <c r="AB284" s="69"/>
      <c r="AC284" s="69"/>
      <c r="AD284" s="69"/>
      <c r="AE284" s="69"/>
      <c r="AF284" s="69"/>
      <c r="AG284" s="69"/>
      <c r="AH284" s="69"/>
      <c r="AI284" s="69"/>
      <c r="AJ284" s="69"/>
      <c r="AK284" s="69"/>
      <c r="AL284" s="69"/>
      <c r="AM284" s="69"/>
    </row>
    <row r="285" spans="1:39">
      <c r="A285" s="69"/>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c r="AA285" s="69"/>
      <c r="AB285" s="69"/>
      <c r="AC285" s="69"/>
      <c r="AD285" s="69"/>
      <c r="AE285" s="69"/>
      <c r="AF285" s="69"/>
      <c r="AG285" s="69"/>
      <c r="AH285" s="69"/>
      <c r="AI285" s="69"/>
      <c r="AJ285" s="69"/>
      <c r="AK285" s="69"/>
      <c r="AL285" s="69"/>
      <c r="AM285" s="69"/>
    </row>
    <row r="286" spans="1:39">
      <c r="A286" s="69"/>
      <c r="B286" s="69"/>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c r="AA286" s="69"/>
      <c r="AB286" s="69"/>
      <c r="AC286" s="69"/>
      <c r="AD286" s="69"/>
      <c r="AE286" s="69"/>
      <c r="AF286" s="69"/>
      <c r="AG286" s="69"/>
      <c r="AH286" s="69"/>
      <c r="AI286" s="69"/>
      <c r="AJ286" s="69"/>
      <c r="AK286" s="69"/>
      <c r="AL286" s="69"/>
      <c r="AM286" s="69"/>
    </row>
    <row r="287" spans="1:39">
      <c r="A287" s="69"/>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c r="AA287" s="69"/>
      <c r="AB287" s="69"/>
      <c r="AC287" s="69"/>
      <c r="AD287" s="69"/>
      <c r="AE287" s="69"/>
      <c r="AF287" s="69"/>
      <c r="AG287" s="69"/>
      <c r="AH287" s="69"/>
      <c r="AI287" s="69"/>
      <c r="AJ287" s="69"/>
      <c r="AK287" s="69"/>
      <c r="AL287" s="69"/>
      <c r="AM287" s="69"/>
    </row>
    <row r="288" spans="1:39">
      <c r="A288" s="69"/>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c r="AA288" s="69"/>
      <c r="AB288" s="69"/>
      <c r="AC288" s="69"/>
      <c r="AD288" s="69"/>
      <c r="AE288" s="69"/>
      <c r="AF288" s="69"/>
      <c r="AG288" s="69"/>
      <c r="AH288" s="69"/>
      <c r="AI288" s="69"/>
      <c r="AJ288" s="69"/>
      <c r="AK288" s="69"/>
      <c r="AL288" s="69"/>
      <c r="AM288" s="69"/>
    </row>
    <row r="289" spans="1:39">
      <c r="A289" s="69"/>
      <c r="B289" s="69"/>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c r="AA289" s="69"/>
      <c r="AB289" s="69"/>
      <c r="AC289" s="69"/>
      <c r="AD289" s="69"/>
      <c r="AE289" s="69"/>
      <c r="AF289" s="69"/>
      <c r="AG289" s="69"/>
      <c r="AH289" s="69"/>
      <c r="AI289" s="69"/>
      <c r="AJ289" s="69"/>
      <c r="AK289" s="69"/>
      <c r="AL289" s="69"/>
      <c r="AM289" s="69"/>
    </row>
    <row r="290" spans="1:39">
      <c r="A290" s="69"/>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c r="AA290" s="69"/>
      <c r="AB290" s="69"/>
      <c r="AC290" s="69"/>
      <c r="AD290" s="69"/>
      <c r="AE290" s="69"/>
      <c r="AF290" s="69"/>
      <c r="AG290" s="69"/>
      <c r="AH290" s="69"/>
      <c r="AI290" s="69"/>
      <c r="AJ290" s="69"/>
      <c r="AK290" s="69"/>
      <c r="AL290" s="69"/>
      <c r="AM290" s="69"/>
    </row>
    <row r="291" spans="1:39">
      <c r="A291" s="69"/>
      <c r="B291" s="69"/>
      <c r="C291" s="69"/>
      <c r="D291" s="69"/>
      <c r="E291" s="69"/>
      <c r="F291" s="69"/>
      <c r="G291" s="69"/>
      <c r="H291" s="69"/>
      <c r="I291" s="69"/>
      <c r="J291" s="69"/>
      <c r="K291" s="69"/>
      <c r="L291" s="69"/>
      <c r="M291" s="69"/>
      <c r="N291" s="69"/>
      <c r="O291" s="69"/>
      <c r="P291" s="69"/>
      <c r="Q291" s="69"/>
      <c r="R291" s="69"/>
      <c r="S291" s="69"/>
      <c r="T291" s="69"/>
      <c r="U291" s="69"/>
      <c r="V291" s="69"/>
      <c r="W291" s="69"/>
      <c r="X291" s="69"/>
      <c r="Y291" s="69"/>
      <c r="Z291" s="69"/>
      <c r="AA291" s="69"/>
      <c r="AB291" s="69"/>
      <c r="AC291" s="69"/>
      <c r="AD291" s="69"/>
      <c r="AE291" s="69"/>
      <c r="AF291" s="69"/>
      <c r="AG291" s="69"/>
      <c r="AH291" s="69"/>
      <c r="AI291" s="69"/>
      <c r="AJ291" s="69"/>
      <c r="AK291" s="69"/>
      <c r="AL291" s="69"/>
      <c r="AM291" s="69"/>
    </row>
    <row r="292" spans="1:39">
      <c r="A292" s="69"/>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c r="AA292" s="69"/>
      <c r="AB292" s="69"/>
      <c r="AC292" s="69"/>
      <c r="AD292" s="69"/>
      <c r="AE292" s="69"/>
      <c r="AF292" s="69"/>
      <c r="AG292" s="69"/>
      <c r="AH292" s="69"/>
      <c r="AI292" s="69"/>
      <c r="AJ292" s="69"/>
      <c r="AK292" s="69"/>
      <c r="AL292" s="69"/>
      <c r="AM292" s="69"/>
    </row>
    <row r="293" spans="1:39">
      <c r="A293" s="69"/>
      <c r="B293" s="6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69"/>
      <c r="AM293" s="69"/>
    </row>
    <row r="294" spans="1:39">
      <c r="A294" s="69"/>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c r="AA294" s="69"/>
      <c r="AB294" s="69"/>
      <c r="AC294" s="69"/>
      <c r="AD294" s="69"/>
      <c r="AE294" s="69"/>
      <c r="AF294" s="69"/>
      <c r="AG294" s="69"/>
      <c r="AH294" s="69"/>
      <c r="AI294" s="69"/>
      <c r="AJ294" s="69"/>
      <c r="AK294" s="69"/>
      <c r="AL294" s="69"/>
      <c r="AM294" s="69"/>
    </row>
    <row r="295" spans="1:39">
      <c r="A295" s="69"/>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c r="AA295" s="69"/>
      <c r="AB295" s="69"/>
      <c r="AC295" s="69"/>
      <c r="AD295" s="69"/>
      <c r="AE295" s="69"/>
      <c r="AF295" s="69"/>
      <c r="AG295" s="69"/>
      <c r="AH295" s="69"/>
      <c r="AI295" s="69"/>
      <c r="AJ295" s="69"/>
      <c r="AK295" s="69"/>
      <c r="AL295" s="69"/>
      <c r="AM295" s="69"/>
    </row>
    <row r="296" spans="1:39">
      <c r="A296" s="69"/>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c r="AA296" s="69"/>
      <c r="AB296" s="69"/>
      <c r="AC296" s="69"/>
      <c r="AD296" s="69"/>
      <c r="AE296" s="69"/>
      <c r="AF296" s="69"/>
      <c r="AG296" s="69"/>
      <c r="AH296" s="69"/>
      <c r="AI296" s="69"/>
      <c r="AJ296" s="69"/>
      <c r="AK296" s="69"/>
      <c r="AL296" s="69"/>
      <c r="AM296" s="69"/>
    </row>
    <row r="297" spans="1:39">
      <c r="A297" s="69"/>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c r="AA297" s="69"/>
      <c r="AB297" s="69"/>
      <c r="AC297" s="69"/>
      <c r="AD297" s="69"/>
      <c r="AE297" s="69"/>
      <c r="AF297" s="69"/>
      <c r="AG297" s="69"/>
      <c r="AH297" s="69"/>
      <c r="AI297" s="69"/>
      <c r="AJ297" s="69"/>
      <c r="AK297" s="69"/>
      <c r="AL297" s="69"/>
      <c r="AM297" s="69"/>
    </row>
    <row r="298" spans="1:39">
      <c r="A298" s="69"/>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c r="AM298" s="69"/>
    </row>
    <row r="299" spans="1:39">
      <c r="A299" s="69"/>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c r="AA299" s="69"/>
      <c r="AB299" s="69"/>
      <c r="AC299" s="69"/>
      <c r="AD299" s="69"/>
      <c r="AE299" s="69"/>
      <c r="AF299" s="69"/>
      <c r="AG299" s="69"/>
      <c r="AH299" s="69"/>
      <c r="AI299" s="69"/>
      <c r="AJ299" s="69"/>
      <c r="AK299" s="69"/>
      <c r="AL299" s="69"/>
      <c r="AM299" s="69"/>
    </row>
    <row r="300" spans="1:39">
      <c r="A300" s="69"/>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c r="AA300" s="69"/>
      <c r="AB300" s="69"/>
      <c r="AC300" s="69"/>
      <c r="AD300" s="69"/>
      <c r="AE300" s="69"/>
      <c r="AF300" s="69"/>
      <c r="AG300" s="69"/>
      <c r="AH300" s="69"/>
      <c r="AI300" s="69"/>
      <c r="AJ300" s="69"/>
      <c r="AK300" s="69"/>
      <c r="AL300" s="69"/>
      <c r="AM300" s="69"/>
    </row>
    <row r="301" spans="1:39">
      <c r="A301" s="69"/>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c r="AA301" s="69"/>
      <c r="AB301" s="69"/>
      <c r="AC301" s="69"/>
      <c r="AD301" s="69"/>
      <c r="AE301" s="69"/>
      <c r="AF301" s="69"/>
      <c r="AG301" s="69"/>
      <c r="AH301" s="69"/>
      <c r="AI301" s="69"/>
      <c r="AJ301" s="69"/>
      <c r="AK301" s="69"/>
      <c r="AL301" s="69"/>
      <c r="AM301" s="69"/>
    </row>
    <row r="302" spans="1:39">
      <c r="A302" s="69"/>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c r="AA302" s="69"/>
      <c r="AB302" s="69"/>
      <c r="AC302" s="69"/>
      <c r="AD302" s="69"/>
      <c r="AE302" s="69"/>
      <c r="AF302" s="69"/>
      <c r="AG302" s="69"/>
      <c r="AH302" s="69"/>
      <c r="AI302" s="69"/>
      <c r="AJ302" s="69"/>
      <c r="AK302" s="69"/>
      <c r="AL302" s="69"/>
      <c r="AM302" s="69"/>
    </row>
    <row r="303" spans="1:39">
      <c r="A303" s="69"/>
      <c r="B303" s="69"/>
      <c r="C303" s="69"/>
      <c r="D303" s="69"/>
      <c r="E303" s="69"/>
      <c r="F303" s="69"/>
      <c r="G303" s="69"/>
      <c r="H303" s="69"/>
      <c r="I303" s="69"/>
      <c r="J303" s="69"/>
      <c r="K303" s="69"/>
      <c r="L303" s="69"/>
      <c r="M303" s="69"/>
      <c r="N303" s="69"/>
      <c r="O303" s="69"/>
      <c r="P303" s="69"/>
      <c r="Q303" s="69"/>
      <c r="R303" s="69"/>
      <c r="S303" s="69"/>
      <c r="T303" s="69"/>
      <c r="U303" s="69"/>
      <c r="V303" s="69"/>
      <c r="W303" s="69"/>
      <c r="X303" s="69"/>
      <c r="Y303" s="69"/>
      <c r="Z303" s="69"/>
      <c r="AA303" s="69"/>
      <c r="AB303" s="69"/>
      <c r="AC303" s="69"/>
      <c r="AD303" s="69"/>
      <c r="AE303" s="69"/>
      <c r="AF303" s="69"/>
      <c r="AG303" s="69"/>
      <c r="AH303" s="69"/>
      <c r="AI303" s="69"/>
      <c r="AJ303" s="69"/>
      <c r="AK303" s="69"/>
      <c r="AL303" s="69"/>
      <c r="AM303" s="69"/>
    </row>
    <row r="304" spans="1:39">
      <c r="A304" s="69"/>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c r="AA304" s="69"/>
      <c r="AB304" s="69"/>
      <c r="AC304" s="69"/>
      <c r="AD304" s="69"/>
      <c r="AE304" s="69"/>
      <c r="AF304" s="69"/>
      <c r="AG304" s="69"/>
      <c r="AH304" s="69"/>
      <c r="AI304" s="69"/>
      <c r="AJ304" s="69"/>
      <c r="AK304" s="69"/>
      <c r="AL304" s="69"/>
      <c r="AM304" s="69"/>
    </row>
    <row r="305" spans="1:39">
      <c r="A305" s="69"/>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c r="AA305" s="69"/>
      <c r="AB305" s="69"/>
      <c r="AC305" s="69"/>
      <c r="AD305" s="69"/>
      <c r="AE305" s="69"/>
      <c r="AF305" s="69"/>
      <c r="AG305" s="69"/>
      <c r="AH305" s="69"/>
      <c r="AI305" s="69"/>
      <c r="AJ305" s="69"/>
      <c r="AK305" s="69"/>
      <c r="AL305" s="69"/>
      <c r="AM305" s="69"/>
    </row>
    <row r="306" spans="1:39">
      <c r="A306" s="69"/>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c r="AA306" s="69"/>
      <c r="AB306" s="69"/>
      <c r="AC306" s="69"/>
      <c r="AD306" s="69"/>
      <c r="AE306" s="69"/>
      <c r="AF306" s="69"/>
      <c r="AG306" s="69"/>
      <c r="AH306" s="69"/>
      <c r="AI306" s="69"/>
      <c r="AJ306" s="69"/>
      <c r="AK306" s="69"/>
      <c r="AL306" s="69"/>
      <c r="AM306" s="69"/>
    </row>
    <row r="307" spans="1:39">
      <c r="A307" s="69"/>
      <c r="B307" s="69"/>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c r="AA307" s="69"/>
      <c r="AB307" s="69"/>
      <c r="AC307" s="69"/>
      <c r="AD307" s="69"/>
      <c r="AE307" s="69"/>
      <c r="AF307" s="69"/>
      <c r="AG307" s="69"/>
      <c r="AH307" s="69"/>
      <c r="AI307" s="69"/>
      <c r="AJ307" s="69"/>
      <c r="AK307" s="69"/>
      <c r="AL307" s="69"/>
      <c r="AM307" s="69"/>
    </row>
    <row r="308" spans="1:39">
      <c r="A308" s="69"/>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c r="AA308" s="69"/>
      <c r="AB308" s="69"/>
      <c r="AC308" s="69"/>
      <c r="AD308" s="69"/>
      <c r="AE308" s="69"/>
      <c r="AF308" s="69"/>
      <c r="AG308" s="69"/>
      <c r="AH308" s="69"/>
      <c r="AI308" s="69"/>
      <c r="AJ308" s="69"/>
      <c r="AK308" s="69"/>
      <c r="AL308" s="69"/>
      <c r="AM308" s="69"/>
    </row>
    <row r="309" spans="1:39">
      <c r="A309" s="69"/>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c r="AA309" s="69"/>
      <c r="AB309" s="69"/>
      <c r="AC309" s="69"/>
      <c r="AD309" s="69"/>
      <c r="AE309" s="69"/>
      <c r="AF309" s="69"/>
      <c r="AG309" s="69"/>
      <c r="AH309" s="69"/>
      <c r="AI309" s="69"/>
      <c r="AJ309" s="69"/>
      <c r="AK309" s="69"/>
      <c r="AL309" s="69"/>
      <c r="AM309" s="69"/>
    </row>
    <row r="310" spans="1:39">
      <c r="A310" s="69"/>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c r="AA310" s="69"/>
      <c r="AB310" s="69"/>
      <c r="AC310" s="69"/>
      <c r="AD310" s="69"/>
      <c r="AE310" s="69"/>
      <c r="AF310" s="69"/>
      <c r="AG310" s="69"/>
      <c r="AH310" s="69"/>
      <c r="AI310" s="69"/>
      <c r="AJ310" s="69"/>
      <c r="AK310" s="69"/>
      <c r="AL310" s="69"/>
      <c r="AM310" s="69"/>
    </row>
    <row r="311" spans="1:39">
      <c r="A311" s="69"/>
      <c r="B311" s="69"/>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c r="AA311" s="69"/>
      <c r="AB311" s="69"/>
      <c r="AC311" s="69"/>
      <c r="AD311" s="69"/>
      <c r="AE311" s="69"/>
      <c r="AF311" s="69"/>
      <c r="AG311" s="69"/>
      <c r="AH311" s="69"/>
      <c r="AI311" s="69"/>
      <c r="AJ311" s="69"/>
      <c r="AK311" s="69"/>
      <c r="AL311" s="69"/>
      <c r="AM311" s="69"/>
    </row>
    <row r="312" spans="1:39">
      <c r="A312" s="69"/>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c r="AA312" s="69"/>
      <c r="AB312" s="69"/>
      <c r="AC312" s="69"/>
      <c r="AD312" s="69"/>
      <c r="AE312" s="69"/>
      <c r="AF312" s="69"/>
      <c r="AG312" s="69"/>
      <c r="AH312" s="69"/>
      <c r="AI312" s="69"/>
      <c r="AJ312" s="69"/>
      <c r="AK312" s="69"/>
      <c r="AL312" s="69"/>
      <c r="AM312" s="69"/>
    </row>
    <row r="313" spans="1:39">
      <c r="A313" s="69"/>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c r="AA313" s="69"/>
      <c r="AB313" s="69"/>
      <c r="AC313" s="69"/>
      <c r="AD313" s="69"/>
      <c r="AE313" s="69"/>
      <c r="AF313" s="69"/>
      <c r="AG313" s="69"/>
      <c r="AH313" s="69"/>
      <c r="AI313" s="69"/>
      <c r="AJ313" s="69"/>
      <c r="AK313" s="69"/>
      <c r="AL313" s="69"/>
      <c r="AM313" s="69"/>
    </row>
    <row r="314" spans="1:39">
      <c r="A314" s="69"/>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c r="AA314" s="69"/>
      <c r="AB314" s="69"/>
      <c r="AC314" s="69"/>
      <c r="AD314" s="69"/>
      <c r="AE314" s="69"/>
      <c r="AF314" s="69"/>
      <c r="AG314" s="69"/>
      <c r="AH314" s="69"/>
      <c r="AI314" s="69"/>
      <c r="AJ314" s="69"/>
      <c r="AK314" s="69"/>
      <c r="AL314" s="69"/>
      <c r="AM314" s="69"/>
    </row>
    <row r="315" spans="1:39">
      <c r="A315" s="69"/>
      <c r="B315" s="69"/>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c r="AA315" s="69"/>
      <c r="AB315" s="69"/>
      <c r="AC315" s="69"/>
      <c r="AD315" s="69"/>
      <c r="AE315" s="69"/>
      <c r="AF315" s="69"/>
      <c r="AG315" s="69"/>
      <c r="AH315" s="69"/>
      <c r="AI315" s="69"/>
      <c r="AJ315" s="69"/>
      <c r="AK315" s="69"/>
      <c r="AL315" s="69"/>
      <c r="AM315" s="69"/>
    </row>
    <row r="316" spans="1:39">
      <c r="A316" s="69"/>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c r="AA316" s="69"/>
      <c r="AB316" s="69"/>
      <c r="AC316" s="69"/>
      <c r="AD316" s="69"/>
      <c r="AE316" s="69"/>
      <c r="AF316" s="69"/>
      <c r="AG316" s="69"/>
      <c r="AH316" s="69"/>
      <c r="AI316" s="69"/>
      <c r="AJ316" s="69"/>
      <c r="AK316" s="69"/>
      <c r="AL316" s="69"/>
      <c r="AM316" s="69"/>
    </row>
    <row r="317" spans="1:39">
      <c r="A317" s="69"/>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row>
    <row r="318" spans="1:39">
      <c r="A318" s="69"/>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c r="AA318" s="69"/>
      <c r="AB318" s="69"/>
      <c r="AC318" s="69"/>
      <c r="AD318" s="69"/>
      <c r="AE318" s="69"/>
      <c r="AF318" s="69"/>
      <c r="AG318" s="69"/>
      <c r="AH318" s="69"/>
      <c r="AI318" s="69"/>
      <c r="AJ318" s="69"/>
      <c r="AK318" s="69"/>
      <c r="AL318" s="69"/>
      <c r="AM318" s="69"/>
    </row>
    <row r="319" spans="1:39">
      <c r="A319" s="69"/>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c r="AA319" s="69"/>
      <c r="AB319" s="69"/>
      <c r="AC319" s="69"/>
      <c r="AD319" s="69"/>
      <c r="AE319" s="69"/>
      <c r="AF319" s="69"/>
      <c r="AG319" s="69"/>
      <c r="AH319" s="69"/>
      <c r="AI319" s="69"/>
      <c r="AJ319" s="69"/>
      <c r="AK319" s="69"/>
      <c r="AL319" s="69"/>
      <c r="AM319" s="69"/>
    </row>
    <row r="320" spans="1:39">
      <c r="A320" s="69"/>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c r="AA320" s="69"/>
      <c r="AB320" s="69"/>
      <c r="AC320" s="69"/>
      <c r="AD320" s="69"/>
      <c r="AE320" s="69"/>
      <c r="AF320" s="69"/>
      <c r="AG320" s="69"/>
      <c r="AH320" s="69"/>
      <c r="AI320" s="69"/>
      <c r="AJ320" s="69"/>
      <c r="AK320" s="69"/>
      <c r="AL320" s="69"/>
      <c r="AM320" s="69"/>
    </row>
    <row r="321" spans="1:39">
      <c r="A321" s="69"/>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c r="AA321" s="69"/>
      <c r="AB321" s="69"/>
      <c r="AC321" s="69"/>
      <c r="AD321" s="69"/>
      <c r="AE321" s="69"/>
      <c r="AF321" s="69"/>
      <c r="AG321" s="69"/>
      <c r="AH321" s="69"/>
      <c r="AI321" s="69"/>
      <c r="AJ321" s="69"/>
      <c r="AK321" s="69"/>
      <c r="AL321" s="69"/>
      <c r="AM321" s="69"/>
    </row>
    <row r="322" spans="1:39">
      <c r="A322" s="69"/>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69"/>
      <c r="AE322" s="69"/>
      <c r="AF322" s="69"/>
      <c r="AG322" s="69"/>
      <c r="AH322" s="69"/>
      <c r="AI322" s="69"/>
      <c r="AJ322" s="69"/>
      <c r="AK322" s="69"/>
      <c r="AL322" s="69"/>
      <c r="AM322" s="69"/>
    </row>
    <row r="323" spans="1:39">
      <c r="A323" s="69"/>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c r="AA323" s="69"/>
      <c r="AB323" s="69"/>
      <c r="AC323" s="69"/>
      <c r="AD323" s="69"/>
      <c r="AE323" s="69"/>
      <c r="AF323" s="69"/>
      <c r="AG323" s="69"/>
      <c r="AH323" s="69"/>
      <c r="AI323" s="69"/>
      <c r="AJ323" s="69"/>
      <c r="AK323" s="69"/>
      <c r="AL323" s="69"/>
      <c r="AM323" s="69"/>
    </row>
    <row r="324" spans="1:39">
      <c r="A324" s="69"/>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c r="AA324" s="69"/>
      <c r="AB324" s="69"/>
      <c r="AC324" s="69"/>
      <c r="AD324" s="69"/>
      <c r="AE324" s="69"/>
      <c r="AF324" s="69"/>
      <c r="AG324" s="69"/>
      <c r="AH324" s="69"/>
      <c r="AI324" s="69"/>
      <c r="AJ324" s="69"/>
      <c r="AK324" s="69"/>
      <c r="AL324" s="69"/>
      <c r="AM324" s="69"/>
    </row>
    <row r="325" spans="1:39">
      <c r="A325" s="69"/>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c r="AA325" s="69"/>
      <c r="AB325" s="69"/>
      <c r="AC325" s="69"/>
      <c r="AD325" s="69"/>
      <c r="AE325" s="69"/>
      <c r="AF325" s="69"/>
      <c r="AG325" s="69"/>
      <c r="AH325" s="69"/>
      <c r="AI325" s="69"/>
      <c r="AJ325" s="69"/>
      <c r="AK325" s="69"/>
      <c r="AL325" s="69"/>
      <c r="AM325" s="69"/>
    </row>
    <row r="326" spans="1:39">
      <c r="A326" s="69"/>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c r="AA326" s="69"/>
      <c r="AB326" s="69"/>
      <c r="AC326" s="69"/>
      <c r="AD326" s="69"/>
      <c r="AE326" s="69"/>
      <c r="AF326" s="69"/>
      <c r="AG326" s="69"/>
      <c r="AH326" s="69"/>
      <c r="AI326" s="69"/>
      <c r="AJ326" s="69"/>
      <c r="AK326" s="69"/>
      <c r="AL326" s="69"/>
      <c r="AM326" s="69"/>
    </row>
    <row r="327" spans="1:39">
      <c r="A327" s="69"/>
      <c r="B327" s="69"/>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c r="AA327" s="69"/>
      <c r="AB327" s="69"/>
      <c r="AC327" s="69"/>
      <c r="AD327" s="69"/>
      <c r="AE327" s="69"/>
      <c r="AF327" s="69"/>
      <c r="AG327" s="69"/>
      <c r="AH327" s="69"/>
      <c r="AI327" s="69"/>
      <c r="AJ327" s="69"/>
      <c r="AK327" s="69"/>
      <c r="AL327" s="69"/>
      <c r="AM327" s="69"/>
    </row>
    <row r="328" spans="1:39">
      <c r="A328" s="69"/>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c r="AA328" s="69"/>
      <c r="AB328" s="69"/>
      <c r="AC328" s="69"/>
      <c r="AD328" s="69"/>
      <c r="AE328" s="69"/>
      <c r="AF328" s="69"/>
      <c r="AG328" s="69"/>
      <c r="AH328" s="69"/>
      <c r="AI328" s="69"/>
      <c r="AJ328" s="69"/>
      <c r="AK328" s="69"/>
      <c r="AL328" s="69"/>
      <c r="AM328" s="69"/>
    </row>
    <row r="329" spans="1:39">
      <c r="A329" s="69"/>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c r="AA329" s="69"/>
      <c r="AB329" s="69"/>
      <c r="AC329" s="69"/>
      <c r="AD329" s="69"/>
      <c r="AE329" s="69"/>
      <c r="AF329" s="69"/>
      <c r="AG329" s="69"/>
      <c r="AH329" s="69"/>
      <c r="AI329" s="69"/>
      <c r="AJ329" s="69"/>
      <c r="AK329" s="69"/>
      <c r="AL329" s="69"/>
      <c r="AM329" s="69"/>
    </row>
    <row r="330" spans="1:39">
      <c r="A330" s="69"/>
      <c r="B330" s="69"/>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c r="AA330" s="69"/>
      <c r="AB330" s="69"/>
      <c r="AC330" s="69"/>
      <c r="AD330" s="69"/>
      <c r="AE330" s="69"/>
      <c r="AF330" s="69"/>
      <c r="AG330" s="69"/>
      <c r="AH330" s="69"/>
      <c r="AI330" s="69"/>
      <c r="AJ330" s="69"/>
      <c r="AK330" s="69"/>
      <c r="AL330" s="69"/>
      <c r="AM330" s="69"/>
    </row>
    <row r="331" spans="1:39">
      <c r="A331" s="69"/>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c r="AA331" s="69"/>
      <c r="AB331" s="69"/>
      <c r="AC331" s="69"/>
      <c r="AD331" s="69"/>
      <c r="AE331" s="69"/>
      <c r="AF331" s="69"/>
      <c r="AG331" s="69"/>
      <c r="AH331" s="69"/>
      <c r="AI331" s="69"/>
      <c r="AJ331" s="69"/>
      <c r="AK331" s="69"/>
      <c r="AL331" s="69"/>
      <c r="AM331" s="69"/>
    </row>
    <row r="332" spans="1:39">
      <c r="A332" s="69"/>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c r="AA332" s="69"/>
      <c r="AB332" s="69"/>
      <c r="AC332" s="69"/>
      <c r="AD332" s="69"/>
      <c r="AE332" s="69"/>
      <c r="AF332" s="69"/>
      <c r="AG332" s="69"/>
      <c r="AH332" s="69"/>
      <c r="AI332" s="69"/>
      <c r="AJ332" s="69"/>
      <c r="AK332" s="69"/>
      <c r="AL332" s="69"/>
      <c r="AM332" s="69"/>
    </row>
    <row r="333" spans="1:39">
      <c r="A333" s="69"/>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c r="AA333" s="69"/>
      <c r="AB333" s="69"/>
      <c r="AC333" s="69"/>
      <c r="AD333" s="69"/>
      <c r="AE333" s="69"/>
      <c r="AF333" s="69"/>
      <c r="AG333" s="69"/>
      <c r="AH333" s="69"/>
      <c r="AI333" s="69"/>
      <c r="AJ333" s="69"/>
      <c r="AK333" s="69"/>
      <c r="AL333" s="69"/>
      <c r="AM333" s="69"/>
    </row>
    <row r="334" spans="1:39">
      <c r="A334" s="69"/>
      <c r="B334" s="69"/>
      <c r="C334" s="69"/>
      <c r="D334" s="69"/>
      <c r="E334" s="69"/>
      <c r="F334" s="69"/>
      <c r="G334" s="69"/>
      <c r="H334" s="69"/>
      <c r="I334" s="69"/>
      <c r="J334" s="69"/>
      <c r="K334" s="69"/>
      <c r="L334" s="69"/>
      <c r="M334" s="69"/>
      <c r="N334" s="69"/>
      <c r="O334" s="69"/>
      <c r="P334" s="69"/>
      <c r="Q334" s="69"/>
      <c r="R334" s="69"/>
      <c r="S334" s="69"/>
      <c r="T334" s="69"/>
      <c r="U334" s="69"/>
      <c r="V334" s="69"/>
      <c r="W334" s="69"/>
      <c r="X334" s="69"/>
      <c r="Y334" s="69"/>
      <c r="Z334" s="69"/>
      <c r="AA334" s="69"/>
      <c r="AB334" s="69"/>
      <c r="AC334" s="69"/>
      <c r="AD334" s="69"/>
      <c r="AE334" s="69"/>
      <c r="AF334" s="69"/>
      <c r="AG334" s="69"/>
      <c r="AH334" s="69"/>
      <c r="AI334" s="69"/>
      <c r="AJ334" s="69"/>
      <c r="AK334" s="69"/>
      <c r="AL334" s="69"/>
      <c r="AM334" s="69"/>
    </row>
    <row r="335" spans="1:39">
      <c r="A335" s="69"/>
      <c r="B335" s="69"/>
      <c r="C335" s="69"/>
      <c r="D335" s="69"/>
      <c r="E335" s="69"/>
      <c r="F335" s="69"/>
      <c r="G335" s="69"/>
      <c r="H335" s="69"/>
      <c r="I335" s="69"/>
      <c r="J335" s="69"/>
      <c r="K335" s="69"/>
      <c r="L335" s="69"/>
      <c r="M335" s="69"/>
      <c r="N335" s="69"/>
      <c r="O335" s="69"/>
      <c r="P335" s="69"/>
      <c r="Q335" s="69"/>
      <c r="R335" s="69"/>
      <c r="S335" s="69"/>
      <c r="T335" s="69"/>
      <c r="U335" s="69"/>
      <c r="V335" s="69"/>
      <c r="W335" s="69"/>
      <c r="X335" s="69"/>
      <c r="Y335" s="69"/>
      <c r="Z335" s="69"/>
      <c r="AA335" s="69"/>
      <c r="AB335" s="69"/>
      <c r="AC335" s="69"/>
      <c r="AD335" s="69"/>
      <c r="AE335" s="69"/>
      <c r="AF335" s="69"/>
      <c r="AG335" s="69"/>
      <c r="AH335" s="69"/>
      <c r="AI335" s="69"/>
      <c r="AJ335" s="69"/>
      <c r="AK335" s="69"/>
      <c r="AL335" s="69"/>
      <c r="AM335" s="69"/>
    </row>
    <row r="336" spans="1:39">
      <c r="A336" s="69"/>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c r="AA336" s="69"/>
      <c r="AB336" s="69"/>
      <c r="AC336" s="69"/>
      <c r="AD336" s="69"/>
      <c r="AE336" s="69"/>
      <c r="AF336" s="69"/>
      <c r="AG336" s="69"/>
      <c r="AH336" s="69"/>
      <c r="AI336" s="69"/>
      <c r="AJ336" s="69"/>
      <c r="AK336" s="69"/>
      <c r="AL336" s="69"/>
      <c r="AM336" s="69"/>
    </row>
    <row r="337" spans="1:39">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c r="AA337" s="69"/>
      <c r="AB337" s="69"/>
      <c r="AC337" s="69"/>
      <c r="AD337" s="69"/>
      <c r="AE337" s="69"/>
      <c r="AF337" s="69"/>
      <c r="AG337" s="69"/>
      <c r="AH337" s="69"/>
      <c r="AI337" s="69"/>
      <c r="AJ337" s="69"/>
      <c r="AK337" s="69"/>
      <c r="AL337" s="69"/>
      <c r="AM337" s="69"/>
    </row>
    <row r="338" spans="1:39">
      <c r="A338" s="69"/>
      <c r="B338" s="69"/>
      <c r="C338" s="69"/>
      <c r="D338" s="69"/>
      <c r="E338" s="69"/>
      <c r="F338" s="69"/>
      <c r="G338" s="69"/>
      <c r="H338" s="69"/>
      <c r="I338" s="69"/>
      <c r="J338" s="69"/>
      <c r="K338" s="69"/>
      <c r="L338" s="69"/>
      <c r="M338" s="69"/>
      <c r="N338" s="69"/>
      <c r="O338" s="69"/>
      <c r="P338" s="69"/>
      <c r="Q338" s="69"/>
      <c r="R338" s="69"/>
      <c r="S338" s="69"/>
      <c r="T338" s="69"/>
      <c r="U338" s="69"/>
      <c r="V338" s="69"/>
      <c r="W338" s="69"/>
      <c r="X338" s="69"/>
      <c r="Y338" s="69"/>
      <c r="Z338" s="69"/>
      <c r="AA338" s="69"/>
      <c r="AB338" s="69"/>
      <c r="AC338" s="69"/>
      <c r="AD338" s="69"/>
      <c r="AE338" s="69"/>
      <c r="AF338" s="69"/>
      <c r="AG338" s="69"/>
      <c r="AH338" s="69"/>
      <c r="AI338" s="69"/>
      <c r="AJ338" s="69"/>
      <c r="AK338" s="69"/>
      <c r="AL338" s="69"/>
      <c r="AM338" s="69"/>
    </row>
    <row r="339" spans="1:39">
      <c r="A339" s="69"/>
      <c r="B339" s="69"/>
      <c r="C339" s="69"/>
      <c r="D339" s="69"/>
      <c r="E339" s="69"/>
      <c r="F339" s="69"/>
      <c r="G339" s="69"/>
      <c r="H339" s="69"/>
      <c r="I339" s="69"/>
      <c r="J339" s="69"/>
      <c r="K339" s="69"/>
      <c r="L339" s="69"/>
      <c r="M339" s="69"/>
      <c r="N339" s="69"/>
      <c r="O339" s="69"/>
      <c r="P339" s="69"/>
      <c r="Q339" s="69"/>
      <c r="R339" s="69"/>
      <c r="S339" s="69"/>
      <c r="T339" s="69"/>
      <c r="U339" s="69"/>
      <c r="V339" s="69"/>
      <c r="W339" s="69"/>
      <c r="X339" s="69"/>
      <c r="Y339" s="69"/>
      <c r="Z339" s="69"/>
      <c r="AA339" s="69"/>
      <c r="AB339" s="69"/>
      <c r="AC339" s="69"/>
      <c r="AD339" s="69"/>
      <c r="AE339" s="69"/>
      <c r="AF339" s="69"/>
      <c r="AG339" s="69"/>
      <c r="AH339" s="69"/>
      <c r="AI339" s="69"/>
      <c r="AJ339" s="69"/>
      <c r="AK339" s="69"/>
      <c r="AL339" s="69"/>
      <c r="AM339" s="69"/>
    </row>
    <row r="340" spans="1:39">
      <c r="A340" s="69"/>
      <c r="B340" s="6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c r="AA340" s="69"/>
      <c r="AB340" s="69"/>
      <c r="AC340" s="69"/>
      <c r="AD340" s="69"/>
      <c r="AE340" s="69"/>
      <c r="AF340" s="69"/>
      <c r="AG340" s="69"/>
      <c r="AH340" s="69"/>
      <c r="AI340" s="69"/>
      <c r="AJ340" s="69"/>
      <c r="AK340" s="69"/>
      <c r="AL340" s="69"/>
      <c r="AM340" s="69"/>
    </row>
    <row r="341" spans="1:39">
      <c r="A341" s="69"/>
      <c r="B341" s="69"/>
      <c r="C341" s="69"/>
      <c r="D341" s="69"/>
      <c r="E341" s="69"/>
      <c r="F341" s="69"/>
      <c r="G341" s="69"/>
      <c r="H341" s="69"/>
      <c r="I341" s="69"/>
      <c r="J341" s="69"/>
      <c r="K341" s="69"/>
      <c r="L341" s="69"/>
      <c r="M341" s="69"/>
      <c r="N341" s="69"/>
      <c r="O341" s="69"/>
      <c r="P341" s="69"/>
      <c r="Q341" s="69"/>
      <c r="R341" s="69"/>
      <c r="S341" s="69"/>
      <c r="T341" s="69"/>
      <c r="U341" s="69"/>
      <c r="V341" s="69"/>
      <c r="W341" s="69"/>
      <c r="X341" s="69"/>
      <c r="Y341" s="69"/>
      <c r="Z341" s="69"/>
      <c r="AA341" s="69"/>
      <c r="AB341" s="69"/>
      <c r="AC341" s="69"/>
      <c r="AD341" s="69"/>
      <c r="AE341" s="69"/>
      <c r="AF341" s="69"/>
      <c r="AG341" s="69"/>
      <c r="AH341" s="69"/>
      <c r="AI341" s="69"/>
      <c r="AJ341" s="69"/>
      <c r="AK341" s="69"/>
      <c r="AL341" s="69"/>
      <c r="AM341" s="69"/>
    </row>
    <row r="342" spans="1:39">
      <c r="A342" s="69"/>
      <c r="B342" s="69"/>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c r="AA342" s="69"/>
      <c r="AB342" s="69"/>
      <c r="AC342" s="69"/>
      <c r="AD342" s="69"/>
      <c r="AE342" s="69"/>
      <c r="AF342" s="69"/>
      <c r="AG342" s="69"/>
      <c r="AH342" s="69"/>
      <c r="AI342" s="69"/>
      <c r="AJ342" s="69"/>
      <c r="AK342" s="69"/>
      <c r="AL342" s="69"/>
      <c r="AM342" s="69"/>
    </row>
    <row r="343" spans="1:39">
      <c r="A343" s="69"/>
      <c r="B343" s="69"/>
      <c r="C343" s="69"/>
      <c r="D343" s="69"/>
      <c r="E343" s="69"/>
      <c r="F343" s="69"/>
      <c r="G343" s="69"/>
      <c r="H343" s="69"/>
      <c r="I343" s="69"/>
      <c r="J343" s="69"/>
      <c r="K343" s="69"/>
      <c r="L343" s="69"/>
      <c r="M343" s="69"/>
      <c r="N343" s="69"/>
      <c r="O343" s="69"/>
      <c r="P343" s="69"/>
      <c r="Q343" s="69"/>
      <c r="R343" s="69"/>
      <c r="S343" s="69"/>
      <c r="T343" s="69"/>
      <c r="U343" s="69"/>
      <c r="V343" s="69"/>
      <c r="W343" s="69"/>
      <c r="X343" s="69"/>
      <c r="Y343" s="69"/>
      <c r="Z343" s="69"/>
      <c r="AA343" s="69"/>
      <c r="AB343" s="69"/>
      <c r="AC343" s="69"/>
      <c r="AD343" s="69"/>
      <c r="AE343" s="69"/>
      <c r="AF343" s="69"/>
      <c r="AG343" s="69"/>
      <c r="AH343" s="69"/>
      <c r="AI343" s="69"/>
      <c r="AJ343" s="69"/>
      <c r="AK343" s="69"/>
      <c r="AL343" s="69"/>
      <c r="AM343" s="69"/>
    </row>
    <row r="344" spans="1:39">
      <c r="A344" s="69"/>
      <c r="B344" s="69"/>
      <c r="C344" s="69"/>
      <c r="D344" s="69"/>
      <c r="E344" s="69"/>
      <c r="F344" s="69"/>
      <c r="G344" s="69"/>
      <c r="H344" s="69"/>
      <c r="I344" s="69"/>
      <c r="J344" s="69"/>
      <c r="K344" s="69"/>
      <c r="L344" s="69"/>
      <c r="M344" s="69"/>
      <c r="N344" s="69"/>
      <c r="O344" s="69"/>
      <c r="P344" s="69"/>
      <c r="Q344" s="69"/>
      <c r="R344" s="69"/>
      <c r="S344" s="69"/>
      <c r="T344" s="69"/>
      <c r="U344" s="69"/>
      <c r="V344" s="69"/>
      <c r="W344" s="69"/>
      <c r="X344" s="69"/>
      <c r="Y344" s="69"/>
      <c r="Z344" s="69"/>
      <c r="AA344" s="69"/>
      <c r="AB344" s="69"/>
      <c r="AC344" s="69"/>
      <c r="AD344" s="69"/>
      <c r="AE344" s="69"/>
      <c r="AF344" s="69"/>
      <c r="AG344" s="69"/>
      <c r="AH344" s="69"/>
      <c r="AI344" s="69"/>
      <c r="AJ344" s="69"/>
      <c r="AK344" s="69"/>
      <c r="AL344" s="69"/>
      <c r="AM344" s="69"/>
    </row>
    <row r="345" spans="1:39">
      <c r="A345" s="69"/>
      <c r="B345" s="69"/>
      <c r="C345" s="69"/>
      <c r="D345" s="69"/>
      <c r="E345" s="69"/>
      <c r="F345" s="69"/>
      <c r="G345" s="69"/>
      <c r="H345" s="69"/>
      <c r="I345" s="69"/>
      <c r="J345" s="69"/>
      <c r="K345" s="69"/>
      <c r="L345" s="69"/>
      <c r="M345" s="69"/>
      <c r="N345" s="69"/>
      <c r="O345" s="69"/>
      <c r="P345" s="69"/>
      <c r="Q345" s="69"/>
      <c r="R345" s="69"/>
      <c r="S345" s="69"/>
      <c r="T345" s="69"/>
      <c r="U345" s="69"/>
      <c r="V345" s="69"/>
      <c r="W345" s="69"/>
      <c r="X345" s="69"/>
      <c r="Y345" s="69"/>
      <c r="Z345" s="69"/>
      <c r="AA345" s="69"/>
      <c r="AB345" s="69"/>
      <c r="AC345" s="69"/>
      <c r="AD345" s="69"/>
      <c r="AE345" s="69"/>
      <c r="AF345" s="69"/>
      <c r="AG345" s="69"/>
      <c r="AH345" s="69"/>
      <c r="AI345" s="69"/>
      <c r="AJ345" s="69"/>
      <c r="AK345" s="69"/>
      <c r="AL345" s="69"/>
      <c r="AM345" s="69"/>
    </row>
    <row r="346" spans="1:39">
      <c r="A346" s="69"/>
      <c r="B346" s="69"/>
      <c r="C346" s="69"/>
      <c r="D346" s="69"/>
      <c r="E346" s="69"/>
      <c r="F346" s="69"/>
      <c r="G346" s="69"/>
      <c r="H346" s="69"/>
      <c r="I346" s="69"/>
      <c r="J346" s="69"/>
      <c r="K346" s="69"/>
      <c r="L346" s="69"/>
      <c r="M346" s="69"/>
      <c r="N346" s="69"/>
      <c r="O346" s="69"/>
      <c r="P346" s="69"/>
      <c r="Q346" s="69"/>
      <c r="R346" s="69"/>
      <c r="S346" s="69"/>
      <c r="T346" s="69"/>
      <c r="U346" s="69"/>
      <c r="V346" s="69"/>
      <c r="W346" s="69"/>
      <c r="X346" s="69"/>
      <c r="Y346" s="69"/>
      <c r="Z346" s="69"/>
      <c r="AA346" s="69"/>
      <c r="AB346" s="69"/>
      <c r="AC346" s="69"/>
      <c r="AD346" s="69"/>
      <c r="AE346" s="69"/>
      <c r="AF346" s="69"/>
      <c r="AG346" s="69"/>
      <c r="AH346" s="69"/>
      <c r="AI346" s="69"/>
      <c r="AJ346" s="69"/>
      <c r="AK346" s="69"/>
      <c r="AL346" s="69"/>
      <c r="AM346" s="69"/>
    </row>
    <row r="347" spans="1:39">
      <c r="A347" s="69"/>
      <c r="B347" s="69"/>
      <c r="C347" s="69"/>
      <c r="D347" s="69"/>
      <c r="E347" s="69"/>
      <c r="F347" s="69"/>
      <c r="G347" s="69"/>
      <c r="H347" s="69"/>
      <c r="I347" s="69"/>
      <c r="J347" s="69"/>
      <c r="K347" s="69"/>
      <c r="L347" s="69"/>
      <c r="M347" s="69"/>
      <c r="N347" s="69"/>
      <c r="O347" s="69"/>
      <c r="P347" s="69"/>
      <c r="Q347" s="69"/>
      <c r="R347" s="69"/>
      <c r="S347" s="69"/>
      <c r="T347" s="69"/>
      <c r="U347" s="69"/>
      <c r="V347" s="69"/>
      <c r="W347" s="69"/>
      <c r="X347" s="69"/>
      <c r="Y347" s="69"/>
      <c r="Z347" s="69"/>
      <c r="AA347" s="69"/>
      <c r="AB347" s="69"/>
      <c r="AC347" s="69"/>
      <c r="AD347" s="69"/>
      <c r="AE347" s="69"/>
      <c r="AF347" s="69"/>
      <c r="AG347" s="69"/>
      <c r="AH347" s="69"/>
      <c r="AI347" s="69"/>
      <c r="AJ347" s="69"/>
      <c r="AK347" s="69"/>
      <c r="AL347" s="69"/>
      <c r="AM347" s="69"/>
    </row>
    <row r="348" spans="1:39">
      <c r="A348" s="69"/>
      <c r="B348" s="69"/>
      <c r="C348" s="69"/>
      <c r="D348" s="69"/>
      <c r="E348" s="69"/>
      <c r="F348" s="69"/>
      <c r="G348" s="69"/>
      <c r="H348" s="69"/>
      <c r="I348" s="69"/>
      <c r="J348" s="69"/>
      <c r="K348" s="69"/>
      <c r="L348" s="69"/>
      <c r="M348" s="69"/>
      <c r="N348" s="69"/>
      <c r="O348" s="69"/>
      <c r="P348" s="69"/>
      <c r="Q348" s="69"/>
      <c r="R348" s="69"/>
      <c r="S348" s="69"/>
      <c r="T348" s="69"/>
      <c r="U348" s="69"/>
      <c r="V348" s="69"/>
      <c r="W348" s="69"/>
      <c r="X348" s="69"/>
      <c r="Y348" s="69"/>
      <c r="Z348" s="69"/>
      <c r="AA348" s="69"/>
      <c r="AB348" s="69"/>
      <c r="AC348" s="69"/>
      <c r="AD348" s="69"/>
      <c r="AE348" s="69"/>
      <c r="AF348" s="69"/>
      <c r="AG348" s="69"/>
      <c r="AH348" s="69"/>
      <c r="AI348" s="69"/>
      <c r="AJ348" s="69"/>
      <c r="AK348" s="69"/>
      <c r="AL348" s="69"/>
      <c r="AM348" s="69"/>
    </row>
    <row r="349" spans="1:39">
      <c r="A349" s="69"/>
      <c r="B349" s="69"/>
      <c r="C349" s="69"/>
      <c r="D349" s="69"/>
      <c r="E349" s="69"/>
      <c r="F349" s="69"/>
      <c r="G349" s="69"/>
      <c r="H349" s="69"/>
      <c r="I349" s="69"/>
      <c r="J349" s="69"/>
      <c r="K349" s="69"/>
      <c r="L349" s="69"/>
      <c r="M349" s="69"/>
      <c r="N349" s="69"/>
      <c r="O349" s="69"/>
      <c r="P349" s="69"/>
      <c r="Q349" s="69"/>
      <c r="R349" s="69"/>
      <c r="S349" s="69"/>
      <c r="T349" s="69"/>
      <c r="U349" s="69"/>
      <c r="V349" s="69"/>
      <c r="W349" s="69"/>
      <c r="X349" s="69"/>
      <c r="Y349" s="69"/>
      <c r="Z349" s="69"/>
      <c r="AA349" s="69"/>
      <c r="AB349" s="69"/>
      <c r="AC349" s="69"/>
      <c r="AD349" s="69"/>
      <c r="AE349" s="69"/>
      <c r="AF349" s="69"/>
      <c r="AG349" s="69"/>
      <c r="AH349" s="69"/>
      <c r="AI349" s="69"/>
      <c r="AJ349" s="69"/>
      <c r="AK349" s="69"/>
      <c r="AL349" s="69"/>
      <c r="AM349" s="69"/>
    </row>
    <row r="350" spans="1:39">
      <c r="A350" s="69"/>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c r="AA350" s="69"/>
      <c r="AB350" s="69"/>
      <c r="AC350" s="69"/>
      <c r="AD350" s="69"/>
      <c r="AE350" s="69"/>
      <c r="AF350" s="69"/>
      <c r="AG350" s="69"/>
      <c r="AH350" s="69"/>
      <c r="AI350" s="69"/>
      <c r="AJ350" s="69"/>
      <c r="AK350" s="69"/>
      <c r="AL350" s="69"/>
      <c r="AM350" s="69"/>
    </row>
    <row r="351" spans="1:39">
      <c r="A351" s="69"/>
      <c r="B351" s="69"/>
      <c r="C351" s="69"/>
      <c r="D351" s="69"/>
      <c r="E351" s="69"/>
      <c r="F351" s="69"/>
      <c r="G351" s="69"/>
      <c r="H351" s="69"/>
      <c r="I351" s="69"/>
      <c r="J351" s="69"/>
      <c r="K351" s="69"/>
      <c r="L351" s="69"/>
      <c r="M351" s="69"/>
      <c r="N351" s="69"/>
      <c r="O351" s="69"/>
      <c r="P351" s="69"/>
      <c r="Q351" s="69"/>
      <c r="R351" s="69"/>
      <c r="S351" s="69"/>
      <c r="T351" s="69"/>
      <c r="U351" s="69"/>
      <c r="V351" s="69"/>
      <c r="W351" s="69"/>
      <c r="X351" s="69"/>
      <c r="Y351" s="69"/>
      <c r="Z351" s="69"/>
      <c r="AA351" s="69"/>
      <c r="AB351" s="69"/>
      <c r="AC351" s="69"/>
      <c r="AD351" s="69"/>
      <c r="AE351" s="69"/>
      <c r="AF351" s="69"/>
      <c r="AG351" s="69"/>
      <c r="AH351" s="69"/>
      <c r="AI351" s="69"/>
      <c r="AJ351" s="69"/>
      <c r="AK351" s="69"/>
      <c r="AL351" s="69"/>
      <c r="AM351" s="69"/>
    </row>
    <row r="352" spans="1:39">
      <c r="A352" s="69"/>
      <c r="B352" s="69"/>
      <c r="C352" s="69"/>
      <c r="D352" s="69"/>
      <c r="E352" s="69"/>
      <c r="F352" s="69"/>
      <c r="G352" s="69"/>
      <c r="H352" s="69"/>
      <c r="I352" s="69"/>
      <c r="J352" s="69"/>
      <c r="K352" s="69"/>
      <c r="L352" s="69"/>
      <c r="M352" s="69"/>
      <c r="N352" s="69"/>
      <c r="O352" s="69"/>
      <c r="P352" s="69"/>
      <c r="Q352" s="69"/>
      <c r="R352" s="69"/>
      <c r="S352" s="69"/>
      <c r="T352" s="69"/>
      <c r="U352" s="69"/>
      <c r="V352" s="69"/>
      <c r="W352" s="69"/>
      <c r="X352" s="69"/>
      <c r="Y352" s="69"/>
      <c r="Z352" s="69"/>
      <c r="AA352" s="69"/>
      <c r="AB352" s="69"/>
      <c r="AC352" s="69"/>
      <c r="AD352" s="69"/>
      <c r="AE352" s="69"/>
      <c r="AF352" s="69"/>
      <c r="AG352" s="69"/>
      <c r="AH352" s="69"/>
      <c r="AI352" s="69"/>
      <c r="AJ352" s="69"/>
      <c r="AK352" s="69"/>
      <c r="AL352" s="69"/>
      <c r="AM352" s="69"/>
    </row>
    <row r="353" spans="1:39">
      <c r="A353" s="69"/>
      <c r="B353" s="69"/>
      <c r="C353" s="69"/>
      <c r="D353" s="69"/>
      <c r="E353" s="69"/>
      <c r="F353" s="69"/>
      <c r="G353" s="69"/>
      <c r="H353" s="69"/>
      <c r="I353" s="69"/>
      <c r="J353" s="69"/>
      <c r="K353" s="69"/>
      <c r="L353" s="69"/>
      <c r="M353" s="69"/>
      <c r="N353" s="69"/>
      <c r="O353" s="69"/>
      <c r="P353" s="69"/>
      <c r="Q353" s="69"/>
      <c r="R353" s="69"/>
      <c r="S353" s="69"/>
      <c r="T353" s="69"/>
      <c r="U353" s="69"/>
      <c r="V353" s="69"/>
      <c r="W353" s="69"/>
      <c r="X353" s="69"/>
      <c r="Y353" s="69"/>
      <c r="Z353" s="69"/>
      <c r="AA353" s="69"/>
      <c r="AB353" s="69"/>
      <c r="AC353" s="69"/>
      <c r="AD353" s="69"/>
      <c r="AE353" s="69"/>
      <c r="AF353" s="69"/>
      <c r="AG353" s="69"/>
      <c r="AH353" s="69"/>
      <c r="AI353" s="69"/>
      <c r="AJ353" s="69"/>
      <c r="AK353" s="69"/>
      <c r="AL353" s="69"/>
      <c r="AM353" s="69"/>
    </row>
    <row r="354" spans="1:39">
      <c r="A354" s="69"/>
      <c r="B354" s="69"/>
      <c r="C354" s="69"/>
      <c r="D354" s="69"/>
      <c r="E354" s="69"/>
      <c r="F354" s="69"/>
      <c r="G354" s="69"/>
      <c r="H354" s="69"/>
      <c r="I354" s="69"/>
      <c r="J354" s="69"/>
      <c r="K354" s="69"/>
      <c r="L354" s="69"/>
      <c r="M354" s="69"/>
      <c r="N354" s="69"/>
      <c r="O354" s="69"/>
      <c r="P354" s="69"/>
      <c r="Q354" s="69"/>
      <c r="R354" s="69"/>
      <c r="S354" s="69"/>
      <c r="T354" s="69"/>
      <c r="U354" s="69"/>
      <c r="V354" s="69"/>
      <c r="W354" s="69"/>
      <c r="X354" s="69"/>
      <c r="Y354" s="69"/>
      <c r="Z354" s="69"/>
      <c r="AA354" s="69"/>
      <c r="AB354" s="69"/>
      <c r="AC354" s="69"/>
      <c r="AD354" s="69"/>
      <c r="AE354" s="69"/>
      <c r="AF354" s="69"/>
      <c r="AG354" s="69"/>
      <c r="AH354" s="69"/>
      <c r="AI354" s="69"/>
      <c r="AJ354" s="69"/>
      <c r="AK354" s="69"/>
      <c r="AL354" s="69"/>
      <c r="AM354" s="69"/>
    </row>
    <row r="355" spans="1:39">
      <c r="A355" s="69"/>
      <c r="B355" s="69"/>
      <c r="C355" s="69"/>
      <c r="D355" s="69"/>
      <c r="E355" s="69"/>
      <c r="F355" s="69"/>
      <c r="G355" s="69"/>
      <c r="H355" s="69"/>
      <c r="I355" s="69"/>
      <c r="J355" s="69"/>
      <c r="K355" s="69"/>
      <c r="L355" s="69"/>
      <c r="M355" s="69"/>
      <c r="N355" s="69"/>
      <c r="O355" s="69"/>
      <c r="P355" s="69"/>
      <c r="Q355" s="69"/>
      <c r="R355" s="69"/>
      <c r="S355" s="69"/>
      <c r="T355" s="69"/>
      <c r="U355" s="69"/>
      <c r="V355" s="69"/>
      <c r="W355" s="69"/>
      <c r="X355" s="69"/>
      <c r="Y355" s="69"/>
      <c r="Z355" s="69"/>
      <c r="AA355" s="69"/>
      <c r="AB355" s="69"/>
      <c r="AC355" s="69"/>
      <c r="AD355" s="69"/>
      <c r="AE355" s="69"/>
      <c r="AF355" s="69"/>
      <c r="AG355" s="69"/>
      <c r="AH355" s="69"/>
      <c r="AI355" s="69"/>
      <c r="AJ355" s="69"/>
      <c r="AK355" s="69"/>
      <c r="AL355" s="69"/>
      <c r="AM355" s="69"/>
    </row>
    <row r="356" spans="1:39">
      <c r="A356" s="69"/>
      <c r="B356" s="69"/>
      <c r="C356" s="69"/>
      <c r="D356" s="69"/>
      <c r="E356" s="69"/>
      <c r="F356" s="69"/>
      <c r="G356" s="69"/>
      <c r="H356" s="69"/>
      <c r="I356" s="69"/>
      <c r="J356" s="69"/>
      <c r="K356" s="69"/>
      <c r="L356" s="69"/>
      <c r="M356" s="69"/>
      <c r="N356" s="69"/>
      <c r="O356" s="69"/>
      <c r="P356" s="69"/>
      <c r="Q356" s="69"/>
      <c r="R356" s="69"/>
      <c r="S356" s="69"/>
      <c r="T356" s="69"/>
      <c r="U356" s="69"/>
      <c r="V356" s="69"/>
      <c r="W356" s="69"/>
      <c r="X356" s="69"/>
      <c r="Y356" s="69"/>
      <c r="Z356" s="69"/>
      <c r="AA356" s="69"/>
      <c r="AB356" s="69"/>
      <c r="AC356" s="69"/>
      <c r="AD356" s="69"/>
      <c r="AE356" s="69"/>
      <c r="AF356" s="69"/>
      <c r="AG356" s="69"/>
      <c r="AH356" s="69"/>
      <c r="AI356" s="69"/>
      <c r="AJ356" s="69"/>
      <c r="AK356" s="69"/>
      <c r="AL356" s="69"/>
      <c r="AM356" s="69"/>
    </row>
    <row r="357" spans="1:39">
      <c r="A357" s="69"/>
      <c r="B357" s="69"/>
      <c r="C357" s="69"/>
      <c r="D357" s="69"/>
      <c r="E357" s="69"/>
      <c r="F357" s="69"/>
      <c r="G357" s="69"/>
      <c r="H357" s="69"/>
      <c r="I357" s="69"/>
      <c r="J357" s="69"/>
      <c r="K357" s="69"/>
      <c r="L357" s="69"/>
      <c r="M357" s="69"/>
      <c r="N357" s="69"/>
      <c r="O357" s="69"/>
      <c r="P357" s="69"/>
      <c r="Q357" s="69"/>
      <c r="R357" s="69"/>
      <c r="S357" s="69"/>
      <c r="T357" s="69"/>
      <c r="U357" s="69"/>
      <c r="V357" s="69"/>
      <c r="W357" s="69"/>
      <c r="X357" s="69"/>
      <c r="Y357" s="69"/>
      <c r="Z357" s="69"/>
      <c r="AA357" s="69"/>
      <c r="AB357" s="69"/>
      <c r="AC357" s="69"/>
      <c r="AD357" s="69"/>
      <c r="AE357" s="69"/>
      <c r="AF357" s="69"/>
      <c r="AG357" s="69"/>
      <c r="AH357" s="69"/>
      <c r="AI357" s="69"/>
      <c r="AJ357" s="69"/>
      <c r="AK357" s="69"/>
      <c r="AL357" s="69"/>
      <c r="AM357" s="69"/>
    </row>
    <row r="358" spans="1:39">
      <c r="A358" s="69"/>
      <c r="B358" s="69"/>
      <c r="C358" s="69"/>
      <c r="D358" s="69"/>
      <c r="E358" s="69"/>
      <c r="F358" s="69"/>
      <c r="G358" s="69"/>
      <c r="H358" s="69"/>
      <c r="I358" s="69"/>
      <c r="J358" s="69"/>
      <c r="K358" s="69"/>
      <c r="L358" s="69"/>
      <c r="M358" s="69"/>
      <c r="N358" s="69"/>
      <c r="O358" s="69"/>
      <c r="P358" s="69"/>
      <c r="Q358" s="69"/>
      <c r="R358" s="69"/>
      <c r="S358" s="69"/>
      <c r="T358" s="69"/>
      <c r="U358" s="69"/>
      <c r="V358" s="69"/>
      <c r="W358" s="69"/>
      <c r="X358" s="69"/>
      <c r="Y358" s="69"/>
      <c r="Z358" s="69"/>
      <c r="AA358" s="69"/>
      <c r="AB358" s="69"/>
      <c r="AC358" s="69"/>
      <c r="AD358" s="69"/>
      <c r="AE358" s="69"/>
      <c r="AF358" s="69"/>
      <c r="AG358" s="69"/>
      <c r="AH358" s="69"/>
      <c r="AI358" s="69"/>
      <c r="AJ358" s="69"/>
      <c r="AK358" s="69"/>
      <c r="AL358" s="69"/>
      <c r="AM358" s="69"/>
    </row>
    <row r="359" spans="1:39">
      <c r="A359" s="69"/>
      <c r="B359" s="69"/>
      <c r="C359" s="69"/>
      <c r="D359" s="69"/>
      <c r="E359" s="69"/>
      <c r="F359" s="69"/>
      <c r="G359" s="69"/>
      <c r="H359" s="69"/>
      <c r="I359" s="69"/>
      <c r="J359" s="69"/>
      <c r="K359" s="69"/>
      <c r="L359" s="69"/>
      <c r="M359" s="69"/>
      <c r="N359" s="69"/>
      <c r="O359" s="69"/>
      <c r="P359" s="69"/>
      <c r="Q359" s="69"/>
      <c r="R359" s="69"/>
      <c r="S359" s="69"/>
      <c r="T359" s="69"/>
      <c r="U359" s="69"/>
      <c r="V359" s="69"/>
      <c r="W359" s="69"/>
      <c r="X359" s="69"/>
      <c r="Y359" s="69"/>
      <c r="Z359" s="69"/>
      <c r="AA359" s="69"/>
      <c r="AB359" s="69"/>
      <c r="AC359" s="69"/>
      <c r="AD359" s="69"/>
      <c r="AE359" s="69"/>
      <c r="AF359" s="69"/>
      <c r="AG359" s="69"/>
      <c r="AH359" s="69"/>
      <c r="AI359" s="69"/>
      <c r="AJ359" s="69"/>
      <c r="AK359" s="69"/>
      <c r="AL359" s="69"/>
      <c r="AM359" s="69"/>
    </row>
    <row r="360" spans="1:39">
      <c r="A360" s="69"/>
      <c r="B360" s="69"/>
      <c r="C360" s="69"/>
      <c r="D360" s="69"/>
      <c r="E360" s="69"/>
      <c r="F360" s="69"/>
      <c r="G360" s="69"/>
      <c r="H360" s="69"/>
      <c r="I360" s="69"/>
      <c r="J360" s="69"/>
      <c r="K360" s="69"/>
      <c r="L360" s="69"/>
      <c r="M360" s="69"/>
      <c r="N360" s="69"/>
      <c r="O360" s="69"/>
      <c r="P360" s="69"/>
      <c r="Q360" s="69"/>
      <c r="R360" s="69"/>
      <c r="S360" s="69"/>
      <c r="T360" s="69"/>
      <c r="U360" s="69"/>
      <c r="V360" s="69"/>
      <c r="W360" s="69"/>
      <c r="X360" s="69"/>
      <c r="Y360" s="69"/>
      <c r="Z360" s="69"/>
      <c r="AA360" s="69"/>
      <c r="AB360" s="69"/>
      <c r="AC360" s="69"/>
      <c r="AD360" s="69"/>
      <c r="AE360" s="69"/>
      <c r="AF360" s="69"/>
      <c r="AG360" s="69"/>
      <c r="AH360" s="69"/>
      <c r="AI360" s="69"/>
      <c r="AJ360" s="69"/>
      <c r="AK360" s="69"/>
      <c r="AL360" s="69"/>
      <c r="AM360" s="69"/>
    </row>
    <row r="361" spans="1:39">
      <c r="A361" s="69"/>
      <c r="B361" s="69"/>
      <c r="C361" s="69"/>
      <c r="D361" s="69"/>
      <c r="E361" s="69"/>
      <c r="F361" s="69"/>
      <c r="G361" s="69"/>
      <c r="H361" s="69"/>
      <c r="I361" s="69"/>
      <c r="J361" s="69"/>
      <c r="K361" s="69"/>
      <c r="L361" s="69"/>
      <c r="M361" s="69"/>
      <c r="N361" s="69"/>
      <c r="O361" s="69"/>
      <c r="P361" s="69"/>
      <c r="Q361" s="69"/>
      <c r="R361" s="69"/>
      <c r="S361" s="69"/>
      <c r="T361" s="69"/>
      <c r="U361" s="69"/>
      <c r="V361" s="69"/>
      <c r="W361" s="69"/>
      <c r="X361" s="69"/>
      <c r="Y361" s="69"/>
      <c r="Z361" s="69"/>
      <c r="AA361" s="69"/>
      <c r="AB361" s="69"/>
      <c r="AC361" s="69"/>
      <c r="AD361" s="69"/>
      <c r="AE361" s="69"/>
      <c r="AF361" s="69"/>
      <c r="AG361" s="69"/>
      <c r="AH361" s="69"/>
      <c r="AI361" s="69"/>
      <c r="AJ361" s="69"/>
      <c r="AK361" s="69"/>
      <c r="AL361" s="69"/>
      <c r="AM361" s="69"/>
    </row>
    <row r="362" spans="1:39">
      <c r="A362" s="69"/>
      <c r="B362" s="69"/>
      <c r="C362" s="69"/>
      <c r="D362" s="69"/>
      <c r="E362" s="69"/>
      <c r="F362" s="69"/>
      <c r="G362" s="69"/>
      <c r="H362" s="69"/>
      <c r="I362" s="69"/>
      <c r="J362" s="69"/>
      <c r="K362" s="69"/>
      <c r="L362" s="69"/>
      <c r="M362" s="69"/>
      <c r="N362" s="69"/>
      <c r="O362" s="69"/>
      <c r="P362" s="69"/>
      <c r="Q362" s="69"/>
      <c r="R362" s="69"/>
      <c r="S362" s="69"/>
      <c r="T362" s="69"/>
      <c r="U362" s="69"/>
      <c r="V362" s="69"/>
      <c r="W362" s="69"/>
      <c r="X362" s="69"/>
      <c r="Y362" s="69"/>
      <c r="Z362" s="69"/>
      <c r="AA362" s="69"/>
      <c r="AB362" s="69"/>
      <c r="AC362" s="69"/>
      <c r="AD362" s="69"/>
      <c r="AE362" s="69"/>
      <c r="AF362" s="69"/>
      <c r="AG362" s="69"/>
      <c r="AH362" s="69"/>
      <c r="AI362" s="69"/>
      <c r="AJ362" s="69"/>
      <c r="AK362" s="69"/>
      <c r="AL362" s="69"/>
      <c r="AM362" s="69"/>
    </row>
    <row r="363" spans="1:39">
      <c r="A363" s="69"/>
      <c r="B363" s="69"/>
      <c r="C363" s="69"/>
      <c r="D363" s="69"/>
      <c r="E363" s="69"/>
      <c r="F363" s="69"/>
      <c r="G363" s="69"/>
      <c r="H363" s="69"/>
      <c r="I363" s="69"/>
      <c r="J363" s="69"/>
      <c r="K363" s="69"/>
      <c r="L363" s="69"/>
      <c r="M363" s="69"/>
      <c r="N363" s="69"/>
      <c r="O363" s="69"/>
      <c r="P363" s="69"/>
      <c r="Q363" s="69"/>
      <c r="R363" s="69"/>
      <c r="S363" s="69"/>
      <c r="T363" s="69"/>
      <c r="U363" s="69"/>
      <c r="V363" s="69"/>
      <c r="W363" s="69"/>
      <c r="X363" s="69"/>
      <c r="Y363" s="69"/>
      <c r="Z363" s="69"/>
      <c r="AA363" s="69"/>
      <c r="AB363" s="69"/>
      <c r="AC363" s="69"/>
      <c r="AD363" s="69"/>
      <c r="AE363" s="69"/>
      <c r="AF363" s="69"/>
      <c r="AG363" s="69"/>
      <c r="AH363" s="69"/>
      <c r="AI363" s="69"/>
      <c r="AJ363" s="69"/>
      <c r="AK363" s="69"/>
      <c r="AL363" s="69"/>
      <c r="AM363" s="69"/>
    </row>
    <row r="364" spans="1:39">
      <c r="A364" s="69"/>
      <c r="B364" s="69"/>
      <c r="C364" s="69"/>
      <c r="D364" s="69"/>
      <c r="E364" s="69"/>
      <c r="F364" s="69"/>
      <c r="G364" s="69"/>
      <c r="H364" s="69"/>
      <c r="I364" s="69"/>
      <c r="J364" s="69"/>
      <c r="K364" s="69"/>
      <c r="L364" s="69"/>
      <c r="M364" s="69"/>
      <c r="N364" s="69"/>
      <c r="O364" s="69"/>
      <c r="P364" s="69"/>
      <c r="Q364" s="69"/>
      <c r="R364" s="69"/>
      <c r="S364" s="69"/>
      <c r="T364" s="69"/>
      <c r="U364" s="69"/>
      <c r="V364" s="69"/>
      <c r="W364" s="69"/>
      <c r="X364" s="69"/>
      <c r="Y364" s="69"/>
      <c r="Z364" s="69"/>
      <c r="AA364" s="69"/>
      <c r="AB364" s="69"/>
      <c r="AC364" s="69"/>
      <c r="AD364" s="69"/>
      <c r="AE364" s="69"/>
      <c r="AF364" s="69"/>
      <c r="AG364" s="69"/>
      <c r="AH364" s="69"/>
      <c r="AI364" s="69"/>
      <c r="AJ364" s="69"/>
      <c r="AK364" s="69"/>
      <c r="AL364" s="69"/>
      <c r="AM364" s="69"/>
    </row>
    <row r="365" spans="1:39">
      <c r="A365" s="69"/>
      <c r="B365" s="69"/>
      <c r="C365" s="69"/>
      <c r="D365" s="69"/>
      <c r="E365" s="69"/>
      <c r="F365" s="69"/>
      <c r="G365" s="69"/>
      <c r="H365" s="69"/>
      <c r="I365" s="69"/>
      <c r="J365" s="69"/>
      <c r="K365" s="69"/>
      <c r="L365" s="69"/>
      <c r="M365" s="69"/>
      <c r="N365" s="69"/>
      <c r="O365" s="69"/>
      <c r="P365" s="69"/>
      <c r="Q365" s="69"/>
      <c r="R365" s="69"/>
      <c r="S365" s="69"/>
      <c r="T365" s="69"/>
      <c r="U365" s="69"/>
      <c r="V365" s="69"/>
      <c r="W365" s="69"/>
      <c r="X365" s="69"/>
      <c r="Y365" s="69"/>
      <c r="Z365" s="69"/>
      <c r="AA365" s="69"/>
      <c r="AB365" s="69"/>
      <c r="AC365" s="69"/>
      <c r="AD365" s="69"/>
      <c r="AE365" s="69"/>
      <c r="AF365" s="69"/>
      <c r="AG365" s="69"/>
      <c r="AH365" s="69"/>
      <c r="AI365" s="69"/>
      <c r="AJ365" s="69"/>
      <c r="AK365" s="69"/>
      <c r="AL365" s="69"/>
      <c r="AM365" s="69"/>
    </row>
    <row r="366" spans="1:39">
      <c r="A366" s="69"/>
      <c r="B366" s="69"/>
      <c r="C366" s="69"/>
      <c r="D366" s="69"/>
      <c r="E366" s="69"/>
      <c r="F366" s="69"/>
      <c r="G366" s="69"/>
      <c r="H366" s="69"/>
      <c r="I366" s="69"/>
      <c r="J366" s="69"/>
      <c r="K366" s="69"/>
      <c r="L366" s="69"/>
      <c r="M366" s="69"/>
      <c r="N366" s="69"/>
      <c r="O366" s="69"/>
      <c r="P366" s="69"/>
      <c r="Q366" s="69"/>
      <c r="R366" s="69"/>
      <c r="S366" s="69"/>
      <c r="T366" s="69"/>
      <c r="U366" s="69"/>
      <c r="V366" s="69"/>
      <c r="W366" s="69"/>
      <c r="X366" s="69"/>
      <c r="Y366" s="69"/>
      <c r="Z366" s="69"/>
      <c r="AA366" s="69"/>
      <c r="AB366" s="69"/>
      <c r="AC366" s="69"/>
      <c r="AD366" s="69"/>
      <c r="AE366" s="69"/>
      <c r="AF366" s="69"/>
      <c r="AG366" s="69"/>
      <c r="AH366" s="69"/>
      <c r="AI366" s="69"/>
      <c r="AJ366" s="69"/>
      <c r="AK366" s="69"/>
      <c r="AL366" s="69"/>
      <c r="AM366" s="69"/>
    </row>
    <row r="367" spans="1:39">
      <c r="A367" s="69"/>
      <c r="B367" s="69"/>
      <c r="C367" s="69"/>
      <c r="D367" s="69"/>
      <c r="E367" s="69"/>
      <c r="F367" s="69"/>
      <c r="G367" s="69"/>
      <c r="H367" s="69"/>
      <c r="I367" s="69"/>
      <c r="J367" s="69"/>
      <c r="K367" s="69"/>
      <c r="L367" s="69"/>
      <c r="M367" s="69"/>
      <c r="N367" s="69"/>
      <c r="O367" s="69"/>
      <c r="P367" s="69"/>
      <c r="Q367" s="69"/>
      <c r="R367" s="69"/>
      <c r="S367" s="69"/>
      <c r="T367" s="69"/>
      <c r="U367" s="69"/>
      <c r="V367" s="69"/>
      <c r="W367" s="69"/>
      <c r="X367" s="69"/>
      <c r="Y367" s="69"/>
      <c r="Z367" s="69"/>
      <c r="AA367" s="69"/>
      <c r="AB367" s="69"/>
      <c r="AC367" s="69"/>
      <c r="AD367" s="69"/>
      <c r="AE367" s="69"/>
      <c r="AF367" s="69"/>
      <c r="AG367" s="69"/>
      <c r="AH367" s="69"/>
      <c r="AI367" s="69"/>
      <c r="AJ367" s="69"/>
      <c r="AK367" s="69"/>
      <c r="AL367" s="69"/>
      <c r="AM367" s="69"/>
    </row>
    <row r="368" spans="1:39">
      <c r="A368" s="69"/>
      <c r="B368" s="69"/>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c r="AA368" s="69"/>
      <c r="AB368" s="69"/>
      <c r="AC368" s="69"/>
      <c r="AD368" s="69"/>
      <c r="AE368" s="69"/>
      <c r="AF368" s="69"/>
      <c r="AG368" s="69"/>
      <c r="AH368" s="69"/>
      <c r="AI368" s="69"/>
      <c r="AJ368" s="69"/>
      <c r="AK368" s="69"/>
      <c r="AL368" s="69"/>
      <c r="AM368" s="69"/>
    </row>
    <row r="369" spans="1:39">
      <c r="A369" s="69"/>
      <c r="B369" s="69"/>
      <c r="C369" s="69"/>
      <c r="D369" s="69"/>
      <c r="E369" s="69"/>
      <c r="F369" s="69"/>
      <c r="G369" s="69"/>
      <c r="H369" s="69"/>
      <c r="I369" s="69"/>
      <c r="J369" s="69"/>
      <c r="K369" s="69"/>
      <c r="L369" s="69"/>
      <c r="M369" s="69"/>
      <c r="N369" s="69"/>
      <c r="O369" s="69"/>
      <c r="P369" s="69"/>
      <c r="Q369" s="69"/>
      <c r="R369" s="69"/>
      <c r="S369" s="69"/>
      <c r="T369" s="69"/>
      <c r="U369" s="69"/>
      <c r="V369" s="69"/>
      <c r="W369" s="69"/>
      <c r="X369" s="69"/>
      <c r="Y369" s="69"/>
      <c r="Z369" s="69"/>
      <c r="AA369" s="69"/>
      <c r="AB369" s="69"/>
      <c r="AC369" s="69"/>
      <c r="AD369" s="69"/>
      <c r="AE369" s="69"/>
      <c r="AF369" s="69"/>
      <c r="AG369" s="69"/>
      <c r="AH369" s="69"/>
      <c r="AI369" s="69"/>
      <c r="AJ369" s="69"/>
      <c r="AK369" s="69"/>
      <c r="AL369" s="69"/>
      <c r="AM369" s="69"/>
    </row>
    <row r="370" spans="1:39">
      <c r="A370" s="69"/>
      <c r="B370" s="69"/>
      <c r="C370" s="69"/>
      <c r="D370" s="69"/>
      <c r="E370" s="69"/>
      <c r="F370" s="69"/>
      <c r="G370" s="69"/>
      <c r="H370" s="69"/>
      <c r="I370" s="69"/>
      <c r="J370" s="69"/>
      <c r="K370" s="69"/>
      <c r="L370" s="69"/>
      <c r="M370" s="69"/>
      <c r="N370" s="69"/>
      <c r="O370" s="69"/>
      <c r="P370" s="69"/>
      <c r="Q370" s="69"/>
      <c r="R370" s="69"/>
      <c r="S370" s="69"/>
      <c r="T370" s="69"/>
      <c r="U370" s="69"/>
      <c r="V370" s="69"/>
      <c r="W370" s="69"/>
      <c r="X370" s="69"/>
      <c r="Y370" s="69"/>
      <c r="Z370" s="69"/>
      <c r="AA370" s="69"/>
      <c r="AB370" s="69"/>
      <c r="AC370" s="69"/>
      <c r="AD370" s="69"/>
      <c r="AE370" s="69"/>
      <c r="AF370" s="69"/>
      <c r="AG370" s="69"/>
      <c r="AH370" s="69"/>
      <c r="AI370" s="69"/>
      <c r="AJ370" s="69"/>
      <c r="AK370" s="69"/>
      <c r="AL370" s="69"/>
      <c r="AM370" s="69"/>
    </row>
    <row r="371" spans="1:39">
      <c r="A371" s="69"/>
      <c r="B371" s="69"/>
      <c r="C371" s="69"/>
      <c r="D371" s="69"/>
      <c r="E371" s="69"/>
      <c r="F371" s="69"/>
      <c r="G371" s="69"/>
      <c r="H371" s="69"/>
      <c r="I371" s="69"/>
      <c r="J371" s="69"/>
      <c r="K371" s="69"/>
      <c r="L371" s="69"/>
      <c r="M371" s="69"/>
      <c r="N371" s="69"/>
      <c r="O371" s="69"/>
      <c r="P371" s="69"/>
      <c r="Q371" s="69"/>
      <c r="R371" s="69"/>
      <c r="S371" s="69"/>
      <c r="T371" s="69"/>
      <c r="U371" s="69"/>
      <c r="V371" s="69"/>
      <c r="W371" s="69"/>
      <c r="X371" s="69"/>
      <c r="Y371" s="69"/>
      <c r="Z371" s="69"/>
      <c r="AA371" s="69"/>
      <c r="AB371" s="69"/>
      <c r="AC371" s="69"/>
      <c r="AD371" s="69"/>
      <c r="AE371" s="69"/>
      <c r="AF371" s="69"/>
      <c r="AG371" s="69"/>
      <c r="AH371" s="69"/>
      <c r="AI371" s="69"/>
      <c r="AJ371" s="69"/>
      <c r="AK371" s="69"/>
      <c r="AL371" s="69"/>
      <c r="AM371" s="69"/>
    </row>
    <row r="372" spans="1:39">
      <c r="A372" s="69"/>
      <c r="B372" s="69"/>
      <c r="C372" s="69"/>
      <c r="D372" s="69"/>
      <c r="E372" s="69"/>
      <c r="F372" s="69"/>
      <c r="G372" s="69"/>
      <c r="H372" s="69"/>
      <c r="I372" s="69"/>
      <c r="J372" s="69"/>
      <c r="K372" s="69"/>
      <c r="L372" s="69"/>
      <c r="M372" s="69"/>
      <c r="N372" s="69"/>
      <c r="O372" s="69"/>
      <c r="P372" s="69"/>
      <c r="Q372" s="69"/>
      <c r="R372" s="69"/>
      <c r="S372" s="69"/>
      <c r="T372" s="69"/>
      <c r="U372" s="69"/>
      <c r="V372" s="69"/>
      <c r="W372" s="69"/>
      <c r="X372" s="69"/>
      <c r="Y372" s="69"/>
      <c r="Z372" s="69"/>
      <c r="AA372" s="69"/>
      <c r="AB372" s="69"/>
      <c r="AC372" s="69"/>
      <c r="AD372" s="69"/>
      <c r="AE372" s="69"/>
      <c r="AF372" s="69"/>
      <c r="AG372" s="69"/>
      <c r="AH372" s="69"/>
      <c r="AI372" s="69"/>
      <c r="AJ372" s="69"/>
      <c r="AK372" s="69"/>
      <c r="AL372" s="69"/>
      <c r="AM372" s="69"/>
    </row>
    <row r="373" spans="1:39">
      <c r="A373" s="69"/>
      <c r="B373" s="69"/>
      <c r="C373" s="69"/>
      <c r="D373" s="69"/>
      <c r="E373" s="69"/>
      <c r="F373" s="69"/>
      <c r="G373" s="69"/>
      <c r="H373" s="69"/>
      <c r="I373" s="69"/>
      <c r="J373" s="69"/>
      <c r="K373" s="69"/>
      <c r="L373" s="69"/>
      <c r="M373" s="69"/>
      <c r="N373" s="69"/>
      <c r="O373" s="69"/>
      <c r="P373" s="69"/>
      <c r="Q373" s="69"/>
      <c r="R373" s="69"/>
      <c r="S373" s="69"/>
      <c r="T373" s="69"/>
      <c r="U373" s="69"/>
      <c r="V373" s="69"/>
      <c r="W373" s="69"/>
      <c r="X373" s="69"/>
      <c r="Y373" s="69"/>
      <c r="Z373" s="69"/>
      <c r="AA373" s="69"/>
      <c r="AB373" s="69"/>
      <c r="AC373" s="69"/>
      <c r="AD373" s="69"/>
      <c r="AE373" s="69"/>
      <c r="AF373" s="69"/>
      <c r="AG373" s="69"/>
      <c r="AH373" s="69"/>
      <c r="AI373" s="69"/>
      <c r="AJ373" s="69"/>
      <c r="AK373" s="69"/>
      <c r="AL373" s="69"/>
      <c r="AM373" s="69"/>
    </row>
    <row r="374" spans="1:39">
      <c r="A374" s="69"/>
      <c r="B374" s="69"/>
      <c r="C374" s="69"/>
      <c r="D374" s="69"/>
      <c r="E374" s="69"/>
      <c r="F374" s="69"/>
      <c r="G374" s="69"/>
      <c r="H374" s="69"/>
      <c r="I374" s="69"/>
      <c r="J374" s="69"/>
      <c r="K374" s="69"/>
      <c r="L374" s="69"/>
      <c r="M374" s="69"/>
      <c r="N374" s="69"/>
      <c r="O374" s="69"/>
      <c r="P374" s="69"/>
      <c r="Q374" s="69"/>
      <c r="R374" s="69"/>
      <c r="S374" s="69"/>
      <c r="T374" s="69"/>
      <c r="U374" s="69"/>
      <c r="V374" s="69"/>
      <c r="W374" s="69"/>
      <c r="X374" s="69"/>
      <c r="Y374" s="69"/>
      <c r="Z374" s="69"/>
      <c r="AA374" s="69"/>
      <c r="AB374" s="69"/>
      <c r="AC374" s="69"/>
      <c r="AD374" s="69"/>
      <c r="AE374" s="69"/>
      <c r="AF374" s="69"/>
      <c r="AG374" s="69"/>
      <c r="AH374" s="69"/>
      <c r="AI374" s="69"/>
      <c r="AJ374" s="69"/>
      <c r="AK374" s="69"/>
      <c r="AL374" s="69"/>
      <c r="AM374" s="69"/>
    </row>
    <row r="375" spans="1:39">
      <c r="A375" s="69"/>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c r="AA375" s="69"/>
      <c r="AB375" s="69"/>
      <c r="AC375" s="69"/>
      <c r="AD375" s="69"/>
      <c r="AE375" s="69"/>
      <c r="AF375" s="69"/>
      <c r="AG375" s="69"/>
      <c r="AH375" s="69"/>
      <c r="AI375" s="69"/>
      <c r="AJ375" s="69"/>
      <c r="AK375" s="69"/>
      <c r="AL375" s="69"/>
      <c r="AM375" s="69"/>
    </row>
    <row r="376" spans="1:39">
      <c r="A376" s="69"/>
      <c r="B376" s="69"/>
      <c r="C376" s="69"/>
      <c r="D376" s="69"/>
      <c r="E376" s="69"/>
      <c r="F376" s="69"/>
      <c r="G376" s="69"/>
      <c r="H376" s="69"/>
      <c r="I376" s="69"/>
      <c r="J376" s="69"/>
      <c r="K376" s="69"/>
      <c r="L376" s="69"/>
      <c r="M376" s="69"/>
      <c r="N376" s="69"/>
      <c r="O376" s="69"/>
      <c r="P376" s="69"/>
      <c r="Q376" s="69"/>
      <c r="R376" s="69"/>
      <c r="S376" s="69"/>
      <c r="T376" s="69"/>
      <c r="U376" s="69"/>
      <c r="V376" s="69"/>
      <c r="W376" s="69"/>
      <c r="X376" s="69"/>
      <c r="Y376" s="69"/>
      <c r="Z376" s="69"/>
      <c r="AA376" s="69"/>
      <c r="AB376" s="69"/>
      <c r="AC376" s="69"/>
      <c r="AD376" s="69"/>
      <c r="AE376" s="69"/>
      <c r="AF376" s="69"/>
      <c r="AG376" s="69"/>
      <c r="AH376" s="69"/>
      <c r="AI376" s="69"/>
      <c r="AJ376" s="69"/>
      <c r="AK376" s="69"/>
      <c r="AL376" s="69"/>
      <c r="AM376" s="69"/>
    </row>
    <row r="377" spans="1:39">
      <c r="A377" s="69"/>
      <c r="B377" s="69"/>
      <c r="C377" s="69"/>
      <c r="D377" s="69"/>
      <c r="E377" s="69"/>
      <c r="F377" s="69"/>
      <c r="G377" s="69"/>
      <c r="H377" s="69"/>
      <c r="I377" s="69"/>
      <c r="J377" s="69"/>
      <c r="K377" s="69"/>
      <c r="L377" s="69"/>
      <c r="M377" s="69"/>
      <c r="N377" s="69"/>
      <c r="O377" s="69"/>
      <c r="P377" s="69"/>
      <c r="Q377" s="69"/>
      <c r="R377" s="69"/>
      <c r="S377" s="69"/>
      <c r="T377" s="69"/>
      <c r="U377" s="69"/>
      <c r="V377" s="69"/>
      <c r="W377" s="69"/>
      <c r="X377" s="69"/>
      <c r="Y377" s="69"/>
      <c r="Z377" s="69"/>
      <c r="AA377" s="69"/>
      <c r="AB377" s="69"/>
      <c r="AC377" s="69"/>
      <c r="AD377" s="69"/>
      <c r="AE377" s="69"/>
      <c r="AF377" s="69"/>
      <c r="AG377" s="69"/>
      <c r="AH377" s="69"/>
      <c r="AI377" s="69"/>
      <c r="AJ377" s="69"/>
      <c r="AK377" s="69"/>
      <c r="AL377" s="69"/>
      <c r="AM377" s="69"/>
    </row>
    <row r="378" spans="1:39">
      <c r="A378" s="69"/>
      <c r="B378" s="69"/>
      <c r="C378" s="69"/>
      <c r="D378" s="69"/>
      <c r="E378" s="69"/>
      <c r="F378" s="69"/>
      <c r="G378" s="69"/>
      <c r="H378" s="69"/>
      <c r="I378" s="69"/>
      <c r="J378" s="69"/>
      <c r="K378" s="69"/>
      <c r="L378" s="69"/>
      <c r="M378" s="69"/>
      <c r="N378" s="69"/>
      <c r="O378" s="69"/>
      <c r="P378" s="69"/>
      <c r="Q378" s="69"/>
      <c r="R378" s="69"/>
      <c r="S378" s="69"/>
      <c r="T378" s="69"/>
      <c r="U378" s="69"/>
      <c r="V378" s="69"/>
      <c r="W378" s="69"/>
      <c r="X378" s="69"/>
      <c r="Y378" s="69"/>
      <c r="Z378" s="69"/>
      <c r="AA378" s="69"/>
      <c r="AB378" s="69"/>
      <c r="AC378" s="69"/>
      <c r="AD378" s="69"/>
      <c r="AE378" s="69"/>
      <c r="AF378" s="69"/>
      <c r="AG378" s="69"/>
      <c r="AH378" s="69"/>
      <c r="AI378" s="69"/>
      <c r="AJ378" s="69"/>
      <c r="AK378" s="69"/>
      <c r="AL378" s="69"/>
      <c r="AM378" s="69"/>
    </row>
    <row r="379" spans="1:39">
      <c r="A379" s="69"/>
      <c r="B379" s="69"/>
      <c r="C379" s="69"/>
      <c r="D379" s="69"/>
      <c r="E379" s="69"/>
      <c r="F379" s="69"/>
      <c r="G379" s="69"/>
      <c r="H379" s="69"/>
      <c r="I379" s="69"/>
      <c r="J379" s="69"/>
      <c r="K379" s="69"/>
      <c r="L379" s="69"/>
      <c r="M379" s="69"/>
      <c r="N379" s="69"/>
      <c r="O379" s="69"/>
      <c r="P379" s="69"/>
      <c r="Q379" s="69"/>
      <c r="R379" s="69"/>
      <c r="S379" s="69"/>
      <c r="T379" s="69"/>
      <c r="U379" s="69"/>
      <c r="V379" s="69"/>
      <c r="W379" s="69"/>
      <c r="X379" s="69"/>
      <c r="Y379" s="69"/>
      <c r="Z379" s="69"/>
      <c r="AA379" s="69"/>
      <c r="AB379" s="69"/>
      <c r="AC379" s="69"/>
      <c r="AD379" s="69"/>
      <c r="AE379" s="69"/>
      <c r="AF379" s="69"/>
      <c r="AG379" s="69"/>
      <c r="AH379" s="69"/>
      <c r="AI379" s="69"/>
      <c r="AJ379" s="69"/>
      <c r="AK379" s="69"/>
      <c r="AL379" s="69"/>
      <c r="AM379" s="69"/>
    </row>
    <row r="380" spans="1:39">
      <c r="A380" s="69"/>
      <c r="B380" s="69"/>
      <c r="C380" s="69"/>
      <c r="D380" s="69"/>
      <c r="E380" s="69"/>
      <c r="F380" s="69"/>
      <c r="G380" s="69"/>
      <c r="H380" s="69"/>
      <c r="I380" s="69"/>
      <c r="J380" s="69"/>
      <c r="K380" s="69"/>
      <c r="L380" s="69"/>
      <c r="M380" s="69"/>
      <c r="N380" s="69"/>
      <c r="O380" s="69"/>
      <c r="P380" s="69"/>
      <c r="Q380" s="69"/>
      <c r="R380" s="69"/>
      <c r="S380" s="69"/>
      <c r="T380" s="69"/>
      <c r="U380" s="69"/>
      <c r="V380" s="69"/>
      <c r="W380" s="69"/>
      <c r="X380" s="69"/>
      <c r="Y380" s="69"/>
      <c r="Z380" s="69"/>
      <c r="AA380" s="69"/>
      <c r="AB380" s="69"/>
      <c r="AC380" s="69"/>
      <c r="AD380" s="69"/>
      <c r="AE380" s="69"/>
      <c r="AF380" s="69"/>
      <c r="AG380" s="69"/>
      <c r="AH380" s="69"/>
      <c r="AI380" s="69"/>
      <c r="AJ380" s="69"/>
      <c r="AK380" s="69"/>
      <c r="AL380" s="69"/>
      <c r="AM380" s="69"/>
    </row>
    <row r="381" spans="1:39">
      <c r="A381" s="69"/>
      <c r="B381" s="69"/>
      <c r="C381" s="69"/>
      <c r="D381" s="69"/>
      <c r="E381" s="69"/>
      <c r="F381" s="69"/>
      <c r="G381" s="69"/>
      <c r="H381" s="69"/>
      <c r="I381" s="69"/>
      <c r="J381" s="69"/>
      <c r="K381" s="69"/>
      <c r="L381" s="69"/>
      <c r="M381" s="69"/>
      <c r="N381" s="69"/>
      <c r="O381" s="69"/>
      <c r="P381" s="69"/>
      <c r="Q381" s="69"/>
      <c r="R381" s="69"/>
      <c r="S381" s="69"/>
      <c r="T381" s="69"/>
      <c r="U381" s="69"/>
      <c r="V381" s="69"/>
      <c r="W381" s="69"/>
      <c r="X381" s="69"/>
      <c r="Y381" s="69"/>
      <c r="Z381" s="69"/>
      <c r="AA381" s="69"/>
      <c r="AB381" s="69"/>
      <c r="AC381" s="69"/>
      <c r="AD381" s="69"/>
      <c r="AE381" s="69"/>
      <c r="AF381" s="69"/>
      <c r="AG381" s="69"/>
      <c r="AH381" s="69"/>
      <c r="AI381" s="69"/>
      <c r="AJ381" s="69"/>
      <c r="AK381" s="69"/>
      <c r="AL381" s="69"/>
      <c r="AM381" s="69"/>
    </row>
    <row r="382" spans="1:39">
      <c r="A382" s="69"/>
      <c r="B382" s="69"/>
      <c r="C382" s="69"/>
      <c r="D382" s="69"/>
      <c r="E382" s="69"/>
      <c r="F382" s="69"/>
      <c r="G382" s="69"/>
      <c r="H382" s="69"/>
      <c r="I382" s="69"/>
      <c r="J382" s="69"/>
      <c r="K382" s="69"/>
      <c r="L382" s="69"/>
      <c r="M382" s="69"/>
      <c r="N382" s="69"/>
      <c r="O382" s="69"/>
      <c r="P382" s="69"/>
      <c r="Q382" s="69"/>
      <c r="R382" s="69"/>
      <c r="S382" s="69"/>
      <c r="T382" s="69"/>
      <c r="U382" s="69"/>
      <c r="V382" s="69"/>
      <c r="W382" s="69"/>
      <c r="X382" s="69"/>
      <c r="Y382" s="69"/>
      <c r="Z382" s="69"/>
      <c r="AA382" s="69"/>
      <c r="AB382" s="69"/>
      <c r="AC382" s="69"/>
      <c r="AD382" s="69"/>
      <c r="AE382" s="69"/>
      <c r="AF382" s="69"/>
      <c r="AG382" s="69"/>
      <c r="AH382" s="69"/>
      <c r="AI382" s="69"/>
      <c r="AJ382" s="69"/>
      <c r="AK382" s="69"/>
      <c r="AL382" s="69"/>
      <c r="AM382" s="69"/>
    </row>
    <row r="383" spans="1:39">
      <c r="A383" s="69"/>
      <c r="B383" s="69"/>
      <c r="C383" s="69"/>
      <c r="D383" s="69"/>
      <c r="E383" s="69"/>
      <c r="F383" s="69"/>
      <c r="G383" s="69"/>
      <c r="H383" s="69"/>
      <c r="I383" s="69"/>
      <c r="J383" s="69"/>
      <c r="K383" s="69"/>
      <c r="L383" s="69"/>
      <c r="M383" s="69"/>
      <c r="N383" s="69"/>
      <c r="O383" s="69"/>
      <c r="P383" s="69"/>
      <c r="Q383" s="69"/>
      <c r="R383" s="69"/>
      <c r="S383" s="69"/>
      <c r="T383" s="69"/>
      <c r="U383" s="69"/>
      <c r="V383" s="69"/>
      <c r="W383" s="69"/>
      <c r="X383" s="69"/>
      <c r="Y383" s="69"/>
      <c r="Z383" s="69"/>
      <c r="AA383" s="69"/>
      <c r="AB383" s="69"/>
      <c r="AC383" s="69"/>
      <c r="AD383" s="69"/>
      <c r="AE383" s="69"/>
      <c r="AF383" s="69"/>
      <c r="AG383" s="69"/>
      <c r="AH383" s="69"/>
      <c r="AI383" s="69"/>
      <c r="AJ383" s="69"/>
      <c r="AK383" s="69"/>
      <c r="AL383" s="69"/>
      <c r="AM383" s="69"/>
    </row>
    <row r="384" spans="1:39">
      <c r="A384" s="69"/>
      <c r="B384" s="69"/>
      <c r="C384" s="69"/>
      <c r="D384" s="69"/>
      <c r="E384" s="69"/>
      <c r="F384" s="69"/>
      <c r="G384" s="69"/>
      <c r="H384" s="69"/>
      <c r="I384" s="69"/>
      <c r="J384" s="69"/>
      <c r="K384" s="69"/>
      <c r="L384" s="69"/>
      <c r="M384" s="69"/>
      <c r="N384" s="69"/>
      <c r="O384" s="69"/>
      <c r="P384" s="69"/>
      <c r="Q384" s="69"/>
      <c r="R384" s="69"/>
      <c r="S384" s="69"/>
      <c r="T384" s="69"/>
      <c r="U384" s="69"/>
      <c r="V384" s="69"/>
      <c r="W384" s="69"/>
      <c r="X384" s="69"/>
      <c r="Y384" s="69"/>
      <c r="Z384" s="69"/>
      <c r="AA384" s="69"/>
      <c r="AB384" s="69"/>
      <c r="AC384" s="69"/>
      <c r="AD384" s="69"/>
      <c r="AE384" s="69"/>
      <c r="AF384" s="69"/>
      <c r="AG384" s="69"/>
      <c r="AH384" s="69"/>
      <c r="AI384" s="69"/>
      <c r="AJ384" s="69"/>
      <c r="AK384" s="69"/>
      <c r="AL384" s="69"/>
      <c r="AM384" s="69"/>
    </row>
    <row r="385" spans="1:39">
      <c r="A385" s="69"/>
      <c r="B385" s="69"/>
      <c r="C385" s="69"/>
      <c r="D385" s="69"/>
      <c r="E385" s="69"/>
      <c r="F385" s="69"/>
      <c r="G385" s="69"/>
      <c r="H385" s="69"/>
      <c r="I385" s="69"/>
      <c r="J385" s="69"/>
      <c r="K385" s="69"/>
      <c r="L385" s="69"/>
      <c r="M385" s="69"/>
      <c r="N385" s="69"/>
      <c r="O385" s="69"/>
      <c r="P385" s="69"/>
      <c r="Q385" s="69"/>
      <c r="R385" s="69"/>
      <c r="S385" s="69"/>
      <c r="T385" s="69"/>
      <c r="U385" s="69"/>
      <c r="V385" s="69"/>
      <c r="W385" s="69"/>
      <c r="X385" s="69"/>
      <c r="Y385" s="69"/>
      <c r="Z385" s="69"/>
      <c r="AA385" s="69"/>
      <c r="AB385" s="69"/>
      <c r="AC385" s="69"/>
      <c r="AD385" s="69"/>
      <c r="AE385" s="69"/>
      <c r="AF385" s="69"/>
      <c r="AG385" s="69"/>
      <c r="AH385" s="69"/>
      <c r="AI385" s="69"/>
      <c r="AJ385" s="69"/>
      <c r="AK385" s="69"/>
      <c r="AL385" s="69"/>
      <c r="AM385" s="69"/>
    </row>
    <row r="386" spans="1:39">
      <c r="A386" s="69"/>
      <c r="B386" s="69"/>
      <c r="C386" s="69"/>
      <c r="D386" s="69"/>
      <c r="E386" s="69"/>
      <c r="F386" s="69"/>
      <c r="G386" s="69"/>
      <c r="H386" s="69"/>
      <c r="I386" s="69"/>
      <c r="J386" s="69"/>
      <c r="K386" s="69"/>
      <c r="L386" s="69"/>
      <c r="M386" s="69"/>
      <c r="N386" s="69"/>
      <c r="O386" s="69"/>
      <c r="P386" s="69"/>
      <c r="Q386" s="69"/>
      <c r="R386" s="69"/>
      <c r="S386" s="69"/>
      <c r="T386" s="69"/>
      <c r="U386" s="69"/>
      <c r="V386" s="69"/>
      <c r="W386" s="69"/>
      <c r="X386" s="69"/>
      <c r="Y386" s="69"/>
      <c r="Z386" s="69"/>
      <c r="AA386" s="69"/>
      <c r="AB386" s="69"/>
      <c r="AC386" s="69"/>
      <c r="AD386" s="69"/>
      <c r="AE386" s="69"/>
      <c r="AF386" s="69"/>
      <c r="AG386" s="69"/>
      <c r="AH386" s="69"/>
      <c r="AI386" s="69"/>
      <c r="AJ386" s="69"/>
      <c r="AK386" s="69"/>
      <c r="AL386" s="69"/>
      <c r="AM386" s="69"/>
    </row>
    <row r="387" spans="1:39">
      <c r="A387" s="69"/>
      <c r="B387" s="69"/>
      <c r="C387" s="69"/>
      <c r="D387" s="69"/>
      <c r="E387" s="69"/>
      <c r="F387" s="69"/>
      <c r="G387" s="69"/>
      <c r="H387" s="69"/>
      <c r="I387" s="69"/>
      <c r="J387" s="69"/>
      <c r="K387" s="69"/>
      <c r="L387" s="69"/>
      <c r="M387" s="69"/>
      <c r="N387" s="69"/>
      <c r="O387" s="69"/>
      <c r="P387" s="69"/>
      <c r="Q387" s="69"/>
      <c r="R387" s="69"/>
      <c r="S387" s="69"/>
      <c r="T387" s="69"/>
      <c r="U387" s="69"/>
      <c r="V387" s="69"/>
      <c r="W387" s="69"/>
      <c r="X387" s="69"/>
      <c r="Y387" s="69"/>
      <c r="Z387" s="69"/>
      <c r="AA387" s="69"/>
      <c r="AB387" s="69"/>
      <c r="AC387" s="69"/>
      <c r="AD387" s="69"/>
      <c r="AE387" s="69"/>
      <c r="AF387" s="69"/>
      <c r="AG387" s="69"/>
      <c r="AH387" s="69"/>
      <c r="AI387" s="69"/>
      <c r="AJ387" s="69"/>
      <c r="AK387" s="69"/>
      <c r="AL387" s="69"/>
      <c r="AM387" s="69"/>
    </row>
    <row r="388" spans="1:39">
      <c r="A388" s="69"/>
      <c r="B388" s="69"/>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c r="AA388" s="69"/>
      <c r="AB388" s="69"/>
      <c r="AC388" s="69"/>
      <c r="AD388" s="69"/>
      <c r="AE388" s="69"/>
      <c r="AF388" s="69"/>
      <c r="AG388" s="69"/>
      <c r="AH388" s="69"/>
      <c r="AI388" s="69"/>
      <c r="AJ388" s="69"/>
      <c r="AK388" s="69"/>
      <c r="AL388" s="69"/>
      <c r="AM388" s="69"/>
    </row>
    <row r="389" spans="1:39">
      <c r="A389" s="69"/>
      <c r="B389" s="69"/>
      <c r="C389" s="69"/>
      <c r="D389" s="69"/>
      <c r="E389" s="69"/>
      <c r="F389" s="69"/>
      <c r="G389" s="69"/>
      <c r="H389" s="69"/>
      <c r="I389" s="69"/>
      <c r="J389" s="69"/>
      <c r="K389" s="69"/>
      <c r="L389" s="69"/>
      <c r="M389" s="69"/>
      <c r="N389" s="69"/>
      <c r="O389" s="69"/>
      <c r="P389" s="69"/>
      <c r="Q389" s="69"/>
      <c r="R389" s="69"/>
      <c r="S389" s="69"/>
      <c r="T389" s="69"/>
      <c r="U389" s="69"/>
      <c r="V389" s="69"/>
      <c r="W389" s="69"/>
      <c r="X389" s="69"/>
      <c r="Y389" s="69"/>
      <c r="Z389" s="69"/>
      <c r="AA389" s="69"/>
      <c r="AB389" s="69"/>
      <c r="AC389" s="69"/>
      <c r="AD389" s="69"/>
      <c r="AE389" s="69"/>
      <c r="AF389" s="69"/>
      <c r="AG389" s="69"/>
      <c r="AH389" s="69"/>
      <c r="AI389" s="69"/>
      <c r="AJ389" s="69"/>
      <c r="AK389" s="69"/>
      <c r="AL389" s="69"/>
      <c r="AM389" s="69"/>
    </row>
    <row r="390" spans="1:39">
      <c r="A390" s="69"/>
      <c r="B390" s="69"/>
      <c r="C390" s="69"/>
      <c r="D390" s="69"/>
      <c r="E390" s="69"/>
      <c r="F390" s="69"/>
      <c r="G390" s="69"/>
      <c r="H390" s="69"/>
      <c r="I390" s="69"/>
      <c r="J390" s="69"/>
      <c r="K390" s="69"/>
      <c r="L390" s="69"/>
      <c r="M390" s="69"/>
      <c r="N390" s="69"/>
      <c r="O390" s="69"/>
      <c r="P390" s="69"/>
      <c r="Q390" s="69"/>
      <c r="R390" s="69"/>
      <c r="S390" s="69"/>
      <c r="T390" s="69"/>
      <c r="U390" s="69"/>
      <c r="V390" s="69"/>
      <c r="W390" s="69"/>
      <c r="X390" s="69"/>
      <c r="Y390" s="69"/>
      <c r="Z390" s="69"/>
      <c r="AA390" s="69"/>
      <c r="AB390" s="69"/>
      <c r="AC390" s="69"/>
      <c r="AD390" s="69"/>
      <c r="AE390" s="69"/>
      <c r="AF390" s="69"/>
      <c r="AG390" s="69"/>
      <c r="AH390" s="69"/>
      <c r="AI390" s="69"/>
      <c r="AJ390" s="69"/>
      <c r="AK390" s="69"/>
      <c r="AL390" s="69"/>
      <c r="AM390" s="69"/>
    </row>
    <row r="391" spans="1:39">
      <c r="A391" s="69"/>
      <c r="B391" s="69"/>
      <c r="C391" s="69"/>
      <c r="D391" s="69"/>
      <c r="E391" s="69"/>
      <c r="F391" s="69"/>
      <c r="G391" s="69"/>
      <c r="H391" s="69"/>
      <c r="I391" s="69"/>
      <c r="J391" s="69"/>
      <c r="K391" s="69"/>
      <c r="L391" s="69"/>
      <c r="M391" s="69"/>
      <c r="N391" s="69"/>
      <c r="O391" s="69"/>
      <c r="P391" s="69"/>
      <c r="Q391" s="69"/>
      <c r="R391" s="69"/>
      <c r="S391" s="69"/>
      <c r="T391" s="69"/>
      <c r="U391" s="69"/>
      <c r="V391" s="69"/>
      <c r="W391" s="69"/>
      <c r="X391" s="69"/>
      <c r="Y391" s="69"/>
      <c r="Z391" s="69"/>
      <c r="AA391" s="69"/>
      <c r="AB391" s="69"/>
      <c r="AC391" s="69"/>
      <c r="AD391" s="69"/>
      <c r="AE391" s="69"/>
      <c r="AF391" s="69"/>
      <c r="AG391" s="69"/>
      <c r="AH391" s="69"/>
      <c r="AI391" s="69"/>
      <c r="AJ391" s="69"/>
      <c r="AK391" s="69"/>
      <c r="AL391" s="69"/>
      <c r="AM391" s="69"/>
    </row>
    <row r="392" spans="1:39">
      <c r="A392" s="69"/>
      <c r="B392" s="69"/>
      <c r="C392" s="69"/>
      <c r="D392" s="69"/>
      <c r="E392" s="69"/>
      <c r="F392" s="69"/>
      <c r="G392" s="69"/>
      <c r="H392" s="69"/>
      <c r="I392" s="69"/>
      <c r="J392" s="69"/>
      <c r="K392" s="69"/>
      <c r="L392" s="69"/>
      <c r="M392" s="69"/>
      <c r="N392" s="69"/>
      <c r="O392" s="69"/>
      <c r="P392" s="69"/>
      <c r="Q392" s="69"/>
      <c r="R392" s="69"/>
      <c r="S392" s="69"/>
      <c r="T392" s="69"/>
      <c r="U392" s="69"/>
      <c r="V392" s="69"/>
      <c r="W392" s="69"/>
      <c r="X392" s="69"/>
      <c r="Y392" s="69"/>
      <c r="Z392" s="69"/>
      <c r="AA392" s="69"/>
      <c r="AB392" s="69"/>
      <c r="AC392" s="69"/>
      <c r="AD392" s="69"/>
      <c r="AE392" s="69"/>
      <c r="AF392" s="69"/>
      <c r="AG392" s="69"/>
      <c r="AH392" s="69"/>
      <c r="AI392" s="69"/>
      <c r="AJ392" s="69"/>
      <c r="AK392" s="69"/>
      <c r="AL392" s="69"/>
      <c r="AM392" s="69"/>
    </row>
    <row r="393" spans="1:39">
      <c r="A393" s="69"/>
      <c r="B393" s="69"/>
      <c r="C393" s="69"/>
      <c r="D393" s="69"/>
      <c r="E393" s="69"/>
      <c r="F393" s="69"/>
      <c r="G393" s="69"/>
      <c r="H393" s="69"/>
      <c r="I393" s="69"/>
      <c r="J393" s="69"/>
      <c r="K393" s="69"/>
      <c r="L393" s="69"/>
      <c r="M393" s="69"/>
      <c r="N393" s="69"/>
      <c r="O393" s="69"/>
      <c r="P393" s="69"/>
      <c r="Q393" s="69"/>
      <c r="R393" s="69"/>
      <c r="S393" s="69"/>
      <c r="T393" s="69"/>
      <c r="U393" s="69"/>
      <c r="V393" s="69"/>
      <c r="W393" s="69"/>
      <c r="X393" s="69"/>
      <c r="Y393" s="69"/>
      <c r="Z393" s="69"/>
      <c r="AA393" s="69"/>
      <c r="AB393" s="69"/>
      <c r="AC393" s="69"/>
      <c r="AD393" s="69"/>
      <c r="AE393" s="69"/>
      <c r="AF393" s="69"/>
      <c r="AG393" s="69"/>
      <c r="AH393" s="69"/>
      <c r="AI393" s="69"/>
      <c r="AJ393" s="69"/>
      <c r="AK393" s="69"/>
      <c r="AL393" s="69"/>
      <c r="AM393" s="69"/>
    </row>
    <row r="394" spans="1:39">
      <c r="A394" s="69"/>
      <c r="B394" s="69"/>
      <c r="C394" s="69"/>
      <c r="D394" s="69"/>
      <c r="E394" s="69"/>
      <c r="F394" s="69"/>
      <c r="G394" s="69"/>
      <c r="H394" s="69"/>
      <c r="I394" s="69"/>
      <c r="J394" s="69"/>
      <c r="K394" s="69"/>
      <c r="L394" s="69"/>
      <c r="M394" s="69"/>
      <c r="N394" s="69"/>
      <c r="O394" s="69"/>
      <c r="P394" s="69"/>
      <c r="Q394" s="69"/>
      <c r="R394" s="69"/>
      <c r="S394" s="69"/>
      <c r="T394" s="69"/>
      <c r="U394" s="69"/>
      <c r="V394" s="69"/>
      <c r="W394" s="69"/>
      <c r="X394" s="69"/>
      <c r="Y394" s="69"/>
      <c r="Z394" s="69"/>
      <c r="AA394" s="69"/>
      <c r="AB394" s="69"/>
      <c r="AC394" s="69"/>
      <c r="AD394" s="69"/>
      <c r="AE394" s="69"/>
      <c r="AF394" s="69"/>
      <c r="AG394" s="69"/>
      <c r="AH394" s="69"/>
      <c r="AI394" s="69"/>
      <c r="AJ394" s="69"/>
      <c r="AK394" s="69"/>
      <c r="AL394" s="69"/>
      <c r="AM394" s="69"/>
    </row>
    <row r="395" spans="1:39">
      <c r="A395" s="69"/>
      <c r="B395" s="69"/>
      <c r="C395" s="69"/>
      <c r="D395" s="69"/>
      <c r="E395" s="69"/>
      <c r="F395" s="69"/>
      <c r="G395" s="69"/>
      <c r="H395" s="69"/>
      <c r="I395" s="69"/>
      <c r="J395" s="69"/>
      <c r="K395" s="69"/>
      <c r="L395" s="69"/>
      <c r="M395" s="69"/>
      <c r="N395" s="69"/>
      <c r="O395" s="69"/>
      <c r="P395" s="69"/>
      <c r="Q395" s="69"/>
      <c r="R395" s="69"/>
      <c r="S395" s="69"/>
      <c r="T395" s="69"/>
      <c r="U395" s="69"/>
      <c r="V395" s="69"/>
      <c r="W395" s="69"/>
      <c r="X395" s="69"/>
      <c r="Y395" s="69"/>
      <c r="Z395" s="69"/>
      <c r="AA395" s="69"/>
      <c r="AB395" s="69"/>
      <c r="AC395" s="69"/>
      <c r="AD395" s="69"/>
      <c r="AE395" s="69"/>
      <c r="AF395" s="69"/>
      <c r="AG395" s="69"/>
      <c r="AH395" s="69"/>
      <c r="AI395" s="69"/>
      <c r="AJ395" s="69"/>
      <c r="AK395" s="69"/>
      <c r="AL395" s="69"/>
      <c r="AM395" s="69"/>
    </row>
    <row r="396" spans="1:39">
      <c r="A396" s="69"/>
      <c r="B396" s="69"/>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c r="AA396" s="69"/>
      <c r="AB396" s="69"/>
      <c r="AC396" s="69"/>
      <c r="AD396" s="69"/>
      <c r="AE396" s="69"/>
      <c r="AF396" s="69"/>
      <c r="AG396" s="69"/>
      <c r="AH396" s="69"/>
      <c r="AI396" s="69"/>
      <c r="AJ396" s="69"/>
      <c r="AK396" s="69"/>
      <c r="AL396" s="69"/>
      <c r="AM396" s="69"/>
    </row>
    <row r="397" spans="1:39">
      <c r="A397" s="69"/>
      <c r="B397" s="69"/>
      <c r="C397" s="69"/>
      <c r="D397" s="69"/>
      <c r="E397" s="69"/>
      <c r="F397" s="69"/>
      <c r="G397" s="69"/>
      <c r="H397" s="69"/>
      <c r="I397" s="69"/>
      <c r="J397" s="69"/>
      <c r="K397" s="69"/>
      <c r="L397" s="69"/>
      <c r="M397" s="69"/>
      <c r="N397" s="69"/>
      <c r="O397" s="69"/>
      <c r="P397" s="69"/>
      <c r="Q397" s="69"/>
      <c r="R397" s="69"/>
      <c r="S397" s="69"/>
      <c r="T397" s="69"/>
      <c r="U397" s="69"/>
      <c r="V397" s="69"/>
      <c r="W397" s="69"/>
      <c r="X397" s="69"/>
      <c r="Y397" s="69"/>
      <c r="Z397" s="69"/>
      <c r="AA397" s="69"/>
      <c r="AB397" s="69"/>
      <c r="AC397" s="69"/>
      <c r="AD397" s="69"/>
      <c r="AE397" s="69"/>
      <c r="AF397" s="69"/>
      <c r="AG397" s="69"/>
      <c r="AH397" s="69"/>
      <c r="AI397" s="69"/>
      <c r="AJ397" s="69"/>
      <c r="AK397" s="69"/>
      <c r="AL397" s="69"/>
      <c r="AM397" s="69"/>
    </row>
    <row r="398" spans="1:39">
      <c r="A398" s="69"/>
      <c r="B398" s="69"/>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c r="AA398" s="69"/>
      <c r="AB398" s="69"/>
      <c r="AC398" s="69"/>
      <c r="AD398" s="69"/>
      <c r="AE398" s="69"/>
      <c r="AF398" s="69"/>
      <c r="AG398" s="69"/>
      <c r="AH398" s="69"/>
      <c r="AI398" s="69"/>
      <c r="AJ398" s="69"/>
      <c r="AK398" s="69"/>
      <c r="AL398" s="69"/>
      <c r="AM398" s="69"/>
    </row>
    <row r="399" spans="1:39">
      <c r="A399" s="69"/>
      <c r="B399" s="69"/>
      <c r="C399" s="69"/>
      <c r="D399" s="69"/>
      <c r="E399" s="69"/>
      <c r="F399" s="69"/>
      <c r="G399" s="69"/>
      <c r="H399" s="69"/>
      <c r="I399" s="69"/>
      <c r="J399" s="69"/>
      <c r="K399" s="69"/>
      <c r="L399" s="69"/>
      <c r="M399" s="69"/>
      <c r="N399" s="69"/>
      <c r="O399" s="69"/>
      <c r="P399" s="69"/>
      <c r="Q399" s="69"/>
      <c r="R399" s="69"/>
      <c r="S399" s="69"/>
      <c r="T399" s="69"/>
      <c r="U399" s="69"/>
      <c r="V399" s="69"/>
      <c r="W399" s="69"/>
      <c r="X399" s="69"/>
      <c r="Y399" s="69"/>
      <c r="Z399" s="69"/>
      <c r="AA399" s="69"/>
      <c r="AB399" s="69"/>
      <c r="AC399" s="69"/>
      <c r="AD399" s="69"/>
      <c r="AE399" s="69"/>
      <c r="AF399" s="69"/>
      <c r="AG399" s="69"/>
      <c r="AH399" s="69"/>
      <c r="AI399" s="69"/>
      <c r="AJ399" s="69"/>
      <c r="AK399" s="69"/>
      <c r="AL399" s="69"/>
      <c r="AM399" s="69"/>
    </row>
    <row r="400" spans="1:39">
      <c r="A400" s="69"/>
      <c r="B400" s="69"/>
      <c r="C400" s="69"/>
      <c r="D400" s="69"/>
      <c r="E400" s="69"/>
      <c r="F400" s="69"/>
      <c r="G400" s="69"/>
      <c r="H400" s="69"/>
      <c r="I400" s="69"/>
      <c r="J400" s="69"/>
      <c r="K400" s="69"/>
      <c r="L400" s="69"/>
      <c r="M400" s="69"/>
      <c r="N400" s="69"/>
      <c r="O400" s="69"/>
      <c r="P400" s="69"/>
      <c r="Q400" s="69"/>
      <c r="R400" s="69"/>
      <c r="S400" s="69"/>
      <c r="T400" s="69"/>
      <c r="U400" s="69"/>
      <c r="V400" s="69"/>
      <c r="W400" s="69"/>
      <c r="X400" s="69"/>
      <c r="Y400" s="69"/>
      <c r="Z400" s="69"/>
      <c r="AA400" s="69"/>
      <c r="AB400" s="69"/>
      <c r="AC400" s="69"/>
      <c r="AD400" s="69"/>
      <c r="AE400" s="69"/>
      <c r="AF400" s="69"/>
      <c r="AG400" s="69"/>
      <c r="AH400" s="69"/>
      <c r="AI400" s="69"/>
      <c r="AJ400" s="69"/>
      <c r="AK400" s="69"/>
      <c r="AL400" s="69"/>
      <c r="AM400" s="69"/>
    </row>
    <row r="401" spans="1:39">
      <c r="A401" s="69"/>
      <c r="B401" s="69"/>
      <c r="C401" s="69"/>
      <c r="D401" s="69"/>
      <c r="E401" s="69"/>
      <c r="F401" s="69"/>
      <c r="G401" s="69"/>
      <c r="H401" s="69"/>
      <c r="I401" s="69"/>
      <c r="J401" s="69"/>
      <c r="K401" s="69"/>
      <c r="L401" s="69"/>
      <c r="M401" s="69"/>
      <c r="N401" s="69"/>
      <c r="O401" s="69"/>
      <c r="P401" s="69"/>
      <c r="Q401" s="69"/>
      <c r="R401" s="69"/>
      <c r="S401" s="69"/>
      <c r="T401" s="69"/>
      <c r="U401" s="69"/>
      <c r="V401" s="69"/>
      <c r="W401" s="69"/>
      <c r="X401" s="69"/>
      <c r="Y401" s="69"/>
      <c r="Z401" s="69"/>
      <c r="AA401" s="69"/>
      <c r="AB401" s="69"/>
      <c r="AC401" s="69"/>
      <c r="AD401" s="69"/>
      <c r="AE401" s="69"/>
      <c r="AF401" s="69"/>
      <c r="AG401" s="69"/>
      <c r="AH401" s="69"/>
      <c r="AI401" s="69"/>
      <c r="AJ401" s="69"/>
      <c r="AK401" s="69"/>
      <c r="AL401" s="69"/>
      <c r="AM401" s="69"/>
    </row>
    <row r="402" spans="1:39">
      <c r="A402" s="69"/>
      <c r="B402" s="69"/>
      <c r="C402" s="69"/>
      <c r="D402" s="69"/>
      <c r="E402" s="69"/>
      <c r="F402" s="69"/>
      <c r="G402" s="69"/>
      <c r="H402" s="69"/>
      <c r="I402" s="69"/>
      <c r="J402" s="69"/>
      <c r="K402" s="69"/>
      <c r="L402" s="69"/>
      <c r="M402" s="69"/>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c r="AK402" s="69"/>
      <c r="AL402" s="69"/>
      <c r="AM402" s="69"/>
    </row>
    <row r="403" spans="1:39">
      <c r="A403" s="69"/>
      <c r="B403" s="69"/>
      <c r="C403" s="69"/>
      <c r="D403" s="69"/>
      <c r="E403" s="69"/>
      <c r="F403" s="69"/>
      <c r="G403" s="69"/>
      <c r="H403" s="69"/>
      <c r="I403" s="69"/>
      <c r="J403" s="69"/>
      <c r="K403" s="69"/>
      <c r="L403" s="69"/>
      <c r="M403" s="69"/>
      <c r="N403" s="69"/>
      <c r="O403" s="69"/>
      <c r="P403" s="69"/>
      <c r="Q403" s="69"/>
      <c r="R403" s="69"/>
      <c r="S403" s="69"/>
      <c r="T403" s="69"/>
      <c r="U403" s="69"/>
      <c r="V403" s="69"/>
      <c r="W403" s="69"/>
      <c r="X403" s="69"/>
      <c r="Y403" s="69"/>
      <c r="Z403" s="69"/>
      <c r="AA403" s="69"/>
      <c r="AB403" s="69"/>
      <c r="AC403" s="69"/>
      <c r="AD403" s="69"/>
      <c r="AE403" s="69"/>
      <c r="AF403" s="69"/>
      <c r="AG403" s="69"/>
      <c r="AH403" s="69"/>
      <c r="AI403" s="69"/>
      <c r="AJ403" s="69"/>
      <c r="AK403" s="69"/>
      <c r="AL403" s="69"/>
      <c r="AM403" s="69"/>
    </row>
    <row r="404" spans="1:39">
      <c r="A404" s="69"/>
      <c r="B404" s="69"/>
      <c r="C404" s="69"/>
      <c r="D404" s="69"/>
      <c r="E404" s="69"/>
      <c r="F404" s="69"/>
      <c r="G404" s="69"/>
      <c r="H404" s="69"/>
      <c r="I404" s="69"/>
      <c r="J404" s="69"/>
      <c r="K404" s="69"/>
      <c r="L404" s="69"/>
      <c r="M404" s="69"/>
      <c r="N404" s="69"/>
      <c r="O404" s="69"/>
      <c r="P404" s="69"/>
      <c r="Q404" s="69"/>
      <c r="R404" s="69"/>
      <c r="S404" s="69"/>
      <c r="T404" s="69"/>
      <c r="U404" s="69"/>
      <c r="V404" s="69"/>
      <c r="W404" s="69"/>
      <c r="X404" s="69"/>
      <c r="Y404" s="69"/>
      <c r="Z404" s="69"/>
      <c r="AA404" s="69"/>
      <c r="AB404" s="69"/>
      <c r="AC404" s="69"/>
      <c r="AD404" s="69"/>
      <c r="AE404" s="69"/>
      <c r="AF404" s="69"/>
      <c r="AG404" s="69"/>
      <c r="AH404" s="69"/>
      <c r="AI404" s="69"/>
      <c r="AJ404" s="69"/>
      <c r="AK404" s="69"/>
      <c r="AL404" s="69"/>
      <c r="AM404" s="69"/>
    </row>
    <row r="405" spans="1:39">
      <c r="A405" s="69"/>
      <c r="B405" s="69"/>
      <c r="C405" s="69"/>
      <c r="D405" s="69"/>
      <c r="E405" s="69"/>
      <c r="F405" s="69"/>
      <c r="G405" s="69"/>
      <c r="H405" s="69"/>
      <c r="I405" s="69"/>
      <c r="J405" s="69"/>
      <c r="K405" s="69"/>
      <c r="L405" s="69"/>
      <c r="M405" s="69"/>
      <c r="N405" s="69"/>
      <c r="O405" s="69"/>
      <c r="P405" s="69"/>
      <c r="Q405" s="69"/>
      <c r="R405" s="69"/>
      <c r="S405" s="69"/>
      <c r="T405" s="69"/>
      <c r="U405" s="69"/>
      <c r="V405" s="69"/>
      <c r="W405" s="69"/>
      <c r="X405" s="69"/>
      <c r="Y405" s="69"/>
      <c r="Z405" s="69"/>
      <c r="AA405" s="69"/>
      <c r="AB405" s="69"/>
      <c r="AC405" s="69"/>
      <c r="AD405" s="69"/>
      <c r="AE405" s="69"/>
      <c r="AF405" s="69"/>
      <c r="AG405" s="69"/>
      <c r="AH405" s="69"/>
      <c r="AI405" s="69"/>
      <c r="AJ405" s="69"/>
      <c r="AK405" s="69"/>
      <c r="AL405" s="69"/>
      <c r="AM405" s="69"/>
    </row>
    <row r="406" spans="1:39">
      <c r="A406" s="69"/>
      <c r="B406" s="69"/>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c r="AA406" s="69"/>
      <c r="AB406" s="69"/>
      <c r="AC406" s="69"/>
      <c r="AD406" s="69"/>
      <c r="AE406" s="69"/>
      <c r="AF406" s="69"/>
      <c r="AG406" s="69"/>
      <c r="AH406" s="69"/>
      <c r="AI406" s="69"/>
      <c r="AJ406" s="69"/>
      <c r="AK406" s="69"/>
      <c r="AL406" s="69"/>
      <c r="AM406" s="69"/>
    </row>
    <row r="407" spans="1:39">
      <c r="A407" s="69"/>
      <c r="B407" s="69"/>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c r="AA407" s="69"/>
      <c r="AB407" s="69"/>
      <c r="AC407" s="69"/>
      <c r="AD407" s="69"/>
      <c r="AE407" s="69"/>
      <c r="AF407" s="69"/>
      <c r="AG407" s="69"/>
      <c r="AH407" s="69"/>
      <c r="AI407" s="69"/>
      <c r="AJ407" s="69"/>
      <c r="AK407" s="69"/>
      <c r="AL407" s="69"/>
      <c r="AM407" s="69"/>
    </row>
    <row r="408" spans="1:39">
      <c r="A408" s="69"/>
      <c r="B408" s="69"/>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c r="AA408" s="69"/>
      <c r="AB408" s="69"/>
      <c r="AC408" s="69"/>
      <c r="AD408" s="69"/>
      <c r="AE408" s="69"/>
      <c r="AF408" s="69"/>
      <c r="AG408" s="69"/>
      <c r="AH408" s="69"/>
      <c r="AI408" s="69"/>
      <c r="AJ408" s="69"/>
      <c r="AK408" s="69"/>
      <c r="AL408" s="69"/>
      <c r="AM408" s="69"/>
    </row>
    <row r="409" spans="1:39">
      <c r="A409" s="69"/>
      <c r="B409" s="69"/>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c r="AA409" s="69"/>
      <c r="AB409" s="69"/>
      <c r="AC409" s="69"/>
      <c r="AD409" s="69"/>
      <c r="AE409" s="69"/>
      <c r="AF409" s="69"/>
      <c r="AG409" s="69"/>
      <c r="AH409" s="69"/>
      <c r="AI409" s="69"/>
      <c r="AJ409" s="69"/>
      <c r="AK409" s="69"/>
      <c r="AL409" s="69"/>
      <c r="AM409" s="69"/>
    </row>
    <row r="410" spans="1:39">
      <c r="A410" s="69"/>
      <c r="B410" s="69"/>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c r="AA410" s="69"/>
      <c r="AB410" s="69"/>
      <c r="AC410" s="69"/>
      <c r="AD410" s="69"/>
      <c r="AE410" s="69"/>
      <c r="AF410" s="69"/>
      <c r="AG410" s="69"/>
      <c r="AH410" s="69"/>
      <c r="AI410" s="69"/>
      <c r="AJ410" s="69"/>
      <c r="AK410" s="69"/>
      <c r="AL410" s="69"/>
      <c r="AM410" s="69"/>
    </row>
    <row r="411" spans="1:39">
      <c r="A411" s="69"/>
      <c r="B411" s="69"/>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c r="AA411" s="69"/>
      <c r="AB411" s="69"/>
      <c r="AC411" s="69"/>
      <c r="AD411" s="69"/>
      <c r="AE411" s="69"/>
      <c r="AF411" s="69"/>
      <c r="AG411" s="69"/>
      <c r="AH411" s="69"/>
      <c r="AI411" s="69"/>
      <c r="AJ411" s="69"/>
      <c r="AK411" s="69"/>
      <c r="AL411" s="69"/>
      <c r="AM411" s="69"/>
    </row>
    <row r="412" spans="1:39">
      <c r="A412" s="69"/>
      <c r="B412" s="69"/>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c r="AA412" s="69"/>
      <c r="AB412" s="69"/>
      <c r="AC412" s="69"/>
      <c r="AD412" s="69"/>
      <c r="AE412" s="69"/>
      <c r="AF412" s="69"/>
      <c r="AG412" s="69"/>
      <c r="AH412" s="69"/>
      <c r="AI412" s="69"/>
      <c r="AJ412" s="69"/>
      <c r="AK412" s="69"/>
      <c r="AL412" s="69"/>
      <c r="AM412" s="69"/>
    </row>
    <row r="413" spans="1:39">
      <c r="A413" s="69"/>
      <c r="B413" s="69"/>
      <c r="C413" s="69"/>
      <c r="D413" s="69"/>
      <c r="E413" s="69"/>
      <c r="F413" s="69"/>
      <c r="G413" s="69"/>
      <c r="H413" s="69"/>
      <c r="I413" s="69"/>
      <c r="J413" s="69"/>
      <c r="K413" s="69"/>
      <c r="L413" s="69"/>
      <c r="M413" s="69"/>
      <c r="N413" s="69"/>
      <c r="O413" s="69"/>
      <c r="P413" s="69"/>
      <c r="Q413" s="69"/>
      <c r="R413" s="69"/>
      <c r="S413" s="69"/>
      <c r="T413" s="69"/>
      <c r="U413" s="69"/>
      <c r="V413" s="69"/>
      <c r="W413" s="69"/>
      <c r="X413" s="69"/>
      <c r="Y413" s="69"/>
      <c r="Z413" s="69"/>
      <c r="AA413" s="69"/>
      <c r="AB413" s="69"/>
      <c r="AC413" s="69"/>
      <c r="AD413" s="69"/>
      <c r="AE413" s="69"/>
      <c r="AF413" s="69"/>
      <c r="AG413" s="69"/>
      <c r="AH413" s="69"/>
      <c r="AI413" s="69"/>
      <c r="AJ413" s="69"/>
      <c r="AK413" s="69"/>
      <c r="AL413" s="69"/>
      <c r="AM413" s="69"/>
    </row>
    <row r="414" spans="1:39">
      <c r="A414" s="69"/>
      <c r="B414" s="69"/>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c r="AA414" s="69"/>
      <c r="AB414" s="69"/>
      <c r="AC414" s="69"/>
      <c r="AD414" s="69"/>
      <c r="AE414" s="69"/>
      <c r="AF414" s="69"/>
      <c r="AG414" s="69"/>
      <c r="AH414" s="69"/>
      <c r="AI414" s="69"/>
      <c r="AJ414" s="69"/>
      <c r="AK414" s="69"/>
      <c r="AL414" s="69"/>
      <c r="AM414" s="69"/>
    </row>
    <row r="415" spans="1:39">
      <c r="A415" s="69"/>
      <c r="B415" s="69"/>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c r="AA415" s="69"/>
      <c r="AB415" s="69"/>
      <c r="AC415" s="69"/>
      <c r="AD415" s="69"/>
      <c r="AE415" s="69"/>
      <c r="AF415" s="69"/>
      <c r="AG415" s="69"/>
      <c r="AH415" s="69"/>
      <c r="AI415" s="69"/>
      <c r="AJ415" s="69"/>
      <c r="AK415" s="69"/>
      <c r="AL415" s="69"/>
      <c r="AM415" s="69"/>
    </row>
    <row r="416" spans="1:39">
      <c r="A416" s="69"/>
      <c r="B416" s="69"/>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c r="AA416" s="69"/>
      <c r="AB416" s="69"/>
      <c r="AC416" s="69"/>
      <c r="AD416" s="69"/>
      <c r="AE416" s="69"/>
      <c r="AF416" s="69"/>
      <c r="AG416" s="69"/>
      <c r="AH416" s="69"/>
      <c r="AI416" s="69"/>
      <c r="AJ416" s="69"/>
      <c r="AK416" s="69"/>
      <c r="AL416" s="69"/>
      <c r="AM416" s="69"/>
    </row>
    <row r="417" spans="1:39">
      <c r="A417" s="69"/>
      <c r="B417" s="69"/>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c r="AA417" s="69"/>
      <c r="AB417" s="69"/>
      <c r="AC417" s="69"/>
      <c r="AD417" s="69"/>
      <c r="AE417" s="69"/>
      <c r="AF417" s="69"/>
      <c r="AG417" s="69"/>
      <c r="AH417" s="69"/>
      <c r="AI417" s="69"/>
      <c r="AJ417" s="69"/>
      <c r="AK417" s="69"/>
      <c r="AL417" s="69"/>
      <c r="AM417" s="69"/>
    </row>
    <row r="418" spans="1:39">
      <c r="A418" s="69"/>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c r="AK418" s="69"/>
      <c r="AL418" s="69"/>
      <c r="AM418" s="69"/>
    </row>
    <row r="419" spans="1:39">
      <c r="A419" s="69"/>
      <c r="B419" s="69"/>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c r="AA419" s="69"/>
      <c r="AB419" s="69"/>
      <c r="AC419" s="69"/>
      <c r="AD419" s="69"/>
      <c r="AE419" s="69"/>
      <c r="AF419" s="69"/>
      <c r="AG419" s="69"/>
      <c r="AH419" s="69"/>
      <c r="AI419" s="69"/>
      <c r="AJ419" s="69"/>
      <c r="AK419" s="69"/>
      <c r="AL419" s="69"/>
      <c r="AM419" s="69"/>
    </row>
    <row r="420" spans="1:39">
      <c r="A420" s="69"/>
      <c r="B420" s="69"/>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c r="AA420" s="69"/>
      <c r="AB420" s="69"/>
      <c r="AC420" s="69"/>
      <c r="AD420" s="69"/>
      <c r="AE420" s="69"/>
      <c r="AF420" s="69"/>
      <c r="AG420" s="69"/>
      <c r="AH420" s="69"/>
      <c r="AI420" s="69"/>
      <c r="AJ420" s="69"/>
      <c r="AK420" s="69"/>
      <c r="AL420" s="69"/>
      <c r="AM420" s="69"/>
    </row>
    <row r="421" spans="1:39">
      <c r="A421" s="69"/>
      <c r="B421" s="69"/>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c r="AA421" s="69"/>
      <c r="AB421" s="69"/>
      <c r="AC421" s="69"/>
      <c r="AD421" s="69"/>
      <c r="AE421" s="69"/>
      <c r="AF421" s="69"/>
      <c r="AG421" s="69"/>
      <c r="AH421" s="69"/>
      <c r="AI421" s="69"/>
      <c r="AJ421" s="69"/>
      <c r="AK421" s="69"/>
      <c r="AL421" s="69"/>
      <c r="AM421" s="69"/>
    </row>
    <row r="422" spans="1:39">
      <c r="A422" s="69"/>
      <c r="B422" s="69"/>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c r="AA422" s="69"/>
      <c r="AB422" s="69"/>
      <c r="AC422" s="69"/>
      <c r="AD422" s="69"/>
      <c r="AE422" s="69"/>
      <c r="AF422" s="69"/>
      <c r="AG422" s="69"/>
      <c r="AH422" s="69"/>
      <c r="AI422" s="69"/>
      <c r="AJ422" s="69"/>
      <c r="AK422" s="69"/>
      <c r="AL422" s="69"/>
      <c r="AM422" s="69"/>
    </row>
    <row r="423" spans="1:39">
      <c r="A423" s="69"/>
      <c r="B423" s="69"/>
      <c r="C423" s="69"/>
      <c r="D423" s="69"/>
      <c r="E423" s="69"/>
      <c r="F423" s="69"/>
      <c r="G423" s="69"/>
      <c r="H423" s="69"/>
      <c r="I423" s="69"/>
      <c r="J423" s="69"/>
      <c r="K423" s="69"/>
      <c r="L423" s="69"/>
      <c r="M423" s="69"/>
      <c r="N423" s="69"/>
      <c r="O423" s="69"/>
      <c r="P423" s="69"/>
      <c r="Q423" s="69"/>
      <c r="R423" s="69"/>
      <c r="S423" s="69"/>
      <c r="T423" s="69"/>
      <c r="U423" s="69"/>
      <c r="V423" s="69"/>
      <c r="W423" s="69"/>
      <c r="X423" s="69"/>
      <c r="Y423" s="69"/>
      <c r="Z423" s="69"/>
      <c r="AA423" s="69"/>
      <c r="AB423" s="69"/>
      <c r="AC423" s="69"/>
      <c r="AD423" s="69"/>
      <c r="AE423" s="69"/>
      <c r="AF423" s="69"/>
      <c r="AG423" s="69"/>
      <c r="AH423" s="69"/>
      <c r="AI423" s="69"/>
      <c r="AJ423" s="69"/>
      <c r="AK423" s="69"/>
      <c r="AL423" s="69"/>
      <c r="AM423" s="69"/>
    </row>
    <row r="424" spans="1:39">
      <c r="A424" s="69"/>
      <c r="B424" s="69"/>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c r="AA424" s="69"/>
      <c r="AB424" s="69"/>
      <c r="AC424" s="69"/>
      <c r="AD424" s="69"/>
      <c r="AE424" s="69"/>
      <c r="AF424" s="69"/>
      <c r="AG424" s="69"/>
      <c r="AH424" s="69"/>
      <c r="AI424" s="69"/>
      <c r="AJ424" s="69"/>
      <c r="AK424" s="69"/>
      <c r="AL424" s="69"/>
      <c r="AM424" s="69"/>
    </row>
    <row r="425" spans="1:39">
      <c r="A425" s="69"/>
      <c r="B425" s="69"/>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c r="AA425" s="69"/>
      <c r="AB425" s="69"/>
      <c r="AC425" s="69"/>
      <c r="AD425" s="69"/>
      <c r="AE425" s="69"/>
      <c r="AF425" s="69"/>
      <c r="AG425" s="69"/>
      <c r="AH425" s="69"/>
      <c r="AI425" s="69"/>
      <c r="AJ425" s="69"/>
      <c r="AK425" s="69"/>
      <c r="AL425" s="69"/>
      <c r="AM425" s="69"/>
    </row>
    <row r="426" spans="1:39">
      <c r="A426" s="69"/>
      <c r="B426" s="69"/>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c r="AA426" s="69"/>
      <c r="AB426" s="69"/>
      <c r="AC426" s="69"/>
      <c r="AD426" s="69"/>
      <c r="AE426" s="69"/>
      <c r="AF426" s="69"/>
      <c r="AG426" s="69"/>
      <c r="AH426" s="69"/>
      <c r="AI426" s="69"/>
      <c r="AJ426" s="69"/>
      <c r="AK426" s="69"/>
      <c r="AL426" s="69"/>
      <c r="AM426" s="69"/>
    </row>
    <row r="427" spans="1:39">
      <c r="A427" s="69"/>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c r="AA427" s="69"/>
      <c r="AB427" s="69"/>
      <c r="AC427" s="69"/>
      <c r="AD427" s="69"/>
      <c r="AE427" s="69"/>
      <c r="AF427" s="69"/>
      <c r="AG427" s="69"/>
      <c r="AH427" s="69"/>
      <c r="AI427" s="69"/>
      <c r="AJ427" s="69"/>
      <c r="AK427" s="69"/>
      <c r="AL427" s="69"/>
      <c r="AM427" s="69"/>
    </row>
    <row r="428" spans="1:39">
      <c r="A428" s="69"/>
      <c r="B428" s="69"/>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c r="AA428" s="69"/>
      <c r="AB428" s="69"/>
      <c r="AC428" s="69"/>
      <c r="AD428" s="69"/>
      <c r="AE428" s="69"/>
      <c r="AF428" s="69"/>
      <c r="AG428" s="69"/>
      <c r="AH428" s="69"/>
      <c r="AI428" s="69"/>
      <c r="AJ428" s="69"/>
      <c r="AK428" s="69"/>
      <c r="AL428" s="69"/>
      <c r="AM428" s="69"/>
    </row>
    <row r="429" spans="1:39">
      <c r="A429" s="69"/>
      <c r="B429" s="69"/>
      <c r="C429" s="69"/>
      <c r="D429" s="69"/>
      <c r="E429" s="69"/>
      <c r="F429" s="69"/>
      <c r="G429" s="69"/>
      <c r="H429" s="69"/>
      <c r="I429" s="69"/>
      <c r="J429" s="69"/>
      <c r="K429" s="69"/>
      <c r="L429" s="69"/>
      <c r="M429" s="69"/>
      <c r="N429" s="69"/>
      <c r="O429" s="69"/>
      <c r="P429" s="69"/>
      <c r="Q429" s="69"/>
      <c r="R429" s="69"/>
      <c r="S429" s="69"/>
      <c r="T429" s="69"/>
      <c r="U429" s="69"/>
      <c r="V429" s="69"/>
      <c r="W429" s="69"/>
      <c r="X429" s="69"/>
      <c r="Y429" s="69"/>
      <c r="Z429" s="69"/>
      <c r="AA429" s="69"/>
      <c r="AB429" s="69"/>
      <c r="AC429" s="69"/>
      <c r="AD429" s="69"/>
      <c r="AE429" s="69"/>
      <c r="AF429" s="69"/>
      <c r="AG429" s="69"/>
      <c r="AH429" s="69"/>
      <c r="AI429" s="69"/>
      <c r="AJ429" s="69"/>
      <c r="AK429" s="69"/>
      <c r="AL429" s="69"/>
      <c r="AM429" s="69"/>
    </row>
    <row r="430" spans="1:39">
      <c r="A430" s="69"/>
      <c r="B430" s="69"/>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c r="AA430" s="69"/>
      <c r="AB430" s="69"/>
      <c r="AC430" s="69"/>
      <c r="AD430" s="69"/>
      <c r="AE430" s="69"/>
      <c r="AF430" s="69"/>
      <c r="AG430" s="69"/>
      <c r="AH430" s="69"/>
      <c r="AI430" s="69"/>
      <c r="AJ430" s="69"/>
      <c r="AK430" s="69"/>
      <c r="AL430" s="69"/>
      <c r="AM430" s="69"/>
    </row>
    <row r="431" spans="1:39">
      <c r="A431" s="69"/>
      <c r="B431" s="69"/>
      <c r="C431" s="69"/>
      <c r="D431" s="69"/>
      <c r="E431" s="69"/>
      <c r="F431" s="69"/>
      <c r="G431" s="69"/>
      <c r="H431" s="69"/>
      <c r="I431" s="69"/>
      <c r="J431" s="69"/>
      <c r="K431" s="69"/>
      <c r="L431" s="69"/>
      <c r="M431" s="69"/>
      <c r="N431" s="69"/>
      <c r="O431" s="69"/>
      <c r="P431" s="69"/>
      <c r="Q431" s="69"/>
      <c r="R431" s="69"/>
      <c r="S431" s="69"/>
      <c r="T431" s="69"/>
      <c r="U431" s="69"/>
      <c r="V431" s="69"/>
      <c r="W431" s="69"/>
      <c r="X431" s="69"/>
      <c r="Y431" s="69"/>
      <c r="Z431" s="69"/>
      <c r="AA431" s="69"/>
      <c r="AB431" s="69"/>
      <c r="AC431" s="69"/>
      <c r="AD431" s="69"/>
      <c r="AE431" s="69"/>
      <c r="AF431" s="69"/>
      <c r="AG431" s="69"/>
      <c r="AH431" s="69"/>
      <c r="AI431" s="69"/>
      <c r="AJ431" s="69"/>
      <c r="AK431" s="69"/>
      <c r="AL431" s="69"/>
      <c r="AM431" s="69"/>
    </row>
    <row r="432" spans="1:39">
      <c r="A432" s="69"/>
      <c r="B432" s="69"/>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c r="AA432" s="69"/>
      <c r="AB432" s="69"/>
      <c r="AC432" s="69"/>
      <c r="AD432" s="69"/>
      <c r="AE432" s="69"/>
      <c r="AF432" s="69"/>
      <c r="AG432" s="69"/>
      <c r="AH432" s="69"/>
      <c r="AI432" s="69"/>
      <c r="AJ432" s="69"/>
      <c r="AK432" s="69"/>
      <c r="AL432" s="69"/>
      <c r="AM432" s="69"/>
    </row>
    <row r="433" spans="1:39">
      <c r="A433" s="69"/>
      <c r="B433" s="69"/>
      <c r="C433" s="69"/>
      <c r="D433" s="69"/>
      <c r="E433" s="69"/>
      <c r="F433" s="69"/>
      <c r="G433" s="69"/>
      <c r="H433" s="69"/>
      <c r="I433" s="69"/>
      <c r="J433" s="69"/>
      <c r="K433" s="69"/>
      <c r="L433" s="69"/>
      <c r="M433" s="69"/>
      <c r="N433" s="69"/>
      <c r="O433" s="69"/>
      <c r="P433" s="69"/>
      <c r="Q433" s="69"/>
      <c r="R433" s="69"/>
      <c r="S433" s="69"/>
      <c r="T433" s="69"/>
      <c r="U433" s="69"/>
      <c r="V433" s="69"/>
      <c r="W433" s="69"/>
      <c r="X433" s="69"/>
      <c r="Y433" s="69"/>
      <c r="Z433" s="69"/>
      <c r="AA433" s="69"/>
      <c r="AB433" s="69"/>
      <c r="AC433" s="69"/>
      <c r="AD433" s="69"/>
      <c r="AE433" s="69"/>
      <c r="AF433" s="69"/>
      <c r="AG433" s="69"/>
      <c r="AH433" s="69"/>
      <c r="AI433" s="69"/>
      <c r="AJ433" s="69"/>
      <c r="AK433" s="69"/>
      <c r="AL433" s="69"/>
      <c r="AM433" s="69"/>
    </row>
    <row r="434" spans="1:39">
      <c r="A434" s="69"/>
      <c r="B434" s="69"/>
      <c r="C434" s="69"/>
      <c r="D434" s="69"/>
      <c r="E434" s="69"/>
      <c r="F434" s="69"/>
      <c r="G434" s="69"/>
      <c r="H434" s="69"/>
      <c r="I434" s="69"/>
      <c r="J434" s="69"/>
      <c r="K434" s="69"/>
      <c r="L434" s="69"/>
      <c r="M434" s="69"/>
      <c r="N434" s="69"/>
      <c r="O434" s="69"/>
      <c r="P434" s="69"/>
      <c r="Q434" s="69"/>
      <c r="R434" s="69"/>
      <c r="S434" s="69"/>
      <c r="T434" s="69"/>
      <c r="U434" s="69"/>
      <c r="V434" s="69"/>
      <c r="W434" s="69"/>
      <c r="X434" s="69"/>
      <c r="Y434" s="69"/>
      <c r="Z434" s="69"/>
      <c r="AA434" s="69"/>
      <c r="AB434" s="69"/>
      <c r="AC434" s="69"/>
      <c r="AD434" s="69"/>
      <c r="AE434" s="69"/>
      <c r="AF434" s="69"/>
      <c r="AG434" s="69"/>
      <c r="AH434" s="69"/>
      <c r="AI434" s="69"/>
      <c r="AJ434" s="69"/>
      <c r="AK434" s="69"/>
      <c r="AL434" s="69"/>
      <c r="AM434" s="69"/>
    </row>
    <row r="435" spans="1:39">
      <c r="A435" s="69"/>
      <c r="B435" s="69"/>
      <c r="C435" s="69"/>
      <c r="D435" s="69"/>
      <c r="E435" s="69"/>
      <c r="F435" s="69"/>
      <c r="G435" s="69"/>
      <c r="H435" s="69"/>
      <c r="I435" s="69"/>
      <c r="J435" s="69"/>
      <c r="K435" s="69"/>
      <c r="L435" s="69"/>
      <c r="M435" s="69"/>
      <c r="N435" s="69"/>
      <c r="O435" s="69"/>
      <c r="P435" s="69"/>
      <c r="Q435" s="69"/>
      <c r="R435" s="69"/>
      <c r="S435" s="69"/>
      <c r="T435" s="69"/>
      <c r="U435" s="69"/>
      <c r="V435" s="69"/>
      <c r="W435" s="69"/>
      <c r="X435" s="69"/>
      <c r="Y435" s="69"/>
      <c r="Z435" s="69"/>
      <c r="AA435" s="69"/>
      <c r="AB435" s="69"/>
      <c r="AC435" s="69"/>
      <c r="AD435" s="69"/>
      <c r="AE435" s="69"/>
      <c r="AF435" s="69"/>
      <c r="AG435" s="69"/>
      <c r="AH435" s="69"/>
      <c r="AI435" s="69"/>
      <c r="AJ435" s="69"/>
      <c r="AK435" s="69"/>
      <c r="AL435" s="69"/>
      <c r="AM435" s="69"/>
    </row>
    <row r="436" spans="1:39">
      <c r="A436" s="69"/>
      <c r="B436" s="69"/>
      <c r="C436" s="69"/>
      <c r="D436" s="69"/>
      <c r="E436" s="69"/>
      <c r="F436" s="69"/>
      <c r="G436" s="69"/>
      <c r="H436" s="69"/>
      <c r="I436" s="69"/>
      <c r="J436" s="69"/>
      <c r="K436" s="69"/>
      <c r="L436" s="69"/>
      <c r="M436" s="69"/>
      <c r="N436" s="69"/>
      <c r="O436" s="69"/>
      <c r="P436" s="69"/>
      <c r="Q436" s="69"/>
      <c r="R436" s="69"/>
      <c r="S436" s="69"/>
      <c r="T436" s="69"/>
      <c r="U436" s="69"/>
      <c r="V436" s="69"/>
      <c r="W436" s="69"/>
      <c r="X436" s="69"/>
      <c r="Y436" s="69"/>
      <c r="Z436" s="69"/>
      <c r="AA436" s="69"/>
      <c r="AB436" s="69"/>
      <c r="AC436" s="69"/>
      <c r="AD436" s="69"/>
      <c r="AE436" s="69"/>
      <c r="AF436" s="69"/>
      <c r="AG436" s="69"/>
      <c r="AH436" s="69"/>
      <c r="AI436" s="69"/>
      <c r="AJ436" s="69"/>
      <c r="AK436" s="69"/>
      <c r="AL436" s="69"/>
      <c r="AM436" s="69"/>
    </row>
    <row r="437" spans="1:39">
      <c r="A437" s="69"/>
      <c r="B437" s="69"/>
      <c r="C437" s="69"/>
      <c r="D437" s="69"/>
      <c r="E437" s="69"/>
      <c r="F437" s="69"/>
      <c r="G437" s="69"/>
      <c r="H437" s="69"/>
      <c r="I437" s="69"/>
      <c r="J437" s="69"/>
      <c r="K437" s="69"/>
      <c r="L437" s="69"/>
      <c r="M437" s="69"/>
      <c r="N437" s="69"/>
      <c r="O437" s="69"/>
      <c r="P437" s="69"/>
      <c r="Q437" s="69"/>
      <c r="R437" s="69"/>
      <c r="S437" s="69"/>
      <c r="T437" s="69"/>
      <c r="U437" s="69"/>
      <c r="V437" s="69"/>
      <c r="W437" s="69"/>
      <c r="X437" s="69"/>
      <c r="Y437" s="69"/>
      <c r="Z437" s="69"/>
      <c r="AA437" s="69"/>
      <c r="AB437" s="69"/>
      <c r="AC437" s="69"/>
      <c r="AD437" s="69"/>
      <c r="AE437" s="69"/>
      <c r="AF437" s="69"/>
      <c r="AG437" s="69"/>
      <c r="AH437" s="69"/>
      <c r="AI437" s="69"/>
      <c r="AJ437" s="69"/>
      <c r="AK437" s="69"/>
      <c r="AL437" s="69"/>
      <c r="AM437" s="69"/>
    </row>
    <row r="438" spans="1:39">
      <c r="A438" s="69"/>
      <c r="B438" s="69"/>
      <c r="C438" s="69"/>
      <c r="D438" s="69"/>
      <c r="E438" s="69"/>
      <c r="F438" s="69"/>
      <c r="G438" s="69"/>
      <c r="H438" s="69"/>
      <c r="I438" s="69"/>
      <c r="J438" s="69"/>
      <c r="K438" s="69"/>
      <c r="L438" s="69"/>
      <c r="M438" s="69"/>
      <c r="N438" s="69"/>
      <c r="O438" s="69"/>
      <c r="P438" s="69"/>
      <c r="Q438" s="69"/>
      <c r="R438" s="69"/>
      <c r="S438" s="69"/>
      <c r="T438" s="69"/>
      <c r="U438" s="69"/>
      <c r="V438" s="69"/>
      <c r="W438" s="69"/>
      <c r="X438" s="69"/>
      <c r="Y438" s="69"/>
      <c r="Z438" s="69"/>
      <c r="AA438" s="69"/>
      <c r="AB438" s="69"/>
      <c r="AC438" s="69"/>
      <c r="AD438" s="69"/>
      <c r="AE438" s="69"/>
      <c r="AF438" s="69"/>
      <c r="AG438" s="69"/>
      <c r="AH438" s="69"/>
      <c r="AI438" s="69"/>
      <c r="AJ438" s="69"/>
      <c r="AK438" s="69"/>
      <c r="AL438" s="69"/>
      <c r="AM438" s="69"/>
    </row>
    <row r="439" spans="1:39">
      <c r="A439" s="69"/>
      <c r="B439" s="69"/>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c r="AA439" s="69"/>
      <c r="AB439" s="69"/>
      <c r="AC439" s="69"/>
      <c r="AD439" s="69"/>
      <c r="AE439" s="69"/>
      <c r="AF439" s="69"/>
      <c r="AG439" s="69"/>
      <c r="AH439" s="69"/>
      <c r="AI439" s="69"/>
      <c r="AJ439" s="69"/>
      <c r="AK439" s="69"/>
      <c r="AL439" s="69"/>
      <c r="AM439" s="69"/>
    </row>
    <row r="440" spans="1:39">
      <c r="A440" s="69"/>
      <c r="B440" s="69"/>
      <c r="C440" s="69"/>
      <c r="D440" s="69"/>
      <c r="E440" s="69"/>
      <c r="F440" s="69"/>
      <c r="G440" s="69"/>
      <c r="H440" s="69"/>
      <c r="I440" s="69"/>
      <c r="J440" s="69"/>
      <c r="K440" s="69"/>
      <c r="L440" s="69"/>
      <c r="M440" s="69"/>
      <c r="N440" s="69"/>
      <c r="O440" s="69"/>
      <c r="P440" s="69"/>
      <c r="Q440" s="69"/>
      <c r="R440" s="69"/>
      <c r="S440" s="69"/>
      <c r="T440" s="69"/>
      <c r="U440" s="69"/>
      <c r="V440" s="69"/>
      <c r="W440" s="69"/>
      <c r="X440" s="69"/>
      <c r="Y440" s="69"/>
      <c r="Z440" s="69"/>
      <c r="AA440" s="69"/>
      <c r="AB440" s="69"/>
      <c r="AC440" s="69"/>
      <c r="AD440" s="69"/>
      <c r="AE440" s="69"/>
      <c r="AF440" s="69"/>
      <c r="AG440" s="69"/>
      <c r="AH440" s="69"/>
      <c r="AI440" s="69"/>
      <c r="AJ440" s="69"/>
      <c r="AK440" s="69"/>
      <c r="AL440" s="69"/>
      <c r="AM440" s="69"/>
    </row>
    <row r="441" spans="1:39">
      <c r="A441" s="69"/>
      <c r="B441" s="69"/>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c r="AA441" s="69"/>
      <c r="AB441" s="69"/>
      <c r="AC441" s="69"/>
      <c r="AD441" s="69"/>
      <c r="AE441" s="69"/>
      <c r="AF441" s="69"/>
      <c r="AG441" s="69"/>
      <c r="AH441" s="69"/>
      <c r="AI441" s="69"/>
      <c r="AJ441" s="69"/>
      <c r="AK441" s="69"/>
      <c r="AL441" s="69"/>
      <c r="AM441" s="69"/>
    </row>
    <row r="442" spans="1:39">
      <c r="A442" s="69"/>
      <c r="B442" s="69"/>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c r="AA442" s="69"/>
      <c r="AB442" s="69"/>
      <c r="AC442" s="69"/>
      <c r="AD442" s="69"/>
      <c r="AE442" s="69"/>
      <c r="AF442" s="69"/>
      <c r="AG442" s="69"/>
      <c r="AH442" s="69"/>
      <c r="AI442" s="69"/>
      <c r="AJ442" s="69"/>
      <c r="AK442" s="69"/>
      <c r="AL442" s="69"/>
      <c r="AM442" s="69"/>
    </row>
    <row r="443" spans="1:39">
      <c r="A443" s="69"/>
      <c r="B443" s="69"/>
      <c r="C443" s="69"/>
      <c r="D443" s="69"/>
      <c r="E443" s="69"/>
      <c r="F443" s="69"/>
      <c r="G443" s="69"/>
      <c r="H443" s="69"/>
      <c r="I443" s="69"/>
      <c r="J443" s="69"/>
      <c r="K443" s="69"/>
      <c r="L443" s="69"/>
      <c r="M443" s="69"/>
      <c r="N443" s="69"/>
      <c r="O443" s="69"/>
      <c r="P443" s="69"/>
      <c r="Q443" s="69"/>
      <c r="R443" s="69"/>
      <c r="S443" s="69"/>
      <c r="T443" s="69"/>
      <c r="U443" s="69"/>
      <c r="V443" s="69"/>
      <c r="W443" s="69"/>
      <c r="X443" s="69"/>
      <c r="Y443" s="69"/>
      <c r="Z443" s="69"/>
      <c r="AA443" s="69"/>
      <c r="AB443" s="69"/>
      <c r="AC443" s="69"/>
      <c r="AD443" s="69"/>
      <c r="AE443" s="69"/>
      <c r="AF443" s="69"/>
      <c r="AG443" s="69"/>
      <c r="AH443" s="69"/>
      <c r="AI443" s="69"/>
      <c r="AJ443" s="69"/>
      <c r="AK443" s="69"/>
      <c r="AL443" s="69"/>
      <c r="AM443" s="69"/>
    </row>
    <row r="444" spans="1:39">
      <c r="A444" s="69"/>
      <c r="B444" s="69"/>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c r="AA444" s="69"/>
      <c r="AB444" s="69"/>
      <c r="AC444" s="69"/>
      <c r="AD444" s="69"/>
      <c r="AE444" s="69"/>
      <c r="AF444" s="69"/>
      <c r="AG444" s="69"/>
      <c r="AH444" s="69"/>
      <c r="AI444" s="69"/>
      <c r="AJ444" s="69"/>
      <c r="AK444" s="69"/>
      <c r="AL444" s="69"/>
      <c r="AM444" s="69"/>
    </row>
    <row r="445" spans="1:39">
      <c r="A445" s="69"/>
      <c r="B445" s="69"/>
      <c r="C445" s="69"/>
      <c r="D445" s="69"/>
      <c r="E445" s="69"/>
      <c r="F445" s="69"/>
      <c r="G445" s="69"/>
      <c r="H445" s="69"/>
      <c r="I445" s="69"/>
      <c r="J445" s="69"/>
      <c r="K445" s="69"/>
      <c r="L445" s="69"/>
      <c r="M445" s="69"/>
      <c r="N445" s="69"/>
      <c r="O445" s="69"/>
      <c r="P445" s="69"/>
      <c r="Q445" s="69"/>
      <c r="R445" s="69"/>
      <c r="S445" s="69"/>
      <c r="T445" s="69"/>
      <c r="U445" s="69"/>
      <c r="V445" s="69"/>
      <c r="W445" s="69"/>
      <c r="X445" s="69"/>
      <c r="Y445" s="69"/>
      <c r="Z445" s="69"/>
      <c r="AA445" s="69"/>
      <c r="AB445" s="69"/>
      <c r="AC445" s="69"/>
      <c r="AD445" s="69"/>
      <c r="AE445" s="69"/>
      <c r="AF445" s="69"/>
      <c r="AG445" s="69"/>
      <c r="AH445" s="69"/>
      <c r="AI445" s="69"/>
      <c r="AJ445" s="69"/>
      <c r="AK445" s="69"/>
      <c r="AL445" s="69"/>
      <c r="AM445" s="69"/>
    </row>
    <row r="446" spans="1:39">
      <c r="A446" s="69"/>
      <c r="B446" s="69"/>
      <c r="C446" s="69"/>
      <c r="D446" s="69"/>
      <c r="E446" s="69"/>
      <c r="F446" s="69"/>
      <c r="G446" s="69"/>
      <c r="H446" s="69"/>
      <c r="I446" s="69"/>
      <c r="J446" s="69"/>
      <c r="K446" s="69"/>
      <c r="L446" s="69"/>
      <c r="M446" s="69"/>
      <c r="N446" s="69"/>
      <c r="O446" s="69"/>
      <c r="P446" s="69"/>
      <c r="Q446" s="69"/>
      <c r="R446" s="69"/>
      <c r="S446" s="69"/>
      <c r="T446" s="69"/>
      <c r="U446" s="69"/>
      <c r="V446" s="69"/>
      <c r="W446" s="69"/>
      <c r="X446" s="69"/>
      <c r="Y446" s="69"/>
      <c r="Z446" s="69"/>
      <c r="AA446" s="69"/>
      <c r="AB446" s="69"/>
      <c r="AC446" s="69"/>
      <c r="AD446" s="69"/>
      <c r="AE446" s="69"/>
      <c r="AF446" s="69"/>
      <c r="AG446" s="69"/>
      <c r="AH446" s="69"/>
      <c r="AI446" s="69"/>
      <c r="AJ446" s="69"/>
      <c r="AK446" s="69"/>
      <c r="AL446" s="69"/>
      <c r="AM446" s="69"/>
    </row>
    <row r="447" spans="1:39">
      <c r="A447" s="69"/>
      <c r="B447" s="69"/>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c r="AA447" s="69"/>
      <c r="AB447" s="69"/>
      <c r="AC447" s="69"/>
      <c r="AD447" s="69"/>
      <c r="AE447" s="69"/>
      <c r="AF447" s="69"/>
      <c r="AG447" s="69"/>
      <c r="AH447" s="69"/>
      <c r="AI447" s="69"/>
      <c r="AJ447" s="69"/>
      <c r="AK447" s="69"/>
      <c r="AL447" s="69"/>
      <c r="AM447" s="69"/>
    </row>
    <row r="448" spans="1:39">
      <c r="A448" s="69"/>
      <c r="B448" s="69"/>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c r="AA448" s="69"/>
      <c r="AB448" s="69"/>
      <c r="AC448" s="69"/>
      <c r="AD448" s="69"/>
      <c r="AE448" s="69"/>
      <c r="AF448" s="69"/>
      <c r="AG448" s="69"/>
      <c r="AH448" s="69"/>
      <c r="AI448" s="69"/>
      <c r="AJ448" s="69"/>
      <c r="AK448" s="69"/>
      <c r="AL448" s="69"/>
      <c r="AM448" s="69"/>
    </row>
    <row r="449" spans="1:39">
      <c r="A449" s="69"/>
      <c r="B449" s="69"/>
      <c r="C449" s="69"/>
      <c r="D449" s="69"/>
      <c r="E449" s="69"/>
      <c r="F449" s="69"/>
      <c r="G449" s="69"/>
      <c r="H449" s="69"/>
      <c r="I449" s="69"/>
      <c r="J449" s="69"/>
      <c r="K449" s="69"/>
      <c r="L449" s="69"/>
      <c r="M449" s="69"/>
      <c r="N449" s="69"/>
      <c r="O449" s="69"/>
      <c r="P449" s="69"/>
      <c r="Q449" s="69"/>
      <c r="R449" s="69"/>
      <c r="S449" s="69"/>
      <c r="T449" s="69"/>
      <c r="U449" s="69"/>
      <c r="V449" s="69"/>
      <c r="W449" s="69"/>
      <c r="X449" s="69"/>
      <c r="Y449" s="69"/>
      <c r="Z449" s="69"/>
      <c r="AA449" s="69"/>
      <c r="AB449" s="69"/>
      <c r="AC449" s="69"/>
      <c r="AD449" s="69"/>
      <c r="AE449" s="69"/>
      <c r="AF449" s="69"/>
      <c r="AG449" s="69"/>
      <c r="AH449" s="69"/>
      <c r="AI449" s="69"/>
      <c r="AJ449" s="69"/>
      <c r="AK449" s="69"/>
      <c r="AL449" s="69"/>
      <c r="AM449" s="69"/>
    </row>
    <row r="450" spans="1:39">
      <c r="A450" s="69"/>
      <c r="B450" s="69"/>
      <c r="C450" s="69"/>
      <c r="D450" s="69"/>
      <c r="E450" s="69"/>
      <c r="F450" s="69"/>
      <c r="G450" s="69"/>
      <c r="H450" s="69"/>
      <c r="I450" s="69"/>
      <c r="J450" s="69"/>
      <c r="K450" s="69"/>
      <c r="L450" s="69"/>
      <c r="M450" s="69"/>
      <c r="N450" s="69"/>
      <c r="O450" s="69"/>
      <c r="P450" s="69"/>
      <c r="Q450" s="69"/>
      <c r="R450" s="69"/>
      <c r="S450" s="69"/>
      <c r="T450" s="69"/>
      <c r="U450" s="69"/>
      <c r="V450" s="69"/>
      <c r="W450" s="69"/>
      <c r="X450" s="69"/>
      <c r="Y450" s="69"/>
      <c r="Z450" s="69"/>
      <c r="AA450" s="69"/>
      <c r="AB450" s="69"/>
      <c r="AC450" s="69"/>
      <c r="AD450" s="69"/>
      <c r="AE450" s="69"/>
      <c r="AF450" s="69"/>
      <c r="AG450" s="69"/>
      <c r="AH450" s="69"/>
      <c r="AI450" s="69"/>
      <c r="AJ450" s="69"/>
      <c r="AK450" s="69"/>
      <c r="AL450" s="69"/>
      <c r="AM450" s="69"/>
    </row>
    <row r="451" spans="1:39">
      <c r="A451" s="69"/>
      <c r="B451" s="69"/>
      <c r="C451" s="69"/>
      <c r="D451" s="69"/>
      <c r="E451" s="69"/>
      <c r="F451" s="69"/>
      <c r="G451" s="69"/>
      <c r="H451" s="69"/>
      <c r="I451" s="69"/>
      <c r="J451" s="69"/>
      <c r="K451" s="69"/>
      <c r="L451" s="69"/>
      <c r="M451" s="69"/>
      <c r="N451" s="69"/>
      <c r="O451" s="69"/>
      <c r="P451" s="69"/>
      <c r="Q451" s="69"/>
      <c r="R451" s="69"/>
      <c r="S451" s="69"/>
      <c r="T451" s="69"/>
      <c r="U451" s="69"/>
      <c r="V451" s="69"/>
      <c r="W451" s="69"/>
      <c r="X451" s="69"/>
      <c r="Y451" s="69"/>
      <c r="Z451" s="69"/>
      <c r="AA451" s="69"/>
      <c r="AB451" s="69"/>
      <c r="AC451" s="69"/>
      <c r="AD451" s="69"/>
      <c r="AE451" s="69"/>
      <c r="AF451" s="69"/>
      <c r="AG451" s="69"/>
      <c r="AH451" s="69"/>
      <c r="AI451" s="69"/>
      <c r="AJ451" s="69"/>
      <c r="AK451" s="69"/>
      <c r="AL451" s="69"/>
      <c r="AM451" s="69"/>
    </row>
    <row r="452" spans="1:39">
      <c r="A452" s="69"/>
      <c r="B452" s="69"/>
      <c r="C452" s="69"/>
      <c r="D452" s="69"/>
      <c r="E452" s="69"/>
      <c r="F452" s="69"/>
      <c r="G452" s="69"/>
      <c r="H452" s="69"/>
      <c r="I452" s="69"/>
      <c r="J452" s="69"/>
      <c r="K452" s="69"/>
      <c r="L452" s="69"/>
      <c r="M452" s="69"/>
      <c r="N452" s="69"/>
      <c r="O452" s="69"/>
      <c r="P452" s="69"/>
      <c r="Q452" s="69"/>
      <c r="R452" s="69"/>
      <c r="S452" s="69"/>
      <c r="T452" s="69"/>
      <c r="U452" s="69"/>
      <c r="V452" s="69"/>
      <c r="W452" s="69"/>
      <c r="X452" s="69"/>
      <c r="Y452" s="69"/>
      <c r="Z452" s="69"/>
      <c r="AA452" s="69"/>
      <c r="AB452" s="69"/>
      <c r="AC452" s="69"/>
      <c r="AD452" s="69"/>
      <c r="AE452" s="69"/>
      <c r="AF452" s="69"/>
      <c r="AG452" s="69"/>
      <c r="AH452" s="69"/>
      <c r="AI452" s="69"/>
      <c r="AJ452" s="69"/>
      <c r="AK452" s="69"/>
      <c r="AL452" s="69"/>
      <c r="AM452" s="69"/>
    </row>
    <row r="453" spans="1:39">
      <c r="A453" s="69"/>
      <c r="B453" s="69"/>
      <c r="C453" s="69"/>
      <c r="D453" s="69"/>
      <c r="E453" s="69"/>
      <c r="F453" s="69"/>
      <c r="G453" s="69"/>
      <c r="H453" s="69"/>
      <c r="I453" s="69"/>
      <c r="J453" s="69"/>
      <c r="K453" s="69"/>
      <c r="L453" s="69"/>
      <c r="M453" s="69"/>
      <c r="N453" s="69"/>
      <c r="O453" s="69"/>
      <c r="P453" s="69"/>
      <c r="Q453" s="69"/>
      <c r="R453" s="69"/>
      <c r="S453" s="69"/>
      <c r="T453" s="69"/>
      <c r="U453" s="69"/>
      <c r="V453" s="69"/>
      <c r="W453" s="69"/>
      <c r="X453" s="69"/>
      <c r="Y453" s="69"/>
      <c r="Z453" s="69"/>
      <c r="AA453" s="69"/>
      <c r="AB453" s="69"/>
      <c r="AC453" s="69"/>
      <c r="AD453" s="69"/>
      <c r="AE453" s="69"/>
      <c r="AF453" s="69"/>
      <c r="AG453" s="69"/>
      <c r="AH453" s="69"/>
      <c r="AI453" s="69"/>
      <c r="AJ453" s="69"/>
      <c r="AK453" s="69"/>
      <c r="AL453" s="69"/>
      <c r="AM453" s="69"/>
    </row>
    <row r="454" spans="1:39">
      <c r="A454" s="69"/>
      <c r="B454" s="69"/>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c r="AA454" s="69"/>
      <c r="AB454" s="69"/>
      <c r="AC454" s="69"/>
      <c r="AD454" s="69"/>
      <c r="AE454" s="69"/>
      <c r="AF454" s="69"/>
      <c r="AG454" s="69"/>
      <c r="AH454" s="69"/>
      <c r="AI454" s="69"/>
      <c r="AJ454" s="69"/>
      <c r="AK454" s="69"/>
      <c r="AL454" s="69"/>
      <c r="AM454" s="69"/>
    </row>
    <row r="455" spans="1:39">
      <c r="A455" s="69"/>
      <c r="B455" s="69"/>
      <c r="C455" s="69"/>
      <c r="D455" s="69"/>
      <c r="E455" s="69"/>
      <c r="F455" s="69"/>
      <c r="G455" s="69"/>
      <c r="H455" s="69"/>
      <c r="I455" s="69"/>
      <c r="J455" s="69"/>
      <c r="K455" s="69"/>
      <c r="L455" s="69"/>
      <c r="M455" s="69"/>
      <c r="N455" s="69"/>
      <c r="O455" s="69"/>
      <c r="P455" s="69"/>
      <c r="Q455" s="69"/>
      <c r="R455" s="69"/>
      <c r="S455" s="69"/>
      <c r="T455" s="69"/>
      <c r="U455" s="69"/>
      <c r="V455" s="69"/>
      <c r="W455" s="69"/>
      <c r="X455" s="69"/>
      <c r="Y455" s="69"/>
      <c r="Z455" s="69"/>
      <c r="AA455" s="69"/>
      <c r="AB455" s="69"/>
      <c r="AC455" s="69"/>
      <c r="AD455" s="69"/>
      <c r="AE455" s="69"/>
      <c r="AF455" s="69"/>
      <c r="AG455" s="69"/>
      <c r="AH455" s="69"/>
      <c r="AI455" s="69"/>
      <c r="AJ455" s="69"/>
      <c r="AK455" s="69"/>
      <c r="AL455" s="69"/>
      <c r="AM455" s="69"/>
    </row>
    <row r="456" spans="1:39">
      <c r="A456" s="69"/>
      <c r="B456" s="69"/>
      <c r="C456" s="69"/>
      <c r="D456" s="69"/>
      <c r="E456" s="69"/>
      <c r="F456" s="69"/>
      <c r="G456" s="69"/>
      <c r="H456" s="69"/>
      <c r="I456" s="69"/>
      <c r="J456" s="69"/>
      <c r="K456" s="69"/>
      <c r="L456" s="69"/>
      <c r="M456" s="69"/>
      <c r="N456" s="69"/>
      <c r="O456" s="69"/>
      <c r="P456" s="69"/>
      <c r="Q456" s="69"/>
      <c r="R456" s="69"/>
      <c r="S456" s="69"/>
      <c r="T456" s="69"/>
      <c r="U456" s="69"/>
      <c r="V456" s="69"/>
      <c r="W456" s="69"/>
      <c r="X456" s="69"/>
      <c r="Y456" s="69"/>
      <c r="Z456" s="69"/>
      <c r="AA456" s="69"/>
      <c r="AB456" s="69"/>
      <c r="AC456" s="69"/>
      <c r="AD456" s="69"/>
      <c r="AE456" s="69"/>
      <c r="AF456" s="69"/>
      <c r="AG456" s="69"/>
      <c r="AH456" s="69"/>
      <c r="AI456" s="69"/>
      <c r="AJ456" s="69"/>
      <c r="AK456" s="69"/>
      <c r="AL456" s="69"/>
      <c r="AM456" s="69"/>
    </row>
    <row r="457" spans="1:39">
      <c r="A457" s="69"/>
      <c r="B457" s="69"/>
      <c r="C457" s="69"/>
      <c r="D457" s="69"/>
      <c r="E457" s="69"/>
      <c r="F457" s="69"/>
      <c r="G457" s="69"/>
      <c r="H457" s="69"/>
      <c r="I457" s="69"/>
      <c r="J457" s="69"/>
      <c r="K457" s="69"/>
      <c r="L457" s="69"/>
      <c r="M457" s="69"/>
      <c r="N457" s="69"/>
      <c r="O457" s="69"/>
      <c r="P457" s="69"/>
      <c r="Q457" s="69"/>
      <c r="R457" s="69"/>
      <c r="S457" s="69"/>
      <c r="T457" s="69"/>
      <c r="U457" s="69"/>
      <c r="V457" s="69"/>
      <c r="W457" s="69"/>
      <c r="X457" s="69"/>
      <c r="Y457" s="69"/>
      <c r="Z457" s="69"/>
      <c r="AA457" s="69"/>
      <c r="AB457" s="69"/>
      <c r="AC457" s="69"/>
      <c r="AD457" s="69"/>
      <c r="AE457" s="69"/>
      <c r="AF457" s="69"/>
      <c r="AG457" s="69"/>
      <c r="AH457" s="69"/>
      <c r="AI457" s="69"/>
      <c r="AJ457" s="69"/>
      <c r="AK457" s="69"/>
      <c r="AL457" s="69"/>
      <c r="AM457" s="69"/>
    </row>
    <row r="458" spans="1:39">
      <c r="A458" s="69"/>
      <c r="B458" s="69"/>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c r="AA458" s="69"/>
      <c r="AB458" s="69"/>
      <c r="AC458" s="69"/>
      <c r="AD458" s="69"/>
      <c r="AE458" s="69"/>
      <c r="AF458" s="69"/>
      <c r="AG458" s="69"/>
      <c r="AH458" s="69"/>
      <c r="AI458" s="69"/>
      <c r="AJ458" s="69"/>
      <c r="AK458" s="69"/>
      <c r="AL458" s="69"/>
      <c r="AM458" s="69"/>
    </row>
    <row r="459" spans="1:39">
      <c r="A459" s="69"/>
      <c r="B459" s="69"/>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c r="AA459" s="69"/>
      <c r="AB459" s="69"/>
      <c r="AC459" s="69"/>
      <c r="AD459" s="69"/>
      <c r="AE459" s="69"/>
      <c r="AF459" s="69"/>
      <c r="AG459" s="69"/>
      <c r="AH459" s="69"/>
      <c r="AI459" s="69"/>
      <c r="AJ459" s="69"/>
      <c r="AK459" s="69"/>
      <c r="AL459" s="69"/>
      <c r="AM459" s="69"/>
    </row>
    <row r="460" spans="1:39">
      <c r="A460" s="69"/>
      <c r="B460" s="69"/>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c r="AA460" s="69"/>
      <c r="AB460" s="69"/>
      <c r="AC460" s="69"/>
      <c r="AD460" s="69"/>
      <c r="AE460" s="69"/>
      <c r="AF460" s="69"/>
      <c r="AG460" s="69"/>
      <c r="AH460" s="69"/>
      <c r="AI460" s="69"/>
      <c r="AJ460" s="69"/>
      <c r="AK460" s="69"/>
      <c r="AL460" s="69"/>
      <c r="AM460" s="69"/>
    </row>
    <row r="461" spans="1:39">
      <c r="A461" s="69"/>
      <c r="B461" s="69"/>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c r="AA461" s="69"/>
      <c r="AB461" s="69"/>
      <c r="AC461" s="69"/>
      <c r="AD461" s="69"/>
      <c r="AE461" s="69"/>
      <c r="AF461" s="69"/>
      <c r="AG461" s="69"/>
      <c r="AH461" s="69"/>
      <c r="AI461" s="69"/>
      <c r="AJ461" s="69"/>
      <c r="AK461" s="69"/>
      <c r="AL461" s="69"/>
      <c r="AM461" s="69"/>
    </row>
    <row r="462" spans="1:39">
      <c r="A462" s="69"/>
      <c r="B462" s="69"/>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c r="AA462" s="69"/>
      <c r="AB462" s="69"/>
      <c r="AC462" s="69"/>
      <c r="AD462" s="69"/>
      <c r="AE462" s="69"/>
      <c r="AF462" s="69"/>
      <c r="AG462" s="69"/>
      <c r="AH462" s="69"/>
      <c r="AI462" s="69"/>
      <c r="AJ462" s="69"/>
      <c r="AK462" s="69"/>
      <c r="AL462" s="69"/>
      <c r="AM462" s="69"/>
    </row>
    <row r="463" spans="1:39">
      <c r="A463" s="69"/>
      <c r="B463" s="69"/>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c r="AA463" s="69"/>
      <c r="AB463" s="69"/>
      <c r="AC463" s="69"/>
      <c r="AD463" s="69"/>
      <c r="AE463" s="69"/>
      <c r="AF463" s="69"/>
      <c r="AG463" s="69"/>
      <c r="AH463" s="69"/>
      <c r="AI463" s="69"/>
      <c r="AJ463" s="69"/>
      <c r="AK463" s="69"/>
      <c r="AL463" s="69"/>
      <c r="AM463" s="69"/>
    </row>
    <row r="464" spans="1:39">
      <c r="A464" s="69"/>
      <c r="B464" s="69"/>
      <c r="C464" s="69"/>
      <c r="D464" s="69"/>
      <c r="E464" s="69"/>
      <c r="F464" s="69"/>
      <c r="G464" s="69"/>
      <c r="H464" s="69"/>
      <c r="I464" s="69"/>
      <c r="J464" s="69"/>
      <c r="K464" s="69"/>
      <c r="L464" s="69"/>
      <c r="M464" s="69"/>
      <c r="N464" s="69"/>
      <c r="O464" s="69"/>
      <c r="P464" s="69"/>
      <c r="Q464" s="69"/>
      <c r="R464" s="69"/>
      <c r="S464" s="69"/>
      <c r="T464" s="69"/>
      <c r="U464" s="69"/>
      <c r="V464" s="69"/>
      <c r="W464" s="69"/>
      <c r="X464" s="69"/>
      <c r="Y464" s="69"/>
      <c r="Z464" s="69"/>
      <c r="AA464" s="69"/>
      <c r="AB464" s="69"/>
      <c r="AC464" s="69"/>
      <c r="AD464" s="69"/>
      <c r="AE464" s="69"/>
      <c r="AF464" s="69"/>
      <c r="AG464" s="69"/>
      <c r="AH464" s="69"/>
      <c r="AI464" s="69"/>
      <c r="AJ464" s="69"/>
      <c r="AK464" s="69"/>
      <c r="AL464" s="69"/>
      <c r="AM464" s="69"/>
    </row>
    <row r="465" spans="1:39">
      <c r="A465" s="69"/>
      <c r="B465" s="69"/>
      <c r="C465" s="69"/>
      <c r="D465" s="69"/>
      <c r="E465" s="69"/>
      <c r="F465" s="69"/>
      <c r="G465" s="69"/>
      <c r="H465" s="69"/>
      <c r="I465" s="69"/>
      <c r="J465" s="69"/>
      <c r="K465" s="69"/>
      <c r="L465" s="69"/>
      <c r="M465" s="69"/>
      <c r="N465" s="69"/>
      <c r="O465" s="69"/>
      <c r="P465" s="69"/>
      <c r="Q465" s="69"/>
      <c r="R465" s="69"/>
      <c r="S465" s="69"/>
      <c r="T465" s="69"/>
      <c r="U465" s="69"/>
      <c r="V465" s="69"/>
      <c r="W465" s="69"/>
      <c r="X465" s="69"/>
      <c r="Y465" s="69"/>
      <c r="Z465" s="69"/>
      <c r="AA465" s="69"/>
      <c r="AB465" s="69"/>
      <c r="AC465" s="69"/>
      <c r="AD465" s="69"/>
      <c r="AE465" s="69"/>
      <c r="AF465" s="69"/>
      <c r="AG465" s="69"/>
      <c r="AH465" s="69"/>
      <c r="AI465" s="69"/>
      <c r="AJ465" s="69"/>
      <c r="AK465" s="69"/>
      <c r="AL465" s="69"/>
      <c r="AM465" s="69"/>
    </row>
    <row r="466" spans="1:39">
      <c r="A466" s="69"/>
      <c r="B466" s="69"/>
      <c r="C466" s="69"/>
      <c r="D466" s="69"/>
      <c r="E466" s="69"/>
      <c r="F466" s="69"/>
      <c r="G466" s="69"/>
      <c r="H466" s="69"/>
      <c r="I466" s="69"/>
      <c r="J466" s="69"/>
      <c r="K466" s="69"/>
      <c r="L466" s="69"/>
      <c r="M466" s="69"/>
      <c r="N466" s="69"/>
      <c r="O466" s="69"/>
      <c r="P466" s="69"/>
      <c r="Q466" s="69"/>
      <c r="R466" s="69"/>
      <c r="S466" s="69"/>
      <c r="T466" s="69"/>
      <c r="U466" s="69"/>
      <c r="V466" s="69"/>
      <c r="W466" s="69"/>
      <c r="X466" s="69"/>
      <c r="Y466" s="69"/>
      <c r="Z466" s="69"/>
      <c r="AA466" s="69"/>
      <c r="AB466" s="69"/>
      <c r="AC466" s="69"/>
      <c r="AD466" s="69"/>
      <c r="AE466" s="69"/>
      <c r="AF466" s="69"/>
      <c r="AG466" s="69"/>
      <c r="AH466" s="69"/>
      <c r="AI466" s="69"/>
      <c r="AJ466" s="69"/>
      <c r="AK466" s="69"/>
      <c r="AL466" s="69"/>
      <c r="AM466" s="69"/>
    </row>
    <row r="467" spans="1:39">
      <c r="A467" s="69"/>
      <c r="B467" s="69"/>
      <c r="C467" s="69"/>
      <c r="D467" s="69"/>
      <c r="E467" s="69"/>
      <c r="F467" s="69"/>
      <c r="G467" s="69"/>
      <c r="H467" s="69"/>
      <c r="I467" s="69"/>
      <c r="J467" s="69"/>
      <c r="K467" s="69"/>
      <c r="L467" s="69"/>
      <c r="M467" s="69"/>
      <c r="N467" s="69"/>
      <c r="O467" s="69"/>
      <c r="P467" s="69"/>
      <c r="Q467" s="69"/>
      <c r="R467" s="69"/>
      <c r="S467" s="69"/>
      <c r="T467" s="69"/>
      <c r="U467" s="69"/>
      <c r="V467" s="69"/>
      <c r="W467" s="69"/>
      <c r="X467" s="69"/>
      <c r="Y467" s="69"/>
      <c r="Z467" s="69"/>
      <c r="AA467" s="69"/>
      <c r="AB467" s="69"/>
      <c r="AC467" s="69"/>
      <c r="AD467" s="69"/>
      <c r="AE467" s="69"/>
      <c r="AF467" s="69"/>
      <c r="AG467" s="69"/>
      <c r="AH467" s="69"/>
      <c r="AI467" s="69"/>
      <c r="AJ467" s="69"/>
      <c r="AK467" s="69"/>
      <c r="AL467" s="69"/>
      <c r="AM467" s="69"/>
    </row>
    <row r="468" spans="1:39">
      <c r="A468" s="69"/>
      <c r="B468" s="69"/>
      <c r="C468" s="69"/>
      <c r="D468" s="69"/>
      <c r="E468" s="69"/>
      <c r="F468" s="69"/>
      <c r="G468" s="69"/>
      <c r="H468" s="69"/>
      <c r="I468" s="69"/>
      <c r="J468" s="69"/>
      <c r="K468" s="69"/>
      <c r="L468" s="69"/>
      <c r="M468" s="69"/>
      <c r="N468" s="69"/>
      <c r="O468" s="69"/>
      <c r="P468" s="69"/>
      <c r="Q468" s="69"/>
      <c r="R468" s="69"/>
      <c r="S468" s="69"/>
      <c r="T468" s="69"/>
      <c r="U468" s="69"/>
      <c r="V468" s="69"/>
      <c r="W468" s="69"/>
      <c r="X468" s="69"/>
      <c r="Y468" s="69"/>
      <c r="Z468" s="69"/>
      <c r="AA468" s="69"/>
      <c r="AB468" s="69"/>
      <c r="AC468" s="69"/>
      <c r="AD468" s="69"/>
      <c r="AE468" s="69"/>
      <c r="AF468" s="69"/>
      <c r="AG468" s="69"/>
      <c r="AH468" s="69"/>
      <c r="AI468" s="69"/>
      <c r="AJ468" s="69"/>
      <c r="AK468" s="69"/>
      <c r="AL468" s="69"/>
      <c r="AM468" s="69"/>
    </row>
    <row r="469" spans="1:39">
      <c r="A469" s="69"/>
      <c r="B469" s="69"/>
      <c r="C469" s="69"/>
      <c r="D469" s="69"/>
      <c r="E469" s="69"/>
      <c r="F469" s="69"/>
      <c r="G469" s="69"/>
      <c r="H469" s="69"/>
      <c r="I469" s="69"/>
      <c r="J469" s="69"/>
      <c r="K469" s="69"/>
      <c r="L469" s="69"/>
      <c r="M469" s="69"/>
      <c r="N469" s="69"/>
      <c r="O469" s="69"/>
      <c r="P469" s="69"/>
      <c r="Q469" s="69"/>
      <c r="R469" s="69"/>
      <c r="S469" s="69"/>
      <c r="T469" s="69"/>
      <c r="U469" s="69"/>
      <c r="V469" s="69"/>
      <c r="W469" s="69"/>
      <c r="X469" s="69"/>
      <c r="Y469" s="69"/>
      <c r="Z469" s="69"/>
      <c r="AA469" s="69"/>
      <c r="AB469" s="69"/>
      <c r="AC469" s="69"/>
      <c r="AD469" s="69"/>
      <c r="AE469" s="69"/>
      <c r="AF469" s="69"/>
      <c r="AG469" s="69"/>
      <c r="AH469" s="69"/>
      <c r="AI469" s="69"/>
      <c r="AJ469" s="69"/>
      <c r="AK469" s="69"/>
      <c r="AL469" s="69"/>
      <c r="AM469" s="69"/>
    </row>
    <row r="470" spans="1:39">
      <c r="A470" s="69"/>
      <c r="B470" s="69"/>
      <c r="C470" s="69"/>
      <c r="D470" s="69"/>
      <c r="E470" s="69"/>
      <c r="F470" s="69"/>
      <c r="G470" s="69"/>
      <c r="H470" s="69"/>
      <c r="I470" s="69"/>
      <c r="J470" s="69"/>
      <c r="K470" s="69"/>
      <c r="L470" s="69"/>
      <c r="M470" s="69"/>
      <c r="N470" s="69"/>
      <c r="O470" s="69"/>
      <c r="P470" s="69"/>
      <c r="Q470" s="69"/>
      <c r="R470" s="69"/>
      <c r="S470" s="69"/>
      <c r="T470" s="69"/>
      <c r="U470" s="69"/>
      <c r="V470" s="69"/>
      <c r="W470" s="69"/>
      <c r="X470" s="69"/>
      <c r="Y470" s="69"/>
      <c r="Z470" s="69"/>
      <c r="AA470" s="69"/>
      <c r="AB470" s="69"/>
      <c r="AC470" s="69"/>
      <c r="AD470" s="69"/>
      <c r="AE470" s="69"/>
      <c r="AF470" s="69"/>
      <c r="AG470" s="69"/>
      <c r="AH470" s="69"/>
      <c r="AI470" s="69"/>
      <c r="AJ470" s="69"/>
      <c r="AK470" s="69"/>
      <c r="AL470" s="69"/>
      <c r="AM470" s="69"/>
    </row>
    <row r="471" spans="1:39">
      <c r="A471" s="69"/>
      <c r="B471" s="69"/>
      <c r="C471" s="69"/>
      <c r="D471" s="69"/>
      <c r="E471" s="69"/>
      <c r="F471" s="69"/>
      <c r="G471" s="69"/>
      <c r="H471" s="69"/>
      <c r="I471" s="69"/>
      <c r="J471" s="69"/>
      <c r="K471" s="69"/>
      <c r="L471" s="69"/>
      <c r="M471" s="69"/>
      <c r="N471" s="69"/>
      <c r="O471" s="69"/>
      <c r="P471" s="69"/>
      <c r="Q471" s="69"/>
      <c r="R471" s="69"/>
      <c r="S471" s="69"/>
      <c r="T471" s="69"/>
      <c r="U471" s="69"/>
      <c r="V471" s="69"/>
      <c r="W471" s="69"/>
      <c r="X471" s="69"/>
      <c r="Y471" s="69"/>
      <c r="Z471" s="69"/>
      <c r="AA471" s="69"/>
      <c r="AB471" s="69"/>
      <c r="AC471" s="69"/>
      <c r="AD471" s="69"/>
      <c r="AE471" s="69"/>
      <c r="AF471" s="69"/>
      <c r="AG471" s="69"/>
      <c r="AH471" s="69"/>
      <c r="AI471" s="69"/>
      <c r="AJ471" s="69"/>
      <c r="AK471" s="69"/>
      <c r="AL471" s="69"/>
      <c r="AM471" s="69"/>
    </row>
    <row r="472" spans="1:39">
      <c r="A472" s="69"/>
      <c r="B472" s="69"/>
      <c r="C472" s="69"/>
      <c r="D472" s="69"/>
      <c r="E472" s="69"/>
      <c r="F472" s="69"/>
      <c r="G472" s="69"/>
      <c r="H472" s="69"/>
      <c r="I472" s="69"/>
      <c r="J472" s="69"/>
      <c r="K472" s="69"/>
      <c r="L472" s="69"/>
      <c r="M472" s="69"/>
      <c r="N472" s="69"/>
      <c r="O472" s="69"/>
      <c r="P472" s="69"/>
      <c r="Q472" s="69"/>
      <c r="R472" s="69"/>
      <c r="S472" s="69"/>
      <c r="T472" s="69"/>
      <c r="U472" s="69"/>
      <c r="V472" s="69"/>
      <c r="W472" s="69"/>
      <c r="X472" s="69"/>
      <c r="Y472" s="69"/>
      <c r="Z472" s="69"/>
      <c r="AA472" s="69"/>
      <c r="AB472" s="69"/>
      <c r="AC472" s="69"/>
      <c r="AD472" s="69"/>
      <c r="AE472" s="69"/>
      <c r="AF472" s="69"/>
      <c r="AG472" s="69"/>
      <c r="AH472" s="69"/>
      <c r="AI472" s="69"/>
      <c r="AJ472" s="69"/>
      <c r="AK472" s="69"/>
      <c r="AL472" s="69"/>
      <c r="AM472" s="69"/>
    </row>
    <row r="473" spans="1:39">
      <c r="A473" s="69"/>
      <c r="B473" s="69"/>
      <c r="C473" s="69"/>
      <c r="D473" s="69"/>
      <c r="E473" s="69"/>
      <c r="F473" s="69"/>
      <c r="G473" s="69"/>
      <c r="H473" s="69"/>
      <c r="I473" s="69"/>
      <c r="J473" s="69"/>
      <c r="K473" s="69"/>
      <c r="L473" s="69"/>
      <c r="M473" s="69"/>
      <c r="N473" s="69"/>
      <c r="O473" s="69"/>
      <c r="P473" s="69"/>
      <c r="Q473" s="69"/>
      <c r="R473" s="69"/>
      <c r="S473" s="69"/>
      <c r="T473" s="69"/>
      <c r="U473" s="69"/>
      <c r="V473" s="69"/>
      <c r="W473" s="69"/>
      <c r="X473" s="69"/>
      <c r="Y473" s="69"/>
      <c r="Z473" s="69"/>
      <c r="AA473" s="69"/>
      <c r="AB473" s="69"/>
      <c r="AC473" s="69"/>
      <c r="AD473" s="69"/>
      <c r="AE473" s="69"/>
      <c r="AF473" s="69"/>
      <c r="AG473" s="69"/>
      <c r="AH473" s="69"/>
      <c r="AI473" s="69"/>
      <c r="AJ473" s="69"/>
      <c r="AK473" s="69"/>
      <c r="AL473" s="69"/>
      <c r="AM473" s="69"/>
    </row>
    <row r="474" spans="1:39">
      <c r="A474" s="69"/>
      <c r="B474" s="69"/>
      <c r="C474" s="69"/>
      <c r="D474" s="69"/>
      <c r="E474" s="69"/>
      <c r="F474" s="69"/>
      <c r="G474" s="69"/>
      <c r="H474" s="69"/>
      <c r="I474" s="69"/>
      <c r="J474" s="69"/>
      <c r="K474" s="69"/>
      <c r="L474" s="69"/>
      <c r="M474" s="69"/>
      <c r="N474" s="69"/>
      <c r="O474" s="69"/>
      <c r="P474" s="69"/>
      <c r="Q474" s="69"/>
      <c r="R474" s="69"/>
      <c r="S474" s="69"/>
      <c r="T474" s="69"/>
      <c r="U474" s="69"/>
      <c r="V474" s="69"/>
      <c r="W474" s="69"/>
      <c r="X474" s="69"/>
      <c r="Y474" s="69"/>
      <c r="Z474" s="69"/>
      <c r="AA474" s="69"/>
      <c r="AB474" s="69"/>
      <c r="AC474" s="69"/>
      <c r="AD474" s="69"/>
      <c r="AE474" s="69"/>
      <c r="AF474" s="69"/>
      <c r="AG474" s="69"/>
      <c r="AH474" s="69"/>
      <c r="AI474" s="69"/>
      <c r="AJ474" s="69"/>
      <c r="AK474" s="69"/>
      <c r="AL474" s="69"/>
      <c r="AM474" s="69"/>
    </row>
    <row r="475" spans="1:39">
      <c r="A475" s="69"/>
      <c r="B475" s="69"/>
      <c r="C475" s="69"/>
      <c r="D475" s="69"/>
      <c r="E475" s="69"/>
      <c r="F475" s="69"/>
      <c r="G475" s="69"/>
      <c r="H475" s="69"/>
      <c r="I475" s="69"/>
      <c r="J475" s="69"/>
      <c r="K475" s="69"/>
      <c r="L475" s="69"/>
      <c r="M475" s="69"/>
      <c r="N475" s="69"/>
      <c r="O475" s="69"/>
      <c r="P475" s="69"/>
      <c r="Q475" s="69"/>
      <c r="R475" s="69"/>
      <c r="S475" s="69"/>
      <c r="T475" s="69"/>
      <c r="U475" s="69"/>
      <c r="V475" s="69"/>
      <c r="W475" s="69"/>
      <c r="X475" s="69"/>
      <c r="Y475" s="69"/>
      <c r="Z475" s="69"/>
      <c r="AA475" s="69"/>
      <c r="AB475" s="69"/>
      <c r="AC475" s="69"/>
      <c r="AD475" s="69"/>
      <c r="AE475" s="69"/>
      <c r="AF475" s="69"/>
      <c r="AG475" s="69"/>
      <c r="AH475" s="69"/>
      <c r="AI475" s="69"/>
      <c r="AJ475" s="69"/>
      <c r="AK475" s="69"/>
      <c r="AL475" s="69"/>
      <c r="AM475" s="69"/>
    </row>
    <row r="476" spans="1:39">
      <c r="A476" s="69"/>
      <c r="B476" s="69"/>
      <c r="C476" s="69"/>
      <c r="D476" s="69"/>
      <c r="E476" s="69"/>
      <c r="F476" s="69"/>
      <c r="G476" s="69"/>
      <c r="H476" s="69"/>
      <c r="I476" s="69"/>
      <c r="J476" s="69"/>
      <c r="K476" s="69"/>
      <c r="L476" s="69"/>
      <c r="M476" s="69"/>
      <c r="N476" s="69"/>
      <c r="O476" s="69"/>
      <c r="P476" s="69"/>
      <c r="Q476" s="69"/>
      <c r="R476" s="69"/>
      <c r="S476" s="69"/>
      <c r="T476" s="69"/>
      <c r="U476" s="69"/>
      <c r="V476" s="69"/>
      <c r="W476" s="69"/>
      <c r="X476" s="69"/>
      <c r="Y476" s="69"/>
      <c r="Z476" s="69"/>
      <c r="AA476" s="69"/>
      <c r="AB476" s="69"/>
      <c r="AC476" s="69"/>
      <c r="AD476" s="69"/>
      <c r="AE476" s="69"/>
      <c r="AF476" s="69"/>
      <c r="AG476" s="69"/>
      <c r="AH476" s="69"/>
      <c r="AI476" s="69"/>
      <c r="AJ476" s="69"/>
      <c r="AK476" s="69"/>
      <c r="AL476" s="69"/>
      <c r="AM476" s="69"/>
    </row>
    <row r="477" spans="1:39">
      <c r="A477" s="69"/>
      <c r="B477" s="69"/>
      <c r="C477" s="69"/>
      <c r="D477" s="69"/>
      <c r="E477" s="69"/>
      <c r="F477" s="69"/>
      <c r="G477" s="69"/>
      <c r="H477" s="69"/>
      <c r="I477" s="69"/>
      <c r="J477" s="69"/>
      <c r="K477" s="69"/>
      <c r="L477" s="69"/>
      <c r="M477" s="69"/>
      <c r="N477" s="69"/>
      <c r="O477" s="69"/>
      <c r="P477" s="69"/>
      <c r="Q477" s="69"/>
      <c r="R477" s="69"/>
      <c r="S477" s="69"/>
      <c r="T477" s="69"/>
      <c r="U477" s="69"/>
      <c r="V477" s="69"/>
      <c r="W477" s="69"/>
      <c r="X477" s="69"/>
      <c r="Y477" s="69"/>
      <c r="Z477" s="69"/>
      <c r="AA477" s="69"/>
      <c r="AB477" s="69"/>
      <c r="AC477" s="69"/>
      <c r="AD477" s="69"/>
      <c r="AE477" s="69"/>
      <c r="AF477" s="69"/>
      <c r="AG477" s="69"/>
      <c r="AH477" s="69"/>
      <c r="AI477" s="69"/>
      <c r="AJ477" s="69"/>
      <c r="AK477" s="69"/>
      <c r="AL477" s="69"/>
      <c r="AM477" s="69"/>
    </row>
    <row r="478" spans="1:39">
      <c r="A478" s="69"/>
      <c r="B478" s="69"/>
      <c r="C478" s="69"/>
      <c r="D478" s="69"/>
      <c r="E478" s="69"/>
      <c r="F478" s="69"/>
      <c r="G478" s="69"/>
      <c r="H478" s="69"/>
      <c r="I478" s="69"/>
      <c r="J478" s="69"/>
      <c r="K478" s="69"/>
      <c r="L478" s="69"/>
      <c r="M478" s="69"/>
      <c r="N478" s="69"/>
      <c r="O478" s="69"/>
      <c r="P478" s="69"/>
      <c r="Q478" s="69"/>
      <c r="R478" s="69"/>
      <c r="S478" s="69"/>
      <c r="T478" s="69"/>
      <c r="U478" s="69"/>
      <c r="V478" s="69"/>
      <c r="W478" s="69"/>
      <c r="X478" s="69"/>
      <c r="Y478" s="69"/>
      <c r="Z478" s="69"/>
      <c r="AA478" s="69"/>
      <c r="AB478" s="69"/>
      <c r="AC478" s="69"/>
      <c r="AD478" s="69"/>
      <c r="AE478" s="69"/>
      <c r="AF478" s="69"/>
      <c r="AG478" s="69"/>
      <c r="AH478" s="69"/>
      <c r="AI478" s="69"/>
      <c r="AJ478" s="69"/>
      <c r="AK478" s="69"/>
      <c r="AL478" s="69"/>
      <c r="AM478" s="69"/>
    </row>
    <row r="479" spans="1:39">
      <c r="A479" s="69"/>
      <c r="B479" s="69"/>
      <c r="C479" s="69"/>
      <c r="D479" s="69"/>
      <c r="E479" s="69"/>
      <c r="F479" s="69"/>
      <c r="G479" s="69"/>
      <c r="H479" s="69"/>
      <c r="I479" s="69"/>
      <c r="J479" s="69"/>
      <c r="K479" s="69"/>
      <c r="L479" s="69"/>
      <c r="M479" s="69"/>
      <c r="N479" s="69"/>
      <c r="O479" s="69"/>
      <c r="P479" s="69"/>
      <c r="Q479" s="69"/>
      <c r="R479" s="69"/>
      <c r="S479" s="69"/>
      <c r="T479" s="69"/>
      <c r="U479" s="69"/>
      <c r="V479" s="69"/>
      <c r="W479" s="69"/>
      <c r="X479" s="69"/>
      <c r="Y479" s="69"/>
      <c r="Z479" s="69"/>
      <c r="AA479" s="69"/>
      <c r="AB479" s="69"/>
      <c r="AC479" s="69"/>
      <c r="AD479" s="69"/>
      <c r="AE479" s="69"/>
      <c r="AF479" s="69"/>
      <c r="AG479" s="69"/>
      <c r="AH479" s="69"/>
      <c r="AI479" s="69"/>
      <c r="AJ479" s="69"/>
      <c r="AK479" s="69"/>
      <c r="AL479" s="69"/>
      <c r="AM479" s="69"/>
    </row>
    <row r="480" spans="1:39">
      <c r="A480" s="69"/>
      <c r="B480" s="69"/>
      <c r="C480" s="69"/>
      <c r="D480" s="69"/>
      <c r="E480" s="69"/>
      <c r="F480" s="69"/>
      <c r="G480" s="69"/>
      <c r="H480" s="69"/>
      <c r="I480" s="69"/>
      <c r="J480" s="69"/>
      <c r="K480" s="69"/>
      <c r="L480" s="69"/>
      <c r="M480" s="69"/>
      <c r="N480" s="69"/>
      <c r="O480" s="69"/>
      <c r="P480" s="69"/>
      <c r="Q480" s="69"/>
      <c r="R480" s="69"/>
      <c r="S480" s="69"/>
      <c r="T480" s="69"/>
      <c r="U480" s="69"/>
      <c r="V480" s="69"/>
      <c r="W480" s="69"/>
      <c r="X480" s="69"/>
      <c r="Y480" s="69"/>
      <c r="Z480" s="69"/>
      <c r="AA480" s="69"/>
      <c r="AB480" s="69"/>
      <c r="AC480" s="69"/>
      <c r="AD480" s="69"/>
      <c r="AE480" s="69"/>
      <c r="AF480" s="69"/>
      <c r="AG480" s="69"/>
      <c r="AH480" s="69"/>
      <c r="AI480" s="69"/>
      <c r="AJ480" s="69"/>
      <c r="AK480" s="69"/>
      <c r="AL480" s="69"/>
      <c r="AM480" s="69"/>
    </row>
    <row r="481" spans="1:39">
      <c r="A481" s="69"/>
      <c r="B481" s="69"/>
      <c r="C481" s="69"/>
      <c r="D481" s="69"/>
      <c r="E481" s="69"/>
      <c r="F481" s="69"/>
      <c r="G481" s="69"/>
      <c r="H481" s="69"/>
      <c r="I481" s="69"/>
      <c r="J481" s="69"/>
      <c r="K481" s="69"/>
      <c r="L481" s="69"/>
      <c r="M481" s="69"/>
      <c r="N481" s="69"/>
      <c r="O481" s="69"/>
      <c r="P481" s="69"/>
      <c r="Q481" s="69"/>
      <c r="R481" s="69"/>
      <c r="S481" s="69"/>
      <c r="T481" s="69"/>
      <c r="U481" s="69"/>
      <c r="V481" s="69"/>
      <c r="W481" s="69"/>
      <c r="X481" s="69"/>
      <c r="Y481" s="69"/>
      <c r="Z481" s="69"/>
      <c r="AA481" s="69"/>
      <c r="AB481" s="69"/>
      <c r="AC481" s="69"/>
      <c r="AD481" s="69"/>
      <c r="AE481" s="69"/>
      <c r="AF481" s="69"/>
      <c r="AG481" s="69"/>
      <c r="AH481" s="69"/>
      <c r="AI481" s="69"/>
      <c r="AJ481" s="69"/>
      <c r="AK481" s="69"/>
      <c r="AL481" s="69"/>
      <c r="AM481" s="69"/>
    </row>
    <row r="482" spans="1:39">
      <c r="A482" s="69"/>
      <c r="B482" s="69"/>
      <c r="C482" s="69"/>
      <c r="D482" s="69"/>
      <c r="E482" s="69"/>
      <c r="F482" s="69"/>
      <c r="G482" s="69"/>
      <c r="H482" s="69"/>
      <c r="I482" s="69"/>
      <c r="J482" s="69"/>
      <c r="K482" s="69"/>
      <c r="L482" s="69"/>
      <c r="M482" s="69"/>
      <c r="N482" s="69"/>
      <c r="O482" s="69"/>
      <c r="P482" s="69"/>
      <c r="Q482" s="69"/>
      <c r="R482" s="69"/>
      <c r="S482" s="69"/>
      <c r="T482" s="69"/>
      <c r="U482" s="69"/>
      <c r="V482" s="69"/>
      <c r="W482" s="69"/>
      <c r="X482" s="69"/>
      <c r="Y482" s="69"/>
      <c r="Z482" s="69"/>
      <c r="AA482" s="69"/>
      <c r="AB482" s="69"/>
      <c r="AC482" s="69"/>
      <c r="AD482" s="69"/>
      <c r="AE482" s="69"/>
      <c r="AF482" s="69"/>
      <c r="AG482" s="69"/>
      <c r="AH482" s="69"/>
      <c r="AI482" s="69"/>
      <c r="AJ482" s="69"/>
      <c r="AK482" s="69"/>
      <c r="AL482" s="69"/>
      <c r="AM482" s="69"/>
    </row>
    <row r="483" spans="1:39">
      <c r="A483" s="69"/>
      <c r="B483" s="69"/>
      <c r="C483" s="69"/>
      <c r="D483" s="69"/>
      <c r="E483" s="69"/>
      <c r="F483" s="69"/>
      <c r="G483" s="69"/>
      <c r="H483" s="69"/>
      <c r="I483" s="69"/>
      <c r="J483" s="69"/>
      <c r="K483" s="69"/>
      <c r="L483" s="69"/>
      <c r="M483" s="69"/>
      <c r="N483" s="69"/>
      <c r="O483" s="69"/>
      <c r="P483" s="69"/>
      <c r="Q483" s="69"/>
      <c r="R483" s="69"/>
      <c r="S483" s="69"/>
      <c r="T483" s="69"/>
      <c r="U483" s="69"/>
      <c r="V483" s="69"/>
      <c r="W483" s="69"/>
      <c r="X483" s="69"/>
      <c r="Y483" s="69"/>
      <c r="Z483" s="69"/>
      <c r="AA483" s="69"/>
      <c r="AB483" s="69"/>
      <c r="AC483" s="69"/>
      <c r="AD483" s="69"/>
      <c r="AE483" s="69"/>
      <c r="AF483" s="69"/>
      <c r="AG483" s="69"/>
      <c r="AH483" s="69"/>
      <c r="AI483" s="69"/>
      <c r="AJ483" s="69"/>
      <c r="AK483" s="69"/>
      <c r="AL483" s="69"/>
      <c r="AM483" s="69"/>
    </row>
    <row r="484" spans="1:39">
      <c r="A484" s="69"/>
      <c r="B484" s="69"/>
      <c r="C484" s="69"/>
      <c r="D484" s="69"/>
      <c r="E484" s="69"/>
      <c r="F484" s="69"/>
      <c r="G484" s="69"/>
      <c r="H484" s="69"/>
      <c r="I484" s="69"/>
      <c r="J484" s="69"/>
      <c r="K484" s="69"/>
      <c r="L484" s="69"/>
      <c r="M484" s="69"/>
      <c r="N484" s="69"/>
      <c r="O484" s="69"/>
      <c r="P484" s="69"/>
      <c r="Q484" s="69"/>
      <c r="R484" s="69"/>
      <c r="S484" s="69"/>
      <c r="T484" s="69"/>
      <c r="U484" s="69"/>
      <c r="V484" s="69"/>
      <c r="W484" s="69"/>
      <c r="X484" s="69"/>
      <c r="Y484" s="69"/>
      <c r="Z484" s="69"/>
      <c r="AA484" s="69"/>
      <c r="AB484" s="69"/>
      <c r="AC484" s="69"/>
      <c r="AD484" s="69"/>
      <c r="AE484" s="69"/>
      <c r="AF484" s="69"/>
      <c r="AG484" s="69"/>
      <c r="AH484" s="69"/>
      <c r="AI484" s="69"/>
      <c r="AJ484" s="69"/>
      <c r="AK484" s="69"/>
      <c r="AL484" s="69"/>
      <c r="AM484" s="69"/>
    </row>
    <row r="485" spans="1:39">
      <c r="A485" s="69"/>
      <c r="B485" s="69"/>
      <c r="C485" s="69"/>
      <c r="D485" s="69"/>
      <c r="E485" s="69"/>
      <c r="F485" s="69"/>
      <c r="G485" s="69"/>
      <c r="H485" s="69"/>
      <c r="I485" s="69"/>
      <c r="J485" s="69"/>
      <c r="K485" s="69"/>
      <c r="L485" s="69"/>
      <c r="M485" s="69"/>
      <c r="N485" s="69"/>
      <c r="O485" s="69"/>
      <c r="P485" s="69"/>
      <c r="Q485" s="69"/>
      <c r="R485" s="69"/>
      <c r="S485" s="69"/>
      <c r="T485" s="69"/>
      <c r="U485" s="69"/>
      <c r="V485" s="69"/>
      <c r="W485" s="69"/>
      <c r="X485" s="69"/>
      <c r="Y485" s="69"/>
      <c r="Z485" s="69"/>
      <c r="AA485" s="69"/>
      <c r="AB485" s="69"/>
      <c r="AC485" s="69"/>
      <c r="AD485" s="69"/>
      <c r="AE485" s="69"/>
      <c r="AF485" s="69"/>
      <c r="AG485" s="69"/>
      <c r="AH485" s="69"/>
      <c r="AI485" s="69"/>
      <c r="AJ485" s="69"/>
      <c r="AK485" s="69"/>
      <c r="AL485" s="69"/>
      <c r="AM485" s="69"/>
    </row>
    <row r="486" spans="1:39">
      <c r="A486" s="69"/>
      <c r="B486" s="69"/>
      <c r="C486" s="69"/>
      <c r="D486" s="69"/>
      <c r="E486" s="69"/>
      <c r="F486" s="69"/>
      <c r="G486" s="69"/>
      <c r="H486" s="69"/>
      <c r="I486" s="69"/>
      <c r="J486" s="69"/>
      <c r="K486" s="69"/>
      <c r="L486" s="69"/>
      <c r="M486" s="69"/>
      <c r="N486" s="69"/>
      <c r="O486" s="69"/>
      <c r="P486" s="69"/>
      <c r="Q486" s="69"/>
      <c r="R486" s="69"/>
      <c r="S486" s="69"/>
      <c r="T486" s="69"/>
      <c r="U486" s="69"/>
      <c r="V486" s="69"/>
      <c r="W486" s="69"/>
      <c r="X486" s="69"/>
      <c r="Y486" s="69"/>
      <c r="Z486" s="69"/>
      <c r="AA486" s="69"/>
      <c r="AB486" s="69"/>
      <c r="AC486" s="69"/>
      <c r="AD486" s="69"/>
      <c r="AE486" s="69"/>
      <c r="AF486" s="69"/>
      <c r="AG486" s="69"/>
      <c r="AH486" s="69"/>
      <c r="AI486" s="69"/>
      <c r="AJ486" s="69"/>
      <c r="AK486" s="69"/>
      <c r="AL486" s="69"/>
      <c r="AM486" s="69"/>
    </row>
    <row r="487" spans="1:39">
      <c r="A487" s="69"/>
      <c r="B487" s="69"/>
      <c r="C487" s="69"/>
      <c r="D487" s="69"/>
      <c r="E487" s="69"/>
      <c r="F487" s="69"/>
      <c r="G487" s="69"/>
      <c r="H487" s="69"/>
      <c r="I487" s="69"/>
      <c r="J487" s="69"/>
      <c r="K487" s="69"/>
      <c r="L487" s="69"/>
      <c r="M487" s="69"/>
      <c r="N487" s="69"/>
      <c r="O487" s="69"/>
      <c r="P487" s="69"/>
      <c r="Q487" s="69"/>
      <c r="R487" s="69"/>
      <c r="S487" s="69"/>
      <c r="T487" s="69"/>
      <c r="U487" s="69"/>
      <c r="V487" s="69"/>
      <c r="W487" s="69"/>
      <c r="X487" s="69"/>
      <c r="Y487" s="69"/>
      <c r="Z487" s="69"/>
      <c r="AA487" s="69"/>
      <c r="AB487" s="69"/>
      <c r="AC487" s="69"/>
      <c r="AD487" s="69"/>
      <c r="AE487" s="69"/>
      <c r="AF487" s="69"/>
      <c r="AG487" s="69"/>
      <c r="AH487" s="69"/>
      <c r="AI487" s="69"/>
      <c r="AJ487" s="69"/>
      <c r="AK487" s="69"/>
      <c r="AL487" s="69"/>
      <c r="AM487" s="69"/>
    </row>
    <row r="488" spans="1:39">
      <c r="A488" s="69"/>
      <c r="B488" s="69"/>
      <c r="C488" s="69"/>
      <c r="D488" s="69"/>
      <c r="E488" s="69"/>
      <c r="F488" s="69"/>
      <c r="G488" s="69"/>
      <c r="H488" s="69"/>
      <c r="I488" s="69"/>
      <c r="J488" s="69"/>
      <c r="K488" s="69"/>
      <c r="L488" s="69"/>
      <c r="M488" s="69"/>
      <c r="N488" s="69"/>
      <c r="O488" s="69"/>
      <c r="P488" s="69"/>
      <c r="Q488" s="69"/>
      <c r="R488" s="69"/>
      <c r="S488" s="69"/>
      <c r="T488" s="69"/>
      <c r="U488" s="69"/>
      <c r="V488" s="69"/>
      <c r="W488" s="69"/>
      <c r="X488" s="69"/>
      <c r="Y488" s="69"/>
      <c r="Z488" s="69"/>
      <c r="AA488" s="69"/>
      <c r="AB488" s="69"/>
      <c r="AC488" s="69"/>
      <c r="AD488" s="69"/>
      <c r="AE488" s="69"/>
      <c r="AF488" s="69"/>
      <c r="AG488" s="69"/>
      <c r="AH488" s="69"/>
      <c r="AI488" s="69"/>
      <c r="AJ488" s="69"/>
      <c r="AK488" s="69"/>
      <c r="AL488" s="69"/>
      <c r="AM488" s="69"/>
    </row>
    <row r="489" spans="1:39">
      <c r="A489" s="69"/>
      <c r="B489" s="69"/>
      <c r="C489" s="69"/>
      <c r="D489" s="69"/>
      <c r="E489" s="69"/>
      <c r="F489" s="69"/>
      <c r="G489" s="69"/>
      <c r="H489" s="69"/>
      <c r="I489" s="69"/>
      <c r="J489" s="69"/>
      <c r="K489" s="69"/>
      <c r="L489" s="69"/>
      <c r="M489" s="69"/>
      <c r="N489" s="69"/>
      <c r="O489" s="69"/>
      <c r="P489" s="69"/>
      <c r="Q489" s="69"/>
      <c r="R489" s="69"/>
      <c r="S489" s="69"/>
      <c r="T489" s="69"/>
      <c r="U489" s="69"/>
      <c r="V489" s="69"/>
      <c r="W489" s="69"/>
      <c r="X489" s="69"/>
      <c r="Y489" s="69"/>
      <c r="Z489" s="69"/>
      <c r="AA489" s="69"/>
      <c r="AB489" s="69"/>
      <c r="AC489" s="69"/>
      <c r="AD489" s="69"/>
      <c r="AE489" s="69"/>
      <c r="AF489" s="69"/>
      <c r="AG489" s="69"/>
      <c r="AH489" s="69"/>
      <c r="AI489" s="69"/>
      <c r="AJ489" s="69"/>
      <c r="AK489" s="69"/>
      <c r="AL489" s="69"/>
      <c r="AM489" s="69"/>
    </row>
    <row r="490" spans="1:39">
      <c r="A490" s="69"/>
      <c r="B490" s="69"/>
      <c r="C490" s="69"/>
      <c r="D490" s="69"/>
      <c r="E490" s="69"/>
      <c r="F490" s="69"/>
      <c r="G490" s="69"/>
      <c r="H490" s="69"/>
      <c r="I490" s="69"/>
      <c r="J490" s="69"/>
      <c r="K490" s="69"/>
      <c r="L490" s="69"/>
      <c r="M490" s="69"/>
      <c r="N490" s="69"/>
      <c r="O490" s="69"/>
      <c r="P490" s="69"/>
      <c r="Q490" s="69"/>
      <c r="R490" s="69"/>
      <c r="S490" s="69"/>
      <c r="T490" s="69"/>
      <c r="U490" s="69"/>
      <c r="V490" s="69"/>
      <c r="W490" s="69"/>
      <c r="X490" s="69"/>
      <c r="Y490" s="69"/>
      <c r="Z490" s="69"/>
      <c r="AA490" s="69"/>
      <c r="AB490" s="69"/>
      <c r="AC490" s="69"/>
      <c r="AD490" s="69"/>
      <c r="AE490" s="69"/>
      <c r="AF490" s="69"/>
      <c r="AG490" s="69"/>
      <c r="AH490" s="69"/>
      <c r="AI490" s="69"/>
      <c r="AJ490" s="69"/>
      <c r="AK490" s="69"/>
      <c r="AL490" s="69"/>
      <c r="AM490" s="69"/>
    </row>
    <row r="491" spans="1:39">
      <c r="A491" s="69"/>
      <c r="B491" s="69"/>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c r="AA491" s="69"/>
      <c r="AB491" s="69"/>
      <c r="AC491" s="69"/>
      <c r="AD491" s="69"/>
      <c r="AE491" s="69"/>
      <c r="AF491" s="69"/>
      <c r="AG491" s="69"/>
      <c r="AH491" s="69"/>
      <c r="AI491" s="69"/>
      <c r="AJ491" s="69"/>
      <c r="AK491" s="69"/>
      <c r="AL491" s="69"/>
      <c r="AM491" s="69"/>
    </row>
    <row r="492" spans="1:39">
      <c r="A492" s="69"/>
      <c r="B492" s="69"/>
      <c r="C492" s="69"/>
      <c r="D492" s="69"/>
      <c r="E492" s="69"/>
      <c r="F492" s="69"/>
      <c r="G492" s="69"/>
      <c r="H492" s="69"/>
      <c r="I492" s="69"/>
      <c r="J492" s="69"/>
      <c r="K492" s="69"/>
      <c r="L492" s="69"/>
      <c r="M492" s="69"/>
      <c r="N492" s="69"/>
      <c r="O492" s="69"/>
      <c r="P492" s="69"/>
      <c r="Q492" s="69"/>
      <c r="R492" s="69"/>
      <c r="S492" s="69"/>
      <c r="T492" s="69"/>
      <c r="U492" s="69"/>
      <c r="V492" s="69"/>
      <c r="W492" s="69"/>
      <c r="X492" s="69"/>
      <c r="Y492" s="69"/>
      <c r="Z492" s="69"/>
      <c r="AA492" s="69"/>
      <c r="AB492" s="69"/>
      <c r="AC492" s="69"/>
      <c r="AD492" s="69"/>
      <c r="AE492" s="69"/>
      <c r="AF492" s="69"/>
      <c r="AG492" s="69"/>
      <c r="AH492" s="69"/>
      <c r="AI492" s="69"/>
      <c r="AJ492" s="69"/>
      <c r="AK492" s="69"/>
      <c r="AL492" s="69"/>
      <c r="AM492" s="69"/>
    </row>
    <row r="493" spans="1:39">
      <c r="A493" s="69"/>
      <c r="B493" s="69"/>
      <c r="C493" s="69"/>
      <c r="D493" s="69"/>
      <c r="E493" s="69"/>
      <c r="F493" s="69"/>
      <c r="G493" s="69"/>
      <c r="H493" s="69"/>
      <c r="I493" s="69"/>
      <c r="J493" s="69"/>
      <c r="K493" s="69"/>
      <c r="L493" s="69"/>
      <c r="M493" s="69"/>
      <c r="N493" s="69"/>
      <c r="O493" s="69"/>
      <c r="P493" s="69"/>
      <c r="Q493" s="69"/>
      <c r="R493" s="69"/>
      <c r="S493" s="69"/>
      <c r="T493" s="69"/>
      <c r="U493" s="69"/>
      <c r="V493" s="69"/>
      <c r="W493" s="69"/>
      <c r="X493" s="69"/>
      <c r="Y493" s="69"/>
      <c r="Z493" s="69"/>
      <c r="AA493" s="69"/>
      <c r="AB493" s="69"/>
      <c r="AC493" s="69"/>
      <c r="AD493" s="69"/>
      <c r="AE493" s="69"/>
      <c r="AF493" s="69"/>
      <c r="AG493" s="69"/>
      <c r="AH493" s="69"/>
      <c r="AI493" s="69"/>
      <c r="AJ493" s="69"/>
      <c r="AK493" s="69"/>
      <c r="AL493" s="69"/>
      <c r="AM493" s="69"/>
    </row>
    <row r="494" spans="1:39">
      <c r="A494" s="69"/>
      <c r="B494" s="69"/>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c r="AA494" s="69"/>
      <c r="AB494" s="69"/>
      <c r="AC494" s="69"/>
      <c r="AD494" s="69"/>
      <c r="AE494" s="69"/>
      <c r="AF494" s="69"/>
      <c r="AG494" s="69"/>
      <c r="AH494" s="69"/>
      <c r="AI494" s="69"/>
      <c r="AJ494" s="69"/>
      <c r="AK494" s="69"/>
      <c r="AL494" s="69"/>
      <c r="AM494" s="69"/>
    </row>
    <row r="495" spans="1:39">
      <c r="A495" s="69"/>
      <c r="B495" s="69"/>
      <c r="C495" s="69"/>
      <c r="D495" s="69"/>
      <c r="E495" s="69"/>
      <c r="F495" s="69"/>
      <c r="G495" s="69"/>
      <c r="H495" s="69"/>
      <c r="I495" s="69"/>
      <c r="J495" s="69"/>
      <c r="K495" s="69"/>
      <c r="L495" s="69"/>
      <c r="M495" s="69"/>
      <c r="N495" s="69"/>
      <c r="O495" s="69"/>
      <c r="P495" s="69"/>
      <c r="Q495" s="69"/>
      <c r="R495" s="69"/>
      <c r="S495" s="69"/>
      <c r="T495" s="69"/>
      <c r="U495" s="69"/>
      <c r="V495" s="69"/>
      <c r="W495" s="69"/>
      <c r="X495" s="69"/>
      <c r="Y495" s="69"/>
      <c r="Z495" s="69"/>
      <c r="AA495" s="69"/>
      <c r="AB495" s="69"/>
      <c r="AC495" s="69"/>
      <c r="AD495" s="69"/>
      <c r="AE495" s="69"/>
      <c r="AF495" s="69"/>
      <c r="AG495" s="69"/>
      <c r="AH495" s="69"/>
      <c r="AI495" s="69"/>
      <c r="AJ495" s="69"/>
      <c r="AK495" s="69"/>
      <c r="AL495" s="69"/>
      <c r="AM495" s="69"/>
    </row>
  </sheetData>
  <mergeCells count="126">
    <mergeCell ref="C7:H7"/>
    <mergeCell ref="C8:H8"/>
    <mergeCell ref="C9:H9"/>
    <mergeCell ref="AI53:AL53"/>
    <mergeCell ref="AL22:AM22"/>
    <mergeCell ref="AI23:AK23"/>
    <mergeCell ref="AI24:AK24"/>
    <mergeCell ref="AI25:AK25"/>
    <mergeCell ref="AL27:AN27"/>
    <mergeCell ref="AI11:AN11"/>
    <mergeCell ref="AI12:AK12"/>
    <mergeCell ref="AI13:AK13"/>
    <mergeCell ref="AI14:AK14"/>
    <mergeCell ref="AI15:AK15"/>
    <mergeCell ref="AI50:AL50"/>
    <mergeCell ref="AI51:AL51"/>
    <mergeCell ref="AI52:AL52"/>
    <mergeCell ref="AA53:AD53"/>
    <mergeCell ref="AD22:AE22"/>
    <mergeCell ref="AA23:AC23"/>
    <mergeCell ref="AA20:AC20"/>
    <mergeCell ref="AA22:AC22"/>
    <mergeCell ref="S52:V52"/>
    <mergeCell ref="S53:V53"/>
    <mergeCell ref="AI4:AN4"/>
    <mergeCell ref="AI6:AN6"/>
    <mergeCell ref="AI7:AN7"/>
    <mergeCell ref="AI8:AN8"/>
    <mergeCell ref="AI9:AN9"/>
    <mergeCell ref="AA50:AD50"/>
    <mergeCell ref="AA51:AD51"/>
    <mergeCell ref="AA11:AF11"/>
    <mergeCell ref="AA12:AC12"/>
    <mergeCell ref="AA13:AC13"/>
    <mergeCell ref="AA14:AC14"/>
    <mergeCell ref="AA15:AC15"/>
    <mergeCell ref="AA4:AF4"/>
    <mergeCell ref="AA6:AF6"/>
    <mergeCell ref="AA7:AF7"/>
    <mergeCell ref="AA8:AF8"/>
    <mergeCell ref="AA9:AF9"/>
    <mergeCell ref="AI16:AK16"/>
    <mergeCell ref="AI17:AK17"/>
    <mergeCell ref="AI19:AK19"/>
    <mergeCell ref="AI20:AK20"/>
    <mergeCell ref="AI22:AK22"/>
    <mergeCell ref="V22:W22"/>
    <mergeCell ref="S23:U23"/>
    <mergeCell ref="S24:U24"/>
    <mergeCell ref="S25:U25"/>
    <mergeCell ref="V27:X27"/>
    <mergeCell ref="AA24:AC24"/>
    <mergeCell ref="AA25:AC25"/>
    <mergeCell ref="AA52:AD52"/>
    <mergeCell ref="S4:X4"/>
    <mergeCell ref="S6:X6"/>
    <mergeCell ref="S7:X7"/>
    <mergeCell ref="S8:X8"/>
    <mergeCell ref="S9:X9"/>
    <mergeCell ref="S16:U16"/>
    <mergeCell ref="S17:U17"/>
    <mergeCell ref="S19:U19"/>
    <mergeCell ref="S20:U20"/>
    <mergeCell ref="S22:U22"/>
    <mergeCell ref="S11:X11"/>
    <mergeCell ref="S12:U12"/>
    <mergeCell ref="S13:U13"/>
    <mergeCell ref="S14:U14"/>
    <mergeCell ref="S15:U15"/>
    <mergeCell ref="K20:M20"/>
    <mergeCell ref="K22:M22"/>
    <mergeCell ref="N22:O22"/>
    <mergeCell ref="K52:N52"/>
    <mergeCell ref="K6:P6"/>
    <mergeCell ref="K7:P7"/>
    <mergeCell ref="K8:P8"/>
    <mergeCell ref="K9:P9"/>
    <mergeCell ref="K11:P11"/>
    <mergeCell ref="C4:H4"/>
    <mergeCell ref="B2:H2"/>
    <mergeCell ref="K4:P4"/>
    <mergeCell ref="K12:M12"/>
    <mergeCell ref="K13:M13"/>
    <mergeCell ref="C52:F52"/>
    <mergeCell ref="C53:F53"/>
    <mergeCell ref="C12:E12"/>
    <mergeCell ref="C19:E19"/>
    <mergeCell ref="C22:E22"/>
    <mergeCell ref="F22:G22"/>
    <mergeCell ref="F27:H27"/>
    <mergeCell ref="C24:E24"/>
    <mergeCell ref="C25:E25"/>
    <mergeCell ref="C16:E16"/>
    <mergeCell ref="C17:E17"/>
    <mergeCell ref="C20:E20"/>
    <mergeCell ref="C23:E23"/>
    <mergeCell ref="C13:E13"/>
    <mergeCell ref="C50:F50"/>
    <mergeCell ref="C51:F51"/>
    <mergeCell ref="K50:N50"/>
    <mergeCell ref="K51:N51"/>
    <mergeCell ref="K53:N53"/>
    <mergeCell ref="B50:B51"/>
    <mergeCell ref="J50:J51"/>
    <mergeCell ref="R50:R51"/>
    <mergeCell ref="Z50:Z51"/>
    <mergeCell ref="AH50:AH51"/>
    <mergeCell ref="C6:H6"/>
    <mergeCell ref="C14:E14"/>
    <mergeCell ref="C15:E15"/>
    <mergeCell ref="C11:H11"/>
    <mergeCell ref="K23:M23"/>
    <mergeCell ref="K24:M24"/>
    <mergeCell ref="K25:M25"/>
    <mergeCell ref="N27:P27"/>
    <mergeCell ref="K14:M14"/>
    <mergeCell ref="K15:M15"/>
    <mergeCell ref="K16:M16"/>
    <mergeCell ref="K17:M17"/>
    <mergeCell ref="K19:M19"/>
    <mergeCell ref="S50:V50"/>
    <mergeCell ref="S51:V51"/>
    <mergeCell ref="AD27:AF27"/>
    <mergeCell ref="AA16:AC16"/>
    <mergeCell ref="AA17:AC17"/>
    <mergeCell ref="AA19:AC19"/>
  </mergeCells>
  <conditionalFormatting sqref="G13:G16">
    <cfRule type="containsBlanks" dxfId="404" priority="182">
      <formula>LEN(TRIM(G13))=0</formula>
    </cfRule>
  </conditionalFormatting>
  <conditionalFormatting sqref="E29:E32">
    <cfRule type="containsBlanks" dxfId="403" priority="178">
      <formula>LEN(TRIM(E29))=0</formula>
    </cfRule>
  </conditionalFormatting>
  <conditionalFormatting sqref="F43:H43">
    <cfRule type="containsBlanks" dxfId="402" priority="176">
      <formula>LEN(TRIM(F43))=0</formula>
    </cfRule>
    <cfRule type="containsBlanks" priority="177">
      <formula>LEN(TRIM(F43))=0</formula>
    </cfRule>
  </conditionalFormatting>
  <conditionalFormatting sqref="G19">
    <cfRule type="containsBlanks" dxfId="401" priority="175">
      <formula>LEN(TRIM(G19))=0</formula>
    </cfRule>
  </conditionalFormatting>
  <conditionalFormatting sqref="F23:F25">
    <cfRule type="containsBlanks" dxfId="400" priority="166">
      <formula>LEN(TRIM(F23))=0</formula>
    </cfRule>
  </conditionalFormatting>
  <conditionalFormatting sqref="H23:H25">
    <cfRule type="containsBlanks" dxfId="399" priority="165">
      <formula>LEN(TRIM(H23))=0</formula>
    </cfRule>
  </conditionalFormatting>
  <conditionalFormatting sqref="G51">
    <cfRule type="containsBlanks" dxfId="398" priority="162">
      <formula>LEN(TRIM(G51))=0</formula>
    </cfRule>
  </conditionalFormatting>
  <conditionalFormatting sqref="E29:H29">
    <cfRule type="containsBlanks" dxfId="397" priority="111">
      <formula>LEN(TRIM(E29))=0</formula>
    </cfRule>
    <cfRule type="containsBlanks" dxfId="396" priority="112">
      <formula>LEN(TRIM(E29))=0</formula>
    </cfRule>
  </conditionalFormatting>
  <conditionalFormatting sqref="G50">
    <cfRule type="containsBlanks" dxfId="395" priority="86">
      <formula>LEN(TRIM(G50))=0</formula>
    </cfRule>
  </conditionalFormatting>
  <conditionalFormatting sqref="G49 G50 G51">
    <cfRule type="containsBlanks" dxfId="394" priority="85">
      <formula>LEN(TRIM(G49))=0</formula>
    </cfRule>
  </conditionalFormatting>
  <conditionalFormatting sqref="W19">
    <cfRule type="containsBlanks" dxfId="393" priority="82">
      <formula>LEN(TRIM(W19))=0</formula>
    </cfRule>
  </conditionalFormatting>
  <conditionalFormatting sqref="AE19">
    <cfRule type="containsBlanks" dxfId="392" priority="81">
      <formula>LEN(TRIM(AE19))=0</formula>
    </cfRule>
  </conditionalFormatting>
  <conditionalFormatting sqref="AM19">
    <cfRule type="containsBlanks" dxfId="391" priority="80">
      <formula>LEN(TRIM(AM19))=0</formula>
    </cfRule>
  </conditionalFormatting>
  <conditionalFormatting sqref="V23:V25">
    <cfRule type="containsBlanks" dxfId="390" priority="78">
      <formula>LEN(TRIM(V23))=0</formula>
    </cfRule>
  </conditionalFormatting>
  <conditionalFormatting sqref="AE23:AE25">
    <cfRule type="containsBlanks" dxfId="389" priority="76">
      <formula>LEN(TRIM(AE23))=0</formula>
    </cfRule>
  </conditionalFormatting>
  <conditionalFormatting sqref="AD23:AD25">
    <cfRule type="containsBlanks" dxfId="388" priority="75">
      <formula>LEN(TRIM(AD23))=0</formula>
    </cfRule>
  </conditionalFormatting>
  <conditionalFormatting sqref="AL23:AL25">
    <cfRule type="containsBlanks" dxfId="387" priority="74">
      <formula>LEN(TRIM(AL23))=0</formula>
    </cfRule>
  </conditionalFormatting>
  <conditionalFormatting sqref="X23:X25">
    <cfRule type="containsBlanks" dxfId="386" priority="72">
      <formula>LEN(TRIM(X23))=0</formula>
    </cfRule>
  </conditionalFormatting>
  <conditionalFormatting sqref="AF23:AF25">
    <cfRule type="containsBlanks" dxfId="385" priority="71">
      <formula>LEN(TRIM(AF23))=0</formula>
    </cfRule>
  </conditionalFormatting>
  <conditionalFormatting sqref="AN23:AN25">
    <cfRule type="containsBlanks" dxfId="384" priority="70">
      <formula>LEN(TRIM(AN23))=0</formula>
    </cfRule>
  </conditionalFormatting>
  <conditionalFormatting sqref="M29:M32">
    <cfRule type="containsBlanks" dxfId="383" priority="69">
      <formula>LEN(TRIM(M29))=0</formula>
    </cfRule>
  </conditionalFormatting>
  <conditionalFormatting sqref="M29:P29">
    <cfRule type="containsBlanks" dxfId="382" priority="67">
      <formula>LEN(TRIM(M29))=0</formula>
    </cfRule>
    <cfRule type="containsBlanks" dxfId="381" priority="68">
      <formula>LEN(TRIM(M29))=0</formula>
    </cfRule>
  </conditionalFormatting>
  <conditionalFormatting sqref="U29:U32">
    <cfRule type="containsBlanks" dxfId="380" priority="66">
      <formula>LEN(TRIM(U29))=0</formula>
    </cfRule>
  </conditionalFormatting>
  <conditionalFormatting sqref="U29:X29">
    <cfRule type="containsBlanks" dxfId="379" priority="64">
      <formula>LEN(TRIM(U29))=0</formula>
    </cfRule>
    <cfRule type="containsBlanks" dxfId="378" priority="65">
      <formula>LEN(TRIM(U29))=0</formula>
    </cfRule>
  </conditionalFormatting>
  <conditionalFormatting sqref="AC29:AC32">
    <cfRule type="containsBlanks" dxfId="377" priority="63">
      <formula>LEN(TRIM(AC29))=0</formula>
    </cfRule>
  </conditionalFormatting>
  <conditionalFormatting sqref="AC29:AF29">
    <cfRule type="containsBlanks" dxfId="376" priority="61">
      <formula>LEN(TRIM(AC29))=0</formula>
    </cfRule>
    <cfRule type="containsBlanks" dxfId="375" priority="62">
      <formula>LEN(TRIM(AC29))=0</formula>
    </cfRule>
  </conditionalFormatting>
  <conditionalFormatting sqref="AK29:AK32">
    <cfRule type="containsBlanks" dxfId="374" priority="60">
      <formula>LEN(TRIM(AK29))=0</formula>
    </cfRule>
  </conditionalFormatting>
  <conditionalFormatting sqref="AK29:AN29">
    <cfRule type="containsBlanks" dxfId="373" priority="58">
      <formula>LEN(TRIM(AK29))=0</formula>
    </cfRule>
    <cfRule type="containsBlanks" dxfId="372" priority="59">
      <formula>LEN(TRIM(AK29))=0</formula>
    </cfRule>
  </conditionalFormatting>
  <conditionalFormatting sqref="N43:P43">
    <cfRule type="containsBlanks" dxfId="371" priority="56">
      <formula>LEN(TRIM(N43))=0</formula>
    </cfRule>
    <cfRule type="containsBlanks" priority="57">
      <formula>LEN(TRIM(N43))=0</formula>
    </cfRule>
  </conditionalFormatting>
  <conditionalFormatting sqref="V43:X43">
    <cfRule type="containsBlanks" dxfId="370" priority="54">
      <formula>LEN(TRIM(V43))=0</formula>
    </cfRule>
    <cfRule type="containsBlanks" priority="55">
      <formula>LEN(TRIM(V43))=0</formula>
    </cfRule>
  </conditionalFormatting>
  <conditionalFormatting sqref="AD43:AF43">
    <cfRule type="containsBlanks" dxfId="369" priority="52">
      <formula>LEN(TRIM(AD43))=0</formula>
    </cfRule>
    <cfRule type="containsBlanks" priority="53">
      <formula>LEN(TRIM(AD43))=0</formula>
    </cfRule>
  </conditionalFormatting>
  <conditionalFormatting sqref="AL43:AN43">
    <cfRule type="containsBlanks" dxfId="368" priority="50">
      <formula>LEN(TRIM(AL43))=0</formula>
    </cfRule>
    <cfRule type="containsBlanks" priority="51">
      <formula>LEN(TRIM(AL43))=0</formula>
    </cfRule>
  </conditionalFormatting>
  <conditionalFormatting sqref="W50">
    <cfRule type="containsBlanks" dxfId="367" priority="41">
      <formula>LEN(TRIM(W50))=0</formula>
    </cfRule>
  </conditionalFormatting>
  <conditionalFormatting sqref="W51">
    <cfRule type="containsBlanks" dxfId="366" priority="42">
      <formula>LEN(TRIM(W51))=0</formula>
    </cfRule>
  </conditionalFormatting>
  <conditionalFormatting sqref="O50:O51">
    <cfRule type="containsBlanks" dxfId="365" priority="43">
      <formula>LEN(TRIM(O50))=0</formula>
    </cfRule>
  </conditionalFormatting>
  <conditionalFormatting sqref="O50">
    <cfRule type="containsBlanks" dxfId="364" priority="44">
      <formula>LEN(TRIM(O50))=0</formula>
    </cfRule>
  </conditionalFormatting>
  <conditionalFormatting sqref="O51">
    <cfRule type="containsBlanks" dxfId="363" priority="45">
      <formula>LEN(TRIM(O51))=0</formula>
    </cfRule>
  </conditionalFormatting>
  <conditionalFormatting sqref="W50:W51">
    <cfRule type="containsBlanks" dxfId="362" priority="40">
      <formula>LEN(TRIM(W50))=0</formula>
    </cfRule>
  </conditionalFormatting>
  <conditionalFormatting sqref="AE51">
    <cfRule type="containsBlanks" dxfId="361" priority="39">
      <formula>LEN(TRIM(AE51))=0</formula>
    </cfRule>
  </conditionalFormatting>
  <conditionalFormatting sqref="AE50">
    <cfRule type="containsBlanks" dxfId="360" priority="38">
      <formula>LEN(TRIM(AE50))=0</formula>
    </cfRule>
  </conditionalFormatting>
  <conditionalFormatting sqref="AE50:AE51">
    <cfRule type="containsBlanks" dxfId="359" priority="37">
      <formula>LEN(TRIM(AE50))=0</formula>
    </cfRule>
  </conditionalFormatting>
  <conditionalFormatting sqref="AM51">
    <cfRule type="containsBlanks" dxfId="358" priority="36">
      <formula>LEN(TRIM(AM51))=0</formula>
    </cfRule>
  </conditionalFormatting>
  <conditionalFormatting sqref="AM50">
    <cfRule type="containsBlanks" dxfId="357" priority="35">
      <formula>LEN(TRIM(AM50))=0</formula>
    </cfRule>
  </conditionalFormatting>
  <conditionalFormatting sqref="AM50:AM51">
    <cfRule type="containsBlanks" dxfId="356" priority="34">
      <formula>LEN(TRIM(AM50))=0</formula>
    </cfRule>
  </conditionalFormatting>
  <conditionalFormatting sqref="S7">
    <cfRule type="containsBlanks" dxfId="355" priority="32">
      <formula>LEN(TRIM(S7))=0</formula>
    </cfRule>
  </conditionalFormatting>
  <conditionalFormatting sqref="S8">
    <cfRule type="containsBlanks" dxfId="354" priority="29">
      <formula>LEN(TRIM(S8))=0</formula>
    </cfRule>
  </conditionalFormatting>
  <conditionalFormatting sqref="S9">
    <cfRule type="containsBlanks" dxfId="353" priority="28">
      <formula>LEN(TRIM(S9))=0</formula>
    </cfRule>
  </conditionalFormatting>
  <conditionalFormatting sqref="AA7">
    <cfRule type="containsBlanks" dxfId="352" priority="27">
      <formula>LEN(TRIM(AA7))=0</formula>
    </cfRule>
  </conditionalFormatting>
  <conditionalFormatting sqref="AA8">
    <cfRule type="containsBlanks" dxfId="351" priority="26">
      <formula>LEN(TRIM(AA8))=0</formula>
    </cfRule>
  </conditionalFormatting>
  <conditionalFormatting sqref="AA9">
    <cfRule type="containsBlanks" dxfId="350" priority="25">
      <formula>LEN(TRIM(AA9))=0</formula>
    </cfRule>
  </conditionalFormatting>
  <conditionalFormatting sqref="AI7">
    <cfRule type="containsBlanks" dxfId="349" priority="24">
      <formula>LEN(TRIM(AI7))=0</formula>
    </cfRule>
  </conditionalFormatting>
  <conditionalFormatting sqref="AI8">
    <cfRule type="containsBlanks" dxfId="348" priority="23">
      <formula>LEN(TRIM(AI8))=0</formula>
    </cfRule>
  </conditionalFormatting>
  <conditionalFormatting sqref="AI9">
    <cfRule type="containsBlanks" dxfId="347" priority="22">
      <formula>LEN(TRIM(AI9))=0</formula>
    </cfRule>
  </conditionalFormatting>
  <conditionalFormatting sqref="K7">
    <cfRule type="containsBlanks" dxfId="346" priority="21">
      <formula>LEN(TRIM(K7))=0</formula>
    </cfRule>
  </conditionalFormatting>
  <conditionalFormatting sqref="K8">
    <cfRule type="containsBlanks" dxfId="345" priority="20">
      <formula>LEN(TRIM(K8))=0</formula>
    </cfRule>
  </conditionalFormatting>
  <conditionalFormatting sqref="K9">
    <cfRule type="containsBlanks" dxfId="344" priority="19">
      <formula>LEN(TRIM(K9))=0</formula>
    </cfRule>
  </conditionalFormatting>
  <conditionalFormatting sqref="C7">
    <cfRule type="containsBlanks" dxfId="343" priority="18">
      <formula>LEN(TRIM(C7))=0</formula>
    </cfRule>
  </conditionalFormatting>
  <conditionalFormatting sqref="C8">
    <cfRule type="containsBlanks" dxfId="342" priority="17">
      <formula>LEN(TRIM(C8))=0</formula>
    </cfRule>
  </conditionalFormatting>
  <conditionalFormatting sqref="C9">
    <cfRule type="containsBlanks" dxfId="341" priority="16">
      <formula>LEN(TRIM(C9))=0</formula>
    </cfRule>
  </conditionalFormatting>
  <conditionalFormatting sqref="O13:O16">
    <cfRule type="containsBlanks" dxfId="340" priority="15">
      <formula>LEN(TRIM(O13))=0</formula>
    </cfRule>
  </conditionalFormatting>
  <conditionalFormatting sqref="W13:W16">
    <cfRule type="containsBlanks" dxfId="339" priority="14">
      <formula>LEN(TRIM(W13))=0</formula>
    </cfRule>
  </conditionalFormatting>
  <conditionalFormatting sqref="AE13:AE16">
    <cfRule type="containsBlanks" dxfId="338" priority="13">
      <formula>LEN(TRIM(AE13))=0</formula>
    </cfRule>
  </conditionalFormatting>
  <conditionalFormatting sqref="AM13:AM16">
    <cfRule type="containsBlanks" dxfId="337" priority="12">
      <formula>LEN(TRIM(AM13))=0</formula>
    </cfRule>
  </conditionalFormatting>
  <conditionalFormatting sqref="O19">
    <cfRule type="containsBlanks" dxfId="336" priority="11">
      <formula>LEN(TRIM(O19))=0</formula>
    </cfRule>
  </conditionalFormatting>
  <conditionalFormatting sqref="N23:N25">
    <cfRule type="containsBlanks" dxfId="335" priority="10">
      <formula>LEN(TRIM(N23))=0</formula>
    </cfRule>
  </conditionalFormatting>
  <conditionalFormatting sqref="P23:P25 H49">
    <cfRule type="containsBlanks" dxfId="334" priority="9">
      <formula>LEN(TRIM(H23))=0</formula>
    </cfRule>
  </conditionalFormatting>
  <conditionalFormatting sqref="O49">
    <cfRule type="containsBlanks" dxfId="333" priority="8">
      <formula>LEN(TRIM(O49))=0</formula>
    </cfRule>
  </conditionalFormatting>
  <conditionalFormatting sqref="P49">
    <cfRule type="containsBlanks" dxfId="332" priority="7">
      <formula>LEN(TRIM(P49))=0</formula>
    </cfRule>
  </conditionalFormatting>
  <conditionalFormatting sqref="W49">
    <cfRule type="containsBlanks" dxfId="331" priority="6">
      <formula>LEN(TRIM(W49))=0</formula>
    </cfRule>
  </conditionalFormatting>
  <conditionalFormatting sqref="X49">
    <cfRule type="containsBlanks" dxfId="330" priority="5">
      <formula>LEN(TRIM(X49))=0</formula>
    </cfRule>
  </conditionalFormatting>
  <conditionalFormatting sqref="AE49">
    <cfRule type="containsBlanks" dxfId="329" priority="4">
      <formula>LEN(TRIM(AE49))=0</formula>
    </cfRule>
  </conditionalFormatting>
  <conditionalFormatting sqref="AF49">
    <cfRule type="containsBlanks" dxfId="328" priority="3">
      <formula>LEN(TRIM(AF49))=0</formula>
    </cfRule>
  </conditionalFormatting>
  <conditionalFormatting sqref="AM49">
    <cfRule type="containsBlanks" dxfId="327" priority="2">
      <formula>LEN(TRIM(AM49))=0</formula>
    </cfRule>
  </conditionalFormatting>
  <conditionalFormatting sqref="AN49">
    <cfRule type="containsBlanks" dxfId="326" priority="1">
      <formula>LEN(TRIM(AN49))=0</formula>
    </cfRule>
  </conditionalFormatting>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J44"/>
  <sheetViews>
    <sheetView showGridLines="0" zoomScale="130" zoomScaleNormal="130" workbookViewId="0">
      <selection activeCell="W42" sqref="W42"/>
    </sheetView>
  </sheetViews>
  <sheetFormatPr defaultColWidth="8.85546875" defaultRowHeight="15"/>
  <cols>
    <col min="1" max="1" width="6.28515625" style="70" customWidth="1"/>
    <col min="2" max="2" width="6.42578125" style="70" customWidth="1"/>
    <col min="3" max="3" width="33.5703125" style="70" customWidth="1"/>
    <col min="4" max="4" width="8.85546875" style="70"/>
    <col min="5" max="5" width="6.28515625" style="70" customWidth="1"/>
    <col min="6" max="6" width="7.28515625" style="70" customWidth="1"/>
    <col min="7" max="7" width="7.42578125" style="70" customWidth="1"/>
    <col min="8" max="8" width="7.28515625" style="70" customWidth="1"/>
    <col min="9" max="9" width="2.28515625" style="70" customWidth="1"/>
    <col min="10" max="10" width="7.42578125" style="70" customWidth="1"/>
    <col min="11" max="11" width="33.7109375" style="70" customWidth="1"/>
    <col min="12" max="14" width="8.28515625" style="70" customWidth="1"/>
    <col min="15" max="16" width="8.42578125" style="70" customWidth="1"/>
    <col min="17" max="17" width="1.7109375" style="70" customWidth="1"/>
    <col min="18" max="18" width="6.28515625" style="70" customWidth="1"/>
    <col min="19" max="19" width="33.7109375" style="70" customWidth="1"/>
    <col min="20" max="24" width="8.28515625" style="70" customWidth="1"/>
    <col min="25" max="25" width="1.7109375" style="70" customWidth="1"/>
    <col min="26" max="26" width="6.7109375" style="70" customWidth="1"/>
    <col min="27" max="27" width="33.7109375" style="70" customWidth="1"/>
    <col min="28" max="31" width="8.28515625" style="70" customWidth="1"/>
    <col min="32" max="32" width="8.85546875" style="70"/>
    <col min="33" max="33" width="1.42578125" style="70" customWidth="1"/>
    <col min="34" max="34" width="6.7109375" style="70" customWidth="1"/>
    <col min="35" max="35" width="33.7109375" style="70" customWidth="1"/>
    <col min="36" max="40" width="8.28515625" style="70" customWidth="1"/>
    <col min="41" max="41" width="1.7109375" style="70" customWidth="1"/>
    <col min="42" max="42" width="6.7109375" style="70" customWidth="1"/>
    <col min="43" max="43" width="33.7109375" style="70" customWidth="1"/>
    <col min="44" max="47" width="8.28515625" style="70" customWidth="1"/>
    <col min="48" max="48" width="8.85546875" style="70"/>
    <col min="49" max="49" width="1.7109375" style="70" customWidth="1"/>
    <col min="50" max="50" width="6.7109375" style="70" customWidth="1"/>
    <col min="51" max="51" width="33.7109375" style="70" customWidth="1"/>
    <col min="52" max="54" width="8.28515625" style="70" customWidth="1"/>
    <col min="55" max="55" width="9.42578125" style="70" customWidth="1"/>
    <col min="56" max="56" width="8.85546875" style="70"/>
    <col min="57" max="57" width="1.7109375" style="70" customWidth="1"/>
    <col min="58" max="58" width="7" style="70" customWidth="1"/>
    <col min="59" max="59" width="33.7109375" style="70" customWidth="1"/>
    <col min="60" max="64" width="8.28515625" style="70" customWidth="1"/>
    <col min="65" max="65" width="1.42578125" style="70" customWidth="1"/>
    <col min="66" max="66" width="6.7109375" style="70" customWidth="1"/>
    <col min="67" max="67" width="33.7109375" style="70" customWidth="1"/>
    <col min="68" max="72" width="8.28515625" style="70" customWidth="1"/>
    <col min="73" max="73" width="1.5703125" style="70" customWidth="1"/>
    <col min="74" max="74" width="6.7109375" style="70" customWidth="1"/>
    <col min="75" max="75" width="33.7109375" style="70" customWidth="1"/>
    <col min="76" max="77" width="8.28515625" style="70" customWidth="1"/>
    <col min="78" max="78" width="8.42578125" style="70" customWidth="1"/>
    <col min="79" max="79" width="9.28515625" style="70" customWidth="1"/>
    <col min="80" max="80" width="8.28515625" style="70" customWidth="1"/>
    <col min="81" max="81" width="2.85546875" style="70" customWidth="1"/>
    <col min="82" max="82" width="7.42578125" style="70" customWidth="1"/>
    <col min="83" max="83" width="33.7109375" style="70" customWidth="1"/>
    <col min="84" max="86" width="8.28515625" style="70" customWidth="1"/>
    <col min="87" max="87" width="8.7109375" style="70" customWidth="1"/>
    <col min="88" max="88" width="8.28515625" style="70" customWidth="1"/>
    <col min="89" max="16384" width="8.85546875" style="70"/>
  </cols>
  <sheetData>
    <row r="1" spans="2:88" ht="15" customHeight="1" thickBot="1"/>
    <row r="2" spans="2:88" ht="15" customHeight="1" thickBot="1">
      <c r="B2" s="2595" t="s">
        <v>1731</v>
      </c>
      <c r="C2" s="2596"/>
      <c r="D2" s="2596"/>
      <c r="E2" s="2596"/>
      <c r="F2" s="2596"/>
      <c r="G2" s="2596"/>
      <c r="H2" s="2597"/>
    </row>
    <row r="3" spans="2:88" ht="15" customHeight="1" thickBot="1">
      <c r="B3" s="732" t="s">
        <v>1732</v>
      </c>
      <c r="C3" s="2620" t="s">
        <v>1733</v>
      </c>
      <c r="D3" s="2621"/>
      <c r="E3" s="2621"/>
      <c r="F3" s="2622"/>
      <c r="G3" s="2622"/>
      <c r="H3" s="2623"/>
      <c r="J3" s="732" t="s">
        <v>1734</v>
      </c>
      <c r="K3" s="2620" t="s">
        <v>1735</v>
      </c>
      <c r="L3" s="2621"/>
      <c r="M3" s="2621"/>
      <c r="N3" s="2622"/>
      <c r="O3" s="2622"/>
      <c r="P3" s="2623"/>
      <c r="R3" s="732" t="s">
        <v>1736</v>
      </c>
      <c r="S3" s="2620" t="s">
        <v>1737</v>
      </c>
      <c r="T3" s="2621"/>
      <c r="U3" s="2621"/>
      <c r="V3" s="2622"/>
      <c r="W3" s="2622"/>
      <c r="X3" s="2623"/>
      <c r="Z3" s="732" t="s">
        <v>1738</v>
      </c>
      <c r="AA3" s="2620" t="s">
        <v>1739</v>
      </c>
      <c r="AB3" s="2621"/>
      <c r="AC3" s="2621"/>
      <c r="AD3" s="2622"/>
      <c r="AE3" s="2622"/>
      <c r="AF3" s="2623"/>
      <c r="AH3" s="732" t="s">
        <v>1740</v>
      </c>
      <c r="AI3" s="2620" t="s">
        <v>1741</v>
      </c>
      <c r="AJ3" s="2621"/>
      <c r="AK3" s="2621"/>
      <c r="AL3" s="2622"/>
      <c r="AM3" s="2622"/>
      <c r="AN3" s="2623"/>
      <c r="AP3" s="732" t="s">
        <v>1742</v>
      </c>
      <c r="AQ3" s="2620" t="s">
        <v>1743</v>
      </c>
      <c r="AR3" s="2621"/>
      <c r="AS3" s="2621"/>
      <c r="AT3" s="2622"/>
      <c r="AU3" s="2622"/>
      <c r="AV3" s="2623"/>
      <c r="AX3" s="732" t="s">
        <v>1744</v>
      </c>
      <c r="AY3" s="2620" t="s">
        <v>1745</v>
      </c>
      <c r="AZ3" s="2621"/>
      <c r="BA3" s="2621"/>
      <c r="BB3" s="2622"/>
      <c r="BC3" s="2622"/>
      <c r="BD3" s="2623"/>
      <c r="BF3" s="732" t="s">
        <v>1746</v>
      </c>
      <c r="BG3" s="2620" t="s">
        <v>1747</v>
      </c>
      <c r="BH3" s="2621"/>
      <c r="BI3" s="2621"/>
      <c r="BJ3" s="2622"/>
      <c r="BK3" s="2622"/>
      <c r="BL3" s="2623"/>
      <c r="BN3" s="732" t="s">
        <v>1748</v>
      </c>
      <c r="BO3" s="2620" t="s">
        <v>1749</v>
      </c>
      <c r="BP3" s="2621"/>
      <c r="BQ3" s="2621"/>
      <c r="BR3" s="2622"/>
      <c r="BS3" s="2622"/>
      <c r="BT3" s="2623"/>
      <c r="BV3" s="732" t="s">
        <v>1750</v>
      </c>
      <c r="BW3" s="2620" t="s">
        <v>1751</v>
      </c>
      <c r="BX3" s="2621"/>
      <c r="BY3" s="2621"/>
      <c r="BZ3" s="2648"/>
      <c r="CA3" s="2648"/>
      <c r="CB3" s="2649"/>
      <c r="CC3" s="471"/>
      <c r="CD3" s="732" t="s">
        <v>1752</v>
      </c>
      <c r="CE3" s="2620" t="s">
        <v>1753</v>
      </c>
      <c r="CF3" s="2621"/>
      <c r="CG3" s="2621"/>
      <c r="CH3" s="2622"/>
      <c r="CI3" s="2622"/>
      <c r="CJ3" s="2623"/>
    </row>
    <row r="4" spans="2:88" ht="15" customHeight="1" thickBot="1">
      <c r="BV4" s="108"/>
      <c r="BW4" s="108"/>
      <c r="BX4" s="108"/>
      <c r="BY4" s="108"/>
      <c r="BZ4" s="108"/>
      <c r="CA4" s="108"/>
      <c r="CB4" s="108"/>
    </row>
    <row r="5" spans="2:88" ht="15" customHeight="1" thickBot="1">
      <c r="B5" s="247" t="s">
        <v>79</v>
      </c>
      <c r="C5" s="2624" t="s">
        <v>829</v>
      </c>
      <c r="D5" s="2625"/>
      <c r="E5" s="2625"/>
      <c r="F5" s="2626"/>
      <c r="G5" s="2626"/>
      <c r="H5" s="2627"/>
      <c r="J5" s="247" t="s">
        <v>79</v>
      </c>
      <c r="K5" s="2624" t="s">
        <v>829</v>
      </c>
      <c r="L5" s="2625"/>
      <c r="M5" s="2625"/>
      <c r="N5" s="2626"/>
      <c r="O5" s="2626"/>
      <c r="P5" s="2627"/>
      <c r="R5" s="247" t="s">
        <v>79</v>
      </c>
      <c r="S5" s="2624" t="s">
        <v>829</v>
      </c>
      <c r="T5" s="2625"/>
      <c r="U5" s="2625"/>
      <c r="V5" s="2626"/>
      <c r="W5" s="2626"/>
      <c r="X5" s="2627"/>
      <c r="Z5" s="247" t="s">
        <v>79</v>
      </c>
      <c r="AA5" s="2624" t="s">
        <v>829</v>
      </c>
      <c r="AB5" s="2625"/>
      <c r="AC5" s="2625"/>
      <c r="AD5" s="2626"/>
      <c r="AE5" s="2626"/>
      <c r="AF5" s="2627"/>
      <c r="AH5" s="247" t="s">
        <v>79</v>
      </c>
      <c r="AI5" s="2624" t="s">
        <v>829</v>
      </c>
      <c r="AJ5" s="2625"/>
      <c r="AK5" s="2625"/>
      <c r="AL5" s="2626"/>
      <c r="AM5" s="2626"/>
      <c r="AN5" s="2627"/>
      <c r="AP5" s="247" t="s">
        <v>79</v>
      </c>
      <c r="AQ5" s="2624" t="s">
        <v>829</v>
      </c>
      <c r="AR5" s="2625"/>
      <c r="AS5" s="2625"/>
      <c r="AT5" s="2626"/>
      <c r="AU5" s="2626"/>
      <c r="AV5" s="2627"/>
      <c r="AX5" s="247" t="s">
        <v>79</v>
      </c>
      <c r="AY5" s="2624" t="s">
        <v>829</v>
      </c>
      <c r="AZ5" s="2625"/>
      <c r="BA5" s="2625"/>
      <c r="BB5" s="2626"/>
      <c r="BC5" s="2626"/>
      <c r="BD5" s="2627"/>
      <c r="BF5" s="247" t="s">
        <v>79</v>
      </c>
      <c r="BG5" s="2624" t="s">
        <v>829</v>
      </c>
      <c r="BH5" s="2625"/>
      <c r="BI5" s="2625"/>
      <c r="BJ5" s="2626"/>
      <c r="BK5" s="2626"/>
      <c r="BL5" s="2627"/>
      <c r="BN5" s="247" t="s">
        <v>79</v>
      </c>
      <c r="BO5" s="2624" t="s">
        <v>829</v>
      </c>
      <c r="BP5" s="2625"/>
      <c r="BQ5" s="2625"/>
      <c r="BR5" s="2626"/>
      <c r="BS5" s="2626"/>
      <c r="BT5" s="2627"/>
      <c r="BV5" s="247" t="s">
        <v>79</v>
      </c>
      <c r="BW5" s="2624" t="s">
        <v>829</v>
      </c>
      <c r="BX5" s="2625"/>
      <c r="BY5" s="2625"/>
      <c r="BZ5" s="2650"/>
      <c r="CA5" s="2650"/>
      <c r="CB5" s="2651"/>
      <c r="CD5" s="247" t="s">
        <v>79</v>
      </c>
      <c r="CE5" s="2624" t="s">
        <v>829</v>
      </c>
      <c r="CF5" s="2625"/>
      <c r="CG5" s="2625"/>
      <c r="CH5" s="2626"/>
      <c r="CI5" s="2626"/>
      <c r="CJ5" s="2627"/>
    </row>
    <row r="6" spans="2:88" ht="15" customHeight="1" thickBot="1">
      <c r="B6" s="733">
        <v>1</v>
      </c>
      <c r="C6" s="2611"/>
      <c r="D6" s="2612"/>
      <c r="E6" s="2612"/>
      <c r="F6" s="2612"/>
      <c r="G6" s="2612"/>
      <c r="H6" s="2613"/>
      <c r="J6" s="733">
        <v>1</v>
      </c>
      <c r="K6" s="2611"/>
      <c r="L6" s="2612"/>
      <c r="M6" s="2612"/>
      <c r="N6" s="2612"/>
      <c r="O6" s="2612"/>
      <c r="P6" s="2613"/>
      <c r="R6" s="733">
        <v>1</v>
      </c>
      <c r="S6" s="2611"/>
      <c r="T6" s="2612"/>
      <c r="U6" s="2612"/>
      <c r="V6" s="2612"/>
      <c r="W6" s="2612"/>
      <c r="X6" s="2613"/>
      <c r="Z6" s="733">
        <v>1</v>
      </c>
      <c r="AA6" s="2611"/>
      <c r="AB6" s="2612"/>
      <c r="AC6" s="2612"/>
      <c r="AD6" s="2612"/>
      <c r="AE6" s="2612"/>
      <c r="AF6" s="2613"/>
      <c r="AH6" s="733">
        <v>1</v>
      </c>
      <c r="AI6" s="2611"/>
      <c r="AJ6" s="2612"/>
      <c r="AK6" s="2612"/>
      <c r="AL6" s="2612"/>
      <c r="AM6" s="2612"/>
      <c r="AN6" s="2613"/>
      <c r="AP6" s="733">
        <v>1</v>
      </c>
      <c r="AQ6" s="2611"/>
      <c r="AR6" s="2612"/>
      <c r="AS6" s="2612"/>
      <c r="AT6" s="2612"/>
      <c r="AU6" s="2612"/>
      <c r="AV6" s="2613"/>
      <c r="AX6" s="733">
        <v>1</v>
      </c>
      <c r="AY6" s="2611"/>
      <c r="AZ6" s="2612"/>
      <c r="BA6" s="2612"/>
      <c r="BB6" s="2612"/>
      <c r="BC6" s="2612"/>
      <c r="BD6" s="2613"/>
      <c r="BF6" s="733">
        <v>1</v>
      </c>
      <c r="BG6" s="2611"/>
      <c r="BH6" s="2612"/>
      <c r="BI6" s="2612"/>
      <c r="BJ6" s="2612"/>
      <c r="BK6" s="2612"/>
      <c r="BL6" s="2613"/>
      <c r="BN6" s="733">
        <v>1</v>
      </c>
      <c r="BO6" s="2611"/>
      <c r="BP6" s="2612"/>
      <c r="BQ6" s="2612"/>
      <c r="BR6" s="2612"/>
      <c r="BS6" s="2612"/>
      <c r="BT6" s="2613"/>
      <c r="BV6" s="733">
        <v>1</v>
      </c>
      <c r="BW6" s="2611"/>
      <c r="BX6" s="2612"/>
      <c r="BY6" s="2612"/>
      <c r="BZ6" s="2612"/>
      <c r="CA6" s="2612"/>
      <c r="CB6" s="2613"/>
      <c r="CD6" s="733">
        <v>1</v>
      </c>
      <c r="CE6" s="2611"/>
      <c r="CF6" s="2612"/>
      <c r="CG6" s="2612"/>
      <c r="CH6" s="2612"/>
      <c r="CI6" s="2612"/>
      <c r="CJ6" s="2613"/>
    </row>
    <row r="7" spans="2:88" ht="15" customHeight="1" thickBot="1">
      <c r="BV7" s="108"/>
      <c r="BW7" s="108"/>
      <c r="BX7" s="108"/>
      <c r="BY7" s="108"/>
      <c r="BZ7" s="108"/>
      <c r="CA7" s="108"/>
      <c r="CB7" s="108"/>
    </row>
    <row r="8" spans="2:88" ht="15" customHeight="1" thickBot="1">
      <c r="B8" s="247" t="s">
        <v>86</v>
      </c>
      <c r="C8" s="2624" t="s">
        <v>870</v>
      </c>
      <c r="D8" s="2625"/>
      <c r="E8" s="2625"/>
      <c r="F8" s="2626"/>
      <c r="G8" s="2626"/>
      <c r="H8" s="2627"/>
      <c r="J8" s="247" t="s">
        <v>86</v>
      </c>
      <c r="K8" s="2624" t="s">
        <v>870</v>
      </c>
      <c r="L8" s="2625"/>
      <c r="M8" s="2625"/>
      <c r="N8" s="2626"/>
      <c r="O8" s="2626"/>
      <c r="P8" s="2627"/>
      <c r="R8" s="247" t="s">
        <v>86</v>
      </c>
      <c r="S8" s="2624" t="s">
        <v>870</v>
      </c>
      <c r="T8" s="2625"/>
      <c r="U8" s="2625"/>
      <c r="V8" s="2626"/>
      <c r="W8" s="2626"/>
      <c r="X8" s="2627"/>
      <c r="Z8" s="247" t="s">
        <v>86</v>
      </c>
      <c r="AA8" s="2624" t="s">
        <v>870</v>
      </c>
      <c r="AB8" s="2625"/>
      <c r="AC8" s="2625"/>
      <c r="AD8" s="2626"/>
      <c r="AE8" s="2626"/>
      <c r="AF8" s="2627"/>
      <c r="AH8" s="247" t="s">
        <v>86</v>
      </c>
      <c r="AI8" s="2624" t="s">
        <v>870</v>
      </c>
      <c r="AJ8" s="2625"/>
      <c r="AK8" s="2625"/>
      <c r="AL8" s="2626"/>
      <c r="AM8" s="2626"/>
      <c r="AN8" s="2627"/>
      <c r="AP8" s="247" t="s">
        <v>86</v>
      </c>
      <c r="AQ8" s="2624" t="s">
        <v>870</v>
      </c>
      <c r="AR8" s="2625"/>
      <c r="AS8" s="2625"/>
      <c r="AT8" s="2626"/>
      <c r="AU8" s="2626"/>
      <c r="AV8" s="2627"/>
      <c r="AX8" s="247" t="s">
        <v>86</v>
      </c>
      <c r="AY8" s="2624" t="s">
        <v>870</v>
      </c>
      <c r="AZ8" s="2625"/>
      <c r="BA8" s="2625"/>
      <c r="BB8" s="2626"/>
      <c r="BC8" s="2626"/>
      <c r="BD8" s="2627"/>
      <c r="BF8" s="247" t="s">
        <v>86</v>
      </c>
      <c r="BG8" s="2624" t="s">
        <v>870</v>
      </c>
      <c r="BH8" s="2625"/>
      <c r="BI8" s="2625"/>
      <c r="BJ8" s="2626"/>
      <c r="BK8" s="2626"/>
      <c r="BL8" s="2627"/>
      <c r="BN8" s="247" t="s">
        <v>86</v>
      </c>
      <c r="BO8" s="2624" t="s">
        <v>870</v>
      </c>
      <c r="BP8" s="2625"/>
      <c r="BQ8" s="2625"/>
      <c r="BR8" s="2626"/>
      <c r="BS8" s="2626"/>
      <c r="BT8" s="2627"/>
      <c r="BV8" s="247" t="s">
        <v>86</v>
      </c>
      <c r="BW8" s="2624" t="s">
        <v>870</v>
      </c>
      <c r="BX8" s="2625"/>
      <c r="BY8" s="2625"/>
      <c r="BZ8" s="2650"/>
      <c r="CA8" s="2650"/>
      <c r="CB8" s="2651"/>
      <c r="CD8" s="247" t="s">
        <v>86</v>
      </c>
      <c r="CE8" s="2624" t="s">
        <v>870</v>
      </c>
      <c r="CF8" s="2625"/>
      <c r="CG8" s="2625"/>
      <c r="CH8" s="2626"/>
      <c r="CI8" s="2626"/>
      <c r="CJ8" s="2627"/>
    </row>
    <row r="9" spans="2:88" ht="15" customHeight="1">
      <c r="B9" s="316">
        <v>1</v>
      </c>
      <c r="C9" s="1644" t="s">
        <v>1754</v>
      </c>
      <c r="D9" s="1644"/>
      <c r="E9" s="1644"/>
      <c r="F9" s="221" t="s">
        <v>247</v>
      </c>
      <c r="G9" s="530">
        <f>'1.5. Obrys'!AE28</f>
        <v>0</v>
      </c>
      <c r="H9" s="222" t="s">
        <v>726</v>
      </c>
      <c r="J9" s="217">
        <v>1</v>
      </c>
      <c r="K9" s="2025" t="s">
        <v>1755</v>
      </c>
      <c r="L9" s="2025"/>
      <c r="M9" s="2049"/>
      <c r="N9" s="248" t="s">
        <v>247</v>
      </c>
      <c r="O9" s="527"/>
      <c r="P9" s="222" t="s">
        <v>726</v>
      </c>
      <c r="R9" s="217">
        <v>1</v>
      </c>
      <c r="S9" s="2025" t="s">
        <v>1755</v>
      </c>
      <c r="T9" s="2025"/>
      <c r="U9" s="2049"/>
      <c r="V9" s="248" t="s">
        <v>247</v>
      </c>
      <c r="W9" s="530"/>
      <c r="X9" s="222" t="s">
        <v>726</v>
      </c>
      <c r="Z9" s="217">
        <v>1</v>
      </c>
      <c r="AA9" s="2025" t="s">
        <v>1755</v>
      </c>
      <c r="AB9" s="2025"/>
      <c r="AC9" s="2049"/>
      <c r="AD9" s="248" t="s">
        <v>247</v>
      </c>
      <c r="AE9" s="90"/>
      <c r="AF9" s="222" t="s">
        <v>726</v>
      </c>
      <c r="AH9" s="217">
        <v>1</v>
      </c>
      <c r="AI9" s="2025" t="s">
        <v>1755</v>
      </c>
      <c r="AJ9" s="2025"/>
      <c r="AK9" s="2049"/>
      <c r="AL9" s="248" t="s">
        <v>247</v>
      </c>
      <c r="AM9" s="527"/>
      <c r="AN9" s="222" t="s">
        <v>726</v>
      </c>
      <c r="AP9" s="217">
        <v>1</v>
      </c>
      <c r="AQ9" s="2025" t="s">
        <v>1755</v>
      </c>
      <c r="AR9" s="2025"/>
      <c r="AS9" s="2049"/>
      <c r="AT9" s="248" t="s">
        <v>247</v>
      </c>
      <c r="AU9" s="90"/>
      <c r="AV9" s="222" t="s">
        <v>726</v>
      </c>
      <c r="AX9" s="217">
        <v>1</v>
      </c>
      <c r="AY9" s="2025" t="s">
        <v>1755</v>
      </c>
      <c r="AZ9" s="2025"/>
      <c r="BA9" s="2049"/>
      <c r="BB9" s="248" t="s">
        <v>247</v>
      </c>
      <c r="BC9" s="527"/>
      <c r="BD9" s="222" t="s">
        <v>726</v>
      </c>
      <c r="BF9" s="217">
        <v>1</v>
      </c>
      <c r="BG9" s="2025" t="s">
        <v>1755</v>
      </c>
      <c r="BH9" s="2025"/>
      <c r="BI9" s="2049"/>
      <c r="BJ9" s="248" t="s">
        <v>247</v>
      </c>
      <c r="BK9" s="527"/>
      <c r="BL9" s="222" t="s">
        <v>726</v>
      </c>
      <c r="BN9" s="217">
        <v>1</v>
      </c>
      <c r="BO9" s="2025" t="s">
        <v>1755</v>
      </c>
      <c r="BP9" s="2025"/>
      <c r="BQ9" s="2049"/>
      <c r="BR9" s="248" t="s">
        <v>247</v>
      </c>
      <c r="BS9" s="530"/>
      <c r="BT9" s="222" t="s">
        <v>726</v>
      </c>
      <c r="BV9" s="217">
        <v>1</v>
      </c>
      <c r="BW9" s="2025" t="s">
        <v>1755</v>
      </c>
      <c r="BX9" s="2025"/>
      <c r="BY9" s="2049"/>
      <c r="BZ9" s="885" t="s">
        <v>247</v>
      </c>
      <c r="CA9" s="527"/>
      <c r="CB9" s="845" t="s">
        <v>226</v>
      </c>
      <c r="CD9" s="217">
        <v>1</v>
      </c>
      <c r="CE9" s="2025" t="s">
        <v>1755</v>
      </c>
      <c r="CF9" s="2025"/>
      <c r="CG9" s="2049"/>
      <c r="CH9" s="248" t="s">
        <v>247</v>
      </c>
      <c r="CI9" s="90"/>
      <c r="CJ9" s="222" t="s">
        <v>726</v>
      </c>
    </row>
    <row r="10" spans="2:88" ht="15" customHeight="1">
      <c r="B10" s="184">
        <v>2</v>
      </c>
      <c r="C10" s="1648" t="s">
        <v>1756</v>
      </c>
      <c r="D10" s="1648"/>
      <c r="E10" s="1648"/>
      <c r="F10" s="334" t="s">
        <v>1757</v>
      </c>
      <c r="G10" s="479"/>
      <c r="H10" s="224" t="s">
        <v>1758</v>
      </c>
      <c r="J10" s="81">
        <v>2</v>
      </c>
      <c r="K10" s="2041" t="s">
        <v>1759</v>
      </c>
      <c r="L10" s="2041"/>
      <c r="M10" s="2042"/>
      <c r="N10" s="734" t="s">
        <v>1760</v>
      </c>
      <c r="O10" s="493">
        <f>'1.5. Obrys'!AB198</f>
        <v>0</v>
      </c>
      <c r="P10" s="224" t="s">
        <v>726</v>
      </c>
      <c r="R10" s="81">
        <v>2</v>
      </c>
      <c r="S10" s="2041" t="s">
        <v>1759</v>
      </c>
      <c r="T10" s="2041"/>
      <c r="U10" s="2042"/>
      <c r="V10" s="734" t="s">
        <v>1760</v>
      </c>
      <c r="W10" s="737">
        <f>'1.5. Obrys'!AE56</f>
        <v>0</v>
      </c>
      <c r="X10" s="224" t="s">
        <v>726</v>
      </c>
      <c r="Z10" s="81">
        <v>2</v>
      </c>
      <c r="AA10" s="2041" t="s">
        <v>1759</v>
      </c>
      <c r="AB10" s="2041"/>
      <c r="AC10" s="2042"/>
      <c r="AD10" s="734" t="s">
        <v>1760</v>
      </c>
      <c r="AE10" s="92">
        <f>'1.5. Obrys'!AE83</f>
        <v>0</v>
      </c>
      <c r="AF10" s="224" t="s">
        <v>726</v>
      </c>
      <c r="AH10" s="81">
        <v>2</v>
      </c>
      <c r="AI10" s="2041" t="s">
        <v>1759</v>
      </c>
      <c r="AJ10" s="2041"/>
      <c r="AK10" s="2042"/>
      <c r="AL10" s="734" t="s">
        <v>1760</v>
      </c>
      <c r="AM10" s="493">
        <f>'1.5. Obrys'!AB199</f>
        <v>0</v>
      </c>
      <c r="AN10" s="224" t="s">
        <v>726</v>
      </c>
      <c r="AP10" s="81">
        <v>2</v>
      </c>
      <c r="AQ10" s="2041" t="s">
        <v>1759</v>
      </c>
      <c r="AR10" s="2041"/>
      <c r="AS10" s="2042"/>
      <c r="AT10" s="734" t="s">
        <v>1760</v>
      </c>
      <c r="AU10" s="92">
        <f>'1.5. Obrys'!AB200</f>
        <v>0</v>
      </c>
      <c r="AV10" s="224" t="s">
        <v>726</v>
      </c>
      <c r="AX10" s="81">
        <v>2</v>
      </c>
      <c r="AY10" s="2041" t="s">
        <v>1759</v>
      </c>
      <c r="AZ10" s="2041"/>
      <c r="BA10" s="2042"/>
      <c r="BB10" s="734" t="s">
        <v>1760</v>
      </c>
      <c r="BC10" s="493">
        <f>'1.5. Obrys'!AE118</f>
        <v>0</v>
      </c>
      <c r="BD10" s="224" t="s">
        <v>726</v>
      </c>
      <c r="BF10" s="81">
        <v>2</v>
      </c>
      <c r="BG10" s="2041" t="s">
        <v>1759</v>
      </c>
      <c r="BH10" s="2041"/>
      <c r="BI10" s="2042"/>
      <c r="BJ10" s="734" t="s">
        <v>1760</v>
      </c>
      <c r="BK10" s="493">
        <f>'1.5. Obrys'!AE153</f>
        <v>0</v>
      </c>
      <c r="BL10" s="224" t="s">
        <v>726</v>
      </c>
      <c r="BN10" s="81">
        <v>2</v>
      </c>
      <c r="BO10" s="2041" t="s">
        <v>1759</v>
      </c>
      <c r="BP10" s="2041"/>
      <c r="BQ10" s="2042"/>
      <c r="BR10" s="734" t="s">
        <v>1760</v>
      </c>
      <c r="BS10" s="737">
        <f>'1.5. Obrys'!AE188</f>
        <v>0</v>
      </c>
      <c r="BT10" s="224" t="s">
        <v>726</v>
      </c>
      <c r="BV10" s="81">
        <v>2</v>
      </c>
      <c r="BW10" s="2041" t="s">
        <v>1759</v>
      </c>
      <c r="BX10" s="2041"/>
      <c r="BY10" s="2042"/>
      <c r="BZ10" s="1000" t="s">
        <v>1761</v>
      </c>
      <c r="CA10" s="493">
        <f>'1.5. Obrys'!AB201</f>
        <v>0</v>
      </c>
      <c r="CB10" s="846" t="s">
        <v>226</v>
      </c>
      <c r="CD10" s="81">
        <v>2</v>
      </c>
      <c r="CE10" s="2041" t="s">
        <v>1759</v>
      </c>
      <c r="CF10" s="2041"/>
      <c r="CG10" s="2042"/>
      <c r="CH10" s="734" t="s">
        <v>1760</v>
      </c>
      <c r="CI10" s="92">
        <f>'1.5. Obrys'!AB202</f>
        <v>0</v>
      </c>
      <c r="CJ10" s="224" t="s">
        <v>726</v>
      </c>
    </row>
    <row r="11" spans="2:88" ht="15" customHeight="1">
      <c r="B11" s="113">
        <v>3</v>
      </c>
      <c r="C11" s="1648" t="s">
        <v>1762</v>
      </c>
      <c r="D11" s="1648"/>
      <c r="E11" s="1648"/>
      <c r="F11" s="334" t="s">
        <v>1763</v>
      </c>
      <c r="G11" s="495"/>
      <c r="H11" s="224" t="s">
        <v>1764</v>
      </c>
      <c r="J11" s="81">
        <v>3</v>
      </c>
      <c r="K11" s="2041" t="s">
        <v>1765</v>
      </c>
      <c r="L11" s="2041"/>
      <c r="M11" s="2042"/>
      <c r="N11" s="250" t="s">
        <v>1766</v>
      </c>
      <c r="O11" s="494"/>
      <c r="P11" s="224" t="s">
        <v>1767</v>
      </c>
      <c r="R11" s="81">
        <v>3</v>
      </c>
      <c r="S11" s="2041" t="s">
        <v>1765</v>
      </c>
      <c r="T11" s="2041"/>
      <c r="U11" s="2042"/>
      <c r="V11" s="250" t="s">
        <v>1766</v>
      </c>
      <c r="W11" s="494"/>
      <c r="X11" s="224" t="s">
        <v>1767</v>
      </c>
      <c r="Z11" s="81">
        <v>3</v>
      </c>
      <c r="AA11" s="2041" t="s">
        <v>1765</v>
      </c>
      <c r="AB11" s="2041"/>
      <c r="AC11" s="2042"/>
      <c r="AD11" s="250" t="s">
        <v>1766</v>
      </c>
      <c r="AE11" s="494"/>
      <c r="AF11" s="224" t="s">
        <v>1767</v>
      </c>
      <c r="AH11" s="81">
        <v>3</v>
      </c>
      <c r="AI11" s="2041" t="s">
        <v>1765</v>
      </c>
      <c r="AJ11" s="2041"/>
      <c r="AK11" s="2042"/>
      <c r="AL11" s="250" t="s">
        <v>1766</v>
      </c>
      <c r="AM11" s="494"/>
      <c r="AN11" s="224" t="s">
        <v>1767</v>
      </c>
      <c r="AP11" s="81">
        <v>3</v>
      </c>
      <c r="AQ11" s="2041" t="s">
        <v>1765</v>
      </c>
      <c r="AR11" s="2041"/>
      <c r="AS11" s="2042"/>
      <c r="AT11" s="250" t="s">
        <v>1766</v>
      </c>
      <c r="AU11" s="494"/>
      <c r="AV11" s="224" t="s">
        <v>1767</v>
      </c>
      <c r="AX11" s="81">
        <v>3</v>
      </c>
      <c r="AY11" s="2041" t="s">
        <v>1765</v>
      </c>
      <c r="AZ11" s="2041"/>
      <c r="BA11" s="2042"/>
      <c r="BB11" s="250" t="s">
        <v>1766</v>
      </c>
      <c r="BC11" s="494"/>
      <c r="BD11" s="224" t="s">
        <v>1767</v>
      </c>
      <c r="BF11" s="81">
        <v>3</v>
      </c>
      <c r="BG11" s="2041" t="s">
        <v>1765</v>
      </c>
      <c r="BH11" s="2041"/>
      <c r="BI11" s="2042"/>
      <c r="BJ11" s="250" t="s">
        <v>1766</v>
      </c>
      <c r="BK11" s="494"/>
      <c r="BL11" s="224" t="s">
        <v>1767</v>
      </c>
      <c r="BN11" s="81">
        <v>3</v>
      </c>
      <c r="BO11" s="2041" t="s">
        <v>1765</v>
      </c>
      <c r="BP11" s="2041"/>
      <c r="BQ11" s="2042"/>
      <c r="BR11" s="250" t="s">
        <v>1766</v>
      </c>
      <c r="BS11" s="494"/>
      <c r="BT11" s="224" t="s">
        <v>1767</v>
      </c>
      <c r="BV11" s="81">
        <v>3</v>
      </c>
      <c r="BW11" s="2041" t="s">
        <v>1765</v>
      </c>
      <c r="BX11" s="2041"/>
      <c r="BY11" s="2042"/>
      <c r="BZ11" s="998" t="s">
        <v>1766</v>
      </c>
      <c r="CA11" s="494"/>
      <c r="CB11" s="846" t="s">
        <v>1767</v>
      </c>
      <c r="CD11" s="81">
        <v>3</v>
      </c>
      <c r="CE11" s="2041" t="s">
        <v>1765</v>
      </c>
      <c r="CF11" s="2041"/>
      <c r="CG11" s="2042"/>
      <c r="CH11" s="250" t="s">
        <v>1766</v>
      </c>
      <c r="CI11" s="494"/>
      <c r="CJ11" s="224" t="s">
        <v>1767</v>
      </c>
    </row>
    <row r="12" spans="2:88" ht="15" customHeight="1">
      <c r="B12" s="113">
        <v>4</v>
      </c>
      <c r="C12" s="1648" t="s">
        <v>1768</v>
      </c>
      <c r="D12" s="1648"/>
      <c r="E12" s="1648"/>
      <c r="F12" s="334" t="s">
        <v>1769</v>
      </c>
      <c r="G12" s="479"/>
      <c r="H12" s="224" t="s">
        <v>1770</v>
      </c>
      <c r="J12" s="81">
        <v>4</v>
      </c>
      <c r="K12" s="2041" t="s">
        <v>1771</v>
      </c>
      <c r="L12" s="2041"/>
      <c r="M12" s="2042"/>
      <c r="N12" s="735" t="s">
        <v>1772</v>
      </c>
      <c r="O12" s="493"/>
      <c r="P12" s="736" t="s">
        <v>1773</v>
      </c>
      <c r="R12" s="81">
        <v>4</v>
      </c>
      <c r="S12" s="2041" t="s">
        <v>1771</v>
      </c>
      <c r="T12" s="2041"/>
      <c r="U12" s="2042"/>
      <c r="V12" s="735" t="s">
        <v>1772</v>
      </c>
      <c r="W12" s="737"/>
      <c r="X12" s="736" t="s">
        <v>1773</v>
      </c>
      <c r="Z12" s="81">
        <v>4</v>
      </c>
      <c r="AA12" s="2041" t="s">
        <v>1771</v>
      </c>
      <c r="AB12" s="2041"/>
      <c r="AC12" s="2042"/>
      <c r="AD12" s="735" t="s">
        <v>1772</v>
      </c>
      <c r="AE12" s="252"/>
      <c r="AF12" s="736" t="s">
        <v>1773</v>
      </c>
      <c r="AH12" s="81">
        <v>4</v>
      </c>
      <c r="AI12" s="2041" t="s">
        <v>1771</v>
      </c>
      <c r="AJ12" s="2041"/>
      <c r="AK12" s="2042"/>
      <c r="AL12" s="735" t="s">
        <v>1772</v>
      </c>
      <c r="AM12" s="493"/>
      <c r="AN12" s="736" t="s">
        <v>1773</v>
      </c>
      <c r="AP12" s="81">
        <v>4</v>
      </c>
      <c r="AQ12" s="2041" t="s">
        <v>1771</v>
      </c>
      <c r="AR12" s="2041"/>
      <c r="AS12" s="2042"/>
      <c r="AT12" s="735" t="s">
        <v>1772</v>
      </c>
      <c r="AU12" s="252"/>
      <c r="AV12" s="736" t="s">
        <v>1773</v>
      </c>
      <c r="AX12" s="81">
        <v>4</v>
      </c>
      <c r="AY12" s="2041" t="s">
        <v>1771</v>
      </c>
      <c r="AZ12" s="2041"/>
      <c r="BA12" s="2042"/>
      <c r="BB12" s="735" t="s">
        <v>1772</v>
      </c>
      <c r="BC12" s="493"/>
      <c r="BD12" s="736" t="s">
        <v>1773</v>
      </c>
      <c r="BF12" s="81">
        <v>4</v>
      </c>
      <c r="BG12" s="2041" t="s">
        <v>1771</v>
      </c>
      <c r="BH12" s="2041"/>
      <c r="BI12" s="2042"/>
      <c r="BJ12" s="735" t="s">
        <v>1772</v>
      </c>
      <c r="BK12" s="493"/>
      <c r="BL12" s="736" t="s">
        <v>1773</v>
      </c>
      <c r="BN12" s="81">
        <v>4</v>
      </c>
      <c r="BO12" s="2041" t="s">
        <v>1771</v>
      </c>
      <c r="BP12" s="2041"/>
      <c r="BQ12" s="2042"/>
      <c r="BR12" s="735" t="s">
        <v>1772</v>
      </c>
      <c r="BS12" s="737"/>
      <c r="BT12" s="736" t="s">
        <v>1773</v>
      </c>
      <c r="BV12" s="81">
        <v>4</v>
      </c>
      <c r="BW12" s="2041" t="s">
        <v>1771</v>
      </c>
      <c r="BX12" s="2041"/>
      <c r="BY12" s="2042"/>
      <c r="BZ12" s="1001" t="s">
        <v>1774</v>
      </c>
      <c r="CA12" s="493"/>
      <c r="CB12" s="1002" t="s">
        <v>1775</v>
      </c>
      <c r="CD12" s="81">
        <v>4</v>
      </c>
      <c r="CE12" s="2041" t="s">
        <v>1771</v>
      </c>
      <c r="CF12" s="2041"/>
      <c r="CG12" s="2042"/>
      <c r="CH12" s="735" t="s">
        <v>1772</v>
      </c>
      <c r="CI12" s="252"/>
      <c r="CJ12" s="736" t="s">
        <v>1773</v>
      </c>
    </row>
    <row r="13" spans="2:88" ht="15" customHeight="1">
      <c r="B13" s="184">
        <v>5</v>
      </c>
      <c r="C13" s="1648" t="s">
        <v>1776</v>
      </c>
      <c r="D13" s="1648"/>
      <c r="E13" s="1648"/>
      <c r="F13" s="334" t="s">
        <v>1018</v>
      </c>
      <c r="G13" s="737"/>
      <c r="H13" s="224" t="s">
        <v>1777</v>
      </c>
      <c r="J13" s="298">
        <v>5</v>
      </c>
      <c r="K13" s="2042" t="s">
        <v>1778</v>
      </c>
      <c r="L13" s="2580"/>
      <c r="M13" s="2580"/>
      <c r="N13" s="734" t="s">
        <v>1779</v>
      </c>
      <c r="O13" s="723"/>
      <c r="P13" s="736" t="s">
        <v>1773</v>
      </c>
      <c r="R13" s="298">
        <v>5</v>
      </c>
      <c r="S13" s="2042" t="s">
        <v>1778</v>
      </c>
      <c r="T13" s="2580"/>
      <c r="U13" s="2580"/>
      <c r="V13" s="734" t="s">
        <v>1779</v>
      </c>
      <c r="W13" s="244"/>
      <c r="X13" s="736" t="s">
        <v>1773</v>
      </c>
      <c r="Z13" s="298">
        <v>5</v>
      </c>
      <c r="AA13" s="2042" t="s">
        <v>1778</v>
      </c>
      <c r="AB13" s="2580"/>
      <c r="AC13" s="2580"/>
      <c r="AD13" s="734" t="s">
        <v>1779</v>
      </c>
      <c r="AE13" s="251"/>
      <c r="AF13" s="736" t="s">
        <v>1773</v>
      </c>
      <c r="AH13" s="298">
        <v>5</v>
      </c>
      <c r="AI13" s="2042" t="s">
        <v>1778</v>
      </c>
      <c r="AJ13" s="2580"/>
      <c r="AK13" s="2580"/>
      <c r="AL13" s="734" t="s">
        <v>1779</v>
      </c>
      <c r="AM13" s="723"/>
      <c r="AN13" s="736" t="s">
        <v>1773</v>
      </c>
      <c r="AP13" s="298">
        <v>5</v>
      </c>
      <c r="AQ13" s="2042" t="s">
        <v>1778</v>
      </c>
      <c r="AR13" s="2580"/>
      <c r="AS13" s="2580"/>
      <c r="AT13" s="734" t="s">
        <v>1779</v>
      </c>
      <c r="AU13" s="251"/>
      <c r="AV13" s="736" t="s">
        <v>1773</v>
      </c>
      <c r="AX13" s="298">
        <v>5</v>
      </c>
      <c r="AY13" s="2042" t="s">
        <v>1778</v>
      </c>
      <c r="AZ13" s="2580"/>
      <c r="BA13" s="2580"/>
      <c r="BB13" s="734" t="s">
        <v>1779</v>
      </c>
      <c r="BC13" s="723"/>
      <c r="BD13" s="736" t="s">
        <v>1773</v>
      </c>
      <c r="BF13" s="298">
        <v>5</v>
      </c>
      <c r="BG13" s="2042" t="s">
        <v>1778</v>
      </c>
      <c r="BH13" s="2580"/>
      <c r="BI13" s="2580"/>
      <c r="BJ13" s="734" t="s">
        <v>1779</v>
      </c>
      <c r="BK13" s="723"/>
      <c r="BL13" s="736" t="s">
        <v>1773</v>
      </c>
      <c r="BN13" s="298">
        <v>5</v>
      </c>
      <c r="BO13" s="2042" t="s">
        <v>1778</v>
      </c>
      <c r="BP13" s="2580"/>
      <c r="BQ13" s="2580"/>
      <c r="BR13" s="734" t="s">
        <v>1779</v>
      </c>
      <c r="BS13" s="244"/>
      <c r="BT13" s="736" t="s">
        <v>1773</v>
      </c>
      <c r="BV13" s="298">
        <v>5</v>
      </c>
      <c r="BW13" s="2042" t="s">
        <v>1778</v>
      </c>
      <c r="BX13" s="2580"/>
      <c r="BY13" s="2580"/>
      <c r="BZ13" s="1000" t="s">
        <v>1780</v>
      </c>
      <c r="CA13" s="723"/>
      <c r="CB13" s="1002" t="s">
        <v>1775</v>
      </c>
      <c r="CD13" s="298">
        <v>5</v>
      </c>
      <c r="CE13" s="2042" t="s">
        <v>1778</v>
      </c>
      <c r="CF13" s="2580"/>
      <c r="CG13" s="2580"/>
      <c r="CH13" s="734" t="s">
        <v>1779</v>
      </c>
      <c r="CI13" s="251"/>
      <c r="CJ13" s="736" t="s">
        <v>1773</v>
      </c>
    </row>
    <row r="14" spans="2:88" ht="15" customHeight="1">
      <c r="B14" s="184">
        <v>6</v>
      </c>
      <c r="C14" s="1648" t="s">
        <v>1289</v>
      </c>
      <c r="D14" s="1648"/>
      <c r="E14" s="1648"/>
      <c r="F14" s="334" t="s">
        <v>691</v>
      </c>
      <c r="G14" s="494">
        <f>G9*G13</f>
        <v>0</v>
      </c>
      <c r="H14" s="224" t="s">
        <v>382</v>
      </c>
      <c r="J14" s="81">
        <v>6</v>
      </c>
      <c r="K14" s="2042" t="s">
        <v>1677</v>
      </c>
      <c r="L14" s="2580"/>
      <c r="M14" s="2580"/>
      <c r="N14" s="250" t="s">
        <v>1781</v>
      </c>
      <c r="O14" s="493"/>
      <c r="P14" s="739" t="s">
        <v>1782</v>
      </c>
      <c r="R14" s="81">
        <v>6</v>
      </c>
      <c r="S14" s="2042" t="s">
        <v>1677</v>
      </c>
      <c r="T14" s="2580"/>
      <c r="U14" s="2580"/>
      <c r="V14" s="250" t="s">
        <v>1781</v>
      </c>
      <c r="W14" s="737"/>
      <c r="X14" s="739" t="s">
        <v>1782</v>
      </c>
      <c r="Z14" s="81">
        <v>6</v>
      </c>
      <c r="AA14" s="2042" t="s">
        <v>1677</v>
      </c>
      <c r="AB14" s="2580"/>
      <c r="AC14" s="2580"/>
      <c r="AD14" s="250" t="s">
        <v>1781</v>
      </c>
      <c r="AE14" s="494"/>
      <c r="AF14" s="739" t="s">
        <v>1782</v>
      </c>
      <c r="AH14" s="81">
        <v>6</v>
      </c>
      <c r="AI14" s="2042" t="s">
        <v>1677</v>
      </c>
      <c r="AJ14" s="2580"/>
      <c r="AK14" s="2580"/>
      <c r="AL14" s="250" t="s">
        <v>1781</v>
      </c>
      <c r="AM14" s="493"/>
      <c r="AN14" s="739" t="s">
        <v>1782</v>
      </c>
      <c r="AP14" s="81">
        <v>6</v>
      </c>
      <c r="AQ14" s="2042" t="s">
        <v>1677</v>
      </c>
      <c r="AR14" s="2580"/>
      <c r="AS14" s="2580"/>
      <c r="AT14" s="250" t="s">
        <v>1781</v>
      </c>
      <c r="AU14" s="494"/>
      <c r="AV14" s="739" t="s">
        <v>1782</v>
      </c>
      <c r="AX14" s="81">
        <v>6</v>
      </c>
      <c r="AY14" s="2042" t="s">
        <v>1677</v>
      </c>
      <c r="AZ14" s="2580"/>
      <c r="BA14" s="2580"/>
      <c r="BB14" s="250" t="s">
        <v>1781</v>
      </c>
      <c r="BC14" s="493"/>
      <c r="BD14" s="739" t="s">
        <v>1782</v>
      </c>
      <c r="BF14" s="81">
        <v>6</v>
      </c>
      <c r="BG14" s="2042" t="s">
        <v>1677</v>
      </c>
      <c r="BH14" s="2580"/>
      <c r="BI14" s="2580"/>
      <c r="BJ14" s="250" t="s">
        <v>1781</v>
      </c>
      <c r="BK14" s="493"/>
      <c r="BL14" s="739" t="s">
        <v>1782</v>
      </c>
      <c r="BN14" s="81">
        <v>6</v>
      </c>
      <c r="BO14" s="2042" t="s">
        <v>1677</v>
      </c>
      <c r="BP14" s="2580"/>
      <c r="BQ14" s="2580"/>
      <c r="BR14" s="250" t="s">
        <v>1781</v>
      </c>
      <c r="BS14" s="737"/>
      <c r="BT14" s="739" t="s">
        <v>1782</v>
      </c>
      <c r="BV14" s="81">
        <v>6</v>
      </c>
      <c r="BW14" s="2042" t="s">
        <v>1677</v>
      </c>
      <c r="BX14" s="2580"/>
      <c r="BY14" s="2580"/>
      <c r="BZ14" s="998" t="s">
        <v>1678</v>
      </c>
      <c r="CA14" s="493"/>
      <c r="CB14" s="1003" t="s">
        <v>1679</v>
      </c>
      <c r="CD14" s="81">
        <v>6</v>
      </c>
      <c r="CE14" s="2042" t="s">
        <v>1677</v>
      </c>
      <c r="CF14" s="2580"/>
      <c r="CG14" s="2580"/>
      <c r="CH14" s="250" t="s">
        <v>1781</v>
      </c>
      <c r="CI14" s="494"/>
      <c r="CJ14" s="739" t="s">
        <v>1782</v>
      </c>
    </row>
    <row r="15" spans="2:88" ht="15" customHeight="1">
      <c r="B15" s="184">
        <v>7</v>
      </c>
      <c r="C15" s="1648" t="s">
        <v>1783</v>
      </c>
      <c r="D15" s="1648"/>
      <c r="E15" s="1648"/>
      <c r="F15" s="334" t="s">
        <v>1784</v>
      </c>
      <c r="G15" s="479"/>
      <c r="H15" s="224" t="s">
        <v>1758</v>
      </c>
      <c r="J15" s="78">
        <v>7</v>
      </c>
      <c r="K15" s="2042" t="s">
        <v>1680</v>
      </c>
      <c r="L15" s="2580"/>
      <c r="M15" s="2580"/>
      <c r="N15" s="250" t="s">
        <v>1785</v>
      </c>
      <c r="O15" s="493"/>
      <c r="P15" s="739" t="s">
        <v>1782</v>
      </c>
      <c r="R15" s="78">
        <v>7</v>
      </c>
      <c r="S15" s="2042" t="s">
        <v>1680</v>
      </c>
      <c r="T15" s="2580"/>
      <c r="U15" s="2580"/>
      <c r="V15" s="250" t="s">
        <v>1785</v>
      </c>
      <c r="W15" s="737"/>
      <c r="X15" s="739" t="s">
        <v>1782</v>
      </c>
      <c r="Z15" s="78">
        <v>7</v>
      </c>
      <c r="AA15" s="2042" t="s">
        <v>1680</v>
      </c>
      <c r="AB15" s="2580"/>
      <c r="AC15" s="2580"/>
      <c r="AD15" s="250" t="s">
        <v>1785</v>
      </c>
      <c r="AE15" s="494"/>
      <c r="AF15" s="739" t="s">
        <v>1782</v>
      </c>
      <c r="AH15" s="78">
        <v>7</v>
      </c>
      <c r="AI15" s="2042" t="s">
        <v>1680</v>
      </c>
      <c r="AJ15" s="2580"/>
      <c r="AK15" s="2580"/>
      <c r="AL15" s="250" t="s">
        <v>1785</v>
      </c>
      <c r="AM15" s="493"/>
      <c r="AN15" s="739" t="s">
        <v>1782</v>
      </c>
      <c r="AP15" s="78">
        <v>7</v>
      </c>
      <c r="AQ15" s="2042" t="s">
        <v>1680</v>
      </c>
      <c r="AR15" s="2580"/>
      <c r="AS15" s="2580"/>
      <c r="AT15" s="250" t="s">
        <v>1785</v>
      </c>
      <c r="AU15" s="494"/>
      <c r="AV15" s="739" t="s">
        <v>1782</v>
      </c>
      <c r="AX15" s="78">
        <v>7</v>
      </c>
      <c r="AY15" s="2042" t="s">
        <v>1680</v>
      </c>
      <c r="AZ15" s="2580"/>
      <c r="BA15" s="2580"/>
      <c r="BB15" s="250" t="s">
        <v>1785</v>
      </c>
      <c r="BC15" s="493"/>
      <c r="BD15" s="739" t="s">
        <v>1782</v>
      </c>
      <c r="BF15" s="78">
        <v>7</v>
      </c>
      <c r="BG15" s="2042" t="s">
        <v>1680</v>
      </c>
      <c r="BH15" s="2580"/>
      <c r="BI15" s="2580"/>
      <c r="BJ15" s="250" t="s">
        <v>1785</v>
      </c>
      <c r="BK15" s="493"/>
      <c r="BL15" s="739" t="s">
        <v>1782</v>
      </c>
      <c r="BN15" s="78">
        <v>7</v>
      </c>
      <c r="BO15" s="2042" t="s">
        <v>1680</v>
      </c>
      <c r="BP15" s="2580"/>
      <c r="BQ15" s="2580"/>
      <c r="BR15" s="250" t="s">
        <v>1785</v>
      </c>
      <c r="BS15" s="737"/>
      <c r="BT15" s="739" t="s">
        <v>1782</v>
      </c>
      <c r="BV15" s="78">
        <v>7</v>
      </c>
      <c r="BW15" s="2042" t="s">
        <v>1680</v>
      </c>
      <c r="BX15" s="2580"/>
      <c r="BY15" s="2580"/>
      <c r="BZ15" s="998" t="s">
        <v>1681</v>
      </c>
      <c r="CA15" s="493"/>
      <c r="CB15" s="1003" t="s">
        <v>1679</v>
      </c>
      <c r="CD15" s="78">
        <v>7</v>
      </c>
      <c r="CE15" s="2042" t="s">
        <v>1680</v>
      </c>
      <c r="CF15" s="2580"/>
      <c r="CG15" s="2580"/>
      <c r="CH15" s="250" t="s">
        <v>1785</v>
      </c>
      <c r="CI15" s="494"/>
      <c r="CJ15" s="739" t="s">
        <v>1782</v>
      </c>
    </row>
    <row r="16" spans="2:88" ht="15" customHeight="1" thickBot="1">
      <c r="B16" s="305">
        <v>8</v>
      </c>
      <c r="C16" s="1646" t="s">
        <v>1786</v>
      </c>
      <c r="D16" s="1646"/>
      <c r="E16" s="1646"/>
      <c r="F16" s="1677" t="s">
        <v>1787</v>
      </c>
      <c r="G16" s="1677"/>
      <c r="H16" s="1678"/>
      <c r="J16" s="212">
        <v>8</v>
      </c>
      <c r="K16" s="2044" t="s">
        <v>1682</v>
      </c>
      <c r="L16" s="2044"/>
      <c r="M16" s="2031"/>
      <c r="N16" s="253" t="s">
        <v>1027</v>
      </c>
      <c r="O16" s="559">
        <f>O15-O14</f>
        <v>0</v>
      </c>
      <c r="P16" s="740" t="s">
        <v>1782</v>
      </c>
      <c r="R16" s="212">
        <v>8</v>
      </c>
      <c r="S16" s="2044" t="s">
        <v>1682</v>
      </c>
      <c r="T16" s="2044"/>
      <c r="U16" s="2031"/>
      <c r="V16" s="253" t="s">
        <v>1027</v>
      </c>
      <c r="W16" s="760">
        <f>W15-W14</f>
        <v>0</v>
      </c>
      <c r="X16" s="740" t="s">
        <v>1782</v>
      </c>
      <c r="Z16" s="212">
        <v>8</v>
      </c>
      <c r="AA16" s="2044" t="s">
        <v>1682</v>
      </c>
      <c r="AB16" s="2044"/>
      <c r="AC16" s="2031"/>
      <c r="AD16" s="253" t="s">
        <v>1027</v>
      </c>
      <c r="AE16" s="528">
        <f>AE15-AE14</f>
        <v>0</v>
      </c>
      <c r="AF16" s="740" t="s">
        <v>1782</v>
      </c>
      <c r="AH16" s="212">
        <v>8</v>
      </c>
      <c r="AI16" s="2044" t="s">
        <v>1682</v>
      </c>
      <c r="AJ16" s="2044"/>
      <c r="AK16" s="2031"/>
      <c r="AL16" s="253" t="s">
        <v>1027</v>
      </c>
      <c r="AM16" s="559">
        <f>AM15-AM14</f>
        <v>0</v>
      </c>
      <c r="AN16" s="740" t="s">
        <v>1782</v>
      </c>
      <c r="AP16" s="212">
        <v>8</v>
      </c>
      <c r="AQ16" s="2044" t="s">
        <v>1682</v>
      </c>
      <c r="AR16" s="2044"/>
      <c r="AS16" s="2031"/>
      <c r="AT16" s="253" t="s">
        <v>1027</v>
      </c>
      <c r="AU16" s="528">
        <f>AU15-AU14</f>
        <v>0</v>
      </c>
      <c r="AV16" s="740" t="s">
        <v>1782</v>
      </c>
      <c r="AX16" s="212">
        <v>8</v>
      </c>
      <c r="AY16" s="2044" t="s">
        <v>1682</v>
      </c>
      <c r="AZ16" s="2044"/>
      <c r="BA16" s="2031"/>
      <c r="BB16" s="253" t="s">
        <v>1027</v>
      </c>
      <c r="BC16" s="559">
        <f>BC15-BC14</f>
        <v>0</v>
      </c>
      <c r="BD16" s="740" t="s">
        <v>1782</v>
      </c>
      <c r="BF16" s="212">
        <v>8</v>
      </c>
      <c r="BG16" s="2044" t="s">
        <v>1682</v>
      </c>
      <c r="BH16" s="2044"/>
      <c r="BI16" s="2031"/>
      <c r="BJ16" s="253" t="s">
        <v>1027</v>
      </c>
      <c r="BK16" s="559">
        <f>BK15-BK14</f>
        <v>0</v>
      </c>
      <c r="BL16" s="740" t="s">
        <v>1782</v>
      </c>
      <c r="BN16" s="212">
        <v>8</v>
      </c>
      <c r="BO16" s="2044" t="s">
        <v>1682</v>
      </c>
      <c r="BP16" s="2044"/>
      <c r="BQ16" s="2031"/>
      <c r="BR16" s="253" t="s">
        <v>1027</v>
      </c>
      <c r="BS16" s="760">
        <f>BS15-BS14</f>
        <v>0</v>
      </c>
      <c r="BT16" s="740" t="s">
        <v>1782</v>
      </c>
      <c r="BV16" s="212">
        <v>8</v>
      </c>
      <c r="BW16" s="2044" t="s">
        <v>1682</v>
      </c>
      <c r="BX16" s="2044"/>
      <c r="BY16" s="2031"/>
      <c r="BZ16" s="1004" t="s">
        <v>1027</v>
      </c>
      <c r="CA16" s="559">
        <f>CA15-CA14</f>
        <v>0</v>
      </c>
      <c r="CB16" s="1005" t="s">
        <v>1679</v>
      </c>
      <c r="CD16" s="212">
        <v>8</v>
      </c>
      <c r="CE16" s="2044" t="s">
        <v>1682</v>
      </c>
      <c r="CF16" s="2044"/>
      <c r="CG16" s="2031"/>
      <c r="CH16" s="253" t="s">
        <v>1027</v>
      </c>
      <c r="CI16" s="528">
        <f>CI15-CI14</f>
        <v>0</v>
      </c>
      <c r="CJ16" s="740" t="s">
        <v>1782</v>
      </c>
    </row>
    <row r="17" spans="10:88" ht="15" customHeight="1" thickBot="1">
      <c r="J17" s="212">
        <v>9</v>
      </c>
      <c r="K17" s="2044" t="s">
        <v>1788</v>
      </c>
      <c r="L17" s="2044"/>
      <c r="M17" s="2031"/>
      <c r="N17" s="227" t="s">
        <v>1769</v>
      </c>
      <c r="O17" s="252"/>
      <c r="P17" s="229" t="s">
        <v>1789</v>
      </c>
      <c r="R17" s="212">
        <v>9</v>
      </c>
      <c r="S17" s="2044" t="s">
        <v>1788</v>
      </c>
      <c r="T17" s="2044"/>
      <c r="U17" s="2031"/>
      <c r="V17" s="227" t="s">
        <v>1769</v>
      </c>
      <c r="W17" s="479"/>
      <c r="X17" s="229" t="s">
        <v>1789</v>
      </c>
      <c r="Z17" s="212">
        <v>9</v>
      </c>
      <c r="AA17" s="2044" t="s">
        <v>1788</v>
      </c>
      <c r="AB17" s="2044"/>
      <c r="AC17" s="2031"/>
      <c r="AD17" s="227" t="s">
        <v>1769</v>
      </c>
      <c r="AE17" s="252"/>
      <c r="AF17" s="229" t="s">
        <v>1789</v>
      </c>
      <c r="AH17" s="212">
        <v>9</v>
      </c>
      <c r="AI17" s="2044" t="s">
        <v>1788</v>
      </c>
      <c r="AJ17" s="2044"/>
      <c r="AK17" s="2031"/>
      <c r="AL17" s="227" t="s">
        <v>1769</v>
      </c>
      <c r="AM17" s="252"/>
      <c r="AN17" s="229" t="s">
        <v>1789</v>
      </c>
      <c r="AP17" s="212">
        <v>9</v>
      </c>
      <c r="AQ17" s="2044" t="s">
        <v>1788</v>
      </c>
      <c r="AR17" s="2044"/>
      <c r="AS17" s="2031"/>
      <c r="AT17" s="227" t="s">
        <v>1769</v>
      </c>
      <c r="AU17" s="252"/>
      <c r="AV17" s="229" t="s">
        <v>1789</v>
      </c>
      <c r="AX17" s="212">
        <v>9</v>
      </c>
      <c r="AY17" s="2044" t="s">
        <v>1788</v>
      </c>
      <c r="AZ17" s="2044"/>
      <c r="BA17" s="2031"/>
      <c r="BB17" s="227" t="s">
        <v>1769</v>
      </c>
      <c r="BC17" s="252"/>
      <c r="BD17" s="229" t="s">
        <v>1789</v>
      </c>
      <c r="BF17" s="212">
        <v>9</v>
      </c>
      <c r="BG17" s="2044" t="s">
        <v>1788</v>
      </c>
      <c r="BH17" s="2044"/>
      <c r="BI17" s="2031"/>
      <c r="BJ17" s="227" t="s">
        <v>1769</v>
      </c>
      <c r="BK17" s="252"/>
      <c r="BL17" s="229" t="s">
        <v>1789</v>
      </c>
      <c r="BN17" s="212">
        <v>9</v>
      </c>
      <c r="BO17" s="2044" t="s">
        <v>1788</v>
      </c>
      <c r="BP17" s="2044"/>
      <c r="BQ17" s="2031"/>
      <c r="BR17" s="227" t="s">
        <v>1769</v>
      </c>
      <c r="BS17" s="479"/>
      <c r="BT17" s="229" t="s">
        <v>1789</v>
      </c>
      <c r="BV17" s="212">
        <v>9</v>
      </c>
      <c r="BW17" s="2044" t="s">
        <v>1788</v>
      </c>
      <c r="BX17" s="2044"/>
      <c r="BY17" s="2031"/>
      <c r="BZ17" s="342" t="s">
        <v>1769</v>
      </c>
      <c r="CA17" s="252"/>
      <c r="CB17" s="847" t="s">
        <v>1789</v>
      </c>
      <c r="CD17" s="212">
        <v>9</v>
      </c>
      <c r="CE17" s="2044" t="s">
        <v>1788</v>
      </c>
      <c r="CF17" s="2044"/>
      <c r="CG17" s="2031"/>
      <c r="CH17" s="227" t="s">
        <v>1769</v>
      </c>
      <c r="CI17" s="252"/>
      <c r="CJ17" s="229" t="s">
        <v>1789</v>
      </c>
    </row>
    <row r="18" spans="10:88" ht="15" customHeight="1">
      <c r="J18" s="741">
        <v>10</v>
      </c>
      <c r="K18" s="742" t="s">
        <v>1683</v>
      </c>
      <c r="L18" s="742"/>
      <c r="M18" s="743"/>
      <c r="N18" s="221" t="s">
        <v>1790</v>
      </c>
      <c r="O18" s="527">
        <v>0</v>
      </c>
      <c r="P18" s="222" t="s">
        <v>1791</v>
      </c>
      <c r="R18" s="741">
        <v>10</v>
      </c>
      <c r="S18" s="742" t="s">
        <v>1683</v>
      </c>
      <c r="T18" s="742"/>
      <c r="U18" s="743"/>
      <c r="V18" s="221" t="s">
        <v>1790</v>
      </c>
      <c r="W18" s="530">
        <f>O18</f>
        <v>0</v>
      </c>
      <c r="X18" s="222" t="s">
        <v>1791</v>
      </c>
      <c r="Z18" s="741">
        <v>10</v>
      </c>
      <c r="AA18" s="742" t="s">
        <v>1683</v>
      </c>
      <c r="AB18" s="742"/>
      <c r="AC18" s="743"/>
      <c r="AD18" s="221" t="s">
        <v>1790</v>
      </c>
      <c r="AE18" s="90">
        <f>O18</f>
        <v>0</v>
      </c>
      <c r="AF18" s="222" t="s">
        <v>1791</v>
      </c>
      <c r="AH18" s="741">
        <v>10</v>
      </c>
      <c r="AI18" s="742" t="s">
        <v>1683</v>
      </c>
      <c r="AJ18" s="742"/>
      <c r="AK18" s="743"/>
      <c r="AL18" s="221" t="s">
        <v>1790</v>
      </c>
      <c r="AM18" s="527">
        <f>O18</f>
        <v>0</v>
      </c>
      <c r="AN18" s="222" t="s">
        <v>1791</v>
      </c>
      <c r="AP18" s="741">
        <v>10</v>
      </c>
      <c r="AQ18" s="742" t="s">
        <v>1683</v>
      </c>
      <c r="AR18" s="742"/>
      <c r="AS18" s="743"/>
      <c r="AT18" s="221" t="s">
        <v>1790</v>
      </c>
      <c r="AU18" s="90">
        <f>-O18</f>
        <v>0</v>
      </c>
      <c r="AV18" s="222" t="s">
        <v>1791</v>
      </c>
      <c r="AX18" s="741">
        <v>10</v>
      </c>
      <c r="AY18" s="742" t="s">
        <v>1683</v>
      </c>
      <c r="AZ18" s="742"/>
      <c r="BA18" s="743"/>
      <c r="BB18" s="221" t="s">
        <v>1790</v>
      </c>
      <c r="BC18" s="527">
        <f>O18</f>
        <v>0</v>
      </c>
      <c r="BD18" s="222" t="s">
        <v>1791</v>
      </c>
      <c r="BF18" s="741">
        <v>10</v>
      </c>
      <c r="BG18" s="742" t="s">
        <v>1683</v>
      </c>
      <c r="BH18" s="742"/>
      <c r="BI18" s="743"/>
      <c r="BJ18" s="221" t="s">
        <v>1790</v>
      </c>
      <c r="BK18" s="527">
        <f>O18</f>
        <v>0</v>
      </c>
      <c r="BL18" s="222" t="s">
        <v>1791</v>
      </c>
      <c r="BN18" s="741">
        <v>10</v>
      </c>
      <c r="BO18" s="742" t="s">
        <v>1683</v>
      </c>
      <c r="BP18" s="742"/>
      <c r="BQ18" s="743"/>
      <c r="BR18" s="221" t="s">
        <v>1790</v>
      </c>
      <c r="BS18" s="530">
        <f>O18</f>
        <v>0</v>
      </c>
      <c r="BT18" s="222" t="s">
        <v>1791</v>
      </c>
      <c r="BV18" s="741">
        <v>10</v>
      </c>
      <c r="BW18" s="742" t="s">
        <v>1683</v>
      </c>
      <c r="BX18" s="742"/>
      <c r="BY18" s="743"/>
      <c r="BZ18" s="327" t="s">
        <v>1684</v>
      </c>
      <c r="CA18" s="527">
        <f>O18</f>
        <v>0</v>
      </c>
      <c r="CB18" s="845" t="s">
        <v>1791</v>
      </c>
      <c r="CD18" s="741">
        <v>10</v>
      </c>
      <c r="CE18" s="742" t="s">
        <v>1683</v>
      </c>
      <c r="CF18" s="742"/>
      <c r="CG18" s="743"/>
      <c r="CH18" s="221" t="s">
        <v>1790</v>
      </c>
      <c r="CI18" s="90">
        <f>O18</f>
        <v>0</v>
      </c>
      <c r="CJ18" s="222" t="s">
        <v>1791</v>
      </c>
    </row>
    <row r="19" spans="10:88" ht="15" customHeight="1" thickBot="1">
      <c r="J19" s="744">
        <v>11</v>
      </c>
      <c r="K19" s="745" t="s">
        <v>1686</v>
      </c>
      <c r="L19" s="745"/>
      <c r="M19" s="746"/>
      <c r="N19" s="335" t="s">
        <v>1792</v>
      </c>
      <c r="O19" s="497" t="e">
        <f>'1.3. Źródło c.o.'!Q119</f>
        <v>#DIV/0!</v>
      </c>
      <c r="P19" s="336" t="s">
        <v>371</v>
      </c>
      <c r="R19" s="744">
        <v>11</v>
      </c>
      <c r="S19" s="745" t="s">
        <v>1686</v>
      </c>
      <c r="T19" s="745"/>
      <c r="U19" s="746"/>
      <c r="V19" s="335" t="s">
        <v>1792</v>
      </c>
      <c r="W19" s="525" t="e">
        <f>O19</f>
        <v>#DIV/0!</v>
      </c>
      <c r="X19" s="336" t="s">
        <v>371</v>
      </c>
      <c r="Z19" s="744">
        <v>11</v>
      </c>
      <c r="AA19" s="745" t="s">
        <v>1686</v>
      </c>
      <c r="AB19" s="745"/>
      <c r="AC19" s="746"/>
      <c r="AD19" s="335" t="s">
        <v>1792</v>
      </c>
      <c r="AE19" s="525" t="e">
        <f>O19</f>
        <v>#DIV/0!</v>
      </c>
      <c r="AF19" s="336" t="s">
        <v>371</v>
      </c>
      <c r="AH19" s="744">
        <v>11</v>
      </c>
      <c r="AI19" s="745" t="s">
        <v>1686</v>
      </c>
      <c r="AJ19" s="745"/>
      <c r="AK19" s="746"/>
      <c r="AL19" s="335" t="s">
        <v>1792</v>
      </c>
      <c r="AM19" s="497" t="e">
        <f>O19</f>
        <v>#DIV/0!</v>
      </c>
      <c r="AN19" s="336" t="s">
        <v>371</v>
      </c>
      <c r="AP19" s="744">
        <v>11</v>
      </c>
      <c r="AQ19" s="745" t="s">
        <v>1686</v>
      </c>
      <c r="AR19" s="745"/>
      <c r="AS19" s="746"/>
      <c r="AT19" s="335" t="s">
        <v>1792</v>
      </c>
      <c r="AU19" s="525" t="e">
        <f>O19</f>
        <v>#DIV/0!</v>
      </c>
      <c r="AV19" s="336" t="s">
        <v>371</v>
      </c>
      <c r="AX19" s="744">
        <v>11</v>
      </c>
      <c r="AY19" s="745" t="s">
        <v>1686</v>
      </c>
      <c r="AZ19" s="745"/>
      <c r="BA19" s="746"/>
      <c r="BB19" s="335" t="s">
        <v>1792</v>
      </c>
      <c r="BC19" s="497" t="e">
        <f>O19</f>
        <v>#DIV/0!</v>
      </c>
      <c r="BD19" s="336" t="s">
        <v>371</v>
      </c>
      <c r="BF19" s="744">
        <v>11</v>
      </c>
      <c r="BG19" s="745" t="s">
        <v>1686</v>
      </c>
      <c r="BH19" s="745"/>
      <c r="BI19" s="746"/>
      <c r="BJ19" s="335" t="s">
        <v>1792</v>
      </c>
      <c r="BK19" s="497" t="e">
        <f>O19</f>
        <v>#DIV/0!</v>
      </c>
      <c r="BL19" s="336" t="s">
        <v>371</v>
      </c>
      <c r="BN19" s="744">
        <v>11</v>
      </c>
      <c r="BO19" s="745" t="s">
        <v>1686</v>
      </c>
      <c r="BP19" s="745"/>
      <c r="BQ19" s="746"/>
      <c r="BR19" s="335" t="s">
        <v>1792</v>
      </c>
      <c r="BS19" s="525" t="e">
        <f>O19</f>
        <v>#DIV/0!</v>
      </c>
      <c r="BT19" s="336" t="s">
        <v>371</v>
      </c>
      <c r="BV19" s="744">
        <v>11</v>
      </c>
      <c r="BW19" s="745" t="s">
        <v>1686</v>
      </c>
      <c r="BX19" s="745"/>
      <c r="BY19" s="746"/>
      <c r="BZ19" s="793" t="s">
        <v>1687</v>
      </c>
      <c r="CA19" s="497" t="e">
        <f>O19</f>
        <v>#DIV/0!</v>
      </c>
      <c r="CB19" s="882" t="s">
        <v>371</v>
      </c>
      <c r="CD19" s="744">
        <v>11</v>
      </c>
      <c r="CE19" s="745" t="s">
        <v>1686</v>
      </c>
      <c r="CF19" s="745"/>
      <c r="CG19" s="746"/>
      <c r="CH19" s="335" t="s">
        <v>1792</v>
      </c>
      <c r="CI19" s="525" t="e">
        <f>O19</f>
        <v>#DIV/0!</v>
      </c>
      <c r="CJ19" s="336" t="s">
        <v>371</v>
      </c>
    </row>
    <row r="20" spans="10:88" ht="15" customHeight="1" thickBot="1">
      <c r="J20" s="747"/>
      <c r="K20" s="747"/>
      <c r="L20" s="747"/>
      <c r="M20" s="747"/>
      <c r="N20" s="747"/>
      <c r="O20" s="747"/>
      <c r="P20" s="747"/>
      <c r="R20" s="747"/>
      <c r="S20" s="747"/>
      <c r="T20" s="747"/>
      <c r="U20" s="747"/>
      <c r="V20" s="747"/>
      <c r="W20" s="747"/>
      <c r="X20" s="747"/>
      <c r="Z20" s="747"/>
      <c r="AA20" s="747"/>
      <c r="AB20" s="747"/>
      <c r="AC20" s="747"/>
      <c r="AD20" s="747"/>
      <c r="AE20" s="747"/>
      <c r="AF20" s="747"/>
      <c r="AH20" s="747"/>
      <c r="AI20" s="747"/>
      <c r="AJ20" s="747"/>
      <c r="AK20" s="747"/>
      <c r="AL20" s="747"/>
      <c r="AM20" s="747"/>
      <c r="AN20" s="747"/>
      <c r="AP20" s="747"/>
      <c r="AQ20" s="747"/>
      <c r="AR20" s="747"/>
      <c r="AS20" s="747"/>
      <c r="AT20" s="747"/>
      <c r="AU20" s="747"/>
      <c r="AV20" s="747"/>
      <c r="AX20" s="747"/>
      <c r="AY20" s="747"/>
      <c r="AZ20" s="747"/>
      <c r="BA20" s="747"/>
      <c r="BB20" s="747"/>
      <c r="BC20" s="747"/>
      <c r="BD20" s="747"/>
      <c r="BF20" s="747"/>
      <c r="BG20" s="747"/>
      <c r="BH20" s="747"/>
      <c r="BI20" s="747"/>
      <c r="BJ20" s="747"/>
      <c r="BK20" s="747"/>
      <c r="BL20" s="747"/>
      <c r="BN20" s="747"/>
      <c r="BO20" s="747"/>
      <c r="BP20" s="747"/>
      <c r="BQ20" s="747"/>
      <c r="BR20" s="747"/>
      <c r="BS20" s="747"/>
      <c r="BT20" s="747"/>
      <c r="BV20" s="111"/>
      <c r="BW20" s="111"/>
      <c r="BX20" s="111"/>
      <c r="BY20" s="111"/>
      <c r="BZ20" s="111"/>
      <c r="CA20" s="111"/>
      <c r="CB20" s="111"/>
      <c r="CD20" s="747"/>
      <c r="CE20" s="747"/>
      <c r="CF20" s="747"/>
      <c r="CG20" s="747"/>
      <c r="CH20" s="747"/>
      <c r="CI20" s="747"/>
      <c r="CJ20" s="747"/>
    </row>
    <row r="21" spans="10:88" ht="15" customHeight="1">
      <c r="J21" s="247" t="s">
        <v>93</v>
      </c>
      <c r="K21" s="748" t="s">
        <v>1700</v>
      </c>
      <c r="L21" s="394" t="s">
        <v>666</v>
      </c>
      <c r="M21" s="2635" t="s">
        <v>1793</v>
      </c>
      <c r="N21" s="2628" t="s">
        <v>1794</v>
      </c>
      <c r="O21" s="2629"/>
      <c r="P21" s="2630"/>
      <c r="R21" s="2637" t="s">
        <v>93</v>
      </c>
      <c r="S21" s="2631" t="s">
        <v>1700</v>
      </c>
      <c r="T21" s="2633" t="s">
        <v>666</v>
      </c>
      <c r="U21" s="2635" t="s">
        <v>1793</v>
      </c>
      <c r="V21" s="2628" t="s">
        <v>1794</v>
      </c>
      <c r="W21" s="2629"/>
      <c r="X21" s="2630"/>
      <c r="Z21" s="2637" t="s">
        <v>93</v>
      </c>
      <c r="AA21" s="2631" t="s">
        <v>1700</v>
      </c>
      <c r="AB21" s="2633" t="s">
        <v>666</v>
      </c>
      <c r="AC21" s="2635" t="s">
        <v>1793</v>
      </c>
      <c r="AD21" s="2628" t="s">
        <v>1794</v>
      </c>
      <c r="AE21" s="2629"/>
      <c r="AF21" s="2630"/>
      <c r="AH21" s="2637" t="s">
        <v>93</v>
      </c>
      <c r="AI21" s="2631" t="s">
        <v>1700</v>
      </c>
      <c r="AJ21" s="2633" t="s">
        <v>666</v>
      </c>
      <c r="AK21" s="2635" t="s">
        <v>1793</v>
      </c>
      <c r="AL21" s="2628" t="s">
        <v>1794</v>
      </c>
      <c r="AM21" s="2629"/>
      <c r="AN21" s="2630"/>
      <c r="AP21" s="2637" t="s">
        <v>93</v>
      </c>
      <c r="AQ21" s="2631" t="s">
        <v>1700</v>
      </c>
      <c r="AR21" s="2633" t="s">
        <v>666</v>
      </c>
      <c r="AS21" s="2635" t="s">
        <v>1793</v>
      </c>
      <c r="AT21" s="2628" t="s">
        <v>1794</v>
      </c>
      <c r="AU21" s="2629"/>
      <c r="AV21" s="2630"/>
      <c r="AX21" s="2637" t="s">
        <v>93</v>
      </c>
      <c r="AY21" s="2631" t="s">
        <v>1700</v>
      </c>
      <c r="AZ21" s="2633" t="s">
        <v>666</v>
      </c>
      <c r="BA21" s="2635" t="s">
        <v>1793</v>
      </c>
      <c r="BB21" s="2628" t="s">
        <v>1794</v>
      </c>
      <c r="BC21" s="2629"/>
      <c r="BD21" s="2630"/>
      <c r="BF21" s="2637" t="s">
        <v>93</v>
      </c>
      <c r="BG21" s="2631" t="s">
        <v>1700</v>
      </c>
      <c r="BH21" s="2633" t="s">
        <v>666</v>
      </c>
      <c r="BI21" s="2635" t="s">
        <v>1793</v>
      </c>
      <c r="BJ21" s="2628" t="s">
        <v>1794</v>
      </c>
      <c r="BK21" s="2629"/>
      <c r="BL21" s="2630"/>
      <c r="BN21" s="2637" t="s">
        <v>93</v>
      </c>
      <c r="BO21" s="2631" t="s">
        <v>1700</v>
      </c>
      <c r="BP21" s="2633" t="s">
        <v>666</v>
      </c>
      <c r="BQ21" s="2635" t="s">
        <v>1793</v>
      </c>
      <c r="BR21" s="2628" t="s">
        <v>1794</v>
      </c>
      <c r="BS21" s="2629"/>
      <c r="BT21" s="2630"/>
      <c r="BV21" s="2637" t="s">
        <v>93</v>
      </c>
      <c r="BW21" s="2631" t="s">
        <v>1700</v>
      </c>
      <c r="BX21" s="2249" t="s">
        <v>666</v>
      </c>
      <c r="BY21" s="2644" t="s">
        <v>1793</v>
      </c>
      <c r="BZ21" s="2587" t="s">
        <v>1794</v>
      </c>
      <c r="CA21" s="2639"/>
      <c r="CB21" s="2640"/>
      <c r="CD21" s="2637" t="s">
        <v>93</v>
      </c>
      <c r="CE21" s="2631" t="s">
        <v>1700</v>
      </c>
      <c r="CF21" s="2633" t="s">
        <v>666</v>
      </c>
      <c r="CG21" s="2635" t="s">
        <v>1793</v>
      </c>
      <c r="CH21" s="2628" t="s">
        <v>1794</v>
      </c>
      <c r="CI21" s="2629"/>
      <c r="CJ21" s="2630"/>
    </row>
    <row r="22" spans="10:88" ht="15" customHeight="1" thickBot="1">
      <c r="J22" s="749"/>
      <c r="K22" s="750"/>
      <c r="L22" s="335"/>
      <c r="M22" s="2636"/>
      <c r="N22" s="253">
        <v>1</v>
      </c>
      <c r="O22" s="227">
        <v>2</v>
      </c>
      <c r="P22" s="229">
        <v>3</v>
      </c>
      <c r="R22" s="2638"/>
      <c r="S22" s="2632"/>
      <c r="T22" s="2634"/>
      <c r="U22" s="2636"/>
      <c r="V22" s="253">
        <v>1</v>
      </c>
      <c r="W22" s="227">
        <v>2</v>
      </c>
      <c r="X22" s="229">
        <v>3</v>
      </c>
      <c r="Z22" s="2638"/>
      <c r="AA22" s="2632"/>
      <c r="AB22" s="2634"/>
      <c r="AC22" s="2636"/>
      <c r="AD22" s="253">
        <v>1</v>
      </c>
      <c r="AE22" s="227">
        <v>2</v>
      </c>
      <c r="AF22" s="229">
        <v>3</v>
      </c>
      <c r="AH22" s="2638"/>
      <c r="AI22" s="2632"/>
      <c r="AJ22" s="2634"/>
      <c r="AK22" s="2636"/>
      <c r="AL22" s="253">
        <v>1</v>
      </c>
      <c r="AM22" s="227">
        <v>2</v>
      </c>
      <c r="AN22" s="229">
        <v>3</v>
      </c>
      <c r="AP22" s="2638"/>
      <c r="AQ22" s="2632"/>
      <c r="AR22" s="2634"/>
      <c r="AS22" s="2636"/>
      <c r="AT22" s="253">
        <v>1</v>
      </c>
      <c r="AU22" s="227">
        <v>2</v>
      </c>
      <c r="AV22" s="229">
        <v>3</v>
      </c>
      <c r="AX22" s="2638"/>
      <c r="AY22" s="2632"/>
      <c r="AZ22" s="2634"/>
      <c r="BA22" s="2636"/>
      <c r="BB22" s="253">
        <v>1</v>
      </c>
      <c r="BC22" s="227">
        <v>2</v>
      </c>
      <c r="BD22" s="229">
        <v>3</v>
      </c>
      <c r="BF22" s="2638"/>
      <c r="BG22" s="2632"/>
      <c r="BH22" s="2634"/>
      <c r="BI22" s="2636"/>
      <c r="BJ22" s="253">
        <v>1</v>
      </c>
      <c r="BK22" s="227">
        <v>2</v>
      </c>
      <c r="BL22" s="229">
        <v>3</v>
      </c>
      <c r="BN22" s="2638"/>
      <c r="BO22" s="2632"/>
      <c r="BP22" s="2634"/>
      <c r="BQ22" s="2636"/>
      <c r="BR22" s="253">
        <v>1</v>
      </c>
      <c r="BS22" s="227">
        <v>2</v>
      </c>
      <c r="BT22" s="229">
        <v>3</v>
      </c>
      <c r="BV22" s="2638"/>
      <c r="BW22" s="2632"/>
      <c r="BX22" s="2643"/>
      <c r="BY22" s="2645"/>
      <c r="BZ22" s="1004">
        <v>1</v>
      </c>
      <c r="CA22" s="342">
        <v>2</v>
      </c>
      <c r="CB22" s="847">
        <v>3</v>
      </c>
      <c r="CD22" s="2638"/>
      <c r="CE22" s="2632"/>
      <c r="CF22" s="2634"/>
      <c r="CG22" s="2636"/>
      <c r="CH22" s="253">
        <v>1</v>
      </c>
      <c r="CI22" s="227">
        <v>2</v>
      </c>
      <c r="CJ22" s="229">
        <v>3</v>
      </c>
    </row>
    <row r="23" spans="10:88" ht="15" customHeight="1">
      <c r="J23" s="207">
        <v>1</v>
      </c>
      <c r="K23" s="220" t="s">
        <v>1795</v>
      </c>
      <c r="L23" s="484" t="s">
        <v>1392</v>
      </c>
      <c r="M23" s="752"/>
      <c r="N23" s="527"/>
      <c r="O23" s="527"/>
      <c r="P23" s="560"/>
      <c r="R23" s="207">
        <v>1</v>
      </c>
      <c r="S23" s="220" t="s">
        <v>1795</v>
      </c>
      <c r="T23" s="484" t="s">
        <v>1392</v>
      </c>
      <c r="U23" s="752"/>
      <c r="V23" s="530"/>
      <c r="W23" s="530"/>
      <c r="X23" s="751"/>
      <c r="Z23" s="207">
        <v>1</v>
      </c>
      <c r="AA23" s="220" t="s">
        <v>1795</v>
      </c>
      <c r="AB23" s="484" t="s">
        <v>1392</v>
      </c>
      <c r="AC23" s="752"/>
      <c r="AD23" s="527"/>
      <c r="AE23" s="527"/>
      <c r="AF23" s="560"/>
      <c r="AH23" s="207">
        <v>1</v>
      </c>
      <c r="AI23" s="220" t="s">
        <v>1795</v>
      </c>
      <c r="AJ23" s="484" t="s">
        <v>1392</v>
      </c>
      <c r="AK23" s="752"/>
      <c r="AL23" s="530"/>
      <c r="AM23" s="530"/>
      <c r="AN23" s="751"/>
      <c r="AP23" s="207">
        <v>1</v>
      </c>
      <c r="AQ23" s="220" t="s">
        <v>1795</v>
      </c>
      <c r="AR23" s="484" t="s">
        <v>1392</v>
      </c>
      <c r="AS23" s="752"/>
      <c r="AT23" s="527"/>
      <c r="AU23" s="527"/>
      <c r="AV23" s="560"/>
      <c r="AX23" s="207">
        <v>1</v>
      </c>
      <c r="AY23" s="220" t="s">
        <v>1795</v>
      </c>
      <c r="AZ23" s="484" t="s">
        <v>1392</v>
      </c>
      <c r="BA23" s="752"/>
      <c r="BB23" s="530"/>
      <c r="BC23" s="530"/>
      <c r="BD23" s="751"/>
      <c r="BF23" s="207">
        <v>1</v>
      </c>
      <c r="BG23" s="220" t="s">
        <v>1795</v>
      </c>
      <c r="BH23" s="484" t="s">
        <v>1392</v>
      </c>
      <c r="BI23" s="752"/>
      <c r="BJ23" s="527"/>
      <c r="BK23" s="527"/>
      <c r="BL23" s="560"/>
      <c r="BN23" s="207">
        <v>1</v>
      </c>
      <c r="BO23" s="220" t="s">
        <v>1795</v>
      </c>
      <c r="BP23" s="484" t="s">
        <v>1392</v>
      </c>
      <c r="BQ23" s="752"/>
      <c r="BR23" s="530"/>
      <c r="BS23" s="530"/>
      <c r="BT23" s="751"/>
      <c r="BV23" s="207">
        <v>1</v>
      </c>
      <c r="BW23" s="220" t="s">
        <v>1795</v>
      </c>
      <c r="BX23" s="484" t="s">
        <v>1392</v>
      </c>
      <c r="BY23" s="752"/>
      <c r="BZ23" s="530"/>
      <c r="CA23" s="530"/>
      <c r="CB23" s="751"/>
      <c r="CD23" s="207">
        <v>1</v>
      </c>
      <c r="CE23" s="220" t="s">
        <v>1795</v>
      </c>
      <c r="CF23" s="484" t="s">
        <v>1392</v>
      </c>
      <c r="CG23" s="752"/>
      <c r="CH23" s="527"/>
      <c r="CI23" s="527"/>
      <c r="CJ23" s="560"/>
    </row>
    <row r="24" spans="10:88" ht="15" customHeight="1">
      <c r="J24" s="81">
        <v>2</v>
      </c>
      <c r="K24" s="95" t="s">
        <v>1796</v>
      </c>
      <c r="L24" s="87" t="s">
        <v>1773</v>
      </c>
      <c r="M24" s="753"/>
      <c r="N24" s="493">
        <f>IFERROR(N23/$O$17,0)</f>
        <v>0</v>
      </c>
      <c r="O24" s="493">
        <f t="shared" ref="O24:P24" si="0">IFERROR(O23/$O$17,0)</f>
        <v>0</v>
      </c>
      <c r="P24" s="768">
        <f t="shared" si="0"/>
        <v>0</v>
      </c>
      <c r="R24" s="81">
        <v>2</v>
      </c>
      <c r="S24" s="95" t="s">
        <v>1796</v>
      </c>
      <c r="T24" s="87" t="s">
        <v>1773</v>
      </c>
      <c r="U24" s="753"/>
      <c r="V24" s="737">
        <f>IFERROR(V23/$W$17,0)</f>
        <v>0</v>
      </c>
      <c r="W24" s="737">
        <f t="shared" ref="W24:X24" si="1">IFERROR(W23/$W$17,0)</f>
        <v>0</v>
      </c>
      <c r="X24" s="754">
        <f t="shared" si="1"/>
        <v>0</v>
      </c>
      <c r="Z24" s="81">
        <v>2</v>
      </c>
      <c r="AA24" s="95" t="s">
        <v>1796</v>
      </c>
      <c r="AB24" s="87" t="s">
        <v>1773</v>
      </c>
      <c r="AC24" s="753"/>
      <c r="AD24" s="493">
        <f>IFERROR(AD23/$AE$17,0)</f>
        <v>0</v>
      </c>
      <c r="AE24" s="493">
        <f t="shared" ref="AE24:AF24" si="2">IFERROR(AE23/$AE$17,0)</f>
        <v>0</v>
      </c>
      <c r="AF24" s="768">
        <f t="shared" si="2"/>
        <v>0</v>
      </c>
      <c r="AH24" s="81">
        <v>2</v>
      </c>
      <c r="AI24" s="95" t="s">
        <v>1796</v>
      </c>
      <c r="AJ24" s="87" t="s">
        <v>1773</v>
      </c>
      <c r="AK24" s="753"/>
      <c r="AL24" s="737">
        <f>IFERROR(AL23/$AM$17,0)</f>
        <v>0</v>
      </c>
      <c r="AM24" s="737">
        <f t="shared" ref="AM24:AN24" si="3">IFERROR(AM23/$AM$17,0)</f>
        <v>0</v>
      </c>
      <c r="AN24" s="754">
        <f t="shared" si="3"/>
        <v>0</v>
      </c>
      <c r="AP24" s="81">
        <v>2</v>
      </c>
      <c r="AQ24" s="95" t="s">
        <v>1796</v>
      </c>
      <c r="AR24" s="87" t="s">
        <v>1773</v>
      </c>
      <c r="AS24" s="753"/>
      <c r="AT24" s="493">
        <f>IFERROR(AT23/$AU$17,0)</f>
        <v>0</v>
      </c>
      <c r="AU24" s="493">
        <f t="shared" ref="AU24:AV24" si="4">IFERROR(AU23/$AU$17,0)</f>
        <v>0</v>
      </c>
      <c r="AV24" s="768">
        <f t="shared" si="4"/>
        <v>0</v>
      </c>
      <c r="AX24" s="81">
        <v>2</v>
      </c>
      <c r="AY24" s="95" t="s">
        <v>1796</v>
      </c>
      <c r="AZ24" s="87" t="s">
        <v>1773</v>
      </c>
      <c r="BA24" s="753"/>
      <c r="BB24" s="737">
        <f>IFERROR(BB23/$BC$17,)</f>
        <v>0</v>
      </c>
      <c r="BC24" s="737">
        <f t="shared" ref="BC24:BD24" si="5">IFERROR(BC23/$BC$17,)</f>
        <v>0</v>
      </c>
      <c r="BD24" s="754">
        <f t="shared" si="5"/>
        <v>0</v>
      </c>
      <c r="BF24" s="81">
        <v>2</v>
      </c>
      <c r="BG24" s="95" t="s">
        <v>1796</v>
      </c>
      <c r="BH24" s="87" t="s">
        <v>1773</v>
      </c>
      <c r="BI24" s="753"/>
      <c r="BJ24" s="493">
        <f>IFERROR(BJ23/$BK$17,)</f>
        <v>0</v>
      </c>
      <c r="BK24" s="493">
        <f>IFERROR(BK23/$BK$17,)</f>
        <v>0</v>
      </c>
      <c r="BL24" s="768">
        <f>IFERROR(BL23/$BK$17,)</f>
        <v>0</v>
      </c>
      <c r="BN24" s="81">
        <v>2</v>
      </c>
      <c r="BO24" s="95" t="s">
        <v>1796</v>
      </c>
      <c r="BP24" s="87" t="s">
        <v>1773</v>
      </c>
      <c r="BQ24" s="753"/>
      <c r="BR24" s="737">
        <f>IFERROR(BR23/$BS$17,)</f>
        <v>0</v>
      </c>
      <c r="BS24" s="737">
        <f>IFERROR(BS23/$BS$17,)</f>
        <v>0</v>
      </c>
      <c r="BT24" s="754">
        <f>IFERROR(BT23/$BS$17,)</f>
        <v>0</v>
      </c>
      <c r="BV24" s="81">
        <v>2</v>
      </c>
      <c r="BW24" s="95" t="s">
        <v>1796</v>
      </c>
      <c r="BX24" s="88" t="s">
        <v>1775</v>
      </c>
      <c r="BY24" s="753"/>
      <c r="BZ24" s="737">
        <f>IFERROR(BZ23/$CA$17,0)</f>
        <v>0</v>
      </c>
      <c r="CA24" s="737">
        <f t="shared" ref="CA24:CB24" si="6">IFERROR(CA23/$CA$17,0)</f>
        <v>0</v>
      </c>
      <c r="CB24" s="754">
        <f t="shared" si="6"/>
        <v>0</v>
      </c>
      <c r="CD24" s="81">
        <v>2</v>
      </c>
      <c r="CE24" s="95" t="s">
        <v>1796</v>
      </c>
      <c r="CF24" s="87" t="s">
        <v>1773</v>
      </c>
      <c r="CG24" s="753"/>
      <c r="CH24" s="493">
        <f>IFERROR(CH23/$CI$17,0)</f>
        <v>0</v>
      </c>
      <c r="CI24" s="493">
        <f t="shared" ref="CI24:CJ24" si="7">IFERROR(CI23/$CI$17,0)</f>
        <v>0</v>
      </c>
      <c r="CJ24" s="768">
        <f t="shared" si="7"/>
        <v>0</v>
      </c>
    </row>
    <row r="25" spans="10:88" ht="15" customHeight="1">
      <c r="J25" s="81">
        <v>3</v>
      </c>
      <c r="K25" s="95" t="s">
        <v>1797</v>
      </c>
      <c r="L25" s="87" t="s">
        <v>1773</v>
      </c>
      <c r="M25" s="493"/>
      <c r="N25" s="493">
        <f>$O$13+N24</f>
        <v>0</v>
      </c>
      <c r="O25" s="493">
        <f t="shared" ref="O25:P25" si="8">$O$13+O24</f>
        <v>0</v>
      </c>
      <c r="P25" s="768">
        <f t="shared" si="8"/>
        <v>0</v>
      </c>
      <c r="R25" s="81">
        <v>3</v>
      </c>
      <c r="S25" s="95" t="s">
        <v>1797</v>
      </c>
      <c r="T25" s="87" t="s">
        <v>1773</v>
      </c>
      <c r="U25" s="493"/>
      <c r="V25" s="737">
        <f>$W$13+V24</f>
        <v>0</v>
      </c>
      <c r="W25" s="737">
        <f t="shared" ref="W25:X25" si="9">$W$13+W24</f>
        <v>0</v>
      </c>
      <c r="X25" s="754">
        <f t="shared" si="9"/>
        <v>0</v>
      </c>
      <c r="Z25" s="81">
        <v>3</v>
      </c>
      <c r="AA25" s="95" t="s">
        <v>1797</v>
      </c>
      <c r="AB25" s="87" t="s">
        <v>1773</v>
      </c>
      <c r="AC25" s="493"/>
      <c r="AD25" s="493">
        <f>AE13+AD24</f>
        <v>0</v>
      </c>
      <c r="AE25" s="493">
        <f>AE13+AE24</f>
        <v>0</v>
      </c>
      <c r="AF25" s="768">
        <f>AE13+AF24</f>
        <v>0</v>
      </c>
      <c r="AH25" s="81">
        <v>3</v>
      </c>
      <c r="AI25" s="95" t="s">
        <v>1797</v>
      </c>
      <c r="AJ25" s="87" t="s">
        <v>1773</v>
      </c>
      <c r="AK25" s="493"/>
      <c r="AL25" s="737">
        <f>AM13+AL24</f>
        <v>0</v>
      </c>
      <c r="AM25" s="737">
        <f>AM13+AM24</f>
        <v>0</v>
      </c>
      <c r="AN25" s="754">
        <f>AM13+AN24</f>
        <v>0</v>
      </c>
      <c r="AP25" s="81">
        <v>3</v>
      </c>
      <c r="AQ25" s="95" t="s">
        <v>1797</v>
      </c>
      <c r="AR25" s="87" t="s">
        <v>1773</v>
      </c>
      <c r="AS25" s="493"/>
      <c r="AT25" s="493">
        <f>AU13+AT24</f>
        <v>0</v>
      </c>
      <c r="AU25" s="493">
        <f>AU13+AU24</f>
        <v>0</v>
      </c>
      <c r="AV25" s="768">
        <f>AU13+AV24</f>
        <v>0</v>
      </c>
      <c r="AX25" s="81">
        <v>3</v>
      </c>
      <c r="AY25" s="95" t="s">
        <v>1797</v>
      </c>
      <c r="AZ25" s="87" t="s">
        <v>1773</v>
      </c>
      <c r="BA25" s="493"/>
      <c r="BB25" s="737">
        <f>BC13+BB24</f>
        <v>0</v>
      </c>
      <c r="BC25" s="737">
        <f>BC13+BC24</f>
        <v>0</v>
      </c>
      <c r="BD25" s="754">
        <f>BC13+BD24</f>
        <v>0</v>
      </c>
      <c r="BF25" s="81">
        <v>3</v>
      </c>
      <c r="BG25" s="95" t="s">
        <v>1797</v>
      </c>
      <c r="BH25" s="87" t="s">
        <v>1773</v>
      </c>
      <c r="BI25" s="493"/>
      <c r="BJ25" s="493">
        <f>BK13+BJ24</f>
        <v>0</v>
      </c>
      <c r="BK25" s="493">
        <f>BK13+BK24</f>
        <v>0</v>
      </c>
      <c r="BL25" s="768">
        <f>BK13+BL24</f>
        <v>0</v>
      </c>
      <c r="BN25" s="81">
        <v>3</v>
      </c>
      <c r="BO25" s="95" t="s">
        <v>1797</v>
      </c>
      <c r="BP25" s="87" t="s">
        <v>1773</v>
      </c>
      <c r="BQ25" s="493"/>
      <c r="BR25" s="737">
        <f>BS13+BR24</f>
        <v>0</v>
      </c>
      <c r="BS25" s="737">
        <f>BS13+BS24</f>
        <v>0</v>
      </c>
      <c r="BT25" s="754">
        <f>BS13+BT24</f>
        <v>0</v>
      </c>
      <c r="BV25" s="81">
        <v>3</v>
      </c>
      <c r="BW25" s="95" t="s">
        <v>1797</v>
      </c>
      <c r="BX25" s="88" t="s">
        <v>1775</v>
      </c>
      <c r="BY25" s="493"/>
      <c r="BZ25" s="737">
        <f>CA13+BZ24</f>
        <v>0</v>
      </c>
      <c r="CA25" s="737">
        <f>CA13+CA24</f>
        <v>0</v>
      </c>
      <c r="CB25" s="754">
        <f>CA13+CB24</f>
        <v>0</v>
      </c>
      <c r="CD25" s="81">
        <v>3</v>
      </c>
      <c r="CE25" s="95" t="s">
        <v>1797</v>
      </c>
      <c r="CF25" s="87" t="s">
        <v>1773</v>
      </c>
      <c r="CG25" s="493"/>
      <c r="CH25" s="493">
        <f>CI13+CH24</f>
        <v>0</v>
      </c>
      <c r="CI25" s="493">
        <f>CI13+CI24</f>
        <v>0</v>
      </c>
      <c r="CJ25" s="768">
        <f>CI13+CJ24</f>
        <v>0</v>
      </c>
    </row>
    <row r="26" spans="10:88" ht="15" customHeight="1" thickBot="1">
      <c r="J26" s="238">
        <v>4</v>
      </c>
      <c r="K26" s="299" t="s">
        <v>1798</v>
      </c>
      <c r="L26" s="322" t="s">
        <v>1758</v>
      </c>
      <c r="M26" s="497"/>
      <c r="N26" s="497">
        <f>IFERROR(1/N25,0)</f>
        <v>0</v>
      </c>
      <c r="O26" s="497">
        <f t="shared" ref="O26:P26" si="10">IFERROR(1/O25,0)</f>
        <v>0</v>
      </c>
      <c r="P26" s="952">
        <f t="shared" si="10"/>
        <v>0</v>
      </c>
      <c r="R26" s="238">
        <v>4</v>
      </c>
      <c r="S26" s="299" t="s">
        <v>1798</v>
      </c>
      <c r="T26" s="322" t="s">
        <v>1758</v>
      </c>
      <c r="U26" s="497"/>
      <c r="V26" s="525">
        <f>IFERROR(1/V25,0)</f>
        <v>0</v>
      </c>
      <c r="W26" s="525">
        <f t="shared" ref="W26:X26" si="11">IFERROR(1/W25,0)</f>
        <v>0</v>
      </c>
      <c r="X26" s="756">
        <f t="shared" si="11"/>
        <v>0</v>
      </c>
      <c r="Z26" s="238">
        <v>4</v>
      </c>
      <c r="AA26" s="299" t="s">
        <v>1798</v>
      </c>
      <c r="AB26" s="322" t="s">
        <v>1758</v>
      </c>
      <c r="AC26" s="497"/>
      <c r="AD26" s="497">
        <f t="shared" ref="AD26:AF26" si="12">IFERROR(1/AD25,0)</f>
        <v>0</v>
      </c>
      <c r="AE26" s="497">
        <f t="shared" si="12"/>
        <v>0</v>
      </c>
      <c r="AF26" s="952">
        <f t="shared" si="12"/>
        <v>0</v>
      </c>
      <c r="AH26" s="238">
        <v>4</v>
      </c>
      <c r="AI26" s="299" t="s">
        <v>1798</v>
      </c>
      <c r="AJ26" s="322" t="s">
        <v>1758</v>
      </c>
      <c r="AK26" s="497"/>
      <c r="AL26" s="525">
        <f t="shared" ref="AL26:AN26" si="13">IFERROR(1/AL25,0)</f>
        <v>0</v>
      </c>
      <c r="AM26" s="525">
        <f t="shared" si="13"/>
        <v>0</v>
      </c>
      <c r="AN26" s="756">
        <f t="shared" si="13"/>
        <v>0</v>
      </c>
      <c r="AP26" s="238">
        <v>4</v>
      </c>
      <c r="AQ26" s="299" t="s">
        <v>1798</v>
      </c>
      <c r="AR26" s="322" t="s">
        <v>1758</v>
      </c>
      <c r="AS26" s="497"/>
      <c r="AT26" s="497">
        <f t="shared" ref="AT26:AV26" si="14">IFERROR(1/AT25,)</f>
        <v>0</v>
      </c>
      <c r="AU26" s="497">
        <f t="shared" si="14"/>
        <v>0</v>
      </c>
      <c r="AV26" s="952">
        <f t="shared" si="14"/>
        <v>0</v>
      </c>
      <c r="AX26" s="238">
        <v>4</v>
      </c>
      <c r="AY26" s="299" t="s">
        <v>1798</v>
      </c>
      <c r="AZ26" s="322" t="s">
        <v>1758</v>
      </c>
      <c r="BA26" s="497"/>
      <c r="BB26" s="525">
        <f t="shared" ref="BB26:BD26" si="15">IFERROR(1/BB25,0)</f>
        <v>0</v>
      </c>
      <c r="BC26" s="525">
        <f t="shared" si="15"/>
        <v>0</v>
      </c>
      <c r="BD26" s="756">
        <f t="shared" si="15"/>
        <v>0</v>
      </c>
      <c r="BF26" s="238">
        <v>4</v>
      </c>
      <c r="BG26" s="299" t="s">
        <v>1798</v>
      </c>
      <c r="BH26" s="322" t="s">
        <v>1758</v>
      </c>
      <c r="BI26" s="497"/>
      <c r="BJ26" s="497">
        <f t="shared" ref="BJ26:BL26" si="16">IFERROR(1/BJ25,)</f>
        <v>0</v>
      </c>
      <c r="BK26" s="497">
        <f t="shared" si="16"/>
        <v>0</v>
      </c>
      <c r="BL26" s="952">
        <f t="shared" si="16"/>
        <v>0</v>
      </c>
      <c r="BN26" s="238">
        <v>4</v>
      </c>
      <c r="BO26" s="299" t="s">
        <v>1798</v>
      </c>
      <c r="BP26" s="322" t="s">
        <v>1758</v>
      </c>
      <c r="BQ26" s="497"/>
      <c r="BR26" s="525">
        <f t="shared" ref="BR26:BT26" si="17">IFERROR(1/BR25,)</f>
        <v>0</v>
      </c>
      <c r="BS26" s="525">
        <f t="shared" si="17"/>
        <v>0</v>
      </c>
      <c r="BT26" s="756">
        <f t="shared" si="17"/>
        <v>0</v>
      </c>
      <c r="BV26" s="238">
        <v>4</v>
      </c>
      <c r="BW26" s="299" t="s">
        <v>1798</v>
      </c>
      <c r="BX26" s="913" t="s">
        <v>250</v>
      </c>
      <c r="BY26" s="497"/>
      <c r="BZ26" s="343">
        <f t="shared" ref="BZ26:CB26" si="18">IFERROR(1/BZ25,0)</f>
        <v>0</v>
      </c>
      <c r="CA26" s="343">
        <f t="shared" si="18"/>
        <v>0</v>
      </c>
      <c r="CB26" s="755">
        <f t="shared" si="18"/>
        <v>0</v>
      </c>
      <c r="CD26" s="238">
        <v>4</v>
      </c>
      <c r="CE26" s="299" t="s">
        <v>1798</v>
      </c>
      <c r="CF26" s="322" t="s">
        <v>1758</v>
      </c>
      <c r="CG26" s="497"/>
      <c r="CH26" s="497">
        <f t="shared" ref="CH26:CJ26" si="19">IFERROR(1/CH25,0)</f>
        <v>0</v>
      </c>
      <c r="CI26" s="497">
        <f t="shared" si="19"/>
        <v>0</v>
      </c>
      <c r="CJ26" s="952">
        <f t="shared" si="19"/>
        <v>0</v>
      </c>
    </row>
    <row r="27" spans="10:88" ht="15" customHeight="1" thickBot="1">
      <c r="J27" s="91"/>
      <c r="K27" s="91"/>
      <c r="L27" s="692"/>
      <c r="M27" s="91"/>
      <c r="N27" s="91"/>
      <c r="O27" s="91"/>
      <c r="P27" s="759"/>
      <c r="R27" s="91"/>
      <c r="S27" s="91"/>
      <c r="T27" s="692"/>
      <c r="U27" s="91"/>
      <c r="V27" s="91"/>
      <c r="W27" s="91"/>
      <c r="X27" s="91"/>
      <c r="Z27" s="759"/>
      <c r="AA27" s="91"/>
      <c r="AB27" s="692"/>
      <c r="AC27" s="91"/>
      <c r="AD27" s="91"/>
      <c r="AE27" s="91"/>
      <c r="AF27" s="91"/>
      <c r="AH27" s="759"/>
      <c r="AI27" s="91"/>
      <c r="AJ27" s="692"/>
      <c r="AK27" s="91"/>
      <c r="AL27" s="91"/>
      <c r="AM27" s="91"/>
      <c r="AN27" s="91"/>
      <c r="AP27" s="91"/>
      <c r="AQ27" s="91"/>
      <c r="AR27" s="692"/>
      <c r="AS27" s="91"/>
      <c r="AT27" s="91"/>
      <c r="AU27" s="91"/>
      <c r="AV27" s="91"/>
      <c r="AW27" s="989"/>
      <c r="AX27" s="757"/>
      <c r="AY27" s="91"/>
      <c r="AZ27" s="692"/>
      <c r="BA27" s="91"/>
      <c r="BB27" s="91"/>
      <c r="BC27" s="91"/>
      <c r="BD27" s="758"/>
      <c r="BF27" s="757"/>
      <c r="BG27" s="91"/>
      <c r="BH27" s="692"/>
      <c r="BI27" s="91"/>
      <c r="BJ27" s="91"/>
      <c r="BK27" s="91"/>
      <c r="BL27" s="759"/>
      <c r="BN27" s="91"/>
      <c r="BO27" s="91"/>
      <c r="BP27" s="692"/>
      <c r="BQ27" s="91"/>
      <c r="BR27" s="91"/>
      <c r="BS27" s="91"/>
      <c r="BT27" s="758"/>
      <c r="BV27" s="757"/>
      <c r="BW27" s="91"/>
      <c r="BX27" s="91"/>
      <c r="BY27" s="91"/>
      <c r="BZ27" s="91"/>
      <c r="CA27" s="91"/>
      <c r="CB27" s="758"/>
      <c r="CD27" s="757"/>
      <c r="CE27" s="91"/>
      <c r="CF27" s="692"/>
      <c r="CG27" s="91"/>
      <c r="CH27" s="91"/>
      <c r="CI27" s="91"/>
      <c r="CJ27" s="758"/>
    </row>
    <row r="28" spans="10:88" ht="15" customHeight="1">
      <c r="J28" s="207">
        <v>5</v>
      </c>
      <c r="K28" s="220" t="s">
        <v>1799</v>
      </c>
      <c r="L28" s="300" t="s">
        <v>618</v>
      </c>
      <c r="M28" s="527">
        <f>IFERROR(8.64*0.00001*O11*O9/O12,0)</f>
        <v>0</v>
      </c>
      <c r="N28" s="527">
        <f>IFERROR(8.64*0.00001*$O$11*$O$9/N25,0)</f>
        <v>0</v>
      </c>
      <c r="O28" s="527">
        <f>IFERROR(8.64*0.00001*$O$11*$O$9/O25,0)</f>
        <v>0</v>
      </c>
      <c r="P28" s="560">
        <f>IFERROR(8.64*0.00001*$O$11*$O$9/P25,0)</f>
        <v>0</v>
      </c>
      <c r="R28" s="207">
        <v>5</v>
      </c>
      <c r="S28" s="220" t="s">
        <v>1799</v>
      </c>
      <c r="T28" s="300" t="s">
        <v>618</v>
      </c>
      <c r="U28" s="527">
        <f>IFERROR(8.64*0.00001*W11*W9/W12,0)</f>
        <v>0</v>
      </c>
      <c r="V28" s="527">
        <f>IFERROR(8.64*0.00001*$W$11*$W$9/V25,0)</f>
        <v>0</v>
      </c>
      <c r="W28" s="527">
        <f t="shared" ref="W28:X28" si="20">IFERROR(8.64*0.00001*$W$11*$W$9/W25,0)</f>
        <v>0</v>
      </c>
      <c r="X28" s="560">
        <f t="shared" si="20"/>
        <v>0</v>
      </c>
      <c r="Z28" s="207">
        <v>5</v>
      </c>
      <c r="AA28" s="220" t="s">
        <v>1799</v>
      </c>
      <c r="AB28" s="300" t="s">
        <v>618</v>
      </c>
      <c r="AC28" s="527">
        <f>IFERROR(8.64*0.00001*AE11*AE9/AE12,0)</f>
        <v>0</v>
      </c>
      <c r="AD28" s="527">
        <f>IFERROR(8.64*0.00001*$AE$11*$AE$9/AD25,0)</f>
        <v>0</v>
      </c>
      <c r="AE28" s="527">
        <f t="shared" ref="AE28:AF28" si="21">IFERROR(8.64*0.00001*$AE$11*$AE$9/AE25,0)</f>
        <v>0</v>
      </c>
      <c r="AF28" s="560">
        <f t="shared" si="21"/>
        <v>0</v>
      </c>
      <c r="AH28" s="207">
        <v>5</v>
      </c>
      <c r="AI28" s="220" t="s">
        <v>1799</v>
      </c>
      <c r="AJ28" s="300" t="s">
        <v>618</v>
      </c>
      <c r="AK28" s="530">
        <f>IFERROR(8.64*0.00001*AM11*AM9/AM12,0)</f>
        <v>0</v>
      </c>
      <c r="AL28" s="530">
        <f>IFERROR(8.64*0.00001*$AM$11*$AM$9/AL25,0)</f>
        <v>0</v>
      </c>
      <c r="AM28" s="530">
        <f t="shared" ref="AM28:AN28" si="22">IFERROR(8.64*0.00001*$AM$11*$AM$9/AM25,0)</f>
        <v>0</v>
      </c>
      <c r="AN28" s="751">
        <f t="shared" si="22"/>
        <v>0</v>
      </c>
      <c r="AP28" s="207">
        <v>5</v>
      </c>
      <c r="AQ28" s="220" t="s">
        <v>1799</v>
      </c>
      <c r="AR28" s="300" t="s">
        <v>618</v>
      </c>
      <c r="AS28" s="530">
        <f>IFERROR(8.64*0.00001*AU11*AU9/AU12,)</f>
        <v>0</v>
      </c>
      <c r="AT28" s="530">
        <f>IFERROR(8.64*0.00001*$AU$11*$AU$9/AT25,0)</f>
        <v>0</v>
      </c>
      <c r="AU28" s="530">
        <f t="shared" ref="AU28:AV28" si="23">IFERROR(8.64*0.00001*$AU$11*$AU$9/AU25,0)</f>
        <v>0</v>
      </c>
      <c r="AV28" s="751">
        <f t="shared" si="23"/>
        <v>0</v>
      </c>
      <c r="AX28" s="207">
        <v>5</v>
      </c>
      <c r="AY28" s="220" t="s">
        <v>1799</v>
      </c>
      <c r="AZ28" s="300" t="s">
        <v>618</v>
      </c>
      <c r="BA28" s="530">
        <f>IFERROR(8.64*0.00001*BC11*BC9/BC12,)</f>
        <v>0</v>
      </c>
      <c r="BB28" s="530">
        <f>IFERROR(8.64*0.00001*$BC$11*$BC$9/BB25,)</f>
        <v>0</v>
      </c>
      <c r="BC28" s="530">
        <f t="shared" ref="BC28:BD28" si="24">IFERROR(8.64*0.00001*$BC$11*$BC$9/BC25,)</f>
        <v>0</v>
      </c>
      <c r="BD28" s="751">
        <f t="shared" si="24"/>
        <v>0</v>
      </c>
      <c r="BF28" s="207">
        <v>5</v>
      </c>
      <c r="BG28" s="220" t="s">
        <v>1799</v>
      </c>
      <c r="BH28" s="300" t="s">
        <v>618</v>
      </c>
      <c r="BI28" s="527">
        <f>IFERROR(8.64*0.00001*BK11*BK9/BK12,)</f>
        <v>0</v>
      </c>
      <c r="BJ28" s="527">
        <f>IFERROR(8.64*0.00001*$BK$11*$BK$9/BJ25,0)</f>
        <v>0</v>
      </c>
      <c r="BK28" s="527">
        <f t="shared" ref="BK28:BL28" si="25">IFERROR(8.64*0.00001*$BK$11*$BK$9/BK25,0)</f>
        <v>0</v>
      </c>
      <c r="BL28" s="560">
        <f t="shared" si="25"/>
        <v>0</v>
      </c>
      <c r="BN28" s="207">
        <v>5</v>
      </c>
      <c r="BO28" s="220" t="s">
        <v>1799</v>
      </c>
      <c r="BP28" s="300" t="s">
        <v>618</v>
      </c>
      <c r="BQ28" s="530">
        <f>IFERROR(8.64*0.00001*BS11*BS9/BS12,)</f>
        <v>0</v>
      </c>
      <c r="BR28" s="530">
        <f>IFERROR(8.64*0.00001*$BS$11*$BS$9/BR25,0)</f>
        <v>0</v>
      </c>
      <c r="BS28" s="530">
        <f t="shared" ref="BS28:BT28" si="26">IFERROR(8.64*0.00001*$BS$11*$BS$9/BS25,0)</f>
        <v>0</v>
      </c>
      <c r="BT28" s="751">
        <f t="shared" si="26"/>
        <v>0</v>
      </c>
      <c r="BV28" s="207">
        <v>5</v>
      </c>
      <c r="BW28" s="220" t="s">
        <v>1799</v>
      </c>
      <c r="BX28" s="484" t="s">
        <v>618</v>
      </c>
      <c r="BY28" s="530">
        <f>IFERROR(8.64*0.00001*CA11*CA9/CA12,)</f>
        <v>0</v>
      </c>
      <c r="BZ28" s="530">
        <f>IFERROR(8.64*0.00001*$CA$11*$CA$9/BZ25,)</f>
        <v>0</v>
      </c>
      <c r="CA28" s="530">
        <f t="shared" ref="CA28:CB28" si="27">IFERROR(8.64*0.00001*$CA$11*$CA$9/CA25,)</f>
        <v>0</v>
      </c>
      <c r="CB28" s="751">
        <f t="shared" si="27"/>
        <v>0</v>
      </c>
      <c r="CD28" s="207">
        <v>5</v>
      </c>
      <c r="CE28" s="220" t="s">
        <v>1799</v>
      </c>
      <c r="CF28" s="300" t="s">
        <v>618</v>
      </c>
      <c r="CG28" s="530">
        <f>IFERROR(8.64*0.00001*CI11*CI9/CI12,)</f>
        <v>0</v>
      </c>
      <c r="CH28" s="530">
        <f>IFERROR(8.64*0.00001*$CA$11*$CA$9/CH25,)</f>
        <v>0</v>
      </c>
      <c r="CI28" s="530">
        <f t="shared" ref="CI28:CJ28" si="28">IFERROR(8.64*0.00001*$CA$11*$CA$9/CI25,)</f>
        <v>0</v>
      </c>
      <c r="CJ28" s="751">
        <f t="shared" si="28"/>
        <v>0</v>
      </c>
    </row>
    <row r="29" spans="10:88" ht="15" customHeight="1" thickBot="1">
      <c r="J29" s="212">
        <v>6</v>
      </c>
      <c r="K29" s="68" t="s">
        <v>1800</v>
      </c>
      <c r="L29" s="431" t="s">
        <v>257</v>
      </c>
      <c r="M29" s="559">
        <f>IFERROR(0.001*O9*O16/O12,0)</f>
        <v>0</v>
      </c>
      <c r="N29" s="559">
        <f>IFERROR(0.001*$O$9*$O$16/N25,0)</f>
        <v>0</v>
      </c>
      <c r="O29" s="559">
        <f t="shared" ref="O29:P29" si="29">IFERROR(0.001*$O$9*$O$16/O25,0)</f>
        <v>0</v>
      </c>
      <c r="P29" s="561">
        <f t="shared" si="29"/>
        <v>0</v>
      </c>
      <c r="R29" s="212">
        <v>6</v>
      </c>
      <c r="S29" s="68" t="s">
        <v>1800</v>
      </c>
      <c r="T29" s="431" t="s">
        <v>257</v>
      </c>
      <c r="U29" s="559">
        <f>IFERROR(0.001*W9*W16/W12,0)</f>
        <v>0</v>
      </c>
      <c r="V29" s="559">
        <f>IFERROR(0.001*$W$9*$W$16/V25,0)</f>
        <v>0</v>
      </c>
      <c r="W29" s="559">
        <f t="shared" ref="W29:X29" si="30">IFERROR(0.001*$W$9*$W$16/W25,0)</f>
        <v>0</v>
      </c>
      <c r="X29" s="561">
        <f t="shared" si="30"/>
        <v>0</v>
      </c>
      <c r="Z29" s="212">
        <v>6</v>
      </c>
      <c r="AA29" s="68" t="s">
        <v>1800</v>
      </c>
      <c r="AB29" s="431" t="s">
        <v>257</v>
      </c>
      <c r="AC29" s="559">
        <f>IFERROR(0.001*AE9*AE16/AE12,0)</f>
        <v>0</v>
      </c>
      <c r="AD29" s="559">
        <f>IFERROR(0.001*$AE$9*$AE$16/AD25,0)</f>
        <v>0</v>
      </c>
      <c r="AE29" s="559">
        <f t="shared" ref="AE29:AF29" si="31">IFERROR(0.001*$AE$9*$AE$16/AE25,0)</f>
        <v>0</v>
      </c>
      <c r="AF29" s="561">
        <f t="shared" si="31"/>
        <v>0</v>
      </c>
      <c r="AH29" s="212">
        <v>6</v>
      </c>
      <c r="AI29" s="68" t="s">
        <v>1800</v>
      </c>
      <c r="AJ29" s="431" t="s">
        <v>257</v>
      </c>
      <c r="AK29" s="760">
        <f>IFERROR(0.001*AM9*AM16/AM12,0)</f>
        <v>0</v>
      </c>
      <c r="AL29" s="760">
        <f>IFERROR(0.001*$AM$9*$AM$16/AL25,0)</f>
        <v>0</v>
      </c>
      <c r="AM29" s="760">
        <f t="shared" ref="AM29:AN29" si="32">IFERROR(0.001*$AM$9*$AM$16/AM25,0)</f>
        <v>0</v>
      </c>
      <c r="AN29" s="761">
        <f t="shared" si="32"/>
        <v>0</v>
      </c>
      <c r="AP29" s="212">
        <v>6</v>
      </c>
      <c r="AQ29" s="68" t="s">
        <v>1800</v>
      </c>
      <c r="AR29" s="431" t="s">
        <v>257</v>
      </c>
      <c r="AS29" s="760">
        <f>IFERROR(0.001*AU9*AU16/AU12,)</f>
        <v>0</v>
      </c>
      <c r="AT29" s="760">
        <f>IFERROR(0.001*$AU$9*$AU$16/AT25,)</f>
        <v>0</v>
      </c>
      <c r="AU29" s="760">
        <f>IFERROR(0.001*$AU$9*$AU$16/AU25,)</f>
        <v>0</v>
      </c>
      <c r="AV29" s="761">
        <f>IFERROR(0.001*$AU$9*$AU$16/AV25,)</f>
        <v>0</v>
      </c>
      <c r="AX29" s="212">
        <v>6</v>
      </c>
      <c r="AY29" s="68" t="s">
        <v>1800</v>
      </c>
      <c r="AZ29" s="431" t="s">
        <v>257</v>
      </c>
      <c r="BA29" s="760">
        <f>IFERROR(0.001*BC9*BC16/BC12,)</f>
        <v>0</v>
      </c>
      <c r="BB29" s="760">
        <f>IFERROR(0.001*$BC$9*$BC$16/BB25,)</f>
        <v>0</v>
      </c>
      <c r="BC29" s="760">
        <f t="shared" ref="BC29:BD29" si="33">IFERROR(0.001*$BC$9*$BC$16/BC25,)</f>
        <v>0</v>
      </c>
      <c r="BD29" s="761">
        <f t="shared" si="33"/>
        <v>0</v>
      </c>
      <c r="BF29" s="212">
        <v>6</v>
      </c>
      <c r="BG29" s="68" t="s">
        <v>1800</v>
      </c>
      <c r="BH29" s="431" t="s">
        <v>257</v>
      </c>
      <c r="BI29" s="559">
        <f>IFERROR(0.001*BK9*BK16/BK12,)</f>
        <v>0</v>
      </c>
      <c r="BJ29" s="559">
        <f>IFERROR(0.001*$BK$9*$BK$16/BJ25,)</f>
        <v>0</v>
      </c>
      <c r="BK29" s="559">
        <f t="shared" ref="BK29:BL29" si="34">IFERROR(0.001*$BK$9*$BK$16/BK25,)</f>
        <v>0</v>
      </c>
      <c r="BL29" s="561">
        <f t="shared" si="34"/>
        <v>0</v>
      </c>
      <c r="BN29" s="212">
        <v>6</v>
      </c>
      <c r="BO29" s="68" t="s">
        <v>1800</v>
      </c>
      <c r="BP29" s="431" t="s">
        <v>257</v>
      </c>
      <c r="BQ29" s="760">
        <f>IFERROR(0.001*BS9*BS16/BS12,)</f>
        <v>0</v>
      </c>
      <c r="BR29" s="760">
        <f>IFERROR(0.001*$BS$9*$BS$16/BR25,)</f>
        <v>0</v>
      </c>
      <c r="BS29" s="760">
        <f t="shared" ref="BS29:BT29" si="35">IFERROR(0.001*$BS$9*$BS$16/BS25,)</f>
        <v>0</v>
      </c>
      <c r="BT29" s="761">
        <f t="shared" si="35"/>
        <v>0</v>
      </c>
      <c r="BV29" s="212">
        <v>6</v>
      </c>
      <c r="BW29" s="68" t="s">
        <v>1800</v>
      </c>
      <c r="BX29" s="480" t="s">
        <v>257</v>
      </c>
      <c r="BY29" s="760">
        <f>IFERROR(0.001*CA9*CA16/CA12,)</f>
        <v>0</v>
      </c>
      <c r="BZ29" s="760">
        <f>IFERROR(0.001*$CA$9*$CA$16/BZ25,)</f>
        <v>0</v>
      </c>
      <c r="CA29" s="760">
        <f t="shared" ref="CA29:CB29" si="36">IFERROR(0.001*$CA$9*$CA$16/CA25,)</f>
        <v>0</v>
      </c>
      <c r="CB29" s="761">
        <f t="shared" si="36"/>
        <v>0</v>
      </c>
      <c r="CD29" s="212">
        <v>6</v>
      </c>
      <c r="CE29" s="68" t="s">
        <v>1800</v>
      </c>
      <c r="CF29" s="431" t="s">
        <v>257</v>
      </c>
      <c r="CG29" s="760">
        <f>IFERROR(0.001*CI9*CI16/CI12,)</f>
        <v>0</v>
      </c>
      <c r="CH29" s="760">
        <f>IFERROR(0.001*$CA$9*$CA$16/CH25,)</f>
        <v>0</v>
      </c>
      <c r="CI29" s="760">
        <f t="shared" ref="CI29:CJ29" si="37">IFERROR(0.001*$CA$9*$CA$16/CI25,)</f>
        <v>0</v>
      </c>
      <c r="CJ29" s="761">
        <f t="shared" si="37"/>
        <v>0</v>
      </c>
    </row>
    <row r="30" spans="10:88" ht="15" customHeight="1" thickBot="1">
      <c r="J30" s="990"/>
      <c r="K30" s="91"/>
      <c r="L30" s="692"/>
      <c r="M30" s="91"/>
      <c r="N30" s="91"/>
      <c r="O30" s="91"/>
      <c r="P30" s="91"/>
      <c r="R30" s="91"/>
      <c r="S30" s="91"/>
      <c r="T30" s="692"/>
      <c r="U30" s="91"/>
      <c r="V30" s="91"/>
      <c r="W30" s="91"/>
      <c r="X30" s="91"/>
      <c r="Z30" s="990"/>
      <c r="AA30" s="91"/>
      <c r="AB30" s="692"/>
      <c r="AC30" s="91"/>
      <c r="AD30" s="91"/>
      <c r="AE30" s="91"/>
      <c r="AF30" s="91"/>
      <c r="AH30" s="91"/>
      <c r="AI30" s="91"/>
      <c r="AJ30" s="692"/>
      <c r="AK30" s="91"/>
      <c r="AL30" s="91"/>
      <c r="AM30" s="91"/>
      <c r="AN30" s="91"/>
      <c r="AP30" s="91"/>
      <c r="AQ30" s="91"/>
      <c r="AR30" s="692"/>
      <c r="AS30" s="91"/>
      <c r="AT30" s="91"/>
      <c r="AU30" s="91"/>
      <c r="AV30" s="990"/>
      <c r="AX30" s="757"/>
      <c r="AY30" s="91"/>
      <c r="AZ30" s="692"/>
      <c r="BA30" s="91"/>
      <c r="BB30" s="91"/>
      <c r="BC30" s="91"/>
      <c r="BD30" s="758"/>
      <c r="BF30" s="757"/>
      <c r="BG30" s="91"/>
      <c r="BH30" s="692"/>
      <c r="BI30" s="91"/>
      <c r="BJ30" s="91"/>
      <c r="BK30" s="91"/>
      <c r="BL30" s="758"/>
      <c r="BN30" s="757"/>
      <c r="BO30" s="91"/>
      <c r="BP30" s="692"/>
      <c r="BQ30" s="91"/>
      <c r="BR30" s="91"/>
      <c r="BS30" s="91"/>
      <c r="BT30" s="758"/>
      <c r="BV30" s="757"/>
      <c r="BW30" s="91"/>
      <c r="BX30" s="91"/>
      <c r="BY30" s="91"/>
      <c r="BZ30" s="91"/>
      <c r="CA30" s="91"/>
      <c r="CB30" s="758"/>
      <c r="CD30" s="757"/>
      <c r="CE30" s="91"/>
      <c r="CF30" s="692"/>
      <c r="CG30" s="91"/>
      <c r="CH30" s="91"/>
      <c r="CI30" s="91"/>
      <c r="CJ30" s="758"/>
    </row>
    <row r="31" spans="10:88" ht="15" customHeight="1">
      <c r="J31" s="207">
        <v>7</v>
      </c>
      <c r="K31" s="220" t="s">
        <v>1801</v>
      </c>
      <c r="L31" s="300" t="s">
        <v>375</v>
      </c>
      <c r="M31" s="527" t="e">
        <f>M28*O19+12*O18*M29</f>
        <v>#DIV/0!</v>
      </c>
      <c r="N31" s="527" t="e">
        <f>N28*O19+12*O18*N29</f>
        <v>#DIV/0!</v>
      </c>
      <c r="O31" s="527" t="e">
        <f>O28*O19+12*O18*O29</f>
        <v>#DIV/0!</v>
      </c>
      <c r="P31" s="560" t="e">
        <f>P28*O19+12*O18*P29</f>
        <v>#DIV/0!</v>
      </c>
      <c r="R31" s="207">
        <v>7</v>
      </c>
      <c r="S31" s="220" t="s">
        <v>1801</v>
      </c>
      <c r="T31" s="300" t="s">
        <v>375</v>
      </c>
      <c r="U31" s="527" t="e">
        <f>U28*W19+12*W18*U29</f>
        <v>#DIV/0!</v>
      </c>
      <c r="V31" s="527" t="e">
        <f>V28*W19+12*W18*V29</f>
        <v>#DIV/0!</v>
      </c>
      <c r="W31" s="527" t="e">
        <f>W28*W19+12*W18*W29</f>
        <v>#DIV/0!</v>
      </c>
      <c r="X31" s="560" t="e">
        <f>X28*W19+12*W18*X29</f>
        <v>#DIV/0!</v>
      </c>
      <c r="Z31" s="207">
        <v>7</v>
      </c>
      <c r="AA31" s="220" t="s">
        <v>1801</v>
      </c>
      <c r="AB31" s="300" t="s">
        <v>375</v>
      </c>
      <c r="AC31" s="527" t="e">
        <f>AC28*AE19+12*AE18*AC29</f>
        <v>#DIV/0!</v>
      </c>
      <c r="AD31" s="527" t="e">
        <f>AD28*AE19+12*AE18*AD29</f>
        <v>#DIV/0!</v>
      </c>
      <c r="AE31" s="527" t="e">
        <f>AE28*AE19+12*AE18*AE29</f>
        <v>#DIV/0!</v>
      </c>
      <c r="AF31" s="560" t="e">
        <f>AF28*AE19+12*AE18*AF29</f>
        <v>#DIV/0!</v>
      </c>
      <c r="AH31" s="207">
        <v>7</v>
      </c>
      <c r="AI31" s="762" t="s">
        <v>1801</v>
      </c>
      <c r="AJ31" s="300" t="s">
        <v>375</v>
      </c>
      <c r="AK31" s="527" t="e">
        <f>AK28*AM19+12*AM18*AK29</f>
        <v>#DIV/0!</v>
      </c>
      <c r="AL31" s="527" t="e">
        <f>AL28*AM19+12*AM18*AL29</f>
        <v>#DIV/0!</v>
      </c>
      <c r="AM31" s="527" t="e">
        <f>AM28*AM19+12*AM18*AM29</f>
        <v>#DIV/0!</v>
      </c>
      <c r="AN31" s="560" t="e">
        <f>AN28*AM19+12*AM18*AN29</f>
        <v>#DIV/0!</v>
      </c>
      <c r="AP31" s="207">
        <v>7</v>
      </c>
      <c r="AQ31" s="762" t="s">
        <v>1801</v>
      </c>
      <c r="AR31" s="300" t="s">
        <v>375</v>
      </c>
      <c r="AS31" s="328" t="e">
        <f>AS28*AU19+12*AU18*AS29</f>
        <v>#DIV/0!</v>
      </c>
      <c r="AT31" s="328" t="e">
        <f>AT28*AU19+12*AU18*AT29</f>
        <v>#DIV/0!</v>
      </c>
      <c r="AU31" s="328" t="e">
        <f>AU28*AU19+12*AU18*AU29</f>
        <v>#DIV/0!</v>
      </c>
      <c r="AV31" s="93" t="e">
        <f>AV28*AU19+12*AU18*AV29</f>
        <v>#DIV/0!</v>
      </c>
      <c r="AX31" s="207">
        <v>7</v>
      </c>
      <c r="AY31" s="762" t="s">
        <v>1801</v>
      </c>
      <c r="AZ31" s="300" t="s">
        <v>375</v>
      </c>
      <c r="BA31" s="527" t="e">
        <f>BA28*BC19+12*BC18*BA29</f>
        <v>#DIV/0!</v>
      </c>
      <c r="BB31" s="527" t="e">
        <f>BB28*BC19+12*BC18*BB29</f>
        <v>#DIV/0!</v>
      </c>
      <c r="BC31" s="934" t="e">
        <f>BC28*BC19+12*BC18*BC29</f>
        <v>#DIV/0!</v>
      </c>
      <c r="BD31" s="560" t="e">
        <f>BD28*BC19+12*BC18*BD29</f>
        <v>#DIV/0!</v>
      </c>
      <c r="BF31" s="207">
        <v>7</v>
      </c>
      <c r="BG31" s="762" t="s">
        <v>1801</v>
      </c>
      <c r="BH31" s="300" t="s">
        <v>375</v>
      </c>
      <c r="BI31" s="527" t="e">
        <f>BI28*BK19+12*BK18*BI29</f>
        <v>#DIV/0!</v>
      </c>
      <c r="BJ31" s="527" t="e">
        <f>BJ28*BK19+12*BK18*BJ29</f>
        <v>#DIV/0!</v>
      </c>
      <c r="BK31" s="527" t="e">
        <f>BK28*BK19+12*BK18*BK29</f>
        <v>#DIV/0!</v>
      </c>
      <c r="BL31" s="782" t="e">
        <f>BL28*BK19+12*BK18*BL29</f>
        <v>#DIV/0!</v>
      </c>
      <c r="BN31" s="207">
        <v>7</v>
      </c>
      <c r="BO31" s="762" t="s">
        <v>1801</v>
      </c>
      <c r="BP31" s="300" t="s">
        <v>375</v>
      </c>
      <c r="BQ31" s="527" t="e">
        <f>BQ28*BS19+12*BS18*BQ29</f>
        <v>#DIV/0!</v>
      </c>
      <c r="BR31" s="527" t="e">
        <f>BR28*BS19+12*BS18*BR29</f>
        <v>#DIV/0!</v>
      </c>
      <c r="BS31" s="527" t="e">
        <f>BS28*BS19+12*BS18*BS29</f>
        <v>#DIV/0!</v>
      </c>
      <c r="BT31" s="782" t="e">
        <f>BT28*BS19+12*BS18*BT29</f>
        <v>#DIV/0!</v>
      </c>
      <c r="BV31" s="207">
        <v>7</v>
      </c>
      <c r="BW31" s="762" t="s">
        <v>1801</v>
      </c>
      <c r="BX31" s="484" t="s">
        <v>375</v>
      </c>
      <c r="BY31" s="527" t="e">
        <f>BY28*CA19+12*CA18*BY29</f>
        <v>#DIV/0!</v>
      </c>
      <c r="BZ31" s="527" t="e">
        <f>BZ28*CA19+12*CA18*BZ29</f>
        <v>#DIV/0!</v>
      </c>
      <c r="CA31" s="973" t="e">
        <f>CA28*CA19+12*CA18*CA29</f>
        <v>#DIV/0!</v>
      </c>
      <c r="CB31" s="763" t="e">
        <f>CB28*CA19+12*CA18*CB29</f>
        <v>#DIV/0!</v>
      </c>
      <c r="CD31" s="207">
        <v>7</v>
      </c>
      <c r="CE31" s="762" t="s">
        <v>1801</v>
      </c>
      <c r="CF31" s="300" t="s">
        <v>375</v>
      </c>
      <c r="CG31" s="328" t="e">
        <f>CG28*CI19+12*CI18*CG29</f>
        <v>#DIV/0!</v>
      </c>
      <c r="CH31" s="328" t="e">
        <f>CH28*CI19+12*CI18*CH29</f>
        <v>#DIV/0!</v>
      </c>
      <c r="CI31" s="328" t="e">
        <f>CI28*CI19+12*CI18*CI29</f>
        <v>#DIV/0!</v>
      </c>
      <c r="CJ31" s="763" t="e">
        <f>CJ28*CI19+12*CI18*CJ29</f>
        <v>#DIV/0!</v>
      </c>
    </row>
    <row r="32" spans="10:88" ht="15" customHeight="1" thickBot="1">
      <c r="J32" s="212">
        <v>8</v>
      </c>
      <c r="K32" s="571" t="s">
        <v>1802</v>
      </c>
      <c r="L32" s="431" t="s">
        <v>375</v>
      </c>
      <c r="M32" s="559" t="s">
        <v>289</v>
      </c>
      <c r="N32" s="559" t="e">
        <f>M31-N31</f>
        <v>#DIV/0!</v>
      </c>
      <c r="O32" s="559" t="e">
        <f>M31-O31</f>
        <v>#DIV/0!</v>
      </c>
      <c r="P32" s="561" t="e">
        <f>M31-P31</f>
        <v>#DIV/0!</v>
      </c>
      <c r="R32" s="212">
        <v>8</v>
      </c>
      <c r="S32" s="571" t="s">
        <v>1802</v>
      </c>
      <c r="T32" s="431" t="s">
        <v>375</v>
      </c>
      <c r="U32" s="559" t="s">
        <v>289</v>
      </c>
      <c r="V32" s="559" t="e">
        <f>U31-V31</f>
        <v>#DIV/0!</v>
      </c>
      <c r="W32" s="559" t="e">
        <f>U31-W31</f>
        <v>#DIV/0!</v>
      </c>
      <c r="X32" s="561" t="e">
        <f>U31-X31</f>
        <v>#DIV/0!</v>
      </c>
      <c r="Z32" s="212">
        <v>8</v>
      </c>
      <c r="AA32" s="571" t="s">
        <v>1802</v>
      </c>
      <c r="AB32" s="431" t="s">
        <v>375</v>
      </c>
      <c r="AC32" s="559" t="s">
        <v>289</v>
      </c>
      <c r="AD32" s="559" t="e">
        <f>AC31-AD31</f>
        <v>#DIV/0!</v>
      </c>
      <c r="AE32" s="559" t="e">
        <f>AC31-AE31</f>
        <v>#DIV/0!</v>
      </c>
      <c r="AF32" s="561" t="e">
        <f>AC31-AF31</f>
        <v>#DIV/0!</v>
      </c>
      <c r="AH32" s="238">
        <v>8</v>
      </c>
      <c r="AI32" s="571" t="s">
        <v>1802</v>
      </c>
      <c r="AJ32" s="322" t="s">
        <v>375</v>
      </c>
      <c r="AK32" s="497" t="s">
        <v>289</v>
      </c>
      <c r="AL32" s="559" t="e">
        <f>AK31-AL31</f>
        <v>#DIV/0!</v>
      </c>
      <c r="AM32" s="559" t="e">
        <f>AK31-AM31</f>
        <v>#DIV/0!</v>
      </c>
      <c r="AN32" s="561" t="e">
        <f>AK31-AN31</f>
        <v>#DIV/0!</v>
      </c>
      <c r="AP32" s="238">
        <v>8</v>
      </c>
      <c r="AQ32" s="571" t="s">
        <v>1802</v>
      </c>
      <c r="AR32" s="322" t="s">
        <v>375</v>
      </c>
      <c r="AS32" s="323" t="s">
        <v>289</v>
      </c>
      <c r="AT32" s="528" t="e">
        <f>AS31-AT31</f>
        <v>#DIV/0!</v>
      </c>
      <c r="AU32" s="528" t="e">
        <f>AS31-AU31</f>
        <v>#DIV/0!</v>
      </c>
      <c r="AV32" s="98" t="e">
        <f>AS31-AV31</f>
        <v>#DIV/0!</v>
      </c>
      <c r="AX32" s="238">
        <v>8</v>
      </c>
      <c r="AY32" s="571" t="s">
        <v>1802</v>
      </c>
      <c r="AZ32" s="322" t="s">
        <v>375</v>
      </c>
      <c r="BA32" s="497" t="s">
        <v>289</v>
      </c>
      <c r="BB32" s="559" t="e">
        <f>BA31-BB31</f>
        <v>#DIV/0!</v>
      </c>
      <c r="BC32" s="559" t="e">
        <f>BA31-BC31</f>
        <v>#DIV/0!</v>
      </c>
      <c r="BD32" s="561" t="e">
        <f>BA31-BD31</f>
        <v>#DIV/0!</v>
      </c>
      <c r="BF32" s="238">
        <v>8</v>
      </c>
      <c r="BG32" s="571" t="s">
        <v>1802</v>
      </c>
      <c r="BH32" s="322" t="s">
        <v>375</v>
      </c>
      <c r="BI32" s="497" t="s">
        <v>289</v>
      </c>
      <c r="BJ32" s="559" t="e">
        <f>BI31-BJ31</f>
        <v>#DIV/0!</v>
      </c>
      <c r="BK32" s="559" t="e">
        <f>BI31-BK31</f>
        <v>#DIV/0!</v>
      </c>
      <c r="BL32" s="561" t="e">
        <f>BI31-BL31</f>
        <v>#DIV/0!</v>
      </c>
      <c r="BN32" s="238">
        <v>8</v>
      </c>
      <c r="BO32" s="571" t="s">
        <v>1802</v>
      </c>
      <c r="BP32" s="322" t="s">
        <v>375</v>
      </c>
      <c r="BQ32" s="497" t="s">
        <v>289</v>
      </c>
      <c r="BR32" s="559" t="e">
        <f>BQ31-BR31</f>
        <v>#DIV/0!</v>
      </c>
      <c r="BS32" s="559" t="e">
        <f>BQ31-BS31</f>
        <v>#DIV/0!</v>
      </c>
      <c r="BT32" s="561" t="e">
        <f>BQ31-BT31</f>
        <v>#DIV/0!</v>
      </c>
      <c r="BV32" s="238">
        <v>8</v>
      </c>
      <c r="BW32" s="571" t="s">
        <v>1802</v>
      </c>
      <c r="BX32" s="913" t="s">
        <v>375</v>
      </c>
      <c r="BY32" s="497" t="s">
        <v>289</v>
      </c>
      <c r="BZ32" s="559" t="e">
        <f>BY31-BZ31</f>
        <v>#DIV/0!</v>
      </c>
      <c r="CA32" s="559" t="e">
        <f>BY31-CA31</f>
        <v>#DIV/0!</v>
      </c>
      <c r="CB32" s="98" t="e">
        <f>BY31-CB31</f>
        <v>#DIV/0!</v>
      </c>
      <c r="CD32" s="238">
        <v>8</v>
      </c>
      <c r="CE32" s="571" t="s">
        <v>1802</v>
      </c>
      <c r="CF32" s="322" t="s">
        <v>375</v>
      </c>
      <c r="CG32" s="323" t="s">
        <v>289</v>
      </c>
      <c r="CH32" s="528" t="e">
        <f>CG31-CH31</f>
        <v>#DIV/0!</v>
      </c>
      <c r="CI32" s="528" t="e">
        <f>CG31-CI31</f>
        <v>#DIV/0!</v>
      </c>
      <c r="CJ32" s="98" t="e">
        <f>CG31-CJ31</f>
        <v>#DIV/0!</v>
      </c>
    </row>
    <row r="33" spans="10:88" ht="15" customHeight="1" thickBot="1">
      <c r="J33" s="91"/>
      <c r="K33" s="91"/>
      <c r="L33" s="692"/>
      <c r="M33" s="765"/>
      <c r="N33" s="765"/>
      <c r="O33" s="765"/>
      <c r="P33" s="765"/>
      <c r="R33" s="91"/>
      <c r="S33" s="91"/>
      <c r="T33" s="692"/>
      <c r="U33" s="765"/>
      <c r="V33" s="765"/>
      <c r="W33" s="765"/>
      <c r="X33" s="765"/>
      <c r="Z33" s="91"/>
      <c r="AA33" s="91"/>
      <c r="AB33" s="692"/>
      <c r="AC33" s="765"/>
      <c r="AD33" s="765"/>
      <c r="AE33" s="765"/>
      <c r="AF33" s="765"/>
      <c r="AH33" s="91"/>
      <c r="AI33" s="91"/>
      <c r="AJ33" s="692"/>
      <c r="AK33" s="765"/>
      <c r="AL33" s="765"/>
      <c r="AM33" s="765"/>
      <c r="AN33" s="765"/>
      <c r="AP33" s="91"/>
      <c r="AQ33" s="91"/>
      <c r="AR33" s="692"/>
      <c r="AS33" s="765"/>
      <c r="AT33" s="765"/>
      <c r="AU33" s="765"/>
      <c r="AV33" s="765"/>
      <c r="AX33" s="91"/>
      <c r="AY33" s="91"/>
      <c r="AZ33" s="692"/>
      <c r="BA33" s="765"/>
      <c r="BB33" s="765"/>
      <c r="BC33" s="765"/>
      <c r="BD33" s="765"/>
      <c r="BF33" s="91"/>
      <c r="BG33" s="91"/>
      <c r="BH33" s="692"/>
      <c r="BI33" s="765"/>
      <c r="BJ33" s="765"/>
      <c r="BK33" s="765"/>
      <c r="BL33" s="765"/>
      <c r="BN33" s="91"/>
      <c r="BO33" s="91"/>
      <c r="BP33" s="692"/>
      <c r="BQ33" s="765"/>
      <c r="BR33" s="765"/>
      <c r="BS33" s="765"/>
      <c r="BT33" s="765"/>
      <c r="BV33" s="91"/>
      <c r="BW33" s="91"/>
      <c r="BX33" s="91"/>
      <c r="BY33" s="765"/>
      <c r="BZ33" s="765"/>
      <c r="CA33" s="765"/>
      <c r="CB33" s="765"/>
      <c r="CD33" s="91"/>
      <c r="CE33" s="91"/>
      <c r="CF33" s="692"/>
      <c r="CG33" s="765"/>
      <c r="CH33" s="765"/>
      <c r="CI33" s="765"/>
      <c r="CJ33" s="765"/>
    </row>
    <row r="34" spans="10:88" ht="15" customHeight="1">
      <c r="J34" s="207">
        <v>9</v>
      </c>
      <c r="K34" s="766" t="s">
        <v>1803</v>
      </c>
      <c r="L34" s="300" t="s">
        <v>1777</v>
      </c>
      <c r="M34" s="527" t="s">
        <v>289</v>
      </c>
      <c r="N34" s="527"/>
      <c r="O34" s="527"/>
      <c r="P34" s="560"/>
      <c r="R34" s="207">
        <v>9</v>
      </c>
      <c r="S34" s="766" t="s">
        <v>1803</v>
      </c>
      <c r="T34" s="300" t="s">
        <v>1777</v>
      </c>
      <c r="U34" s="527" t="s">
        <v>289</v>
      </c>
      <c r="V34" s="527"/>
      <c r="W34" s="527"/>
      <c r="X34" s="560"/>
      <c r="Z34" s="207">
        <v>9</v>
      </c>
      <c r="AA34" s="766" t="s">
        <v>1803</v>
      </c>
      <c r="AB34" s="300" t="s">
        <v>1777</v>
      </c>
      <c r="AC34" s="527" t="s">
        <v>289</v>
      </c>
      <c r="AD34" s="527"/>
      <c r="AE34" s="527"/>
      <c r="AF34" s="560"/>
      <c r="AH34" s="207">
        <v>9</v>
      </c>
      <c r="AI34" s="766" t="s">
        <v>1803</v>
      </c>
      <c r="AJ34" s="300" t="s">
        <v>1777</v>
      </c>
      <c r="AK34" s="240" t="s">
        <v>289</v>
      </c>
      <c r="AL34" s="328"/>
      <c r="AM34" s="328"/>
      <c r="AN34" s="93"/>
      <c r="AP34" s="207">
        <v>9</v>
      </c>
      <c r="AQ34" s="766" t="s">
        <v>1803</v>
      </c>
      <c r="AR34" s="300" t="s">
        <v>1777</v>
      </c>
      <c r="AS34" s="240" t="s">
        <v>289</v>
      </c>
      <c r="AT34" s="328"/>
      <c r="AU34" s="328"/>
      <c r="AV34" s="93"/>
      <c r="AX34" s="207">
        <v>9</v>
      </c>
      <c r="AY34" s="766" t="s">
        <v>1803</v>
      </c>
      <c r="AZ34" s="300" t="s">
        <v>1777</v>
      </c>
      <c r="BA34" s="530" t="s">
        <v>289</v>
      </c>
      <c r="BB34" s="530"/>
      <c r="BC34" s="530"/>
      <c r="BD34" s="751"/>
      <c r="BF34" s="207">
        <v>9</v>
      </c>
      <c r="BG34" s="766" t="s">
        <v>1803</v>
      </c>
      <c r="BH34" s="300" t="s">
        <v>1777</v>
      </c>
      <c r="BI34" s="527" t="s">
        <v>289</v>
      </c>
      <c r="BJ34" s="527"/>
      <c r="BK34" s="527"/>
      <c r="BL34" s="560"/>
      <c r="BN34" s="207">
        <v>9</v>
      </c>
      <c r="BO34" s="766" t="s">
        <v>1803</v>
      </c>
      <c r="BP34" s="300" t="s">
        <v>1777</v>
      </c>
      <c r="BQ34" s="240" t="s">
        <v>289</v>
      </c>
      <c r="BR34" s="530"/>
      <c r="BS34" s="530"/>
      <c r="BT34" s="751"/>
      <c r="BV34" s="207">
        <v>9</v>
      </c>
      <c r="BW34" s="766" t="s">
        <v>1803</v>
      </c>
      <c r="BX34" s="484" t="s">
        <v>1717</v>
      </c>
      <c r="BY34" s="240" t="s">
        <v>289</v>
      </c>
      <c r="BZ34" s="527"/>
      <c r="CA34" s="527"/>
      <c r="CB34" s="560"/>
      <c r="CD34" s="207">
        <v>9</v>
      </c>
      <c r="CE34" s="766" t="s">
        <v>1803</v>
      </c>
      <c r="CF34" s="300" t="s">
        <v>1777</v>
      </c>
      <c r="CG34" s="240" t="s">
        <v>289</v>
      </c>
      <c r="CH34" s="328"/>
      <c r="CI34" s="328"/>
      <c r="CJ34" s="93"/>
    </row>
    <row r="35" spans="10:88" ht="15" customHeight="1">
      <c r="J35" s="81">
        <v>10</v>
      </c>
      <c r="K35" s="767" t="s">
        <v>1804</v>
      </c>
      <c r="L35" s="87" t="s">
        <v>1805</v>
      </c>
      <c r="M35" s="493" t="s">
        <v>289</v>
      </c>
      <c r="N35" s="493"/>
      <c r="O35" s="493"/>
      <c r="P35" s="768"/>
      <c r="R35" s="81">
        <v>10</v>
      </c>
      <c r="S35" s="767" t="s">
        <v>1804</v>
      </c>
      <c r="T35" s="87" t="s">
        <v>1805</v>
      </c>
      <c r="U35" s="493" t="s">
        <v>289</v>
      </c>
      <c r="V35" s="493"/>
      <c r="W35" s="493"/>
      <c r="X35" s="768"/>
      <c r="Z35" s="81">
        <v>10</v>
      </c>
      <c r="AA35" s="767" t="s">
        <v>1804</v>
      </c>
      <c r="AB35" s="87" t="s">
        <v>1805</v>
      </c>
      <c r="AC35" s="493" t="s">
        <v>289</v>
      </c>
      <c r="AD35" s="493"/>
      <c r="AE35" s="493"/>
      <c r="AF35" s="768"/>
      <c r="AH35" s="81">
        <v>10</v>
      </c>
      <c r="AI35" s="767" t="s">
        <v>1804</v>
      </c>
      <c r="AJ35" s="87" t="s">
        <v>1805</v>
      </c>
      <c r="AK35" s="423" t="s">
        <v>289</v>
      </c>
      <c r="AL35" s="494"/>
      <c r="AM35" s="494"/>
      <c r="AN35" s="96"/>
      <c r="AP35" s="81">
        <v>10</v>
      </c>
      <c r="AQ35" s="767" t="s">
        <v>1804</v>
      </c>
      <c r="AR35" s="87" t="s">
        <v>1805</v>
      </c>
      <c r="AS35" s="423" t="s">
        <v>289</v>
      </c>
      <c r="AT35" s="494"/>
      <c r="AU35" s="494"/>
      <c r="AV35" s="96"/>
      <c r="AX35" s="81">
        <v>10</v>
      </c>
      <c r="AY35" s="767" t="s">
        <v>1804</v>
      </c>
      <c r="AZ35" s="87" t="s">
        <v>1805</v>
      </c>
      <c r="BA35" s="737" t="s">
        <v>289</v>
      </c>
      <c r="BB35" s="737"/>
      <c r="BC35" s="737"/>
      <c r="BD35" s="754"/>
      <c r="BF35" s="81">
        <v>10</v>
      </c>
      <c r="BG35" s="767" t="s">
        <v>1804</v>
      </c>
      <c r="BH35" s="87" t="s">
        <v>1805</v>
      </c>
      <c r="BI35" s="493" t="s">
        <v>289</v>
      </c>
      <c r="BJ35" s="493"/>
      <c r="BK35" s="493"/>
      <c r="BL35" s="768"/>
      <c r="BN35" s="81">
        <v>10</v>
      </c>
      <c r="BO35" s="767" t="s">
        <v>1804</v>
      </c>
      <c r="BP35" s="87" t="s">
        <v>1805</v>
      </c>
      <c r="BQ35" s="423" t="s">
        <v>289</v>
      </c>
      <c r="BR35" s="737"/>
      <c r="BS35" s="737"/>
      <c r="BT35" s="754"/>
      <c r="BV35" s="81">
        <v>10</v>
      </c>
      <c r="BW35" s="767" t="s">
        <v>1804</v>
      </c>
      <c r="BX35" s="88" t="s">
        <v>1806</v>
      </c>
      <c r="BY35" s="423" t="s">
        <v>289</v>
      </c>
      <c r="BZ35" s="493"/>
      <c r="CA35" s="493"/>
      <c r="CB35" s="768"/>
      <c r="CD35" s="81">
        <v>10</v>
      </c>
      <c r="CE35" s="767" t="s">
        <v>1804</v>
      </c>
      <c r="CF35" s="87" t="s">
        <v>1805</v>
      </c>
      <c r="CG35" s="423" t="s">
        <v>289</v>
      </c>
      <c r="CH35" s="494"/>
      <c r="CI35" s="494"/>
      <c r="CJ35" s="96"/>
    </row>
    <row r="36" spans="10:88" ht="15" customHeight="1">
      <c r="J36" s="81">
        <v>11</v>
      </c>
      <c r="K36" s="769" t="s">
        <v>1807</v>
      </c>
      <c r="L36" s="87" t="s">
        <v>1777</v>
      </c>
      <c r="M36" s="493" t="s">
        <v>289</v>
      </c>
      <c r="N36" s="493">
        <f>N34+N35*N23</f>
        <v>0</v>
      </c>
      <c r="O36" s="493">
        <f>O34+O35*O23</f>
        <v>0</v>
      </c>
      <c r="P36" s="768">
        <f>P34+P35*P23</f>
        <v>0</v>
      </c>
      <c r="R36" s="81">
        <v>11</v>
      </c>
      <c r="S36" s="769" t="s">
        <v>1807</v>
      </c>
      <c r="T36" s="87" t="s">
        <v>1777</v>
      </c>
      <c r="U36" s="493" t="s">
        <v>289</v>
      </c>
      <c r="V36" s="493">
        <f>V34+V35*V23</f>
        <v>0</v>
      </c>
      <c r="W36" s="493">
        <f>W34+W35*W23</f>
        <v>0</v>
      </c>
      <c r="X36" s="768">
        <f>X34+X35*X23</f>
        <v>0</v>
      </c>
      <c r="Z36" s="81">
        <v>11</v>
      </c>
      <c r="AA36" s="769" t="s">
        <v>1807</v>
      </c>
      <c r="AB36" s="87" t="s">
        <v>1777</v>
      </c>
      <c r="AC36" s="493" t="s">
        <v>289</v>
      </c>
      <c r="AD36" s="493">
        <f>AD34+AD35*AD23</f>
        <v>0</v>
      </c>
      <c r="AE36" s="493">
        <f>AE34+AE35*AE23</f>
        <v>0</v>
      </c>
      <c r="AF36" s="768">
        <f>AF34+AF35*AF23</f>
        <v>0</v>
      </c>
      <c r="AH36" s="81">
        <v>11</v>
      </c>
      <c r="AI36" s="769" t="s">
        <v>1807</v>
      </c>
      <c r="AJ36" s="87" t="s">
        <v>1777</v>
      </c>
      <c r="AK36" s="423" t="s">
        <v>289</v>
      </c>
      <c r="AL36" s="493">
        <f>AL34+AL35*AL23</f>
        <v>0</v>
      </c>
      <c r="AM36" s="493">
        <f>AM34+AM35*AM23</f>
        <v>0</v>
      </c>
      <c r="AN36" s="768">
        <f>AN34+AN35*AN23</f>
        <v>0</v>
      </c>
      <c r="AP36" s="81">
        <v>11</v>
      </c>
      <c r="AQ36" s="769" t="s">
        <v>1807</v>
      </c>
      <c r="AR36" s="87" t="s">
        <v>1777</v>
      </c>
      <c r="AS36" s="423" t="s">
        <v>289</v>
      </c>
      <c r="AT36" s="493">
        <f>AT34+AT35*AT23</f>
        <v>0</v>
      </c>
      <c r="AU36" s="493">
        <f>AU34+AU35*AU23</f>
        <v>0</v>
      </c>
      <c r="AV36" s="768">
        <f>AV34+AV35*AV23</f>
        <v>0</v>
      </c>
      <c r="AX36" s="81">
        <v>11</v>
      </c>
      <c r="AY36" s="769" t="s">
        <v>1807</v>
      </c>
      <c r="AZ36" s="87" t="s">
        <v>1777</v>
      </c>
      <c r="BA36" s="737" t="s">
        <v>289</v>
      </c>
      <c r="BB36" s="737">
        <f>BB34+BB35*BB23</f>
        <v>0</v>
      </c>
      <c r="BC36" s="737">
        <f>BC34+BC35*BC23</f>
        <v>0</v>
      </c>
      <c r="BD36" s="754">
        <f>BD34+BD35*BD23</f>
        <v>0</v>
      </c>
      <c r="BF36" s="81">
        <v>11</v>
      </c>
      <c r="BG36" s="769" t="s">
        <v>1807</v>
      </c>
      <c r="BH36" s="87" t="s">
        <v>1777</v>
      </c>
      <c r="BI36" s="493" t="s">
        <v>289</v>
      </c>
      <c r="BJ36" s="493">
        <f>BJ34+BJ35*BJ23</f>
        <v>0</v>
      </c>
      <c r="BK36" s="493">
        <f>BK34+BK35*BK23</f>
        <v>0</v>
      </c>
      <c r="BL36" s="768">
        <f>BL34+BL35*BL23</f>
        <v>0</v>
      </c>
      <c r="BN36" s="81">
        <v>11</v>
      </c>
      <c r="BO36" s="769" t="s">
        <v>1807</v>
      </c>
      <c r="BP36" s="87" t="s">
        <v>1777</v>
      </c>
      <c r="BQ36" s="423" t="s">
        <v>289</v>
      </c>
      <c r="BR36" s="737">
        <f>BR34+BR35*BR23</f>
        <v>0</v>
      </c>
      <c r="BS36" s="737">
        <f>BS34+BS35*BS23</f>
        <v>0</v>
      </c>
      <c r="BT36" s="754">
        <f>BT34+BT35*BT23</f>
        <v>0</v>
      </c>
      <c r="BV36" s="81">
        <v>11</v>
      </c>
      <c r="BW36" s="769" t="s">
        <v>1807</v>
      </c>
      <c r="BX36" s="88" t="s">
        <v>1717</v>
      </c>
      <c r="BY36" s="423" t="s">
        <v>289</v>
      </c>
      <c r="BZ36" s="493">
        <f>BZ34+BZ35*BZ23</f>
        <v>0</v>
      </c>
      <c r="CA36" s="493">
        <f>CA34+CA35*CA23</f>
        <v>0</v>
      </c>
      <c r="CB36" s="768">
        <f>CB34+CB35*CB23</f>
        <v>0</v>
      </c>
      <c r="CD36" s="81">
        <v>11</v>
      </c>
      <c r="CE36" s="769" t="s">
        <v>1807</v>
      </c>
      <c r="CF36" s="87" t="s">
        <v>1777</v>
      </c>
      <c r="CG36" s="423" t="s">
        <v>289</v>
      </c>
      <c r="CH36" s="493">
        <f>CH34+CH35*CH23</f>
        <v>0</v>
      </c>
      <c r="CI36" s="493">
        <f>CI34+CI35*CI23</f>
        <v>0</v>
      </c>
      <c r="CJ36" s="768">
        <f>CJ34+CJ35*CJ23</f>
        <v>0</v>
      </c>
    </row>
    <row r="37" spans="10:88" ht="15" customHeight="1">
      <c r="J37" s="81">
        <v>12</v>
      </c>
      <c r="K37" s="767" t="s">
        <v>1808</v>
      </c>
      <c r="L37" s="87" t="s">
        <v>382</v>
      </c>
      <c r="M37" s="493" t="s">
        <v>289</v>
      </c>
      <c r="N37" s="493">
        <f>O10*N36</f>
        <v>0</v>
      </c>
      <c r="O37" s="493">
        <f>O10*O36</f>
        <v>0</v>
      </c>
      <c r="P37" s="771">
        <f>O10*P36</f>
        <v>0</v>
      </c>
      <c r="R37" s="81">
        <v>12</v>
      </c>
      <c r="S37" s="767" t="s">
        <v>1808</v>
      </c>
      <c r="T37" s="87" t="s">
        <v>382</v>
      </c>
      <c r="U37" s="493" t="s">
        <v>289</v>
      </c>
      <c r="V37" s="493">
        <f>W10*V36</f>
        <v>0</v>
      </c>
      <c r="W37" s="493">
        <f>W10*W36</f>
        <v>0</v>
      </c>
      <c r="X37" s="771">
        <f>W10*X36</f>
        <v>0</v>
      </c>
      <c r="Z37" s="81">
        <v>12</v>
      </c>
      <c r="AA37" s="767" t="s">
        <v>1808</v>
      </c>
      <c r="AB37" s="87" t="s">
        <v>382</v>
      </c>
      <c r="AC37" s="493" t="s">
        <v>289</v>
      </c>
      <c r="AD37" s="493">
        <f>AE10*AD36</f>
        <v>0</v>
      </c>
      <c r="AE37" s="493">
        <f>AE10*AE36</f>
        <v>0</v>
      </c>
      <c r="AF37" s="771">
        <f>AE10*AF36</f>
        <v>0</v>
      </c>
      <c r="AH37" s="81">
        <v>12</v>
      </c>
      <c r="AI37" s="767" t="s">
        <v>1808</v>
      </c>
      <c r="AJ37" s="87" t="s">
        <v>382</v>
      </c>
      <c r="AK37" s="423" t="s">
        <v>289</v>
      </c>
      <c r="AL37" s="493">
        <f>AM10*AL36</f>
        <v>0</v>
      </c>
      <c r="AM37" s="493">
        <f>AM10*AM36</f>
        <v>0</v>
      </c>
      <c r="AN37" s="771">
        <f>AM10*AN36</f>
        <v>0</v>
      </c>
      <c r="AP37" s="81">
        <v>12</v>
      </c>
      <c r="AQ37" s="767" t="s">
        <v>1808</v>
      </c>
      <c r="AR37" s="87" t="s">
        <v>382</v>
      </c>
      <c r="AS37" s="423" t="s">
        <v>289</v>
      </c>
      <c r="AT37" s="493">
        <f>AU10*AT36</f>
        <v>0</v>
      </c>
      <c r="AU37" s="493">
        <f>AU10*AU36</f>
        <v>0</v>
      </c>
      <c r="AV37" s="771">
        <f>AU10*AV36</f>
        <v>0</v>
      </c>
      <c r="AX37" s="81">
        <v>12</v>
      </c>
      <c r="AY37" s="767" t="s">
        <v>1808</v>
      </c>
      <c r="AZ37" s="87" t="s">
        <v>382</v>
      </c>
      <c r="BA37" s="737" t="s">
        <v>289</v>
      </c>
      <c r="BB37" s="493">
        <f>BC10*BB36</f>
        <v>0</v>
      </c>
      <c r="BC37" s="493">
        <f>BC10*BC36</f>
        <v>0</v>
      </c>
      <c r="BD37" s="771">
        <f>BC10*BD36</f>
        <v>0</v>
      </c>
      <c r="BF37" s="81">
        <v>12</v>
      </c>
      <c r="BG37" s="767" t="s">
        <v>1808</v>
      </c>
      <c r="BH37" s="87" t="s">
        <v>382</v>
      </c>
      <c r="BI37" s="493" t="s">
        <v>289</v>
      </c>
      <c r="BJ37" s="493">
        <f>BK10*BJ36</f>
        <v>0</v>
      </c>
      <c r="BK37" s="493">
        <f>BK10*BK36</f>
        <v>0</v>
      </c>
      <c r="BL37" s="771">
        <f>BK10*BL36</f>
        <v>0</v>
      </c>
      <c r="BN37" s="81">
        <v>12</v>
      </c>
      <c r="BO37" s="767" t="s">
        <v>1808</v>
      </c>
      <c r="BP37" s="87" t="s">
        <v>382</v>
      </c>
      <c r="BQ37" s="423" t="s">
        <v>289</v>
      </c>
      <c r="BR37" s="737">
        <f>BS10*BR36</f>
        <v>0</v>
      </c>
      <c r="BS37" s="737">
        <f>BS10*BS36</f>
        <v>0</v>
      </c>
      <c r="BT37" s="783">
        <f>BS10*BT36</f>
        <v>0</v>
      </c>
      <c r="BV37" s="81">
        <v>12</v>
      </c>
      <c r="BW37" s="767" t="s">
        <v>1808</v>
      </c>
      <c r="BX37" s="88" t="s">
        <v>382</v>
      </c>
      <c r="BY37" s="423" t="s">
        <v>289</v>
      </c>
      <c r="BZ37" s="493">
        <f>CA10*BZ36</f>
        <v>0</v>
      </c>
      <c r="CA37" s="493">
        <f>CA10*CA36</f>
        <v>0</v>
      </c>
      <c r="CB37" s="771">
        <f>CA10*CB36</f>
        <v>0</v>
      </c>
      <c r="CD37" s="81">
        <v>12</v>
      </c>
      <c r="CE37" s="767" t="s">
        <v>1808</v>
      </c>
      <c r="CF37" s="87" t="s">
        <v>382</v>
      </c>
      <c r="CG37" s="423" t="s">
        <v>289</v>
      </c>
      <c r="CH37" s="493">
        <f>CI10*CH36</f>
        <v>0</v>
      </c>
      <c r="CI37" s="493">
        <f>CI10*CI36</f>
        <v>0</v>
      </c>
      <c r="CJ37" s="771">
        <f>CI10*CJ36</f>
        <v>0</v>
      </c>
    </row>
    <row r="38" spans="10:88" ht="15" customHeight="1" thickBot="1">
      <c r="J38" s="212">
        <v>13</v>
      </c>
      <c r="K38" s="520" t="s">
        <v>1809</v>
      </c>
      <c r="L38" s="431" t="s">
        <v>1722</v>
      </c>
      <c r="M38" s="559" t="s">
        <v>289</v>
      </c>
      <c r="N38" s="559">
        <f>IFERROR(N37/N32,0)</f>
        <v>0</v>
      </c>
      <c r="O38" s="559">
        <f t="shared" ref="O38:P38" si="38">IFERROR(O37/O32,0)</f>
        <v>0</v>
      </c>
      <c r="P38" s="561">
        <f t="shared" si="38"/>
        <v>0</v>
      </c>
      <c r="R38" s="212">
        <v>13</v>
      </c>
      <c r="S38" s="520" t="s">
        <v>1809</v>
      </c>
      <c r="T38" s="431" t="s">
        <v>1722</v>
      </c>
      <c r="U38" s="559" t="s">
        <v>289</v>
      </c>
      <c r="V38" s="559">
        <f>IFERROR(V37/V32,0)</f>
        <v>0</v>
      </c>
      <c r="W38" s="559">
        <f t="shared" ref="W38" si="39">IFERROR(W37/W32,0)</f>
        <v>0</v>
      </c>
      <c r="X38" s="561">
        <f t="shared" ref="X38" si="40">IFERROR(X37/X32,0)</f>
        <v>0</v>
      </c>
      <c r="Z38" s="212">
        <v>13</v>
      </c>
      <c r="AA38" s="520" t="s">
        <v>1809</v>
      </c>
      <c r="AB38" s="431" t="s">
        <v>1722</v>
      </c>
      <c r="AC38" s="559" t="s">
        <v>289</v>
      </c>
      <c r="AD38" s="559">
        <f>IFERROR(AD37/AD32,0)</f>
        <v>0</v>
      </c>
      <c r="AE38" s="559">
        <f t="shared" ref="AE38" si="41">IFERROR(AE37/AE32,0)</f>
        <v>0</v>
      </c>
      <c r="AF38" s="561">
        <f t="shared" ref="AF38" si="42">IFERROR(AF37/AF32,0)</f>
        <v>0</v>
      </c>
      <c r="AH38" s="212">
        <v>13</v>
      </c>
      <c r="AI38" s="520" t="s">
        <v>1809</v>
      </c>
      <c r="AJ38" s="431" t="s">
        <v>1722</v>
      </c>
      <c r="AK38" s="427" t="s">
        <v>289</v>
      </c>
      <c r="AL38" s="559">
        <f>IFERROR(AL37/AL32,0)</f>
        <v>0</v>
      </c>
      <c r="AM38" s="559">
        <f t="shared" ref="AM38" si="43">IFERROR(AM37/AM32,0)</f>
        <v>0</v>
      </c>
      <c r="AN38" s="561">
        <f t="shared" ref="AN38" si="44">IFERROR(AN37/AN32,0)</f>
        <v>0</v>
      </c>
      <c r="AP38" s="212">
        <v>13</v>
      </c>
      <c r="AQ38" s="520" t="s">
        <v>1809</v>
      </c>
      <c r="AR38" s="431" t="s">
        <v>1722</v>
      </c>
      <c r="AS38" s="427" t="s">
        <v>289</v>
      </c>
      <c r="AT38" s="559">
        <f>IFERROR(AT37/AT32,0)</f>
        <v>0</v>
      </c>
      <c r="AU38" s="559">
        <f t="shared" ref="AU38" si="45">IFERROR(AU37/AU32,0)</f>
        <v>0</v>
      </c>
      <c r="AV38" s="561">
        <f t="shared" ref="AV38" si="46">IFERROR(AV37/AV32,0)</f>
        <v>0</v>
      </c>
      <c r="AX38" s="212">
        <v>13</v>
      </c>
      <c r="AY38" s="520" t="s">
        <v>1809</v>
      </c>
      <c r="AZ38" s="431" t="s">
        <v>1722</v>
      </c>
      <c r="BA38" s="760" t="s">
        <v>289</v>
      </c>
      <c r="BB38" s="559">
        <f>IFERROR(BB37/BB32,0)</f>
        <v>0</v>
      </c>
      <c r="BC38" s="559">
        <f t="shared" ref="BC38" si="47">IFERROR(BC37/BC32,0)</f>
        <v>0</v>
      </c>
      <c r="BD38" s="561">
        <f t="shared" ref="BD38" si="48">IFERROR(BD37/BD32,0)</f>
        <v>0</v>
      </c>
      <c r="BF38" s="212">
        <v>13</v>
      </c>
      <c r="BG38" s="520" t="s">
        <v>1809</v>
      </c>
      <c r="BH38" s="431" t="s">
        <v>1722</v>
      </c>
      <c r="BI38" s="559" t="s">
        <v>289</v>
      </c>
      <c r="BJ38" s="559">
        <f>IFERROR(BJ37/BJ32,0)</f>
        <v>0</v>
      </c>
      <c r="BK38" s="559">
        <f t="shared" ref="BK38" si="49">IFERROR(BK37/BK32,0)</f>
        <v>0</v>
      </c>
      <c r="BL38" s="561">
        <f t="shared" ref="BL38" si="50">IFERROR(BL37/BL32,0)</f>
        <v>0</v>
      </c>
      <c r="BN38" s="212">
        <v>13</v>
      </c>
      <c r="BO38" s="520" t="s">
        <v>1809</v>
      </c>
      <c r="BP38" s="431" t="s">
        <v>1722</v>
      </c>
      <c r="BQ38" s="427" t="s">
        <v>289</v>
      </c>
      <c r="BR38" s="559">
        <f>IFERROR(BR37/BR32,0)</f>
        <v>0</v>
      </c>
      <c r="BS38" s="559">
        <f t="shared" ref="BS38" si="51">IFERROR(BS37/BS32,0)</f>
        <v>0</v>
      </c>
      <c r="BT38" s="561">
        <f t="shared" ref="BT38" si="52">IFERROR(BT37/BT32,0)</f>
        <v>0</v>
      </c>
      <c r="BV38" s="212">
        <v>13</v>
      </c>
      <c r="BW38" s="520" t="s">
        <v>1809</v>
      </c>
      <c r="BX38" s="480" t="s">
        <v>1722</v>
      </c>
      <c r="BY38" s="427" t="s">
        <v>289</v>
      </c>
      <c r="BZ38" s="559">
        <f>IFERROR(BZ37/BZ32,0)</f>
        <v>0</v>
      </c>
      <c r="CA38" s="559">
        <f t="shared" ref="CA38" si="53">IFERROR(CA37/CA32,0)</f>
        <v>0</v>
      </c>
      <c r="CB38" s="561">
        <f t="shared" ref="CB38" si="54">IFERROR(CB37/CB32,0)</f>
        <v>0</v>
      </c>
      <c r="CD38" s="212">
        <v>13</v>
      </c>
      <c r="CE38" s="520" t="s">
        <v>1809</v>
      </c>
      <c r="CF38" s="431" t="s">
        <v>1722</v>
      </c>
      <c r="CG38" s="427" t="s">
        <v>289</v>
      </c>
      <c r="CH38" s="559">
        <f>IFERROR(CH37/CH32,0)</f>
        <v>0</v>
      </c>
      <c r="CI38" s="559">
        <f t="shared" ref="CI38:CJ38" si="55">IFERROR(CI37/CI32,0)</f>
        <v>0</v>
      </c>
      <c r="CJ38" s="561">
        <f t="shared" si="55"/>
        <v>0</v>
      </c>
    </row>
    <row r="39" spans="10:88" ht="15" customHeight="1" thickBot="1">
      <c r="J39" s="682"/>
      <c r="K39" s="682"/>
      <c r="L39" s="682"/>
      <c r="M39" s="682"/>
      <c r="N39" s="682"/>
      <c r="O39" s="682"/>
      <c r="P39" s="682"/>
      <c r="R39" s="682"/>
      <c r="S39" s="682"/>
      <c r="T39" s="682"/>
      <c r="U39" s="682"/>
      <c r="V39" s="682"/>
      <c r="W39" s="682"/>
      <c r="X39" s="991"/>
      <c r="Z39" s="682"/>
      <c r="AA39" s="682"/>
      <c r="AB39" s="682"/>
      <c r="AC39" s="682"/>
      <c r="AD39" s="682"/>
      <c r="AE39" s="682"/>
      <c r="AF39" s="682"/>
      <c r="AH39" s="682"/>
      <c r="AI39" s="682"/>
      <c r="AJ39" s="682"/>
      <c r="AK39" s="682"/>
      <c r="AL39" s="682"/>
      <c r="AM39" s="682"/>
      <c r="AN39" s="682"/>
      <c r="AP39" s="682"/>
      <c r="AQ39" s="682"/>
      <c r="AR39" s="682"/>
      <c r="AS39" s="682"/>
      <c r="AT39" s="682"/>
      <c r="AU39" s="682"/>
      <c r="AV39" s="682"/>
      <c r="AX39" s="682"/>
      <c r="AY39" s="682"/>
      <c r="AZ39" s="682"/>
      <c r="BA39" s="682"/>
      <c r="BB39" s="682"/>
      <c r="BC39" s="682"/>
      <c r="BD39" s="682"/>
      <c r="BF39" s="682"/>
      <c r="BG39" s="682"/>
      <c r="BH39" s="682"/>
      <c r="BI39" s="682"/>
      <c r="BJ39" s="682"/>
      <c r="BK39" s="682"/>
      <c r="BL39" s="682"/>
      <c r="BN39" s="682"/>
      <c r="BO39" s="682"/>
      <c r="BP39" s="682"/>
      <c r="BQ39" s="682"/>
      <c r="BR39" s="682"/>
      <c r="BS39" s="682"/>
      <c r="BT39" s="682"/>
      <c r="BV39" s="765"/>
      <c r="BW39" s="765"/>
      <c r="BX39" s="765"/>
      <c r="BY39" s="765"/>
      <c r="BZ39" s="765"/>
      <c r="CA39" s="765"/>
      <c r="CB39" s="765"/>
      <c r="CD39" s="682"/>
      <c r="CE39" s="682"/>
      <c r="CF39" s="682"/>
      <c r="CG39" s="682"/>
      <c r="CH39" s="682"/>
      <c r="CI39" s="682"/>
      <c r="CJ39" s="682"/>
    </row>
    <row r="40" spans="10:88" s="1311" customFormat="1" ht="15" customHeight="1" thickBot="1">
      <c r="J40" s="1304" t="s">
        <v>95</v>
      </c>
      <c r="K40" s="2614" t="s">
        <v>1723</v>
      </c>
      <c r="L40" s="2614"/>
      <c r="M40" s="2614"/>
      <c r="N40" s="2615"/>
      <c r="O40" s="772" t="s">
        <v>1724</v>
      </c>
      <c r="P40" s="808"/>
      <c r="R40" s="1304" t="s">
        <v>95</v>
      </c>
      <c r="S40" s="2614" t="s">
        <v>1723</v>
      </c>
      <c r="T40" s="2614"/>
      <c r="U40" s="2614"/>
      <c r="V40" s="2615"/>
      <c r="W40" s="772" t="s">
        <v>1724</v>
      </c>
      <c r="X40" s="808"/>
      <c r="Z40" s="1304" t="s">
        <v>95</v>
      </c>
      <c r="AA40" s="2614" t="s">
        <v>1723</v>
      </c>
      <c r="AB40" s="2614"/>
      <c r="AC40" s="2614"/>
      <c r="AD40" s="2615"/>
      <c r="AE40" s="772" t="s">
        <v>1724</v>
      </c>
      <c r="AF40" s="808"/>
      <c r="AH40" s="1304" t="s">
        <v>95</v>
      </c>
      <c r="AI40" s="2614" t="s">
        <v>1723</v>
      </c>
      <c r="AJ40" s="2614"/>
      <c r="AK40" s="2614"/>
      <c r="AL40" s="2615"/>
      <c r="AM40" s="772" t="s">
        <v>1724</v>
      </c>
      <c r="AN40" s="808"/>
      <c r="AP40" s="1304" t="s">
        <v>95</v>
      </c>
      <c r="AQ40" s="2614" t="s">
        <v>1723</v>
      </c>
      <c r="AR40" s="2614"/>
      <c r="AS40" s="2614"/>
      <c r="AT40" s="2615"/>
      <c r="AU40" s="772" t="s">
        <v>1724</v>
      </c>
      <c r="AV40" s="808"/>
      <c r="AX40" s="1304" t="s">
        <v>95</v>
      </c>
      <c r="AY40" s="2614" t="s">
        <v>1723</v>
      </c>
      <c r="AZ40" s="2614"/>
      <c r="BA40" s="2614"/>
      <c r="BB40" s="2615"/>
      <c r="BC40" s="772" t="s">
        <v>1724</v>
      </c>
      <c r="BD40" s="808"/>
      <c r="BF40" s="1304" t="s">
        <v>95</v>
      </c>
      <c r="BG40" s="2614" t="s">
        <v>1723</v>
      </c>
      <c r="BH40" s="2614"/>
      <c r="BI40" s="2614"/>
      <c r="BJ40" s="2615"/>
      <c r="BK40" s="772" t="s">
        <v>1724</v>
      </c>
      <c r="BL40" s="808"/>
      <c r="BN40" s="1304" t="s">
        <v>95</v>
      </c>
      <c r="BO40" s="2614" t="s">
        <v>1723</v>
      </c>
      <c r="BP40" s="2614"/>
      <c r="BQ40" s="2614"/>
      <c r="BR40" s="2615"/>
      <c r="BS40" s="772" t="s">
        <v>1724</v>
      </c>
      <c r="BT40" s="808"/>
      <c r="BV40" s="1304" t="s">
        <v>95</v>
      </c>
      <c r="BW40" s="2614" t="s">
        <v>1723</v>
      </c>
      <c r="BX40" s="2614"/>
      <c r="BY40" s="2614"/>
      <c r="BZ40" s="2615"/>
      <c r="CA40" s="772" t="s">
        <v>1724</v>
      </c>
      <c r="CB40" s="808"/>
      <c r="CD40" s="1304" t="s">
        <v>95</v>
      </c>
      <c r="CE40" s="2614" t="s">
        <v>1723</v>
      </c>
      <c r="CF40" s="2614"/>
      <c r="CG40" s="2614"/>
      <c r="CH40" s="2615"/>
      <c r="CI40" s="772" t="s">
        <v>1724</v>
      </c>
      <c r="CJ40" s="808"/>
    </row>
    <row r="41" spans="10:88" ht="15" customHeight="1">
      <c r="J41" s="2328">
        <v>1</v>
      </c>
      <c r="K41" s="2048" t="s">
        <v>1725</v>
      </c>
      <c r="L41" s="2616"/>
      <c r="M41" s="2616"/>
      <c r="N41" s="2617"/>
      <c r="O41" s="527"/>
      <c r="P41" s="773" t="s">
        <v>1691</v>
      </c>
      <c r="R41" s="2328">
        <v>1</v>
      </c>
      <c r="S41" s="2048" t="s">
        <v>1725</v>
      </c>
      <c r="T41" s="2616"/>
      <c r="U41" s="2616"/>
      <c r="V41" s="2617"/>
      <c r="W41" s="527"/>
      <c r="X41" s="773" t="s">
        <v>1691</v>
      </c>
      <c r="Z41" s="2328">
        <v>1</v>
      </c>
      <c r="AA41" s="2048" t="s">
        <v>1725</v>
      </c>
      <c r="AB41" s="2616"/>
      <c r="AC41" s="2616"/>
      <c r="AD41" s="2617"/>
      <c r="AE41" s="527"/>
      <c r="AF41" s="773" t="s">
        <v>1691</v>
      </c>
      <c r="AH41" s="2328">
        <v>1</v>
      </c>
      <c r="AI41" s="2048" t="s">
        <v>1725</v>
      </c>
      <c r="AJ41" s="2616"/>
      <c r="AK41" s="2616"/>
      <c r="AL41" s="2617"/>
      <c r="AM41" s="249"/>
      <c r="AN41" s="773" t="s">
        <v>1691</v>
      </c>
      <c r="AP41" s="2328">
        <v>1</v>
      </c>
      <c r="AQ41" s="2048" t="s">
        <v>1725</v>
      </c>
      <c r="AR41" s="2616"/>
      <c r="AS41" s="2616"/>
      <c r="AT41" s="2617"/>
      <c r="AU41" s="527"/>
      <c r="AV41" s="773" t="s">
        <v>1691</v>
      </c>
      <c r="AX41" s="2328">
        <v>1</v>
      </c>
      <c r="AY41" s="2048" t="s">
        <v>1725</v>
      </c>
      <c r="AZ41" s="2616"/>
      <c r="BA41" s="2616"/>
      <c r="BB41" s="2617"/>
      <c r="BC41" s="527"/>
      <c r="BD41" s="773" t="s">
        <v>1691</v>
      </c>
      <c r="BF41" s="2328">
        <v>1</v>
      </c>
      <c r="BG41" s="2048" t="s">
        <v>1725</v>
      </c>
      <c r="BH41" s="2616"/>
      <c r="BI41" s="2616"/>
      <c r="BJ41" s="2617"/>
      <c r="BK41" s="527"/>
      <c r="BL41" s="773" t="s">
        <v>1691</v>
      </c>
      <c r="BN41" s="2328">
        <v>1</v>
      </c>
      <c r="BO41" s="2048" t="s">
        <v>1725</v>
      </c>
      <c r="BP41" s="2616"/>
      <c r="BQ41" s="2616"/>
      <c r="BR41" s="2617"/>
      <c r="BS41" s="527"/>
      <c r="BT41" s="773" t="s">
        <v>1691</v>
      </c>
      <c r="BV41" s="2328">
        <v>1</v>
      </c>
      <c r="BW41" s="2048" t="s">
        <v>1725</v>
      </c>
      <c r="BX41" s="2641"/>
      <c r="BY41" s="2641"/>
      <c r="BZ41" s="2642"/>
      <c r="CA41" s="527"/>
      <c r="CB41" s="773" t="s">
        <v>1691</v>
      </c>
      <c r="CD41" s="2328">
        <v>1</v>
      </c>
      <c r="CE41" s="2048" t="s">
        <v>1725</v>
      </c>
      <c r="CF41" s="2616"/>
      <c r="CG41" s="2616"/>
      <c r="CH41" s="2617"/>
      <c r="CI41" s="527"/>
      <c r="CJ41" s="773" t="s">
        <v>1691</v>
      </c>
    </row>
    <row r="42" spans="10:88" ht="15" customHeight="1">
      <c r="J42" s="2301"/>
      <c r="K42" s="2592" t="s">
        <v>1726</v>
      </c>
      <c r="L42" s="2618"/>
      <c r="M42" s="2618"/>
      <c r="N42" s="2619"/>
      <c r="O42" s="493"/>
      <c r="P42" s="430" t="s">
        <v>1810</v>
      </c>
      <c r="R42" s="2301"/>
      <c r="S42" s="2592" t="s">
        <v>1726</v>
      </c>
      <c r="T42" s="2618"/>
      <c r="U42" s="2618"/>
      <c r="V42" s="2619"/>
      <c r="W42" s="493"/>
      <c r="X42" s="430" t="s">
        <v>1810</v>
      </c>
      <c r="Z42" s="2301"/>
      <c r="AA42" s="2592" t="s">
        <v>1726</v>
      </c>
      <c r="AB42" s="2618"/>
      <c r="AC42" s="2618"/>
      <c r="AD42" s="2619"/>
      <c r="AE42" s="493"/>
      <c r="AF42" s="430" t="s">
        <v>1810</v>
      </c>
      <c r="AH42" s="2301"/>
      <c r="AI42" s="2592" t="s">
        <v>1726</v>
      </c>
      <c r="AJ42" s="2618"/>
      <c r="AK42" s="2618"/>
      <c r="AL42" s="2619"/>
      <c r="AM42" s="493"/>
      <c r="AN42" s="430" t="s">
        <v>1810</v>
      </c>
      <c r="AP42" s="2301"/>
      <c r="AQ42" s="2592" t="s">
        <v>1726</v>
      </c>
      <c r="AR42" s="2618"/>
      <c r="AS42" s="2618"/>
      <c r="AT42" s="2619"/>
      <c r="AU42" s="493"/>
      <c r="AV42" s="430" t="s">
        <v>1810</v>
      </c>
      <c r="AX42" s="2301"/>
      <c r="AY42" s="2592" t="s">
        <v>1726</v>
      </c>
      <c r="AZ42" s="2618"/>
      <c r="BA42" s="2618"/>
      <c r="BB42" s="2619"/>
      <c r="BC42" s="493"/>
      <c r="BD42" s="430" t="s">
        <v>1810</v>
      </c>
      <c r="BF42" s="2301"/>
      <c r="BG42" s="2592" t="s">
        <v>1726</v>
      </c>
      <c r="BH42" s="2618"/>
      <c r="BI42" s="2618"/>
      <c r="BJ42" s="2619"/>
      <c r="BK42" s="493"/>
      <c r="BL42" s="430" t="s">
        <v>1810</v>
      </c>
      <c r="BN42" s="2301"/>
      <c r="BO42" s="2592" t="s">
        <v>1726</v>
      </c>
      <c r="BP42" s="2618"/>
      <c r="BQ42" s="2618"/>
      <c r="BR42" s="2619"/>
      <c r="BS42" s="493"/>
      <c r="BT42" s="430" t="s">
        <v>1810</v>
      </c>
      <c r="BV42" s="2301"/>
      <c r="BW42" s="2592" t="s">
        <v>1726</v>
      </c>
      <c r="BX42" s="2646"/>
      <c r="BY42" s="2646"/>
      <c r="BZ42" s="2647"/>
      <c r="CA42" s="493"/>
      <c r="CB42" s="901" t="s">
        <v>1691</v>
      </c>
      <c r="CD42" s="2301"/>
      <c r="CE42" s="2592" t="s">
        <v>1726</v>
      </c>
      <c r="CF42" s="2618"/>
      <c r="CG42" s="2618"/>
      <c r="CH42" s="2619"/>
      <c r="CI42" s="493"/>
      <c r="CJ42" s="430" t="s">
        <v>1810</v>
      </c>
    </row>
    <row r="43" spans="10:88" ht="15" customHeight="1">
      <c r="J43" s="81">
        <v>2</v>
      </c>
      <c r="K43" s="774" t="s">
        <v>1811</v>
      </c>
      <c r="L43" s="775"/>
      <c r="M43" s="775"/>
      <c r="N43" s="776"/>
      <c r="O43" s="493">
        <f>O37</f>
        <v>0</v>
      </c>
      <c r="P43" s="777" t="s">
        <v>382</v>
      </c>
      <c r="R43" s="81">
        <v>2</v>
      </c>
      <c r="S43" s="774" t="s">
        <v>1811</v>
      </c>
      <c r="T43" s="775"/>
      <c r="U43" s="775"/>
      <c r="V43" s="776"/>
      <c r="W43" s="493">
        <f>W37</f>
        <v>0</v>
      </c>
      <c r="X43" s="777" t="s">
        <v>382</v>
      </c>
      <c r="Z43" s="81">
        <v>2</v>
      </c>
      <c r="AA43" s="774" t="s">
        <v>1811</v>
      </c>
      <c r="AB43" s="775"/>
      <c r="AC43" s="775"/>
      <c r="AD43" s="776"/>
      <c r="AE43" s="493">
        <f>AE37</f>
        <v>0</v>
      </c>
      <c r="AF43" s="777" t="s">
        <v>382</v>
      </c>
      <c r="AH43" s="81">
        <v>2</v>
      </c>
      <c r="AI43" s="774" t="s">
        <v>1811</v>
      </c>
      <c r="AJ43" s="775"/>
      <c r="AK43" s="775"/>
      <c r="AL43" s="776"/>
      <c r="AM43" s="493">
        <f>AM37</f>
        <v>0</v>
      </c>
      <c r="AN43" s="777" t="s">
        <v>382</v>
      </c>
      <c r="AP43" s="81">
        <v>2</v>
      </c>
      <c r="AQ43" s="774" t="s">
        <v>1811</v>
      </c>
      <c r="AR43" s="775"/>
      <c r="AS43" s="775"/>
      <c r="AT43" s="776"/>
      <c r="AU43" s="770">
        <f>AU37</f>
        <v>0</v>
      </c>
      <c r="AV43" s="777" t="s">
        <v>382</v>
      </c>
      <c r="AX43" s="81">
        <v>2</v>
      </c>
      <c r="AY43" s="774" t="s">
        <v>1811</v>
      </c>
      <c r="AZ43" s="775"/>
      <c r="BA43" s="775"/>
      <c r="BB43" s="776"/>
      <c r="BC43" s="493">
        <f>BC37</f>
        <v>0</v>
      </c>
      <c r="BD43" s="777" t="s">
        <v>382</v>
      </c>
      <c r="BF43" s="81">
        <v>2</v>
      </c>
      <c r="BG43" s="774" t="s">
        <v>1811</v>
      </c>
      <c r="BH43" s="775"/>
      <c r="BI43" s="775"/>
      <c r="BJ43" s="776"/>
      <c r="BK43" s="493">
        <f>BK37</f>
        <v>0</v>
      </c>
      <c r="BL43" s="777" t="s">
        <v>382</v>
      </c>
      <c r="BN43" s="81">
        <v>2</v>
      </c>
      <c r="BO43" s="774" t="s">
        <v>1811</v>
      </c>
      <c r="BP43" s="775"/>
      <c r="BQ43" s="775"/>
      <c r="BR43" s="776"/>
      <c r="BS43" s="493">
        <f>BS37</f>
        <v>0</v>
      </c>
      <c r="BT43" s="777" t="s">
        <v>382</v>
      </c>
      <c r="BV43" s="81">
        <v>2</v>
      </c>
      <c r="BW43" s="774" t="s">
        <v>1811</v>
      </c>
      <c r="BX43" s="1006"/>
      <c r="BY43" s="1006"/>
      <c r="BZ43" s="1007"/>
      <c r="CA43" s="493">
        <f>CA37</f>
        <v>0</v>
      </c>
      <c r="CB43" s="777" t="s">
        <v>382</v>
      </c>
      <c r="CD43" s="81">
        <v>2</v>
      </c>
      <c r="CE43" s="774" t="s">
        <v>1811</v>
      </c>
      <c r="CF43" s="775"/>
      <c r="CG43" s="775"/>
      <c r="CH43" s="776"/>
      <c r="CI43" s="493">
        <f>CI37</f>
        <v>0</v>
      </c>
      <c r="CJ43" s="777" t="s">
        <v>382</v>
      </c>
    </row>
    <row r="44" spans="10:88" ht="15" customHeight="1" thickBot="1">
      <c r="J44" s="238">
        <v>3</v>
      </c>
      <c r="K44" s="778" t="s">
        <v>693</v>
      </c>
      <c r="L44" s="779"/>
      <c r="M44" s="779"/>
      <c r="N44" s="780"/>
      <c r="O44" s="559">
        <f>O38</f>
        <v>0</v>
      </c>
      <c r="P44" s="781" t="s">
        <v>384</v>
      </c>
      <c r="R44" s="238">
        <v>3</v>
      </c>
      <c r="S44" s="778" t="s">
        <v>693</v>
      </c>
      <c r="T44" s="779"/>
      <c r="U44" s="779"/>
      <c r="V44" s="780"/>
      <c r="W44" s="559">
        <f>W38</f>
        <v>0</v>
      </c>
      <c r="X44" s="781" t="s">
        <v>384</v>
      </c>
      <c r="Z44" s="238">
        <v>3</v>
      </c>
      <c r="AA44" s="778" t="s">
        <v>693</v>
      </c>
      <c r="AB44" s="779"/>
      <c r="AC44" s="779"/>
      <c r="AD44" s="780"/>
      <c r="AE44" s="760">
        <f>AE38</f>
        <v>0</v>
      </c>
      <c r="AF44" s="781" t="s">
        <v>384</v>
      </c>
      <c r="AH44" s="238">
        <v>3</v>
      </c>
      <c r="AI44" s="778" t="s">
        <v>693</v>
      </c>
      <c r="AJ44" s="779"/>
      <c r="AK44" s="779"/>
      <c r="AL44" s="780"/>
      <c r="AM44" s="559">
        <f>AM38</f>
        <v>0</v>
      </c>
      <c r="AN44" s="781" t="s">
        <v>384</v>
      </c>
      <c r="AP44" s="238">
        <v>3</v>
      </c>
      <c r="AQ44" s="778" t="s">
        <v>693</v>
      </c>
      <c r="AR44" s="779"/>
      <c r="AS44" s="779"/>
      <c r="AT44" s="780"/>
      <c r="AU44" s="764">
        <f>AU38</f>
        <v>0</v>
      </c>
      <c r="AV44" s="781" t="s">
        <v>384</v>
      </c>
      <c r="AX44" s="238">
        <v>3</v>
      </c>
      <c r="AY44" s="778" t="s">
        <v>693</v>
      </c>
      <c r="AZ44" s="779"/>
      <c r="BA44" s="779"/>
      <c r="BB44" s="780"/>
      <c r="BC44" s="559">
        <f>BC38</f>
        <v>0</v>
      </c>
      <c r="BD44" s="781" t="s">
        <v>384</v>
      </c>
      <c r="BF44" s="238">
        <v>3</v>
      </c>
      <c r="BG44" s="778" t="s">
        <v>693</v>
      </c>
      <c r="BH44" s="779"/>
      <c r="BI44" s="779"/>
      <c r="BJ44" s="780"/>
      <c r="BK44" s="559">
        <f>BK38</f>
        <v>0</v>
      </c>
      <c r="BL44" s="781" t="s">
        <v>384</v>
      </c>
      <c r="BN44" s="238">
        <v>3</v>
      </c>
      <c r="BO44" s="778" t="s">
        <v>693</v>
      </c>
      <c r="BP44" s="779"/>
      <c r="BQ44" s="779"/>
      <c r="BR44" s="780"/>
      <c r="BS44" s="559">
        <f>BS38</f>
        <v>0</v>
      </c>
      <c r="BT44" s="781" t="s">
        <v>384</v>
      </c>
      <c r="BV44" s="238">
        <v>3</v>
      </c>
      <c r="BW44" s="778" t="s">
        <v>693</v>
      </c>
      <c r="BX44" s="1008"/>
      <c r="BY44" s="1008"/>
      <c r="BZ44" s="1009"/>
      <c r="CA44" s="559">
        <f>CA38</f>
        <v>0</v>
      </c>
      <c r="CB44" s="781" t="s">
        <v>384</v>
      </c>
      <c r="CD44" s="238">
        <v>3</v>
      </c>
      <c r="CE44" s="778" t="s">
        <v>693</v>
      </c>
      <c r="CF44" s="779"/>
      <c r="CG44" s="779"/>
      <c r="CH44" s="780"/>
      <c r="CI44" s="559">
        <f>CI38</f>
        <v>0</v>
      </c>
      <c r="CJ44" s="781" t="s">
        <v>384</v>
      </c>
    </row>
  </sheetData>
  <mergeCells count="231">
    <mergeCell ref="BF41:BF42"/>
    <mergeCell ref="AX41:AX42"/>
    <mergeCell ref="AP41:AP42"/>
    <mergeCell ref="BF21:BF22"/>
    <mergeCell ref="BG21:BG22"/>
    <mergeCell ref="BH21:BH22"/>
    <mergeCell ref="BI21:BI22"/>
    <mergeCell ref="BN21:BN22"/>
    <mergeCell ref="BO21:BO22"/>
    <mergeCell ref="AP21:AP22"/>
    <mergeCell ref="BP21:BP22"/>
    <mergeCell ref="BQ21:BQ22"/>
    <mergeCell ref="BV21:BV22"/>
    <mergeCell ref="R21:R22"/>
    <mergeCell ref="S21:S22"/>
    <mergeCell ref="T21:T22"/>
    <mergeCell ref="M21:M22"/>
    <mergeCell ref="U21:U22"/>
    <mergeCell ref="R41:R42"/>
    <mergeCell ref="Z41:Z42"/>
    <mergeCell ref="Z21:Z22"/>
    <mergeCell ref="AA21:AA22"/>
    <mergeCell ref="BR21:BT21"/>
    <mergeCell ref="BO40:BR40"/>
    <mergeCell ref="BO41:BR41"/>
    <mergeCell ref="BO42:BR42"/>
    <mergeCell ref="AY41:BB41"/>
    <mergeCell ref="AY42:BB42"/>
    <mergeCell ref="AQ40:AT40"/>
    <mergeCell ref="AQ41:AT41"/>
    <mergeCell ref="AQ42:AT42"/>
    <mergeCell ref="AL21:AN21"/>
    <mergeCell ref="AI40:AL40"/>
    <mergeCell ref="AI41:AL41"/>
    <mergeCell ref="CE42:CH42"/>
    <mergeCell ref="CE15:CG15"/>
    <mergeCell ref="CE16:CG16"/>
    <mergeCell ref="CE17:CG17"/>
    <mergeCell ref="CH21:CJ21"/>
    <mergeCell ref="CE40:CH40"/>
    <mergeCell ref="CE10:CG10"/>
    <mergeCell ref="CE11:CG11"/>
    <mergeCell ref="CE12:CG12"/>
    <mergeCell ref="CE13:CG13"/>
    <mergeCell ref="CE14:CG14"/>
    <mergeCell ref="CE21:CE22"/>
    <mergeCell ref="CF21:CF22"/>
    <mergeCell ref="CG21:CG22"/>
    <mergeCell ref="CE3:CJ3"/>
    <mergeCell ref="CE5:CJ5"/>
    <mergeCell ref="CE6:CJ6"/>
    <mergeCell ref="CE8:CJ8"/>
    <mergeCell ref="CE9:CG9"/>
    <mergeCell ref="BW17:BY17"/>
    <mergeCell ref="BZ21:CB21"/>
    <mergeCell ref="BW40:BZ40"/>
    <mergeCell ref="BW41:BZ41"/>
    <mergeCell ref="CE41:CH41"/>
    <mergeCell ref="BW21:BW22"/>
    <mergeCell ref="BX21:BX22"/>
    <mergeCell ref="BY21:BY22"/>
    <mergeCell ref="CD21:CD22"/>
    <mergeCell ref="CD41:CD42"/>
    <mergeCell ref="BW42:BZ42"/>
    <mergeCell ref="BW3:CB3"/>
    <mergeCell ref="BW5:CB5"/>
    <mergeCell ref="BW6:CB6"/>
    <mergeCell ref="BW8:CB8"/>
    <mergeCell ref="BW9:BY9"/>
    <mergeCell ref="BW10:BY10"/>
    <mergeCell ref="BW11:BY11"/>
    <mergeCell ref="BW12:BY12"/>
    <mergeCell ref="BW13:BY13"/>
    <mergeCell ref="BW14:BY14"/>
    <mergeCell ref="BW15:BY15"/>
    <mergeCell ref="BW16:BY16"/>
    <mergeCell ref="BV41:BV42"/>
    <mergeCell ref="BG40:BJ40"/>
    <mergeCell ref="BG41:BJ41"/>
    <mergeCell ref="BG42:BJ42"/>
    <mergeCell ref="BO3:BT3"/>
    <mergeCell ref="BO5:BT5"/>
    <mergeCell ref="BO6:BT6"/>
    <mergeCell ref="BO8:BT8"/>
    <mergeCell ref="BO9:BQ9"/>
    <mergeCell ref="BO10:BQ10"/>
    <mergeCell ref="BO11:BQ11"/>
    <mergeCell ref="BO12:BQ12"/>
    <mergeCell ref="BO13:BQ13"/>
    <mergeCell ref="BO14:BQ14"/>
    <mergeCell ref="BO15:BQ15"/>
    <mergeCell ref="BO16:BQ16"/>
    <mergeCell ref="BO17:BQ17"/>
    <mergeCell ref="BN41:BN42"/>
    <mergeCell ref="BG3:BL3"/>
    <mergeCell ref="BG5:BL5"/>
    <mergeCell ref="BG6:BL6"/>
    <mergeCell ref="BG8:BL8"/>
    <mergeCell ref="BG9:BI9"/>
    <mergeCell ref="BG10:BI10"/>
    <mergeCell ref="BG11:BI11"/>
    <mergeCell ref="BG12:BI12"/>
    <mergeCell ref="BG13:BI13"/>
    <mergeCell ref="BG14:BI14"/>
    <mergeCell ref="BG15:BI15"/>
    <mergeCell ref="BG16:BI16"/>
    <mergeCell ref="BG17:BI17"/>
    <mergeCell ref="BJ21:BL21"/>
    <mergeCell ref="AY15:BA15"/>
    <mergeCell ref="AY16:BA16"/>
    <mergeCell ref="AY17:BA17"/>
    <mergeCell ref="BB21:BD21"/>
    <mergeCell ref="AY40:BB40"/>
    <mergeCell ref="AY10:BA10"/>
    <mergeCell ref="AY11:BA11"/>
    <mergeCell ref="AY12:BA12"/>
    <mergeCell ref="AY13:BA13"/>
    <mergeCell ref="AY14:BA14"/>
    <mergeCell ref="AY3:BD3"/>
    <mergeCell ref="AY5:BD5"/>
    <mergeCell ref="AY6:BD6"/>
    <mergeCell ref="AY8:BD8"/>
    <mergeCell ref="AY9:BA9"/>
    <mergeCell ref="AQ17:AS17"/>
    <mergeCell ref="AT21:AV21"/>
    <mergeCell ref="AQ21:AQ22"/>
    <mergeCell ref="AR21:AR22"/>
    <mergeCell ref="AS21:AS22"/>
    <mergeCell ref="AX21:AX22"/>
    <mergeCell ref="AY21:AY22"/>
    <mergeCell ref="AZ21:AZ22"/>
    <mergeCell ref="BA21:BA22"/>
    <mergeCell ref="AQ3:AV3"/>
    <mergeCell ref="AQ5:AV5"/>
    <mergeCell ref="AQ6:AV6"/>
    <mergeCell ref="AQ8:AV8"/>
    <mergeCell ref="AQ9:AS9"/>
    <mergeCell ref="AQ10:AS10"/>
    <mergeCell ref="AQ11:AS11"/>
    <mergeCell ref="AQ12:AS12"/>
    <mergeCell ref="AQ13:AS13"/>
    <mergeCell ref="AQ14:AS14"/>
    <mergeCell ref="AA40:AD40"/>
    <mergeCell ref="AA41:AD41"/>
    <mergeCell ref="AA42:AD42"/>
    <mergeCell ref="AI14:AK14"/>
    <mergeCell ref="AI15:AK15"/>
    <mergeCell ref="AI16:AK16"/>
    <mergeCell ref="AI17:AK17"/>
    <mergeCell ref="AB21:AB22"/>
    <mergeCell ref="AC21:AC22"/>
    <mergeCell ref="AH21:AH22"/>
    <mergeCell ref="AH41:AH42"/>
    <mergeCell ref="AI42:AL42"/>
    <mergeCell ref="AQ15:AS15"/>
    <mergeCell ref="AQ16:AS16"/>
    <mergeCell ref="AI21:AI22"/>
    <mergeCell ref="AJ21:AJ22"/>
    <mergeCell ref="AK21:AK22"/>
    <mergeCell ref="AI3:AN3"/>
    <mergeCell ref="AI5:AN5"/>
    <mergeCell ref="AI6:AN6"/>
    <mergeCell ref="AI8:AN8"/>
    <mergeCell ref="AI9:AK9"/>
    <mergeCell ref="AI10:AK10"/>
    <mergeCell ref="AI11:AK11"/>
    <mergeCell ref="AI12:AK12"/>
    <mergeCell ref="AI13:AK13"/>
    <mergeCell ref="S41:V41"/>
    <mergeCell ref="S42:V42"/>
    <mergeCell ref="AA3:AF3"/>
    <mergeCell ref="AA5:AF5"/>
    <mergeCell ref="AA6:AF6"/>
    <mergeCell ref="AA8:AF8"/>
    <mergeCell ref="AA9:AC9"/>
    <mergeCell ref="AA10:AC10"/>
    <mergeCell ref="AA11:AC11"/>
    <mergeCell ref="AA12:AC12"/>
    <mergeCell ref="AA13:AC13"/>
    <mergeCell ref="AA14:AC14"/>
    <mergeCell ref="AA15:AC15"/>
    <mergeCell ref="AA16:AC16"/>
    <mergeCell ref="AA17:AC17"/>
    <mergeCell ref="AD21:AF21"/>
    <mergeCell ref="S15:U15"/>
    <mergeCell ref="S16:U16"/>
    <mergeCell ref="S17:U17"/>
    <mergeCell ref="V21:X21"/>
    <mergeCell ref="S40:V40"/>
    <mergeCell ref="S10:U10"/>
    <mergeCell ref="S11:U11"/>
    <mergeCell ref="S12:U12"/>
    <mergeCell ref="S13:U13"/>
    <mergeCell ref="S14:U14"/>
    <mergeCell ref="S3:X3"/>
    <mergeCell ref="S5:X5"/>
    <mergeCell ref="S6:X6"/>
    <mergeCell ref="S8:X8"/>
    <mergeCell ref="S9:U9"/>
    <mergeCell ref="C16:E16"/>
    <mergeCell ref="F16:H16"/>
    <mergeCell ref="C11:E11"/>
    <mergeCell ref="C12:E12"/>
    <mergeCell ref="C9:E9"/>
    <mergeCell ref="C10:E10"/>
    <mergeCell ref="C13:E13"/>
    <mergeCell ref="C14:E14"/>
    <mergeCell ref="C15:E15"/>
    <mergeCell ref="C8:H8"/>
    <mergeCell ref="C5:H5"/>
    <mergeCell ref="C3:H3"/>
    <mergeCell ref="B2:H2"/>
    <mergeCell ref="C6:H6"/>
    <mergeCell ref="K40:N40"/>
    <mergeCell ref="K41:N41"/>
    <mergeCell ref="K42:N42"/>
    <mergeCell ref="K15:M15"/>
    <mergeCell ref="K16:M16"/>
    <mergeCell ref="K17:M17"/>
    <mergeCell ref="K3:P3"/>
    <mergeCell ref="K5:P5"/>
    <mergeCell ref="K6:P6"/>
    <mergeCell ref="K8:P8"/>
    <mergeCell ref="N21:P21"/>
    <mergeCell ref="K10:M10"/>
    <mergeCell ref="K11:M11"/>
    <mergeCell ref="K12:M12"/>
    <mergeCell ref="K13:M13"/>
    <mergeCell ref="K14:M14"/>
    <mergeCell ref="K9:M9"/>
    <mergeCell ref="J41:J42"/>
  </mergeCells>
  <conditionalFormatting sqref="G10:G13">
    <cfRule type="containsBlanks" dxfId="325" priority="275">
      <formula>LEN(TRIM(G10))=0</formula>
    </cfRule>
  </conditionalFormatting>
  <conditionalFormatting sqref="G10">
    <cfRule type="containsBlanks" dxfId="324" priority="274">
      <formula>LEN(TRIM(G10))=0</formula>
    </cfRule>
  </conditionalFormatting>
  <conditionalFormatting sqref="G15">
    <cfRule type="containsBlanks" dxfId="323" priority="273">
      <formula>LEN(TRIM(G15))=0</formula>
    </cfRule>
  </conditionalFormatting>
  <conditionalFormatting sqref="G15">
    <cfRule type="containsBlanks" dxfId="322" priority="272">
      <formula>LEN(TRIM(G15))=0</formula>
    </cfRule>
  </conditionalFormatting>
  <conditionalFormatting sqref="C6">
    <cfRule type="containsBlanks" dxfId="321" priority="271">
      <formula>LEN(TRIM(C6))=0</formula>
    </cfRule>
  </conditionalFormatting>
  <conditionalFormatting sqref="K6">
    <cfRule type="containsBlanks" dxfId="320" priority="270">
      <formula>LEN(TRIM(K6))=0</formula>
    </cfRule>
  </conditionalFormatting>
  <conditionalFormatting sqref="O9">
    <cfRule type="containsBlanks" dxfId="319" priority="269">
      <formula>LEN(TRIM(O9))=0</formula>
    </cfRule>
  </conditionalFormatting>
  <conditionalFormatting sqref="O12">
    <cfRule type="containsBlanks" dxfId="318" priority="268">
      <formula>LEN(TRIM(O12))=0</formula>
    </cfRule>
  </conditionalFormatting>
  <conditionalFormatting sqref="O13">
    <cfRule type="containsBlanks" dxfId="317" priority="267">
      <formula>LEN(TRIM(O13))=0</formula>
    </cfRule>
  </conditionalFormatting>
  <conditionalFormatting sqref="O14">
    <cfRule type="containsBlanks" dxfId="316" priority="263">
      <formula>LEN(TRIM(O14))=0</formula>
    </cfRule>
  </conditionalFormatting>
  <conditionalFormatting sqref="O15">
    <cfRule type="containsBlanks" dxfId="315" priority="261">
      <formula>LEN(TRIM(O15))=0</formula>
    </cfRule>
  </conditionalFormatting>
  <conditionalFormatting sqref="O17">
    <cfRule type="containsBlanks" dxfId="314" priority="259">
      <formula>LEN(TRIM(O17))=0</formula>
    </cfRule>
  </conditionalFormatting>
  <conditionalFormatting sqref="O41">
    <cfRule type="containsBlanks" dxfId="313" priority="257">
      <formula>LEN(TRIM(O41))=0</formula>
    </cfRule>
  </conditionalFormatting>
  <conditionalFormatting sqref="N34:P34">
    <cfRule type="containsBlanks" dxfId="312" priority="249">
      <formula>LEN(TRIM(N34))=0</formula>
    </cfRule>
  </conditionalFormatting>
  <conditionalFormatting sqref="N35:P35">
    <cfRule type="containsBlanks" dxfId="311" priority="255">
      <formula>LEN(TRIM(N35))=0</formula>
    </cfRule>
  </conditionalFormatting>
  <conditionalFormatting sqref="S6">
    <cfRule type="containsBlanks" dxfId="310" priority="253">
      <formula>LEN(TRIM(S6))=0</formula>
    </cfRule>
  </conditionalFormatting>
  <conditionalFormatting sqref="W9">
    <cfRule type="containsBlanks" dxfId="309" priority="252">
      <formula>LEN(TRIM(W9))=0</formula>
    </cfRule>
  </conditionalFormatting>
  <conditionalFormatting sqref="W12">
    <cfRule type="containsBlanks" dxfId="308" priority="251">
      <formula>LEN(TRIM(W12))=0</formula>
    </cfRule>
  </conditionalFormatting>
  <conditionalFormatting sqref="W13">
    <cfRule type="containsBlanks" dxfId="307" priority="250">
      <formula>LEN(TRIM(W13))=0</formula>
    </cfRule>
  </conditionalFormatting>
  <conditionalFormatting sqref="W14">
    <cfRule type="containsBlanks" dxfId="306" priority="245">
      <formula>LEN(TRIM(W14))=0</formula>
    </cfRule>
  </conditionalFormatting>
  <conditionalFormatting sqref="W15">
    <cfRule type="containsBlanks" dxfId="305" priority="243">
      <formula>LEN(TRIM(W15))=0</formula>
    </cfRule>
  </conditionalFormatting>
  <conditionalFormatting sqref="W17">
    <cfRule type="containsBlanks" dxfId="304" priority="241">
      <formula>LEN(TRIM(W17))=0</formula>
    </cfRule>
  </conditionalFormatting>
  <conditionalFormatting sqref="V34:X34">
    <cfRule type="containsBlanks" dxfId="303" priority="237">
      <formula>LEN(TRIM(V34))=0</formula>
    </cfRule>
  </conditionalFormatting>
  <conditionalFormatting sqref="V35:X35">
    <cfRule type="containsBlanks" dxfId="302" priority="235">
      <formula>LEN(TRIM(V35))=0</formula>
    </cfRule>
  </conditionalFormatting>
  <conditionalFormatting sqref="AA6">
    <cfRule type="containsBlanks" dxfId="301" priority="234">
      <formula>LEN(TRIM(AA6))=0</formula>
    </cfRule>
  </conditionalFormatting>
  <conditionalFormatting sqref="AE9">
    <cfRule type="containsBlanks" dxfId="300" priority="233">
      <formula>LEN(TRIM(AE9))=0</formula>
    </cfRule>
  </conditionalFormatting>
  <conditionalFormatting sqref="AE12">
    <cfRule type="containsBlanks" dxfId="299" priority="232">
      <formula>LEN(TRIM(AE12))=0</formula>
    </cfRule>
  </conditionalFormatting>
  <conditionalFormatting sqref="AE13">
    <cfRule type="containsBlanks" dxfId="298" priority="231">
      <formula>LEN(TRIM(AE13))=0</formula>
    </cfRule>
  </conditionalFormatting>
  <conditionalFormatting sqref="AE14">
    <cfRule type="containsBlanks" dxfId="297" priority="227">
      <formula>LEN(TRIM(AE14))=0</formula>
    </cfRule>
  </conditionalFormatting>
  <conditionalFormatting sqref="AE15">
    <cfRule type="containsBlanks" dxfId="296" priority="225">
      <formula>LEN(TRIM(AE15))=0</formula>
    </cfRule>
  </conditionalFormatting>
  <conditionalFormatting sqref="AE17">
    <cfRule type="containsBlanks" dxfId="295" priority="223">
      <formula>LEN(TRIM(AE17))=0</formula>
    </cfRule>
  </conditionalFormatting>
  <conditionalFormatting sqref="AD34:AF34">
    <cfRule type="containsBlanks" dxfId="294" priority="219">
      <formula>LEN(TRIM(AD34))=0</formula>
    </cfRule>
  </conditionalFormatting>
  <conditionalFormatting sqref="AD35:AF35">
    <cfRule type="containsBlanks" dxfId="293" priority="217">
      <formula>LEN(TRIM(AD35))=0</formula>
    </cfRule>
  </conditionalFormatting>
  <conditionalFormatting sqref="AI6">
    <cfRule type="containsBlanks" dxfId="292" priority="216">
      <formula>LEN(TRIM(AI6))=0</formula>
    </cfRule>
  </conditionalFormatting>
  <conditionalFormatting sqref="AM9">
    <cfRule type="containsBlanks" dxfId="291" priority="215">
      <formula>LEN(TRIM(AM9))=0</formula>
    </cfRule>
  </conditionalFormatting>
  <conditionalFormatting sqref="AM12">
    <cfRule type="containsBlanks" dxfId="290" priority="214">
      <formula>LEN(TRIM(AM12))=0</formula>
    </cfRule>
  </conditionalFormatting>
  <conditionalFormatting sqref="AM13">
    <cfRule type="containsBlanks" dxfId="289" priority="213">
      <formula>LEN(TRIM(AM13))=0</formula>
    </cfRule>
  </conditionalFormatting>
  <conditionalFormatting sqref="AM14">
    <cfRule type="containsBlanks" dxfId="288" priority="209">
      <formula>LEN(TRIM(AM14))=0</formula>
    </cfRule>
  </conditionalFormatting>
  <conditionalFormatting sqref="AM15">
    <cfRule type="containsBlanks" dxfId="287" priority="207">
      <formula>LEN(TRIM(AM15))=0</formula>
    </cfRule>
  </conditionalFormatting>
  <conditionalFormatting sqref="AM17">
    <cfRule type="containsBlanks" dxfId="286" priority="205">
      <formula>LEN(TRIM(AM17))=0</formula>
    </cfRule>
  </conditionalFormatting>
  <conditionalFormatting sqref="AM41">
    <cfRule type="containsBlanks" dxfId="285" priority="203">
      <formula>LEN(TRIM(AM41))=0</formula>
    </cfRule>
  </conditionalFormatting>
  <conditionalFormatting sqref="AL34:AN34">
    <cfRule type="containsBlanks" dxfId="284" priority="201">
      <formula>LEN(TRIM(AL34))=0</formula>
    </cfRule>
  </conditionalFormatting>
  <conditionalFormatting sqref="AL35:AN35">
    <cfRule type="containsBlanks" dxfId="283" priority="199">
      <formula>LEN(TRIM(AL35))=0</formula>
    </cfRule>
  </conditionalFormatting>
  <conditionalFormatting sqref="AQ6">
    <cfRule type="containsBlanks" dxfId="282" priority="198">
      <formula>LEN(TRIM(AQ6))=0</formula>
    </cfRule>
  </conditionalFormatting>
  <conditionalFormatting sqref="AU9">
    <cfRule type="containsBlanks" dxfId="281" priority="197">
      <formula>LEN(TRIM(AU9))=0</formula>
    </cfRule>
  </conditionalFormatting>
  <conditionalFormatting sqref="AU12">
    <cfRule type="containsBlanks" dxfId="280" priority="196">
      <formula>LEN(TRIM(AU12))=0</formula>
    </cfRule>
  </conditionalFormatting>
  <conditionalFormatting sqref="AU13">
    <cfRule type="containsBlanks" dxfId="279" priority="195">
      <formula>LEN(TRIM(AU13))=0</formula>
    </cfRule>
  </conditionalFormatting>
  <conditionalFormatting sqref="AU14">
    <cfRule type="containsBlanks" dxfId="278" priority="191">
      <formula>LEN(TRIM(AU14))=0</formula>
    </cfRule>
  </conditionalFormatting>
  <conditionalFormatting sqref="AU15">
    <cfRule type="containsBlanks" dxfId="277" priority="189">
      <formula>LEN(TRIM(AU15))=0</formula>
    </cfRule>
  </conditionalFormatting>
  <conditionalFormatting sqref="AU17">
    <cfRule type="containsBlanks" dxfId="276" priority="187">
      <formula>LEN(TRIM(AU17))=0</formula>
    </cfRule>
  </conditionalFormatting>
  <conditionalFormatting sqref="AT34:AV34">
    <cfRule type="containsBlanks" dxfId="275" priority="183">
      <formula>LEN(TRIM(AT34))=0</formula>
    </cfRule>
  </conditionalFormatting>
  <conditionalFormatting sqref="AT35:AV35">
    <cfRule type="containsBlanks" dxfId="274" priority="181">
      <formula>LEN(TRIM(AT35))=0</formula>
    </cfRule>
  </conditionalFormatting>
  <conditionalFormatting sqref="AY6">
    <cfRule type="containsBlanks" dxfId="273" priority="180">
      <formula>LEN(TRIM(AY6))=0</formula>
    </cfRule>
  </conditionalFormatting>
  <conditionalFormatting sqref="BB34:BD34">
    <cfRule type="containsBlanks" dxfId="272" priority="165">
      <formula>LEN(TRIM(BB34))=0</formula>
    </cfRule>
  </conditionalFormatting>
  <conditionalFormatting sqref="BB35:BD35">
    <cfRule type="containsBlanks" dxfId="271" priority="163">
      <formula>LEN(TRIM(BB35))=0</formula>
    </cfRule>
  </conditionalFormatting>
  <conditionalFormatting sqref="BG6">
    <cfRule type="containsBlanks" dxfId="270" priority="162">
      <formula>LEN(TRIM(BG6))=0</formula>
    </cfRule>
  </conditionalFormatting>
  <conditionalFormatting sqref="BK9">
    <cfRule type="containsBlanks" dxfId="269" priority="161">
      <formula>LEN(TRIM(BK9))=0</formula>
    </cfRule>
  </conditionalFormatting>
  <conditionalFormatting sqref="BK12">
    <cfRule type="containsBlanks" dxfId="268" priority="160">
      <formula>LEN(TRIM(BK12))=0</formula>
    </cfRule>
  </conditionalFormatting>
  <conditionalFormatting sqref="BK13">
    <cfRule type="containsBlanks" dxfId="267" priority="159">
      <formula>LEN(TRIM(BK13))=0</formula>
    </cfRule>
  </conditionalFormatting>
  <conditionalFormatting sqref="BK14">
    <cfRule type="containsBlanks" dxfId="266" priority="155">
      <formula>LEN(TRIM(BK14))=0</formula>
    </cfRule>
  </conditionalFormatting>
  <conditionalFormatting sqref="BK15">
    <cfRule type="containsBlanks" dxfId="265" priority="153">
      <formula>LEN(TRIM(BK15))=0</formula>
    </cfRule>
  </conditionalFormatting>
  <conditionalFormatting sqref="BK17">
    <cfRule type="containsBlanks" dxfId="264" priority="151">
      <formula>LEN(TRIM(BK17))=0</formula>
    </cfRule>
  </conditionalFormatting>
  <conditionalFormatting sqref="BJ34:BL34">
    <cfRule type="containsBlanks" dxfId="263" priority="147">
      <formula>LEN(TRIM(BJ34))=0</formula>
    </cfRule>
  </conditionalFormatting>
  <conditionalFormatting sqref="BJ35:BL35">
    <cfRule type="containsBlanks" dxfId="262" priority="145">
      <formula>LEN(TRIM(BJ35))=0</formula>
    </cfRule>
  </conditionalFormatting>
  <conditionalFormatting sqref="BO6">
    <cfRule type="containsBlanks" dxfId="261" priority="144">
      <formula>LEN(TRIM(BO6))=0</formula>
    </cfRule>
  </conditionalFormatting>
  <conditionalFormatting sqref="BS9">
    <cfRule type="containsBlanks" dxfId="260" priority="143">
      <formula>LEN(TRIM(BS9))=0</formula>
    </cfRule>
  </conditionalFormatting>
  <conditionalFormatting sqref="BS12">
    <cfRule type="containsBlanks" dxfId="259" priority="142">
      <formula>LEN(TRIM(BS12))=0</formula>
    </cfRule>
  </conditionalFormatting>
  <conditionalFormatting sqref="BS13">
    <cfRule type="containsBlanks" dxfId="258" priority="141">
      <formula>LEN(TRIM(BS13))=0</formula>
    </cfRule>
  </conditionalFormatting>
  <conditionalFormatting sqref="BS14">
    <cfRule type="containsBlanks" dxfId="257" priority="137">
      <formula>LEN(TRIM(BS14))=0</formula>
    </cfRule>
  </conditionalFormatting>
  <conditionalFormatting sqref="BS15">
    <cfRule type="containsBlanks" dxfId="256" priority="135">
      <formula>LEN(TRIM(BS15))=0</formula>
    </cfRule>
  </conditionalFormatting>
  <conditionalFormatting sqref="BS17">
    <cfRule type="containsBlanks" dxfId="255" priority="133">
      <formula>LEN(TRIM(BS17))=0</formula>
    </cfRule>
  </conditionalFormatting>
  <conditionalFormatting sqref="BR34:BT34">
    <cfRule type="containsBlanks" dxfId="254" priority="129">
      <formula>LEN(TRIM(BR34))=0</formula>
    </cfRule>
  </conditionalFormatting>
  <conditionalFormatting sqref="BR35:BT35">
    <cfRule type="containsBlanks" dxfId="253" priority="127">
      <formula>LEN(TRIM(BR35))=0</formula>
    </cfRule>
  </conditionalFormatting>
  <conditionalFormatting sqref="BW6">
    <cfRule type="containsBlanks" dxfId="252" priority="126">
      <formula>LEN(TRIM(BW6))=0</formula>
    </cfRule>
  </conditionalFormatting>
  <conditionalFormatting sqref="CA9">
    <cfRule type="containsBlanks" dxfId="251" priority="125">
      <formula>LEN(TRIM(CA9))=0</formula>
    </cfRule>
  </conditionalFormatting>
  <conditionalFormatting sqref="CA12">
    <cfRule type="containsBlanks" dxfId="250" priority="124">
      <formula>LEN(TRIM(CA12))=0</formula>
    </cfRule>
  </conditionalFormatting>
  <conditionalFormatting sqref="CA13">
    <cfRule type="containsBlanks" dxfId="249" priority="123">
      <formula>LEN(TRIM(CA13))=0</formula>
    </cfRule>
  </conditionalFormatting>
  <conditionalFormatting sqref="CA14">
    <cfRule type="containsBlanks" dxfId="248" priority="119">
      <formula>LEN(TRIM(CA14))=0</formula>
    </cfRule>
  </conditionalFormatting>
  <conditionalFormatting sqref="CA15">
    <cfRule type="containsBlanks" dxfId="247" priority="117">
      <formula>LEN(TRIM(CA15))=0</formula>
    </cfRule>
  </conditionalFormatting>
  <conditionalFormatting sqref="CA17">
    <cfRule type="containsBlanks" dxfId="246" priority="115">
      <formula>LEN(TRIM(CA17))=0</formula>
    </cfRule>
  </conditionalFormatting>
  <conditionalFormatting sqref="BZ34:CB34">
    <cfRule type="containsBlanks" dxfId="245" priority="111">
      <formula>LEN(TRIM(BZ34))=0</formula>
    </cfRule>
  </conditionalFormatting>
  <conditionalFormatting sqref="BZ35:CB35">
    <cfRule type="containsBlanks" dxfId="244" priority="109">
      <formula>LEN(TRIM(BZ35))=0</formula>
    </cfRule>
  </conditionalFormatting>
  <conditionalFormatting sqref="CE6">
    <cfRule type="containsBlanks" dxfId="243" priority="108">
      <formula>LEN(TRIM(CE6))=0</formula>
    </cfRule>
  </conditionalFormatting>
  <conditionalFormatting sqref="CH34:CJ34">
    <cfRule type="containsBlanks" dxfId="242" priority="93">
      <formula>LEN(TRIM(CH34))=0</formula>
    </cfRule>
  </conditionalFormatting>
  <conditionalFormatting sqref="CH35:CJ35">
    <cfRule type="containsBlanks" dxfId="241" priority="91">
      <formula>LEN(TRIM(CH35))=0</formula>
    </cfRule>
  </conditionalFormatting>
  <conditionalFormatting sqref="O42">
    <cfRule type="containsBlanks" dxfId="240" priority="89">
      <formula>LEN(TRIM(O42))=0</formula>
    </cfRule>
  </conditionalFormatting>
  <conditionalFormatting sqref="AM42">
    <cfRule type="containsBlanks" dxfId="239" priority="83">
      <formula>LEN(TRIM(AM42))=0</formula>
    </cfRule>
  </conditionalFormatting>
  <conditionalFormatting sqref="O11">
    <cfRule type="containsBlanks" dxfId="238" priority="82">
      <formula>LEN(TRIM(O11))=0</formula>
    </cfRule>
  </conditionalFormatting>
  <conditionalFormatting sqref="W11">
    <cfRule type="containsBlanks" dxfId="237" priority="81">
      <formula>LEN(TRIM(W11))=0</formula>
    </cfRule>
  </conditionalFormatting>
  <conditionalFormatting sqref="AE11">
    <cfRule type="containsBlanks" dxfId="236" priority="80">
      <formula>LEN(TRIM(AE11))=0</formula>
    </cfRule>
  </conditionalFormatting>
  <conditionalFormatting sqref="AM11">
    <cfRule type="containsBlanks" dxfId="235" priority="79">
      <formula>LEN(TRIM(AM11))=0</formula>
    </cfRule>
  </conditionalFormatting>
  <conditionalFormatting sqref="AU11">
    <cfRule type="containsBlanks" dxfId="234" priority="78">
      <formula>LEN(TRIM(AU11))=0</formula>
    </cfRule>
  </conditionalFormatting>
  <conditionalFormatting sqref="BC11">
    <cfRule type="containsBlanks" dxfId="233" priority="77">
      <formula>LEN(TRIM(BC11))=0</formula>
    </cfRule>
  </conditionalFormatting>
  <conditionalFormatting sqref="BK11">
    <cfRule type="containsBlanks" dxfId="232" priority="76">
      <formula>LEN(TRIM(BK11))=0</formula>
    </cfRule>
  </conditionalFormatting>
  <conditionalFormatting sqref="CA11">
    <cfRule type="containsBlanks" dxfId="231" priority="75">
      <formula>LEN(TRIM(CA11))=0</formula>
    </cfRule>
  </conditionalFormatting>
  <conditionalFormatting sqref="CI11">
    <cfRule type="containsBlanks" dxfId="230" priority="74">
      <formula>LEN(TRIM(CI11))=0</formula>
    </cfRule>
  </conditionalFormatting>
  <conditionalFormatting sqref="CI9">
    <cfRule type="containsBlanks" dxfId="229" priority="73">
      <formula>LEN(TRIM(CI9))=0</formula>
    </cfRule>
  </conditionalFormatting>
  <conditionalFormatting sqref="BC9">
    <cfRule type="containsBlanks" dxfId="228" priority="72">
      <formula>LEN(TRIM(BC9))=0</formula>
    </cfRule>
  </conditionalFormatting>
  <conditionalFormatting sqref="N23:P23 M25:M26">
    <cfRule type="containsBlanks" dxfId="227" priority="71">
      <formula>LEN(TRIM(M23))=0</formula>
    </cfRule>
  </conditionalFormatting>
  <conditionalFormatting sqref="V23:X23">
    <cfRule type="containsBlanks" dxfId="226" priority="70">
      <formula>LEN(TRIM(V23))=0</formula>
    </cfRule>
  </conditionalFormatting>
  <conditionalFormatting sqref="AD23:AF23">
    <cfRule type="containsBlanks" dxfId="225" priority="69">
      <formula>LEN(TRIM(AD23))=0</formula>
    </cfRule>
  </conditionalFormatting>
  <conditionalFormatting sqref="AL23:AN23">
    <cfRule type="containsBlanks" dxfId="224" priority="68">
      <formula>LEN(TRIM(AL23))=0</formula>
    </cfRule>
  </conditionalFormatting>
  <conditionalFormatting sqref="AT23:AV23 AS25:AS26">
    <cfRule type="containsBlanks" dxfId="223" priority="67">
      <formula>LEN(TRIM(AS23))=0</formula>
    </cfRule>
  </conditionalFormatting>
  <conditionalFormatting sqref="BB23:BD23">
    <cfRule type="containsBlanks" dxfId="222" priority="66">
      <formula>LEN(TRIM(BB23))=0</formula>
    </cfRule>
  </conditionalFormatting>
  <conditionalFormatting sqref="BJ23:BL23">
    <cfRule type="containsBlanks" dxfId="221" priority="65">
      <formula>LEN(TRIM(BJ23))=0</formula>
    </cfRule>
  </conditionalFormatting>
  <conditionalFormatting sqref="BR23:BT23">
    <cfRule type="containsBlanks" dxfId="220" priority="64">
      <formula>LEN(TRIM(BR23))=0</formula>
    </cfRule>
  </conditionalFormatting>
  <conditionalFormatting sqref="BZ23:CB23">
    <cfRule type="containsBlanks" dxfId="219" priority="63">
      <formula>LEN(TRIM(BZ23))=0</formula>
    </cfRule>
  </conditionalFormatting>
  <conditionalFormatting sqref="CH23:CJ23">
    <cfRule type="containsBlanks" dxfId="218" priority="62">
      <formula>LEN(TRIM(CH23))=0</formula>
    </cfRule>
  </conditionalFormatting>
  <conditionalFormatting sqref="CI17">
    <cfRule type="containsBlanks" dxfId="217" priority="60">
      <formula>LEN(TRIM(CI17))=0</formula>
    </cfRule>
  </conditionalFormatting>
  <conditionalFormatting sqref="BC17">
    <cfRule type="containsBlanks" dxfId="216" priority="58">
      <formula>LEN(TRIM(BC17))=0</formula>
    </cfRule>
  </conditionalFormatting>
  <conditionalFormatting sqref="BC12">
    <cfRule type="containsBlanks" dxfId="215" priority="57">
      <formula>LEN(TRIM(BC12))=0</formula>
    </cfRule>
  </conditionalFormatting>
  <conditionalFormatting sqref="BC13">
    <cfRule type="containsBlanks" dxfId="214" priority="56">
      <formula>LEN(TRIM(BC13))=0</formula>
    </cfRule>
  </conditionalFormatting>
  <conditionalFormatting sqref="BC14">
    <cfRule type="containsBlanks" dxfId="213" priority="54">
      <formula>LEN(TRIM(BC14))=0</formula>
    </cfRule>
  </conditionalFormatting>
  <conditionalFormatting sqref="BC15">
    <cfRule type="containsBlanks" dxfId="212" priority="52">
      <formula>LEN(TRIM(BC15))=0</formula>
    </cfRule>
  </conditionalFormatting>
  <conditionalFormatting sqref="CI12">
    <cfRule type="containsBlanks" dxfId="211" priority="51">
      <formula>LEN(TRIM(CI12))=0</formula>
    </cfRule>
  </conditionalFormatting>
  <conditionalFormatting sqref="CI13">
    <cfRule type="containsBlanks" dxfId="210" priority="50">
      <formula>LEN(TRIM(CI13))=0</formula>
    </cfRule>
  </conditionalFormatting>
  <conditionalFormatting sqref="CI14">
    <cfRule type="containsBlanks" dxfId="209" priority="48">
      <formula>LEN(TRIM(CI14))=0</formula>
    </cfRule>
  </conditionalFormatting>
  <conditionalFormatting sqref="CI15">
    <cfRule type="containsBlanks" dxfId="208" priority="46">
      <formula>LEN(TRIM(CI15))=0</formula>
    </cfRule>
  </conditionalFormatting>
  <conditionalFormatting sqref="P40">
    <cfRule type="containsBlanks" dxfId="207" priority="45">
      <formula>LEN(TRIM(P40))=0</formula>
    </cfRule>
  </conditionalFormatting>
  <conditionalFormatting sqref="O40">
    <cfRule type="containsBlanks" dxfId="206" priority="44">
      <formula>LEN(TRIM(O40))=0</formula>
    </cfRule>
  </conditionalFormatting>
  <conditionalFormatting sqref="BS11 AM42">
    <cfRule type="containsBlanks" dxfId="205" priority="43">
      <formula>LEN(TRIM(AM11))=0</formula>
    </cfRule>
  </conditionalFormatting>
  <conditionalFormatting sqref="X40">
    <cfRule type="containsBlanks" dxfId="204" priority="42">
      <formula>LEN(TRIM(X40))=0</formula>
    </cfRule>
  </conditionalFormatting>
  <conditionalFormatting sqref="W40">
    <cfRule type="containsBlanks" dxfId="203" priority="41">
      <formula>LEN(TRIM(W40))=0</formula>
    </cfRule>
  </conditionalFormatting>
  <conditionalFormatting sqref="AF40">
    <cfRule type="containsBlanks" dxfId="202" priority="40">
      <formula>LEN(TRIM(AF40))=0</formula>
    </cfRule>
  </conditionalFormatting>
  <conditionalFormatting sqref="AE40">
    <cfRule type="containsBlanks" dxfId="201" priority="39">
      <formula>LEN(TRIM(AE40))=0</formula>
    </cfRule>
  </conditionalFormatting>
  <conditionalFormatting sqref="AN40">
    <cfRule type="containsBlanks" dxfId="200" priority="38">
      <formula>LEN(TRIM(AN40))=0</formula>
    </cfRule>
  </conditionalFormatting>
  <conditionalFormatting sqref="AM40">
    <cfRule type="containsBlanks" dxfId="199" priority="37">
      <formula>LEN(TRIM(AM40))=0</formula>
    </cfRule>
  </conditionalFormatting>
  <conditionalFormatting sqref="AV40">
    <cfRule type="containsBlanks" dxfId="198" priority="36">
      <formula>LEN(TRIM(AV40))=0</formula>
    </cfRule>
  </conditionalFormatting>
  <conditionalFormatting sqref="AU40">
    <cfRule type="containsBlanks" dxfId="197" priority="35">
      <formula>LEN(TRIM(AU40))=0</formula>
    </cfRule>
  </conditionalFormatting>
  <conditionalFormatting sqref="BD40">
    <cfRule type="containsBlanks" dxfId="196" priority="34">
      <formula>LEN(TRIM(BD40))=0</formula>
    </cfRule>
  </conditionalFormatting>
  <conditionalFormatting sqref="BC40">
    <cfRule type="containsBlanks" dxfId="195" priority="33">
      <formula>LEN(TRIM(BC40))=0</formula>
    </cfRule>
  </conditionalFormatting>
  <conditionalFormatting sqref="BL40">
    <cfRule type="containsBlanks" dxfId="194" priority="32">
      <formula>LEN(TRIM(BL40))=0</formula>
    </cfRule>
  </conditionalFormatting>
  <conditionalFormatting sqref="BK40">
    <cfRule type="containsBlanks" dxfId="193" priority="31">
      <formula>LEN(TRIM(BK40))=0</formula>
    </cfRule>
  </conditionalFormatting>
  <conditionalFormatting sqref="BT40">
    <cfRule type="containsBlanks" dxfId="192" priority="30">
      <formula>LEN(TRIM(BT40))=0</formula>
    </cfRule>
  </conditionalFormatting>
  <conditionalFormatting sqref="BS40">
    <cfRule type="containsBlanks" dxfId="191" priority="29">
      <formula>LEN(TRIM(BS40))=0</formula>
    </cfRule>
  </conditionalFormatting>
  <conditionalFormatting sqref="CB40">
    <cfRule type="containsBlanks" dxfId="190" priority="28">
      <formula>LEN(TRIM(CB40))=0</formula>
    </cfRule>
  </conditionalFormatting>
  <conditionalFormatting sqref="CA40">
    <cfRule type="containsBlanks" dxfId="189" priority="27">
      <formula>LEN(TRIM(CA40))=0</formula>
    </cfRule>
  </conditionalFormatting>
  <conditionalFormatting sqref="CJ40">
    <cfRule type="containsBlanks" dxfId="188" priority="26">
      <formula>LEN(TRIM(CJ40))=0</formula>
    </cfRule>
  </conditionalFormatting>
  <conditionalFormatting sqref="CI40">
    <cfRule type="containsBlanks" dxfId="187" priority="25">
      <formula>LEN(TRIM(CI40))=0</formula>
    </cfRule>
  </conditionalFormatting>
  <conditionalFormatting sqref="W41">
    <cfRule type="containsBlanks" dxfId="186" priority="24">
      <formula>LEN(TRIM(W41))=0</formula>
    </cfRule>
  </conditionalFormatting>
  <conditionalFormatting sqref="W42">
    <cfRule type="containsBlanks" dxfId="185" priority="23">
      <formula>LEN(TRIM(W42))=0</formula>
    </cfRule>
  </conditionalFormatting>
  <conditionalFormatting sqref="AE41">
    <cfRule type="containsBlanks" dxfId="184" priority="22">
      <formula>LEN(TRIM(AE41))=0</formula>
    </cfRule>
  </conditionalFormatting>
  <conditionalFormatting sqref="AE42">
    <cfRule type="containsBlanks" dxfId="183" priority="21">
      <formula>LEN(TRIM(AE42))=0</formula>
    </cfRule>
  </conditionalFormatting>
  <conditionalFormatting sqref="AU41">
    <cfRule type="containsBlanks" dxfId="182" priority="20">
      <formula>LEN(TRIM(AU41))=0</formula>
    </cfRule>
  </conditionalFormatting>
  <conditionalFormatting sqref="AU42">
    <cfRule type="containsBlanks" dxfId="181" priority="19">
      <formula>LEN(TRIM(AU42))=0</formula>
    </cfRule>
  </conditionalFormatting>
  <conditionalFormatting sqref="BC41">
    <cfRule type="containsBlanks" dxfId="180" priority="18">
      <formula>LEN(TRIM(BC41))=0</formula>
    </cfRule>
  </conditionalFormatting>
  <conditionalFormatting sqref="BC42">
    <cfRule type="containsBlanks" dxfId="179" priority="17">
      <formula>LEN(TRIM(BC42))=0</formula>
    </cfRule>
  </conditionalFormatting>
  <conditionalFormatting sqref="BK41">
    <cfRule type="containsBlanks" dxfId="178" priority="16">
      <formula>LEN(TRIM(BK41))=0</formula>
    </cfRule>
  </conditionalFormatting>
  <conditionalFormatting sqref="BK42">
    <cfRule type="containsBlanks" dxfId="177" priority="15">
      <formula>LEN(TRIM(BK42))=0</formula>
    </cfRule>
  </conditionalFormatting>
  <conditionalFormatting sqref="BS41">
    <cfRule type="containsBlanks" dxfId="176" priority="14">
      <formula>LEN(TRIM(BS41))=0</formula>
    </cfRule>
  </conditionalFormatting>
  <conditionalFormatting sqref="BS42">
    <cfRule type="containsBlanks" dxfId="175" priority="13">
      <formula>LEN(TRIM(BS42))=0</formula>
    </cfRule>
  </conditionalFormatting>
  <conditionalFormatting sqref="CA41">
    <cfRule type="containsBlanks" dxfId="174" priority="12">
      <formula>LEN(TRIM(CA41))=0</formula>
    </cfRule>
  </conditionalFormatting>
  <conditionalFormatting sqref="CA42">
    <cfRule type="containsBlanks" dxfId="173" priority="11">
      <formula>LEN(TRIM(CA42))=0</formula>
    </cfRule>
  </conditionalFormatting>
  <conditionalFormatting sqref="CI41">
    <cfRule type="containsBlanks" dxfId="172" priority="10">
      <formula>LEN(TRIM(CI41))=0</formula>
    </cfRule>
  </conditionalFormatting>
  <conditionalFormatting sqref="CI42">
    <cfRule type="containsBlanks" dxfId="171" priority="9">
      <formula>LEN(TRIM(CI42))=0</formula>
    </cfRule>
  </conditionalFormatting>
  <conditionalFormatting sqref="U25:U26">
    <cfRule type="containsBlanks" dxfId="170" priority="8">
      <formula>LEN(TRIM(U25))=0</formula>
    </cfRule>
  </conditionalFormatting>
  <conditionalFormatting sqref="AC25:AC26">
    <cfRule type="containsBlanks" dxfId="169" priority="7">
      <formula>LEN(TRIM(AC25))=0</formula>
    </cfRule>
  </conditionalFormatting>
  <conditionalFormatting sqref="AK25:AK26">
    <cfRule type="containsBlanks" dxfId="168" priority="6">
      <formula>LEN(TRIM(AK25))=0</formula>
    </cfRule>
  </conditionalFormatting>
  <conditionalFormatting sqref="BA25:BA26">
    <cfRule type="containsBlanks" dxfId="167" priority="5">
      <formula>LEN(TRIM(BA25))=0</formula>
    </cfRule>
  </conditionalFormatting>
  <conditionalFormatting sqref="BI25:BI26">
    <cfRule type="containsBlanks" dxfId="166" priority="4">
      <formula>LEN(TRIM(BI25))=0</formula>
    </cfRule>
  </conditionalFormatting>
  <conditionalFormatting sqref="BQ25:BQ26">
    <cfRule type="containsBlanks" dxfId="165" priority="3">
      <formula>LEN(TRIM(BQ25))=0</formula>
    </cfRule>
  </conditionalFormatting>
  <conditionalFormatting sqref="BY25:BY26">
    <cfRule type="containsBlanks" dxfId="164" priority="2">
      <formula>LEN(TRIM(BY25))=0</formula>
    </cfRule>
  </conditionalFormatting>
  <conditionalFormatting sqref="CG25:CG26">
    <cfRule type="containsBlanks" dxfId="163" priority="1">
      <formula>LEN(TRIM(CG25))=0</formula>
    </cfRule>
  </conditionalFormatting>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AB46"/>
  <sheetViews>
    <sheetView showGridLines="0" topLeftCell="A29" zoomScale="115" zoomScaleNormal="115" workbookViewId="0">
      <selection activeCell="R3" sqref="R3"/>
    </sheetView>
  </sheetViews>
  <sheetFormatPr defaultColWidth="8.85546875" defaultRowHeight="15"/>
  <cols>
    <col min="1" max="1" width="3.85546875" style="70" customWidth="1"/>
    <col min="2" max="2" width="2.7109375" style="70" customWidth="1"/>
    <col min="3" max="3" width="7.28515625" style="70" customWidth="1"/>
    <col min="4" max="4" width="6.42578125" style="70" customWidth="1"/>
    <col min="5" max="5" width="5.5703125" style="70" customWidth="1"/>
    <col min="6" max="6" width="6.42578125" style="70" customWidth="1"/>
    <col min="7" max="7" width="7.28515625" style="70" customWidth="1"/>
    <col min="8" max="9" width="8.28515625" style="70" customWidth="1"/>
    <col min="10" max="10" width="7.42578125" style="70" customWidth="1"/>
    <col min="11" max="11" width="7.28515625" style="70" customWidth="1"/>
    <col min="12" max="13" width="7.42578125" style="70" customWidth="1"/>
    <col min="14" max="14" width="8.28515625" style="70" customWidth="1"/>
    <col min="15" max="15" width="1" style="70" customWidth="1"/>
    <col min="16" max="16" width="2.7109375" style="70" customWidth="1"/>
    <col min="17" max="17" width="7.28515625" style="70" customWidth="1"/>
    <col min="18" max="18" width="6.42578125" style="70" customWidth="1"/>
    <col min="19" max="19" width="5.42578125" style="70" customWidth="1"/>
    <col min="20" max="20" width="6.5703125" style="70" customWidth="1"/>
    <col min="21" max="21" width="7.28515625" style="70" customWidth="1"/>
    <col min="22" max="23" width="8.28515625" style="70" customWidth="1"/>
    <col min="24" max="27" width="7.28515625" style="70" customWidth="1"/>
    <col min="28" max="28" width="8.28515625" style="70" customWidth="1"/>
    <col min="29" max="16384" width="8.85546875" style="70"/>
  </cols>
  <sheetData>
    <row r="1" spans="2:28" ht="15" customHeight="1"/>
    <row r="2" spans="2:28" ht="15" customHeight="1" thickBot="1">
      <c r="B2" s="2700" t="s">
        <v>533</v>
      </c>
      <c r="C2" s="2700"/>
      <c r="D2" s="2700"/>
      <c r="E2" s="2700"/>
      <c r="F2" s="2700"/>
      <c r="G2" s="2700"/>
      <c r="H2" s="2700"/>
      <c r="I2" s="2700"/>
      <c r="P2" s="2700" t="s">
        <v>533</v>
      </c>
      <c r="Q2" s="2700"/>
      <c r="R2" s="2700"/>
      <c r="S2" s="2700"/>
      <c r="T2" s="2700"/>
      <c r="U2" s="2700"/>
      <c r="V2" s="2700"/>
      <c r="W2" s="2700"/>
    </row>
    <row r="3" spans="2:28" ht="15" customHeight="1" thickBot="1">
      <c r="B3" s="2595" t="s">
        <v>1812</v>
      </c>
      <c r="C3" s="2486"/>
      <c r="D3" s="2701" t="s">
        <v>217</v>
      </c>
      <c r="E3" s="2702"/>
      <c r="F3" s="2702"/>
      <c r="G3" s="2702"/>
      <c r="H3" s="2702"/>
      <c r="I3" s="2702"/>
      <c r="J3" s="1736"/>
      <c r="K3" s="1736"/>
      <c r="L3" s="1736"/>
      <c r="M3" s="1736"/>
      <c r="N3" s="1737"/>
      <c r="P3" s="2595" t="s">
        <v>1813</v>
      </c>
      <c r="Q3" s="2486"/>
      <c r="R3" s="2701" t="s">
        <v>217</v>
      </c>
      <c r="S3" s="2702"/>
      <c r="T3" s="2702"/>
      <c r="U3" s="2702"/>
      <c r="V3" s="2702"/>
      <c r="W3" s="2702"/>
      <c r="X3" s="1736"/>
      <c r="Y3" s="1736"/>
      <c r="Z3" s="1736"/>
      <c r="AA3" s="1736"/>
      <c r="AB3" s="1737"/>
    </row>
    <row r="4" spans="2:28" ht="15" customHeight="1" thickBot="1"/>
    <row r="5" spans="2:28" ht="15" customHeight="1" thickBot="1">
      <c r="B5" s="204" t="s">
        <v>79</v>
      </c>
      <c r="C5" s="2194" t="s">
        <v>533</v>
      </c>
      <c r="D5" s="2695"/>
      <c r="E5" s="1685" t="s">
        <v>829</v>
      </c>
      <c r="F5" s="1686"/>
      <c r="G5" s="1686"/>
      <c r="H5" s="1686"/>
      <c r="I5" s="1686"/>
      <c r="J5" s="1736"/>
      <c r="K5" s="1736"/>
      <c r="L5" s="1736"/>
      <c r="M5" s="1736"/>
      <c r="N5" s="1737"/>
      <c r="P5" s="204" t="s">
        <v>79</v>
      </c>
      <c r="Q5" s="2194" t="s">
        <v>533</v>
      </c>
      <c r="R5" s="2695"/>
      <c r="S5" s="1685" t="s">
        <v>829</v>
      </c>
      <c r="T5" s="1686"/>
      <c r="U5" s="1686"/>
      <c r="V5" s="1686"/>
      <c r="W5" s="1686"/>
      <c r="X5" s="1736"/>
      <c r="Y5" s="1736"/>
      <c r="Z5" s="1736"/>
      <c r="AA5" s="1736"/>
      <c r="AB5" s="1737"/>
    </row>
    <row r="6" spans="2:28" ht="15" customHeight="1">
      <c r="B6" s="207">
        <v>1</v>
      </c>
      <c r="C6" s="2254" t="s">
        <v>1814</v>
      </c>
      <c r="D6" s="2698"/>
      <c r="E6" s="1798"/>
      <c r="F6" s="1798"/>
      <c r="G6" s="1704"/>
      <c r="H6" s="1798"/>
      <c r="I6" s="1798"/>
      <c r="J6" s="1798"/>
      <c r="K6" s="1798"/>
      <c r="L6" s="1798"/>
      <c r="M6" s="1798"/>
      <c r="N6" s="1799"/>
      <c r="P6" s="207">
        <v>1</v>
      </c>
      <c r="Q6" s="2254" t="s">
        <v>1814</v>
      </c>
      <c r="R6" s="2698"/>
      <c r="S6" s="1798"/>
      <c r="T6" s="1798"/>
      <c r="U6" s="1704"/>
      <c r="V6" s="1798"/>
      <c r="W6" s="1798"/>
      <c r="X6" s="1798"/>
      <c r="Y6" s="1798"/>
      <c r="Z6" s="1798"/>
      <c r="AA6" s="1798"/>
      <c r="AB6" s="1799"/>
    </row>
    <row r="7" spans="2:28" ht="15" customHeight="1">
      <c r="B7" s="81">
        <v>2</v>
      </c>
      <c r="C7" s="2244" t="s">
        <v>1815</v>
      </c>
      <c r="D7" s="2473"/>
      <c r="E7" s="2473"/>
      <c r="F7" s="2473"/>
      <c r="G7" s="1703"/>
      <c r="H7" s="2473"/>
      <c r="I7" s="2473"/>
      <c r="J7" s="2473"/>
      <c r="K7" s="2473"/>
      <c r="L7" s="2473"/>
      <c r="M7" s="2473"/>
      <c r="N7" s="2474"/>
      <c r="P7" s="81">
        <v>2</v>
      </c>
      <c r="Q7" s="2244" t="s">
        <v>1815</v>
      </c>
      <c r="R7" s="2473"/>
      <c r="S7" s="2473"/>
      <c r="T7" s="2473"/>
      <c r="U7" s="1703"/>
      <c r="V7" s="2473"/>
      <c r="W7" s="2473"/>
      <c r="X7" s="2473"/>
      <c r="Y7" s="2473"/>
      <c r="Z7" s="2473"/>
      <c r="AA7" s="2473"/>
      <c r="AB7" s="2474"/>
    </row>
    <row r="8" spans="2:28" ht="15" customHeight="1" thickBot="1">
      <c r="B8" s="212">
        <v>3</v>
      </c>
      <c r="C8" s="2247" t="s">
        <v>1345</v>
      </c>
      <c r="D8" s="2683"/>
      <c r="E8" s="2683"/>
      <c r="F8" s="2683"/>
      <c r="G8" s="1679"/>
      <c r="H8" s="2683"/>
      <c r="I8" s="2683"/>
      <c r="J8" s="2683"/>
      <c r="K8" s="2683"/>
      <c r="L8" s="2683"/>
      <c r="M8" s="2683"/>
      <c r="N8" s="2699"/>
      <c r="P8" s="212">
        <v>3</v>
      </c>
      <c r="Q8" s="2247" t="s">
        <v>1345</v>
      </c>
      <c r="R8" s="2683"/>
      <c r="S8" s="2683"/>
      <c r="T8" s="2683"/>
      <c r="U8" s="1679"/>
      <c r="V8" s="2683"/>
      <c r="W8" s="2683"/>
      <c r="X8" s="2683"/>
      <c r="Y8" s="2683"/>
      <c r="Z8" s="2683"/>
      <c r="AA8" s="2683"/>
      <c r="AB8" s="2699"/>
    </row>
    <row r="9" spans="2:28" ht="15" customHeight="1" thickBot="1"/>
    <row r="10" spans="2:28" ht="15" customHeight="1" thickBot="1">
      <c r="B10" s="204" t="s">
        <v>86</v>
      </c>
      <c r="C10" s="2194" t="s">
        <v>533</v>
      </c>
      <c r="D10" s="2695"/>
      <c r="E10" s="1685" t="s">
        <v>1816</v>
      </c>
      <c r="F10" s="1686"/>
      <c r="G10" s="1686"/>
      <c r="H10" s="1686"/>
      <c r="I10" s="1686"/>
      <c r="J10" s="1736"/>
      <c r="K10" s="1736"/>
      <c r="L10" s="1736"/>
      <c r="M10" s="1736"/>
      <c r="N10" s="1737"/>
      <c r="P10" s="204" t="s">
        <v>86</v>
      </c>
      <c r="Q10" s="2194" t="s">
        <v>533</v>
      </c>
      <c r="R10" s="2695"/>
      <c r="S10" s="1685" t="s">
        <v>1816</v>
      </c>
      <c r="T10" s="1686"/>
      <c r="U10" s="1686"/>
      <c r="V10" s="1686"/>
      <c r="W10" s="1686"/>
      <c r="X10" s="1736"/>
      <c r="Y10" s="1736"/>
      <c r="Z10" s="1736"/>
      <c r="AA10" s="1736"/>
      <c r="AB10" s="1737"/>
    </row>
    <row r="11" spans="2:28" ht="15" customHeight="1">
      <c r="B11" s="207">
        <v>1</v>
      </c>
      <c r="C11" s="2357" t="s">
        <v>1817</v>
      </c>
      <c r="D11" s="2696"/>
      <c r="E11" s="2696"/>
      <c r="F11" s="2696"/>
      <c r="G11" s="1798"/>
      <c r="H11" s="1798"/>
      <c r="I11" s="1798"/>
      <c r="J11" s="2665" t="s">
        <v>879</v>
      </c>
      <c r="K11" s="2665"/>
      <c r="L11" s="2697">
        <f>'1.1. Obiekt'!E35</f>
        <v>0</v>
      </c>
      <c r="M11" s="2697"/>
      <c r="N11" s="1343" t="s">
        <v>1818</v>
      </c>
      <c r="P11" s="207">
        <v>1</v>
      </c>
      <c r="Q11" s="2357" t="s">
        <v>1817</v>
      </c>
      <c r="R11" s="2696"/>
      <c r="S11" s="2696"/>
      <c r="T11" s="2696"/>
      <c r="U11" s="1798"/>
      <c r="V11" s="1798"/>
      <c r="W11" s="1798"/>
      <c r="X11" s="2665" t="s">
        <v>879</v>
      </c>
      <c r="Y11" s="2665"/>
      <c r="Z11" s="2697">
        <f>'1.1. Obiekt'!N35</f>
        <v>0</v>
      </c>
      <c r="AA11" s="2697"/>
      <c r="AB11" s="1343" t="s">
        <v>1818</v>
      </c>
    </row>
    <row r="12" spans="2:28" ht="15" customHeight="1" thickBot="1">
      <c r="B12" s="78">
        <v>2</v>
      </c>
      <c r="C12" s="2339" t="s">
        <v>1819</v>
      </c>
      <c r="D12" s="2339"/>
      <c r="E12" s="2339"/>
      <c r="F12" s="2339"/>
      <c r="G12" s="2687"/>
      <c r="H12" s="2687"/>
      <c r="I12" s="2687"/>
      <c r="J12" s="2459" t="s">
        <v>1820</v>
      </c>
      <c r="K12" s="2459"/>
      <c r="L12" s="2691"/>
      <c r="M12" s="1795"/>
      <c r="N12" s="1356" t="s">
        <v>1821</v>
      </c>
      <c r="P12" s="78">
        <v>2</v>
      </c>
      <c r="Q12" s="2339" t="s">
        <v>1819</v>
      </c>
      <c r="R12" s="2339"/>
      <c r="S12" s="2339"/>
      <c r="T12" s="2339"/>
      <c r="U12" s="2687"/>
      <c r="V12" s="2687"/>
      <c r="W12" s="2687"/>
      <c r="X12" s="2459" t="s">
        <v>1820</v>
      </c>
      <c r="Y12" s="2459"/>
      <c r="Z12" s="2691"/>
      <c r="AA12" s="1795"/>
      <c r="AB12" s="1356" t="s">
        <v>1821</v>
      </c>
    </row>
    <row r="13" spans="2:28" ht="15" customHeight="1">
      <c r="B13" s="81">
        <v>3</v>
      </c>
      <c r="C13" s="2407" t="s">
        <v>1822</v>
      </c>
      <c r="D13" s="2407"/>
      <c r="E13" s="2407"/>
      <c r="F13" s="2407"/>
      <c r="G13" s="1776"/>
      <c r="H13" s="1776"/>
      <c r="I13" s="1776"/>
      <c r="J13" s="2692" t="s">
        <v>1823</v>
      </c>
      <c r="K13" s="2692"/>
      <c r="L13" s="2704"/>
      <c r="M13" s="2704"/>
      <c r="N13" s="1357" t="s">
        <v>289</v>
      </c>
      <c r="P13" s="81">
        <v>3</v>
      </c>
      <c r="Q13" s="2407" t="s">
        <v>1824</v>
      </c>
      <c r="R13" s="2407"/>
      <c r="S13" s="2407"/>
      <c r="T13" s="2407"/>
      <c r="U13" s="1776"/>
      <c r="V13" s="1776"/>
      <c r="W13" s="1776"/>
      <c r="X13" s="2692" t="s">
        <v>1823</v>
      </c>
      <c r="Y13" s="2692"/>
      <c r="Z13" s="2693"/>
      <c r="AA13" s="2694"/>
      <c r="AB13" s="1357" t="s">
        <v>289</v>
      </c>
    </row>
    <row r="14" spans="2:28" ht="15" customHeight="1">
      <c r="B14" s="81">
        <v>4</v>
      </c>
      <c r="C14" s="2503" t="s">
        <v>1825</v>
      </c>
      <c r="D14" s="2503"/>
      <c r="E14" s="2503"/>
      <c r="F14" s="2503"/>
      <c r="G14" s="2473"/>
      <c r="H14" s="2473"/>
      <c r="I14" s="2473"/>
      <c r="J14" s="2656" t="s">
        <v>1826</v>
      </c>
      <c r="K14" s="2656"/>
      <c r="L14" s="2705"/>
      <c r="M14" s="2705"/>
      <c r="N14" s="1358" t="s">
        <v>289</v>
      </c>
      <c r="P14" s="81">
        <v>4</v>
      </c>
      <c r="Q14" s="2503" t="s">
        <v>1827</v>
      </c>
      <c r="R14" s="2503"/>
      <c r="S14" s="2503"/>
      <c r="T14" s="2503"/>
      <c r="U14" s="2473"/>
      <c r="V14" s="2473"/>
      <c r="W14" s="2473"/>
      <c r="X14" s="2656" t="s">
        <v>1826</v>
      </c>
      <c r="Y14" s="2656"/>
      <c r="Z14" s="2689"/>
      <c r="AA14" s="2690"/>
      <c r="AB14" s="1358" t="s">
        <v>289</v>
      </c>
    </row>
    <row r="15" spans="2:28" ht="15" customHeight="1">
      <c r="B15" s="81">
        <v>5</v>
      </c>
      <c r="C15" s="2503" t="s">
        <v>1828</v>
      </c>
      <c r="D15" s="2503"/>
      <c r="E15" s="2503"/>
      <c r="F15" s="2503"/>
      <c r="G15" s="2473"/>
      <c r="H15" s="2473"/>
      <c r="I15" s="2473"/>
      <c r="J15" s="2656" t="s">
        <v>1829</v>
      </c>
      <c r="K15" s="2656"/>
      <c r="L15" s="2705"/>
      <c r="M15" s="2705"/>
      <c r="N15" s="1358" t="s">
        <v>289</v>
      </c>
      <c r="P15" s="81">
        <v>5</v>
      </c>
      <c r="Q15" s="2503" t="s">
        <v>1830</v>
      </c>
      <c r="R15" s="2503"/>
      <c r="S15" s="2503"/>
      <c r="T15" s="2503"/>
      <c r="U15" s="2473"/>
      <c r="V15" s="2473"/>
      <c r="W15" s="2473"/>
      <c r="X15" s="2656" t="s">
        <v>1829</v>
      </c>
      <c r="Y15" s="2656"/>
      <c r="Z15" s="2689"/>
      <c r="AA15" s="2690"/>
      <c r="AB15" s="1358" t="s">
        <v>289</v>
      </c>
    </row>
    <row r="16" spans="2:28" ht="15" customHeight="1" thickBot="1">
      <c r="B16" s="212">
        <v>6</v>
      </c>
      <c r="C16" s="2359" t="s">
        <v>1831</v>
      </c>
      <c r="D16" s="2682"/>
      <c r="E16" s="2682"/>
      <c r="F16" s="2682"/>
      <c r="G16" s="2683"/>
      <c r="H16" s="2683"/>
      <c r="I16" s="2683"/>
      <c r="J16" s="2657" t="s">
        <v>1832</v>
      </c>
      <c r="K16" s="2657"/>
      <c r="L16" s="2703"/>
      <c r="M16" s="2703"/>
      <c r="N16" s="1359" t="s">
        <v>289</v>
      </c>
      <c r="P16" s="212">
        <v>6</v>
      </c>
      <c r="Q16" s="2359" t="s">
        <v>1831</v>
      </c>
      <c r="R16" s="2682"/>
      <c r="S16" s="2682"/>
      <c r="T16" s="2682"/>
      <c r="U16" s="2683"/>
      <c r="V16" s="2683"/>
      <c r="W16" s="2683"/>
      <c r="X16" s="2657" t="s">
        <v>1832</v>
      </c>
      <c r="Y16" s="2657"/>
      <c r="Z16" s="2684"/>
      <c r="AA16" s="2685"/>
      <c r="AB16" s="1359" t="s">
        <v>289</v>
      </c>
    </row>
    <row r="17" spans="2:28" ht="15" customHeight="1" thickBot="1">
      <c r="B17" s="238">
        <v>7</v>
      </c>
      <c r="C17" s="2339" t="s">
        <v>1833</v>
      </c>
      <c r="D17" s="2686"/>
      <c r="E17" s="2686"/>
      <c r="F17" s="2686"/>
      <c r="G17" s="2687"/>
      <c r="H17" s="2687"/>
      <c r="I17" s="2687"/>
      <c r="J17" s="2459" t="s">
        <v>1834</v>
      </c>
      <c r="K17" s="2459"/>
      <c r="L17" s="2688">
        <f>L13*L14*L15*L16</f>
        <v>0</v>
      </c>
      <c r="M17" s="2688"/>
      <c r="N17" s="1360" t="s">
        <v>289</v>
      </c>
      <c r="P17" s="238">
        <v>7</v>
      </c>
      <c r="Q17" s="2339" t="s">
        <v>1833</v>
      </c>
      <c r="R17" s="2686"/>
      <c r="S17" s="2686"/>
      <c r="T17" s="2686"/>
      <c r="U17" s="2687"/>
      <c r="V17" s="2687"/>
      <c r="W17" s="2687"/>
      <c r="X17" s="2459" t="s">
        <v>1834</v>
      </c>
      <c r="Y17" s="2459"/>
      <c r="Z17" s="2688">
        <f>Z13*Z14*Z15*Z16</f>
        <v>0</v>
      </c>
      <c r="AA17" s="2688"/>
      <c r="AB17" s="1360" t="s">
        <v>289</v>
      </c>
    </row>
    <row r="18" spans="2:28" ht="15" customHeight="1" thickBot="1"/>
    <row r="19" spans="2:28" ht="15" customHeight="1" thickBot="1">
      <c r="B19" s="204" t="s">
        <v>93</v>
      </c>
      <c r="C19" s="2674" t="s">
        <v>533</v>
      </c>
      <c r="D19" s="2675"/>
      <c r="E19" s="1685" t="s">
        <v>1835</v>
      </c>
      <c r="F19" s="1686"/>
      <c r="G19" s="1686"/>
      <c r="H19" s="1686"/>
      <c r="I19" s="1686"/>
      <c r="J19" s="1736"/>
      <c r="K19" s="1736"/>
      <c r="L19" s="1736"/>
      <c r="M19" s="1736"/>
      <c r="N19" s="1737"/>
      <c r="P19" s="204" t="s">
        <v>93</v>
      </c>
      <c r="Q19" s="2674" t="s">
        <v>533</v>
      </c>
      <c r="R19" s="2675"/>
      <c r="S19" s="1685" t="s">
        <v>1835</v>
      </c>
      <c r="T19" s="1686"/>
      <c r="U19" s="1686"/>
      <c r="V19" s="1686"/>
      <c r="W19" s="1686"/>
      <c r="X19" s="1736"/>
      <c r="Y19" s="1736"/>
      <c r="Z19" s="1736"/>
      <c r="AA19" s="1736"/>
      <c r="AB19" s="1737"/>
    </row>
    <row r="20" spans="2:28" ht="37.15" customHeight="1">
      <c r="B20" s="1361"/>
      <c r="C20" s="2680" t="s">
        <v>1836</v>
      </c>
      <c r="D20" s="1362" t="s">
        <v>1837</v>
      </c>
      <c r="E20" s="1363" t="s">
        <v>665</v>
      </c>
      <c r="F20" s="1363" t="s">
        <v>577</v>
      </c>
      <c r="G20" s="1363" t="s">
        <v>1838</v>
      </c>
      <c r="H20" s="1364" t="s">
        <v>1839</v>
      </c>
      <c r="I20" s="1364" t="s">
        <v>1840</v>
      </c>
      <c r="J20" s="2676" t="s">
        <v>1841</v>
      </c>
      <c r="K20" s="2677"/>
      <c r="L20" s="1362" t="s">
        <v>1842</v>
      </c>
      <c r="M20" s="1365" t="s">
        <v>1843</v>
      </c>
      <c r="N20" s="1364" t="s">
        <v>1844</v>
      </c>
      <c r="P20" s="1361"/>
      <c r="Q20" s="2680" t="s">
        <v>1836</v>
      </c>
      <c r="R20" s="1362" t="s">
        <v>1837</v>
      </c>
      <c r="S20" s="1363" t="s">
        <v>665</v>
      </c>
      <c r="T20" s="1363" t="s">
        <v>577</v>
      </c>
      <c r="U20" s="1363" t="s">
        <v>1838</v>
      </c>
      <c r="V20" s="1364" t="s">
        <v>1839</v>
      </c>
      <c r="W20" s="1364" t="s">
        <v>1840</v>
      </c>
      <c r="X20" s="2676" t="s">
        <v>1841</v>
      </c>
      <c r="Y20" s="2677"/>
      <c r="Z20" s="1362" t="s">
        <v>1842</v>
      </c>
      <c r="AA20" s="1365" t="s">
        <v>1843</v>
      </c>
      <c r="AB20" s="1364" t="s">
        <v>1844</v>
      </c>
    </row>
    <row r="21" spans="2:28" ht="15.75" thickBot="1">
      <c r="B21" s="1366"/>
      <c r="C21" s="2681"/>
      <c r="D21" s="709" t="s">
        <v>1845</v>
      </c>
      <c r="E21" s="710" t="s">
        <v>730</v>
      </c>
      <c r="F21" s="710" t="s">
        <v>1846</v>
      </c>
      <c r="G21" s="710" t="s">
        <v>257</v>
      </c>
      <c r="H21" s="712" t="s">
        <v>302</v>
      </c>
      <c r="I21" s="712" t="s">
        <v>302</v>
      </c>
      <c r="J21" s="708" t="s">
        <v>1847</v>
      </c>
      <c r="K21" s="1367" t="s">
        <v>1848</v>
      </c>
      <c r="L21" s="1367"/>
      <c r="M21" s="1367" t="s">
        <v>1847</v>
      </c>
      <c r="N21" s="1368" t="s">
        <v>1849</v>
      </c>
      <c r="P21" s="1366"/>
      <c r="Q21" s="2681"/>
      <c r="R21" s="709" t="s">
        <v>1845</v>
      </c>
      <c r="S21" s="710" t="s">
        <v>730</v>
      </c>
      <c r="T21" s="710" t="s">
        <v>1846</v>
      </c>
      <c r="U21" s="710" t="s">
        <v>257</v>
      </c>
      <c r="V21" s="712" t="s">
        <v>302</v>
      </c>
      <c r="W21" s="712" t="s">
        <v>302</v>
      </c>
      <c r="X21" s="708" t="s">
        <v>1847</v>
      </c>
      <c r="Y21" s="1367" t="s">
        <v>1848</v>
      </c>
      <c r="Z21" s="1367"/>
      <c r="AA21" s="1367" t="s">
        <v>1847</v>
      </c>
      <c r="AB21" s="1368" t="s">
        <v>1849</v>
      </c>
    </row>
    <row r="22" spans="2:28" ht="15" customHeight="1">
      <c r="B22" s="207">
        <v>1</v>
      </c>
      <c r="C22" s="490"/>
      <c r="D22" s="527">
        <f>L12</f>
        <v>0</v>
      </c>
      <c r="E22" s="527"/>
      <c r="F22" s="527"/>
      <c r="G22" s="527">
        <f>E22*F22</f>
        <v>0</v>
      </c>
      <c r="H22" s="560">
        <f>D22*G22</f>
        <v>0</v>
      </c>
      <c r="I22" s="560" t="s">
        <v>289</v>
      </c>
      <c r="J22" s="1140"/>
      <c r="K22" s="527">
        <f>IFERROR(0.001*J22/F22,)</f>
        <v>0</v>
      </c>
      <c r="L22" s="527"/>
      <c r="M22" s="527">
        <f>J22*L22</f>
        <v>0</v>
      </c>
      <c r="N22" s="560">
        <f>E22*M22</f>
        <v>0</v>
      </c>
      <c r="P22" s="207">
        <v>1</v>
      </c>
      <c r="Q22" s="490"/>
      <c r="R22" s="527">
        <f>Z12</f>
        <v>0</v>
      </c>
      <c r="S22" s="527"/>
      <c r="T22" s="527"/>
      <c r="U22" s="527">
        <f>S22*T22</f>
        <v>0</v>
      </c>
      <c r="V22" s="560">
        <f>R22*U22</f>
        <v>0</v>
      </c>
      <c r="W22" s="560" t="s">
        <v>289</v>
      </c>
      <c r="X22" s="1140"/>
      <c r="Y22" s="527">
        <f>IFERROR(0.001*X22/T22,)</f>
        <v>0</v>
      </c>
      <c r="Z22" s="527">
        <v>0.9</v>
      </c>
      <c r="AA22" s="527">
        <f>X22*Z22</f>
        <v>0</v>
      </c>
      <c r="AB22" s="560">
        <f>S22*AA22</f>
        <v>0</v>
      </c>
    </row>
    <row r="23" spans="2:28" ht="15" customHeight="1">
      <c r="B23" s="81">
        <v>2</v>
      </c>
      <c r="C23" s="492"/>
      <c r="D23" s="493">
        <f>L12</f>
        <v>0</v>
      </c>
      <c r="E23" s="493"/>
      <c r="F23" s="493"/>
      <c r="G23" s="493">
        <f>E23*F23</f>
        <v>0</v>
      </c>
      <c r="H23" s="768">
        <f>D23*G23</f>
        <v>0</v>
      </c>
      <c r="I23" s="768" t="s">
        <v>289</v>
      </c>
      <c r="J23" s="1147"/>
      <c r="K23" s="493">
        <f t="shared" ref="K23:K26" si="0">IFERROR(0.001*J23/F23,)</f>
        <v>0</v>
      </c>
      <c r="L23" s="493"/>
      <c r="M23" s="493">
        <f>J23*L23</f>
        <v>0</v>
      </c>
      <c r="N23" s="768">
        <f>E23*M23</f>
        <v>0</v>
      </c>
      <c r="P23" s="81">
        <v>2</v>
      </c>
      <c r="Q23" s="492"/>
      <c r="R23" s="493">
        <f>Z12</f>
        <v>0</v>
      </c>
      <c r="S23" s="493"/>
      <c r="T23" s="493"/>
      <c r="U23" s="493">
        <f>S23*T23</f>
        <v>0</v>
      </c>
      <c r="V23" s="768">
        <f>R23*U23</f>
        <v>0</v>
      </c>
      <c r="W23" s="768" t="s">
        <v>289</v>
      </c>
      <c r="X23" s="1147"/>
      <c r="Y23" s="493">
        <f t="shared" ref="Y23:Y26" si="1">IFERROR(0.001*X23/T23,)</f>
        <v>0</v>
      </c>
      <c r="Z23" s="493">
        <v>0.9</v>
      </c>
      <c r="AA23" s="493">
        <f>X23*Z23</f>
        <v>0</v>
      </c>
      <c r="AB23" s="768">
        <f>S23*AA23</f>
        <v>0</v>
      </c>
    </row>
    <row r="24" spans="2:28" ht="15" customHeight="1">
      <c r="B24" s="81">
        <v>3</v>
      </c>
      <c r="C24" s="492"/>
      <c r="D24" s="493">
        <f>L12</f>
        <v>0</v>
      </c>
      <c r="E24" s="493"/>
      <c r="F24" s="493"/>
      <c r="G24" s="493">
        <f>E24*F24</f>
        <v>0</v>
      </c>
      <c r="H24" s="768">
        <f>D24*G24</f>
        <v>0</v>
      </c>
      <c r="I24" s="768" t="s">
        <v>289</v>
      </c>
      <c r="J24" s="1147"/>
      <c r="K24" s="493">
        <f t="shared" si="0"/>
        <v>0</v>
      </c>
      <c r="L24" s="493"/>
      <c r="M24" s="493">
        <f>J24*L24</f>
        <v>0</v>
      </c>
      <c r="N24" s="768">
        <f>E24*M24</f>
        <v>0</v>
      </c>
      <c r="P24" s="81">
        <v>3</v>
      </c>
      <c r="Q24" s="492"/>
      <c r="R24" s="493">
        <f>Z12</f>
        <v>0</v>
      </c>
      <c r="S24" s="493"/>
      <c r="T24" s="493"/>
      <c r="U24" s="493">
        <f>S24*T24</f>
        <v>0</v>
      </c>
      <c r="V24" s="768">
        <f>R24*U24</f>
        <v>0</v>
      </c>
      <c r="W24" s="768" t="s">
        <v>289</v>
      </c>
      <c r="X24" s="1147"/>
      <c r="Y24" s="493">
        <f t="shared" si="1"/>
        <v>0</v>
      </c>
      <c r="Z24" s="493"/>
      <c r="AA24" s="493">
        <f>X24*Z24</f>
        <v>0</v>
      </c>
      <c r="AB24" s="768">
        <f>S24*AA24</f>
        <v>0</v>
      </c>
    </row>
    <row r="25" spans="2:28" ht="15" customHeight="1">
      <c r="B25" s="81">
        <v>4</v>
      </c>
      <c r="C25" s="492"/>
      <c r="D25" s="493">
        <f>L12</f>
        <v>0</v>
      </c>
      <c r="E25" s="493"/>
      <c r="F25" s="493"/>
      <c r="G25" s="493">
        <f>E25*F25</f>
        <v>0</v>
      </c>
      <c r="H25" s="768">
        <f>D25*G25</f>
        <v>0</v>
      </c>
      <c r="I25" s="768" t="s">
        <v>289</v>
      </c>
      <c r="J25" s="1147"/>
      <c r="K25" s="493">
        <f t="shared" si="0"/>
        <v>0</v>
      </c>
      <c r="L25" s="493"/>
      <c r="M25" s="493">
        <f>J25*L25</f>
        <v>0</v>
      </c>
      <c r="N25" s="768">
        <f>E25*M25</f>
        <v>0</v>
      </c>
      <c r="P25" s="81">
        <v>4</v>
      </c>
      <c r="Q25" s="492"/>
      <c r="R25" s="493">
        <f>Z12</f>
        <v>0</v>
      </c>
      <c r="S25" s="493"/>
      <c r="T25" s="493"/>
      <c r="U25" s="493">
        <f>S25*T25</f>
        <v>0</v>
      </c>
      <c r="V25" s="768">
        <f>R25*U25</f>
        <v>0</v>
      </c>
      <c r="W25" s="768" t="s">
        <v>289</v>
      </c>
      <c r="X25" s="1147"/>
      <c r="Y25" s="493">
        <f t="shared" si="1"/>
        <v>0</v>
      </c>
      <c r="Z25" s="493"/>
      <c r="AA25" s="493">
        <f>X25*Z25</f>
        <v>0</v>
      </c>
      <c r="AB25" s="768">
        <f>S25*AA25</f>
        <v>0</v>
      </c>
    </row>
    <row r="26" spans="2:28" ht="15" customHeight="1" thickBot="1">
      <c r="B26" s="212">
        <v>5</v>
      </c>
      <c r="C26" s="520"/>
      <c r="D26" s="559">
        <f>L12</f>
        <v>0</v>
      </c>
      <c r="E26" s="559"/>
      <c r="F26" s="559"/>
      <c r="G26" s="726">
        <f>E26*F26</f>
        <v>0</v>
      </c>
      <c r="H26" s="722">
        <f>D26*G26</f>
        <v>0</v>
      </c>
      <c r="I26" s="722" t="s">
        <v>289</v>
      </c>
      <c r="J26" s="1169"/>
      <c r="K26" s="559">
        <f t="shared" si="0"/>
        <v>0</v>
      </c>
      <c r="L26" s="559"/>
      <c r="M26" s="559">
        <f>J26*L26</f>
        <v>0</v>
      </c>
      <c r="N26" s="561">
        <f>E26*M26</f>
        <v>0</v>
      </c>
      <c r="P26" s="212">
        <v>5</v>
      </c>
      <c r="Q26" s="520"/>
      <c r="R26" s="559">
        <f>Z12</f>
        <v>0</v>
      </c>
      <c r="S26" s="559"/>
      <c r="T26" s="559"/>
      <c r="U26" s="726">
        <f>S26*T26</f>
        <v>0</v>
      </c>
      <c r="V26" s="722">
        <f>R26*U26</f>
        <v>0</v>
      </c>
      <c r="W26" s="722" t="s">
        <v>289</v>
      </c>
      <c r="X26" s="1169"/>
      <c r="Y26" s="559">
        <f t="shared" si="1"/>
        <v>0</v>
      </c>
      <c r="Z26" s="559"/>
      <c r="AA26" s="559">
        <f>X26*Z26</f>
        <v>0</v>
      </c>
      <c r="AB26" s="561">
        <f>S26*AA26</f>
        <v>0</v>
      </c>
    </row>
    <row r="27" spans="2:28" ht="15" customHeight="1" thickBot="1">
      <c r="B27" s="2678" t="s">
        <v>606</v>
      </c>
      <c r="C27" s="2392"/>
      <c r="D27" s="2679"/>
      <c r="E27" s="1374">
        <f>SUM(E22:E26)</f>
        <v>0</v>
      </c>
      <c r="F27" s="1160"/>
      <c r="G27" s="1247">
        <f>SUM(G22:G26)</f>
        <v>0</v>
      </c>
      <c r="H27" s="987">
        <f>SUM(H22:H26)</f>
        <v>0</v>
      </c>
      <c r="I27" s="1375">
        <f>L17*H27</f>
        <v>0</v>
      </c>
      <c r="J27" s="216"/>
      <c r="K27" s="216"/>
      <c r="L27" s="216"/>
      <c r="M27" s="216"/>
      <c r="N27" s="1374">
        <f>SUM(N22:N26)</f>
        <v>0</v>
      </c>
      <c r="P27" s="2678" t="s">
        <v>606</v>
      </c>
      <c r="Q27" s="2392"/>
      <c r="R27" s="2679"/>
      <c r="S27" s="1374">
        <f>SUM(S22:S26)</f>
        <v>0</v>
      </c>
      <c r="T27" s="1160"/>
      <c r="U27" s="1247">
        <f>SUM(U22:U26)</f>
        <v>0</v>
      </c>
      <c r="V27" s="987">
        <f>SUM(V22:V26)</f>
        <v>0</v>
      </c>
      <c r="W27" s="1375">
        <f>Z17*V27</f>
        <v>0</v>
      </c>
      <c r="X27" s="216"/>
      <c r="Y27" s="216"/>
      <c r="Z27" s="216"/>
      <c r="AA27" s="216"/>
      <c r="AB27" s="1374">
        <f>SUM(AB22:AB26)</f>
        <v>0</v>
      </c>
    </row>
    <row r="28" spans="2:28" ht="15" customHeight="1" thickBot="1">
      <c r="B28" s="682"/>
      <c r="I28" s="1369"/>
      <c r="J28" s="682"/>
      <c r="K28" s="682"/>
      <c r="L28" s="682"/>
      <c r="M28" s="682"/>
      <c r="N28" s="682"/>
      <c r="P28" s="682"/>
      <c r="W28" s="1369"/>
      <c r="X28" s="682"/>
      <c r="Y28" s="682"/>
      <c r="Z28" s="682"/>
      <c r="AA28" s="682"/>
      <c r="AB28" s="682"/>
    </row>
    <row r="29" spans="2:28" ht="15" customHeight="1" thickBot="1">
      <c r="B29" s="71" t="s">
        <v>95</v>
      </c>
      <c r="C29" s="2231" t="s">
        <v>533</v>
      </c>
      <c r="D29" s="2662"/>
      <c r="E29" s="2663" t="s">
        <v>1850</v>
      </c>
      <c r="F29" s="2664"/>
      <c r="G29" s="2664"/>
      <c r="H29" s="2664"/>
      <c r="I29" s="2664"/>
      <c r="J29" s="2533"/>
      <c r="K29" s="2533"/>
      <c r="L29" s="2533"/>
      <c r="M29" s="2533"/>
      <c r="N29" s="2534"/>
      <c r="P29" s="71" t="s">
        <v>95</v>
      </c>
      <c r="Q29" s="2231" t="s">
        <v>533</v>
      </c>
      <c r="R29" s="2662"/>
      <c r="S29" s="2663" t="s">
        <v>1850</v>
      </c>
      <c r="T29" s="2664"/>
      <c r="U29" s="2664"/>
      <c r="V29" s="2664"/>
      <c r="W29" s="2664"/>
      <c r="X29" s="2533"/>
      <c r="Y29" s="2533"/>
      <c r="Z29" s="2533"/>
      <c r="AA29" s="2533"/>
      <c r="AB29" s="2534"/>
    </row>
    <row r="30" spans="2:28" ht="15" customHeight="1">
      <c r="B30" s="235">
        <v>1</v>
      </c>
      <c r="C30" s="2357" t="s">
        <v>1851</v>
      </c>
      <c r="D30" s="2671"/>
      <c r="E30" s="2671"/>
      <c r="F30" s="2671"/>
      <c r="G30" s="2671"/>
      <c r="H30" s="2671"/>
      <c r="I30" s="2671"/>
      <c r="J30" s="2672" t="s">
        <v>1852</v>
      </c>
      <c r="K30" s="2673"/>
      <c r="L30" s="2670" t="e">
        <f>N27/L11</f>
        <v>#DIV/0!</v>
      </c>
      <c r="M30" s="1869"/>
      <c r="N30" s="1128" t="s">
        <v>1853</v>
      </c>
      <c r="P30" s="235">
        <v>1</v>
      </c>
      <c r="Q30" s="2357" t="s">
        <v>1851</v>
      </c>
      <c r="R30" s="2671"/>
      <c r="S30" s="2671"/>
      <c r="T30" s="2671"/>
      <c r="U30" s="2671"/>
      <c r="V30" s="2671"/>
      <c r="W30" s="2671"/>
      <c r="X30" s="2672" t="s">
        <v>1852</v>
      </c>
      <c r="Y30" s="2673"/>
      <c r="Z30" s="2670" t="e">
        <f>AB27/Z11</f>
        <v>#DIV/0!</v>
      </c>
      <c r="AA30" s="1869"/>
      <c r="AB30" s="1128" t="s">
        <v>1853</v>
      </c>
    </row>
    <row r="31" spans="2:28" ht="15" customHeight="1" thickBot="1">
      <c r="B31" s="305">
        <v>2</v>
      </c>
      <c r="C31" s="2359" t="s">
        <v>1854</v>
      </c>
      <c r="D31" s="2658"/>
      <c r="E31" s="2658"/>
      <c r="F31" s="2658"/>
      <c r="G31" s="2658"/>
      <c r="H31" s="2658"/>
      <c r="I31" s="2658"/>
      <c r="J31" s="2659" t="s">
        <v>1855</v>
      </c>
      <c r="K31" s="2660"/>
      <c r="L31" s="2661" t="e">
        <f>1000*G27/L11</f>
        <v>#DIV/0!</v>
      </c>
      <c r="M31" s="1868"/>
      <c r="N31" s="1130" t="s">
        <v>1856</v>
      </c>
      <c r="P31" s="305">
        <v>2</v>
      </c>
      <c r="Q31" s="2359" t="s">
        <v>1854</v>
      </c>
      <c r="R31" s="2658"/>
      <c r="S31" s="2658"/>
      <c r="T31" s="2658"/>
      <c r="U31" s="2658"/>
      <c r="V31" s="2658"/>
      <c r="W31" s="2658"/>
      <c r="X31" s="2659" t="s">
        <v>1855</v>
      </c>
      <c r="Y31" s="2660"/>
      <c r="Z31" s="2661" t="e">
        <f>1000*U27/Z11</f>
        <v>#DIV/0!</v>
      </c>
      <c r="AA31" s="1868"/>
      <c r="AB31" s="1130" t="s">
        <v>1856</v>
      </c>
    </row>
    <row r="32" spans="2:28" ht="15" customHeight="1" thickBot="1">
      <c r="B32" s="69"/>
      <c r="C32" s="69"/>
      <c r="D32" s="69"/>
      <c r="E32" s="69"/>
      <c r="F32" s="69"/>
      <c r="G32" s="69"/>
      <c r="H32" s="69"/>
      <c r="I32" s="69"/>
      <c r="J32" s="69"/>
      <c r="K32" s="69"/>
      <c r="L32" s="69"/>
      <c r="M32" s="69"/>
      <c r="P32" s="69"/>
      <c r="Q32" s="69"/>
      <c r="R32" s="69"/>
      <c r="S32" s="69"/>
      <c r="T32" s="69"/>
      <c r="U32" s="69"/>
      <c r="V32" s="69"/>
      <c r="W32" s="69"/>
      <c r="X32" s="69"/>
      <c r="Y32" s="69"/>
      <c r="Z32" s="69"/>
      <c r="AA32" s="69"/>
    </row>
    <row r="33" spans="2:28" ht="15" customHeight="1" thickBot="1">
      <c r="B33" s="71" t="s">
        <v>97</v>
      </c>
      <c r="C33" s="2231" t="s">
        <v>533</v>
      </c>
      <c r="D33" s="2662"/>
      <c r="E33" s="2663" t="s">
        <v>1857</v>
      </c>
      <c r="F33" s="2664"/>
      <c r="G33" s="2664"/>
      <c r="H33" s="2664"/>
      <c r="I33" s="2664"/>
      <c r="J33" s="2533"/>
      <c r="K33" s="2533"/>
      <c r="L33" s="2533"/>
      <c r="M33" s="2533"/>
      <c r="N33" s="2534"/>
      <c r="P33" s="71" t="s">
        <v>97</v>
      </c>
      <c r="Q33" s="2231" t="s">
        <v>533</v>
      </c>
      <c r="R33" s="2662"/>
      <c r="S33" s="2663" t="s">
        <v>1857</v>
      </c>
      <c r="T33" s="2664"/>
      <c r="U33" s="2664"/>
      <c r="V33" s="2664"/>
      <c r="W33" s="2664"/>
      <c r="X33" s="2533"/>
      <c r="Y33" s="2533"/>
      <c r="Z33" s="2533"/>
      <c r="AA33" s="2533"/>
      <c r="AB33" s="2534"/>
    </row>
    <row r="34" spans="2:28" ht="15" customHeight="1">
      <c r="B34" s="235">
        <v>1</v>
      </c>
      <c r="C34" s="2357" t="s">
        <v>1858</v>
      </c>
      <c r="D34" s="2671"/>
      <c r="E34" s="2671"/>
      <c r="F34" s="2671"/>
      <c r="G34" s="2671"/>
      <c r="H34" s="2671"/>
      <c r="I34" s="2671"/>
      <c r="J34" s="2672" t="s">
        <v>1859</v>
      </c>
      <c r="K34" s="2673"/>
      <c r="L34" s="2670"/>
      <c r="M34" s="1869"/>
      <c r="N34" s="1128" t="s">
        <v>636</v>
      </c>
      <c r="P34" s="235">
        <v>1</v>
      </c>
      <c r="Q34" s="2357" t="s">
        <v>1858</v>
      </c>
      <c r="R34" s="2671"/>
      <c r="S34" s="2671"/>
      <c r="T34" s="2671"/>
      <c r="U34" s="2671"/>
      <c r="V34" s="2671"/>
      <c r="W34" s="2671"/>
      <c r="X34" s="2672" t="s">
        <v>1859</v>
      </c>
      <c r="Y34" s="2673"/>
      <c r="Z34" s="2670"/>
      <c r="AA34" s="1869"/>
      <c r="AB34" s="1128" t="s">
        <v>636</v>
      </c>
    </row>
    <row r="35" spans="2:28" ht="15" customHeight="1" thickBot="1">
      <c r="B35" s="184">
        <v>2</v>
      </c>
      <c r="C35" s="2503" t="s">
        <v>1860</v>
      </c>
      <c r="D35" s="2481"/>
      <c r="E35" s="2481"/>
      <c r="F35" s="2481"/>
      <c r="G35" s="2481"/>
      <c r="H35" s="2481"/>
      <c r="I35" s="2481"/>
      <c r="J35" s="2667" t="s">
        <v>1861</v>
      </c>
      <c r="K35" s="2668"/>
      <c r="L35" s="2669">
        <f>H27*L34</f>
        <v>0</v>
      </c>
      <c r="M35" s="1866"/>
      <c r="N35" s="1129" t="s">
        <v>382</v>
      </c>
      <c r="P35" s="184">
        <v>2</v>
      </c>
      <c r="Q35" s="2503" t="s">
        <v>1860</v>
      </c>
      <c r="R35" s="2481"/>
      <c r="S35" s="2481"/>
      <c r="T35" s="2481"/>
      <c r="U35" s="2481"/>
      <c r="V35" s="2481"/>
      <c r="W35" s="2481"/>
      <c r="X35" s="2667" t="s">
        <v>1861</v>
      </c>
      <c r="Y35" s="2668"/>
      <c r="Z35" s="2669">
        <f>V27*Z34</f>
        <v>0</v>
      </c>
      <c r="AA35" s="1866"/>
      <c r="AB35" s="1129" t="s">
        <v>382</v>
      </c>
    </row>
    <row r="36" spans="2:28" ht="15" customHeight="1">
      <c r="B36" s="184">
        <v>2</v>
      </c>
      <c r="C36" s="2503" t="s">
        <v>1458</v>
      </c>
      <c r="D36" s="2481"/>
      <c r="E36" s="2481"/>
      <c r="F36" s="2481"/>
      <c r="G36" s="2481"/>
      <c r="H36" s="2481"/>
      <c r="I36" s="2481"/>
      <c r="J36" s="2667" t="s">
        <v>1862</v>
      </c>
      <c r="K36" s="2668"/>
      <c r="L36" s="2670"/>
      <c r="M36" s="1869"/>
      <c r="N36" s="1129" t="s">
        <v>382</v>
      </c>
      <c r="P36" s="184">
        <v>2</v>
      </c>
      <c r="Q36" s="2503" t="s">
        <v>1458</v>
      </c>
      <c r="R36" s="2481"/>
      <c r="S36" s="2481"/>
      <c r="T36" s="2481"/>
      <c r="U36" s="2481"/>
      <c r="V36" s="2481"/>
      <c r="W36" s="2481"/>
      <c r="X36" s="2667" t="s">
        <v>1862</v>
      </c>
      <c r="Y36" s="2668"/>
      <c r="Z36" s="2670"/>
      <c r="AA36" s="1869"/>
      <c r="AB36" s="1129" t="s">
        <v>382</v>
      </c>
    </row>
    <row r="37" spans="2:28" ht="15" customHeight="1" thickBot="1">
      <c r="B37" s="305">
        <v>2</v>
      </c>
      <c r="C37" s="2359" t="s">
        <v>1863</v>
      </c>
      <c r="D37" s="2658"/>
      <c r="E37" s="2658"/>
      <c r="F37" s="2658"/>
      <c r="G37" s="2658"/>
      <c r="H37" s="2658"/>
      <c r="I37" s="2658"/>
      <c r="J37" s="2659" t="s">
        <v>1862</v>
      </c>
      <c r="K37" s="2660"/>
      <c r="L37" s="2661">
        <f>L35+L36</f>
        <v>0</v>
      </c>
      <c r="M37" s="1868"/>
      <c r="N37" s="1130" t="s">
        <v>382</v>
      </c>
      <c r="P37" s="305">
        <v>2</v>
      </c>
      <c r="Q37" s="2359" t="s">
        <v>1863</v>
      </c>
      <c r="R37" s="2658"/>
      <c r="S37" s="2658"/>
      <c r="T37" s="2658"/>
      <c r="U37" s="2658"/>
      <c r="V37" s="2658"/>
      <c r="W37" s="2658"/>
      <c r="X37" s="2659" t="s">
        <v>1862</v>
      </c>
      <c r="Y37" s="2660"/>
      <c r="Z37" s="2661">
        <f>Z35+Z36</f>
        <v>0</v>
      </c>
      <c r="AA37" s="1868"/>
      <c r="AB37" s="1130" t="s">
        <v>382</v>
      </c>
    </row>
    <row r="38" spans="2:28" ht="15" customHeight="1" thickBot="1"/>
    <row r="39" spans="2:28" ht="15" customHeight="1" thickBot="1">
      <c r="B39" s="1369"/>
      <c r="C39" s="1369"/>
      <c r="D39" s="1370"/>
      <c r="E39" s="1370"/>
      <c r="F39" s="688"/>
      <c r="G39" s="1371"/>
      <c r="H39" s="1372"/>
      <c r="I39" s="688"/>
      <c r="J39" s="1370"/>
      <c r="K39" s="1370"/>
      <c r="L39" s="1370"/>
      <c r="M39" s="1370"/>
      <c r="N39" s="1373"/>
      <c r="P39" s="71" t="s">
        <v>99</v>
      </c>
      <c r="Q39" s="2231" t="s">
        <v>533</v>
      </c>
      <c r="R39" s="2662"/>
      <c r="S39" s="2663" t="s">
        <v>1864</v>
      </c>
      <c r="T39" s="2664"/>
      <c r="U39" s="2664"/>
      <c r="V39" s="2664"/>
      <c r="W39" s="2664"/>
      <c r="X39" s="2533"/>
      <c r="Y39" s="2533"/>
      <c r="Z39" s="2533"/>
      <c r="AA39" s="2533"/>
      <c r="AB39" s="2534"/>
    </row>
    <row r="40" spans="2:28" ht="15" customHeight="1">
      <c r="B40" s="682"/>
      <c r="C40" s="682"/>
      <c r="D40" s="682"/>
      <c r="E40" s="682"/>
      <c r="F40" s="682"/>
      <c r="G40" s="682"/>
      <c r="H40" s="682"/>
      <c r="I40" s="682"/>
      <c r="J40" s="682"/>
      <c r="K40" s="682"/>
      <c r="L40" s="682"/>
      <c r="M40" s="682"/>
      <c r="N40" s="682"/>
      <c r="P40" s="316">
        <v>1</v>
      </c>
      <c r="Q40" s="2652" t="s">
        <v>1306</v>
      </c>
      <c r="R40" s="2652"/>
      <c r="S40" s="2652"/>
      <c r="T40" s="2652"/>
      <c r="U40" s="2652"/>
      <c r="V40" s="2652"/>
      <c r="W40" s="2652"/>
      <c r="X40" s="2665" t="s">
        <v>684</v>
      </c>
      <c r="Y40" s="2665"/>
      <c r="Z40" s="1869">
        <f>H27-V27</f>
        <v>0</v>
      </c>
      <c r="AA40" s="2666"/>
      <c r="AB40" s="241" t="s">
        <v>302</v>
      </c>
    </row>
    <row r="41" spans="2:28" ht="15" customHeight="1">
      <c r="P41" s="184">
        <v>2</v>
      </c>
      <c r="Q41" s="2050" t="s">
        <v>1307</v>
      </c>
      <c r="R41" s="2050"/>
      <c r="S41" s="2050"/>
      <c r="T41" s="2050"/>
      <c r="U41" s="2050"/>
      <c r="V41" s="2050"/>
      <c r="W41" s="2050"/>
      <c r="X41" s="2656" t="s">
        <v>686</v>
      </c>
      <c r="Y41" s="2656"/>
      <c r="Z41" s="1866">
        <f>I27-W27</f>
        <v>0</v>
      </c>
      <c r="AA41" s="2653"/>
      <c r="AB41" s="243" t="s">
        <v>302</v>
      </c>
    </row>
    <row r="42" spans="2:28" ht="15" customHeight="1">
      <c r="P42" s="184">
        <v>3</v>
      </c>
      <c r="Q42" s="2050" t="s">
        <v>1308</v>
      </c>
      <c r="R42" s="2050"/>
      <c r="S42" s="2050"/>
      <c r="T42" s="2050"/>
      <c r="U42" s="2050"/>
      <c r="V42" s="2050"/>
      <c r="W42" s="2050"/>
      <c r="X42" s="2656" t="s">
        <v>1865</v>
      </c>
      <c r="Y42" s="2656"/>
      <c r="Z42" s="1866">
        <f>L37-Z37</f>
        <v>0</v>
      </c>
      <c r="AA42" s="2653"/>
      <c r="AB42" s="243" t="s">
        <v>636</v>
      </c>
    </row>
    <row r="43" spans="2:28" ht="15" customHeight="1">
      <c r="P43" s="184">
        <v>4</v>
      </c>
      <c r="Q43" s="2050" t="s">
        <v>1284</v>
      </c>
      <c r="R43" s="2050"/>
      <c r="S43" s="2050"/>
      <c r="T43" s="2050"/>
      <c r="U43" s="2050"/>
      <c r="V43" s="2050"/>
      <c r="W43" s="2050"/>
      <c r="X43" s="2656" t="s">
        <v>1018</v>
      </c>
      <c r="Y43" s="2656"/>
      <c r="Z43" s="2654"/>
      <c r="AA43" s="1867"/>
      <c r="AB43" s="243" t="s">
        <v>1866</v>
      </c>
    </row>
    <row r="44" spans="2:28" ht="15" customHeight="1">
      <c r="P44" s="803">
        <v>5</v>
      </c>
      <c r="Q44" s="2050" t="s">
        <v>1289</v>
      </c>
      <c r="R44" s="2050"/>
      <c r="S44" s="2050"/>
      <c r="T44" s="2050"/>
      <c r="U44" s="2050"/>
      <c r="V44" s="2050"/>
      <c r="W44" s="2050"/>
      <c r="X44" s="2656" t="s">
        <v>691</v>
      </c>
      <c r="Y44" s="2656"/>
      <c r="Z44" s="1866">
        <f>S27*Z43</f>
        <v>0</v>
      </c>
      <c r="AA44" s="2653"/>
      <c r="AB44" s="243" t="s">
        <v>382</v>
      </c>
    </row>
    <row r="45" spans="2:28" ht="15" customHeight="1" thickBot="1">
      <c r="P45" s="305">
        <v>6</v>
      </c>
      <c r="Q45" s="2032" t="s">
        <v>1310</v>
      </c>
      <c r="R45" s="2032"/>
      <c r="S45" s="2032"/>
      <c r="T45" s="2032"/>
      <c r="U45" s="2032"/>
      <c r="V45" s="2032"/>
      <c r="W45" s="2032"/>
      <c r="X45" s="2657" t="s">
        <v>693</v>
      </c>
      <c r="Y45" s="2657"/>
      <c r="Z45" s="1868">
        <f>IFERROR(Z44/Z42,)</f>
        <v>0</v>
      </c>
      <c r="AA45" s="2655"/>
      <c r="AB45" s="1131" t="s">
        <v>384</v>
      </c>
    </row>
    <row r="46" spans="2:28" ht="15" customHeight="1"/>
  </sheetData>
  <mergeCells count="142">
    <mergeCell ref="C5:D5"/>
    <mergeCell ref="B2:I2"/>
    <mergeCell ref="B3:C3"/>
    <mergeCell ref="E5:N5"/>
    <mergeCell ref="D3:N3"/>
    <mergeCell ref="C10:D10"/>
    <mergeCell ref="G6:N6"/>
    <mergeCell ref="G7:N7"/>
    <mergeCell ref="G8:N8"/>
    <mergeCell ref="C6:F6"/>
    <mergeCell ref="C7:F7"/>
    <mergeCell ref="C8:F8"/>
    <mergeCell ref="E10:N10"/>
    <mergeCell ref="C11:I11"/>
    <mergeCell ref="J11:K11"/>
    <mergeCell ref="L11:M11"/>
    <mergeCell ref="J20:K20"/>
    <mergeCell ref="C19:D19"/>
    <mergeCell ref="E19:N19"/>
    <mergeCell ref="C29:D29"/>
    <mergeCell ref="E29:N29"/>
    <mergeCell ref="L30:M30"/>
    <mergeCell ref="C30:I30"/>
    <mergeCell ref="C15:I15"/>
    <mergeCell ref="C16:I16"/>
    <mergeCell ref="C17:I17"/>
    <mergeCell ref="L12:M12"/>
    <mergeCell ref="C31:I31"/>
    <mergeCell ref="J30:K30"/>
    <mergeCell ref="J31:K31"/>
    <mergeCell ref="C33:D33"/>
    <mergeCell ref="E33:N33"/>
    <mergeCell ref="L16:M16"/>
    <mergeCell ref="L17:M17"/>
    <mergeCell ref="J12:K12"/>
    <mergeCell ref="J13:K13"/>
    <mergeCell ref="J14:K14"/>
    <mergeCell ref="J15:K15"/>
    <mergeCell ref="J16:K16"/>
    <mergeCell ref="J17:K17"/>
    <mergeCell ref="L13:M13"/>
    <mergeCell ref="L14:M14"/>
    <mergeCell ref="L15:M15"/>
    <mergeCell ref="C12:I12"/>
    <mergeCell ref="C13:I13"/>
    <mergeCell ref="C14:I14"/>
    <mergeCell ref="L31:M31"/>
    <mergeCell ref="C20:C21"/>
    <mergeCell ref="B27:D27"/>
    <mergeCell ref="C36:I36"/>
    <mergeCell ref="J36:K36"/>
    <mergeCell ref="L36:M36"/>
    <mergeCell ref="C37:I37"/>
    <mergeCell ref="J37:K37"/>
    <mergeCell ref="L37:M37"/>
    <mergeCell ref="C34:I34"/>
    <mergeCell ref="J34:K34"/>
    <mergeCell ref="L34:M34"/>
    <mergeCell ref="C35:I35"/>
    <mergeCell ref="J35:K35"/>
    <mergeCell ref="L35:M35"/>
    <mergeCell ref="Q6:T6"/>
    <mergeCell ref="U6:AB6"/>
    <mergeCell ref="Q7:T7"/>
    <mergeCell ref="U7:AB7"/>
    <mergeCell ref="Q8:T8"/>
    <mergeCell ref="U8:AB8"/>
    <mergeCell ref="P2:W2"/>
    <mergeCell ref="P3:Q3"/>
    <mergeCell ref="R3:AB3"/>
    <mergeCell ref="Q5:R5"/>
    <mergeCell ref="S5:AB5"/>
    <mergeCell ref="Q12:W12"/>
    <mergeCell ref="X12:Y12"/>
    <mergeCell ref="Z12:AA12"/>
    <mergeCell ref="Q13:W13"/>
    <mergeCell ref="X13:Y13"/>
    <mergeCell ref="Z13:AA13"/>
    <mergeCell ref="Q10:R10"/>
    <mergeCell ref="S10:AB10"/>
    <mergeCell ref="Q11:W11"/>
    <mergeCell ref="X11:Y11"/>
    <mergeCell ref="Z11:AA11"/>
    <mergeCell ref="Q16:W16"/>
    <mergeCell ref="X16:Y16"/>
    <mergeCell ref="Z16:AA16"/>
    <mergeCell ref="Q17:W17"/>
    <mergeCell ref="X17:Y17"/>
    <mergeCell ref="Z17:AA17"/>
    <mergeCell ref="Q14:W14"/>
    <mergeCell ref="X14:Y14"/>
    <mergeCell ref="Z14:AA14"/>
    <mergeCell ref="Q15:W15"/>
    <mergeCell ref="X15:Y15"/>
    <mergeCell ref="Z15:AA15"/>
    <mergeCell ref="Q30:W30"/>
    <mergeCell ref="X30:Y30"/>
    <mergeCell ref="Z30:AA30"/>
    <mergeCell ref="Q31:W31"/>
    <mergeCell ref="X31:Y31"/>
    <mergeCell ref="Z31:AA31"/>
    <mergeCell ref="Q19:R19"/>
    <mergeCell ref="S19:AB19"/>
    <mergeCell ref="X20:Y20"/>
    <mergeCell ref="Q29:R29"/>
    <mergeCell ref="S29:AB29"/>
    <mergeCell ref="P27:R27"/>
    <mergeCell ref="Q20:Q21"/>
    <mergeCell ref="Q35:W35"/>
    <mergeCell ref="X35:Y35"/>
    <mergeCell ref="Z35:AA35"/>
    <mergeCell ref="Q36:W36"/>
    <mergeCell ref="X36:Y36"/>
    <mergeCell ref="Z36:AA36"/>
    <mergeCell ref="Q33:R33"/>
    <mergeCell ref="S33:AB33"/>
    <mergeCell ref="Q34:W34"/>
    <mergeCell ref="X34:Y34"/>
    <mergeCell ref="Z34:AA34"/>
    <mergeCell ref="Q37:W37"/>
    <mergeCell ref="X37:Y37"/>
    <mergeCell ref="Z37:AA37"/>
    <mergeCell ref="Q39:R39"/>
    <mergeCell ref="S39:AB39"/>
    <mergeCell ref="X40:Y40"/>
    <mergeCell ref="X41:Y41"/>
    <mergeCell ref="X42:Y42"/>
    <mergeCell ref="X43:Y43"/>
    <mergeCell ref="Z40:AA40"/>
    <mergeCell ref="Z41:AA41"/>
    <mergeCell ref="Q45:W45"/>
    <mergeCell ref="Q40:W40"/>
    <mergeCell ref="Q41:W41"/>
    <mergeCell ref="Q42:W42"/>
    <mergeCell ref="Q43:W43"/>
    <mergeCell ref="Q44:W44"/>
    <mergeCell ref="Z42:AA42"/>
    <mergeCell ref="Z43:AA43"/>
    <mergeCell ref="Z44:AA44"/>
    <mergeCell ref="Z45:AA45"/>
    <mergeCell ref="X44:Y44"/>
    <mergeCell ref="X45:Y45"/>
  </mergeCells>
  <conditionalFormatting sqref="C22:C26">
    <cfRule type="containsBlanks" dxfId="162" priority="44" stopIfTrue="1">
      <formula>LEN(TRIM(C22))=0</formula>
    </cfRule>
  </conditionalFormatting>
  <conditionalFormatting sqref="E22:F26">
    <cfRule type="containsBlanks" dxfId="161" priority="43" stopIfTrue="1">
      <formula>LEN(TRIM(E22))=0</formula>
    </cfRule>
  </conditionalFormatting>
  <conditionalFormatting sqref="J22:J26">
    <cfRule type="containsBlanks" dxfId="160" priority="41" stopIfTrue="1">
      <formula>LEN(TRIM(J22))=0</formula>
    </cfRule>
  </conditionalFormatting>
  <conditionalFormatting sqref="L22:L26">
    <cfRule type="containsBlanks" dxfId="159" priority="40" stopIfTrue="1">
      <formula>LEN(TRIM(L22))=0</formula>
    </cfRule>
  </conditionalFormatting>
  <conditionalFormatting sqref="L12:M16">
    <cfRule type="containsBlanks" dxfId="158" priority="27">
      <formula>LEN(TRIM(L12))=0</formula>
    </cfRule>
    <cfRule type="containsBlanks" dxfId="157" priority="28">
      <formula>LEN(TRIM(L12))=0</formula>
    </cfRule>
  </conditionalFormatting>
  <conditionalFormatting sqref="G6:G8">
    <cfRule type="containsBlanks" dxfId="156" priority="26">
      <formula>LEN(TRIM(G6))=0</formula>
    </cfRule>
  </conditionalFormatting>
  <conditionalFormatting sqref="L34:M34">
    <cfRule type="containsBlanks" dxfId="155" priority="7">
      <formula>LEN(TRIM(L34))=0</formula>
    </cfRule>
    <cfRule type="containsBlanks" dxfId="154" priority="23">
      <formula>LEN(TRIM(L34))=0</formula>
    </cfRule>
  </conditionalFormatting>
  <conditionalFormatting sqref="L37:M37">
    <cfRule type="containsBlanks" dxfId="153" priority="22">
      <formula>LEN(TRIM(L37))=0</formula>
    </cfRule>
  </conditionalFormatting>
  <conditionalFormatting sqref="Q22:Q26">
    <cfRule type="containsBlanks" dxfId="152" priority="20" stopIfTrue="1">
      <formula>LEN(TRIM(Q22))=0</formula>
    </cfRule>
  </conditionalFormatting>
  <conditionalFormatting sqref="S22:T26">
    <cfRule type="containsBlanks" dxfId="151" priority="19" stopIfTrue="1">
      <formula>LEN(TRIM(S22))=0</formula>
    </cfRule>
  </conditionalFormatting>
  <conditionalFormatting sqref="X22:X26">
    <cfRule type="containsBlanks" dxfId="150" priority="18" stopIfTrue="1">
      <formula>LEN(TRIM(X22))=0</formula>
    </cfRule>
  </conditionalFormatting>
  <conditionalFormatting sqref="Z22:Z26">
    <cfRule type="containsBlanks" dxfId="149" priority="17" stopIfTrue="1">
      <formula>LEN(TRIM(Z22))=0</formula>
    </cfRule>
  </conditionalFormatting>
  <conditionalFormatting sqref="Z12:AA16">
    <cfRule type="containsBlanks" dxfId="148" priority="15">
      <formula>LEN(TRIM(Z12))=0</formula>
    </cfRule>
    <cfRule type="containsBlanks" dxfId="147" priority="16">
      <formula>LEN(TRIM(Z12))=0</formula>
    </cfRule>
  </conditionalFormatting>
  <conditionalFormatting sqref="U6:U8">
    <cfRule type="containsBlanks" dxfId="146" priority="14">
      <formula>LEN(TRIM(U6))=0</formula>
    </cfRule>
  </conditionalFormatting>
  <conditionalFormatting sqref="Z34:AA34">
    <cfRule type="containsBlanks" dxfId="145" priority="13">
      <formula>LEN(TRIM(Z34))=0</formula>
    </cfRule>
  </conditionalFormatting>
  <conditionalFormatting sqref="Z37:AA37">
    <cfRule type="containsBlanks" dxfId="144" priority="12">
      <formula>LEN(TRIM(Z37))=0</formula>
    </cfRule>
  </conditionalFormatting>
  <conditionalFormatting sqref="Z42:AA42">
    <cfRule type="containsBlanks" dxfId="143" priority="9">
      <formula>LEN(TRIM(Z42))=0</formula>
    </cfRule>
  </conditionalFormatting>
  <conditionalFormatting sqref="L36:M36">
    <cfRule type="containsBlanks" dxfId="142" priority="5">
      <formula>LEN(TRIM(L36))=0</formula>
    </cfRule>
    <cfRule type="containsBlanks" dxfId="141" priority="6">
      <formula>LEN(TRIM(L36))=0</formula>
    </cfRule>
  </conditionalFormatting>
  <conditionalFormatting sqref="Z36:AA36">
    <cfRule type="containsBlanks" dxfId="140" priority="3">
      <formula>LEN(TRIM(Z36))=0</formula>
    </cfRule>
    <cfRule type="containsBlanks" dxfId="139" priority="4">
      <formula>LEN(TRIM(Z36))=0</formula>
    </cfRule>
  </conditionalFormatting>
  <conditionalFormatting sqref="Z43:AA43">
    <cfRule type="containsBlanks" dxfId="138" priority="1">
      <formula>LEN(TRIM(Z43))=0</formula>
    </cfRule>
    <cfRule type="containsBlanks" dxfId="137" priority="2">
      <formula>LEN(TRIM(Z43))=0</formula>
    </cfRule>
  </conditionalFormatting>
  <pageMargins left="0.9055118110236221" right="0" top="0.74803149606299213" bottom="0.74803149606299213" header="0.31496062992125984" footer="0.31496062992125984"/>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Y79"/>
  <sheetViews>
    <sheetView showGridLines="0" topLeftCell="A56" zoomScale="130" zoomScaleNormal="130" workbookViewId="0">
      <selection activeCell="W37" sqref="W37"/>
    </sheetView>
  </sheetViews>
  <sheetFormatPr defaultColWidth="8.85546875" defaultRowHeight="15"/>
  <cols>
    <col min="1" max="2" width="3.7109375" style="70" customWidth="1"/>
    <col min="3" max="3" width="8.28515625" style="70" customWidth="1"/>
    <col min="4" max="7" width="7.28515625" style="70" customWidth="1"/>
    <col min="8" max="8" width="7.42578125" style="70" customWidth="1"/>
    <col min="9" max="11" width="7.28515625" style="70" customWidth="1"/>
    <col min="12" max="12" width="7.42578125" style="70" customWidth="1"/>
    <col min="13" max="13" width="5.7109375" style="70" customWidth="1"/>
    <col min="14" max="14" width="3.7109375" style="70" customWidth="1"/>
    <col min="15" max="15" width="8.42578125" style="70" customWidth="1"/>
    <col min="16" max="16" width="8.5703125" style="70" customWidth="1"/>
    <col min="17" max="24" width="7.28515625" style="70" customWidth="1"/>
    <col min="25" max="16384" width="8.85546875" style="70"/>
  </cols>
  <sheetData>
    <row r="1" spans="2:25" ht="18" customHeight="1" thickBot="1"/>
    <row r="2" spans="2:25" ht="15.75" thickBot="1">
      <c r="B2" s="2417" t="s">
        <v>1812</v>
      </c>
      <c r="C2" s="2746"/>
      <c r="D2" s="2595" t="s">
        <v>217</v>
      </c>
      <c r="E2" s="2750"/>
      <c r="F2" s="2750"/>
      <c r="G2" s="2750"/>
      <c r="H2" s="2750"/>
      <c r="I2" s="2750"/>
      <c r="J2" s="2750"/>
      <c r="K2" s="1736"/>
      <c r="L2" s="1737"/>
      <c r="N2" s="2417" t="s">
        <v>1867</v>
      </c>
      <c r="O2" s="2418"/>
      <c r="P2" s="2746" t="s">
        <v>218</v>
      </c>
      <c r="Q2" s="2750"/>
      <c r="R2" s="2750"/>
      <c r="S2" s="2750"/>
      <c r="T2" s="2750"/>
      <c r="U2" s="2750"/>
      <c r="V2" s="2750"/>
      <c r="W2" s="1736"/>
      <c r="X2" s="1737"/>
    </row>
    <row r="3" spans="2:25" ht="15.75" thickBot="1"/>
    <row r="4" spans="2:25" ht="15.75" thickBot="1">
      <c r="B4" s="360" t="s">
        <v>79</v>
      </c>
      <c r="C4" s="1702" t="s">
        <v>332</v>
      </c>
      <c r="D4" s="1669"/>
      <c r="E4" s="1669"/>
      <c r="F4" s="1685" t="s">
        <v>829</v>
      </c>
      <c r="G4" s="1686"/>
      <c r="H4" s="1686"/>
      <c r="I4" s="1686"/>
      <c r="J4" s="1686"/>
      <c r="K4" s="1736"/>
      <c r="L4" s="1737"/>
      <c r="N4" s="204" t="s">
        <v>79</v>
      </c>
      <c r="O4" s="1669" t="s">
        <v>332</v>
      </c>
      <c r="P4" s="1669"/>
      <c r="Q4" s="1669"/>
      <c r="R4" s="1685" t="s">
        <v>829</v>
      </c>
      <c r="S4" s="1686"/>
      <c r="T4" s="1686"/>
      <c r="U4" s="1686"/>
      <c r="V4" s="1686"/>
      <c r="W4" s="1736"/>
      <c r="X4" s="1737"/>
    </row>
    <row r="5" spans="2:25">
      <c r="B5" s="316">
        <v>1</v>
      </c>
      <c r="C5" s="2652" t="s">
        <v>1868</v>
      </c>
      <c r="D5" s="2652"/>
      <c r="E5" s="2652"/>
      <c r="F5" s="1665"/>
      <c r="G5" s="1644"/>
      <c r="H5" s="1644"/>
      <c r="I5" s="1644"/>
      <c r="J5" s="1644"/>
      <c r="K5" s="1798"/>
      <c r="L5" s="1799"/>
      <c r="N5" s="316">
        <v>1</v>
      </c>
      <c r="O5" s="2652" t="s">
        <v>1868</v>
      </c>
      <c r="P5" s="2652"/>
      <c r="Q5" s="2652"/>
      <c r="R5" s="1665"/>
      <c r="S5" s="1644"/>
      <c r="T5" s="1644"/>
      <c r="U5" s="1644"/>
      <c r="V5" s="1644"/>
      <c r="W5" s="1798"/>
      <c r="X5" s="1799"/>
    </row>
    <row r="6" spans="2:25">
      <c r="B6" s="184">
        <v>2</v>
      </c>
      <c r="C6" s="2050" t="s">
        <v>1869</v>
      </c>
      <c r="D6" s="2050"/>
      <c r="E6" s="2050"/>
      <c r="F6" s="1693"/>
      <c r="G6" s="1648"/>
      <c r="H6" s="1648"/>
      <c r="I6" s="1648"/>
      <c r="J6" s="1648"/>
      <c r="K6" s="2473"/>
      <c r="L6" s="2474"/>
      <c r="N6" s="184">
        <v>2</v>
      </c>
      <c r="O6" s="2050" t="s">
        <v>1869</v>
      </c>
      <c r="P6" s="2050"/>
      <c r="Q6" s="2050"/>
      <c r="R6" s="1693"/>
      <c r="S6" s="1648"/>
      <c r="T6" s="1648"/>
      <c r="U6" s="1648"/>
      <c r="V6" s="1648"/>
      <c r="W6" s="2473"/>
      <c r="X6" s="2474"/>
    </row>
    <row r="7" spans="2:25">
      <c r="B7" s="184">
        <v>3</v>
      </c>
      <c r="C7" s="2050" t="s">
        <v>1870</v>
      </c>
      <c r="D7" s="2050"/>
      <c r="E7" s="2050"/>
      <c r="F7" s="1693"/>
      <c r="G7" s="1648"/>
      <c r="H7" s="1648"/>
      <c r="I7" s="1648"/>
      <c r="J7" s="1648"/>
      <c r="K7" s="2473"/>
      <c r="L7" s="2474"/>
      <c r="N7" s="184">
        <v>3</v>
      </c>
      <c r="O7" s="2050" t="s">
        <v>1870</v>
      </c>
      <c r="P7" s="2050"/>
      <c r="Q7" s="2050"/>
      <c r="R7" s="1693"/>
      <c r="S7" s="1648"/>
      <c r="T7" s="1648"/>
      <c r="U7" s="1648"/>
      <c r="V7" s="1648"/>
      <c r="W7" s="2473"/>
      <c r="X7" s="2474"/>
    </row>
    <row r="8" spans="2:25">
      <c r="B8" s="184">
        <v>4</v>
      </c>
      <c r="C8" s="2050" t="s">
        <v>1871</v>
      </c>
      <c r="D8" s="2050"/>
      <c r="E8" s="2050"/>
      <c r="F8" s="1693"/>
      <c r="G8" s="1648"/>
      <c r="H8" s="1648"/>
      <c r="I8" s="1648"/>
      <c r="J8" s="1648"/>
      <c r="K8" s="2473"/>
      <c r="L8" s="2474"/>
      <c r="N8" s="184">
        <v>4</v>
      </c>
      <c r="O8" s="2050" t="s">
        <v>1871</v>
      </c>
      <c r="P8" s="2050"/>
      <c r="Q8" s="2050"/>
      <c r="R8" s="1693"/>
      <c r="S8" s="1648"/>
      <c r="T8" s="1648"/>
      <c r="U8" s="1648"/>
      <c r="V8" s="1648"/>
      <c r="W8" s="2473"/>
      <c r="X8" s="2474"/>
    </row>
    <row r="9" spans="2:25" ht="15.75" thickBot="1">
      <c r="B9" s="305">
        <v>5</v>
      </c>
      <c r="C9" s="2032" t="s">
        <v>1872</v>
      </c>
      <c r="D9" s="2032"/>
      <c r="E9" s="2032"/>
      <c r="F9" s="1668"/>
      <c r="G9" s="1646"/>
      <c r="H9" s="1646"/>
      <c r="I9" s="1646"/>
      <c r="J9" s="1646"/>
      <c r="K9" s="2683"/>
      <c r="L9" s="2699"/>
      <c r="N9" s="305">
        <v>5</v>
      </c>
      <c r="O9" s="2032" t="s">
        <v>1872</v>
      </c>
      <c r="P9" s="2032"/>
      <c r="Q9" s="2032"/>
      <c r="R9" s="1668"/>
      <c r="S9" s="1646"/>
      <c r="T9" s="1646"/>
      <c r="U9" s="1646"/>
      <c r="V9" s="1646"/>
      <c r="W9" s="2683"/>
      <c r="X9" s="2699"/>
    </row>
    <row r="10" spans="2:25" ht="15.75" thickBot="1">
      <c r="B10" s="69"/>
      <c r="C10" s="69"/>
      <c r="D10" s="69"/>
      <c r="E10" s="69"/>
      <c r="F10" s="69"/>
      <c r="G10" s="69"/>
      <c r="H10" s="69"/>
      <c r="I10" s="69"/>
      <c r="J10" s="69"/>
      <c r="N10" s="69"/>
      <c r="O10" s="69"/>
      <c r="P10" s="69"/>
      <c r="Q10" s="69"/>
      <c r="R10" s="69"/>
      <c r="S10" s="69"/>
      <c r="T10" s="69"/>
      <c r="U10" s="69"/>
      <c r="V10" s="69"/>
    </row>
    <row r="11" spans="2:25" ht="15.75" thickBot="1">
      <c r="B11" s="204" t="s">
        <v>86</v>
      </c>
      <c r="C11" s="1685" t="s">
        <v>1873</v>
      </c>
      <c r="D11" s="2569"/>
      <c r="E11" s="2569"/>
      <c r="F11" s="2569"/>
      <c r="G11" s="2569"/>
      <c r="H11" s="2569"/>
      <c r="I11" s="2569"/>
      <c r="J11" s="2569"/>
      <c r="K11" s="1736"/>
      <c r="L11" s="1737"/>
      <c r="N11" s="365" t="s">
        <v>86</v>
      </c>
      <c r="O11" s="2761" t="s">
        <v>1873</v>
      </c>
      <c r="P11" s="2569"/>
      <c r="Q11" s="2569"/>
      <c r="R11" s="2569"/>
      <c r="S11" s="2569"/>
      <c r="T11" s="2569"/>
      <c r="U11" s="2569"/>
      <c r="V11" s="2569"/>
      <c r="W11" s="1736"/>
      <c r="X11" s="1737"/>
    </row>
    <row r="12" spans="2:25">
      <c r="B12" s="1616">
        <v>1</v>
      </c>
      <c r="C12" s="2748" t="s">
        <v>1874</v>
      </c>
      <c r="D12" s="2547"/>
      <c r="E12" s="2547"/>
      <c r="F12" s="2547"/>
      <c r="G12" s="2547"/>
      <c r="H12" s="2547"/>
      <c r="I12" s="2548"/>
      <c r="J12" s="2730" t="s">
        <v>1365</v>
      </c>
      <c r="K12" s="265"/>
      <c r="L12" s="861" t="s">
        <v>1875</v>
      </c>
      <c r="N12" s="1616">
        <v>1</v>
      </c>
      <c r="O12" s="2748" t="s">
        <v>1874</v>
      </c>
      <c r="P12" s="2547"/>
      <c r="Q12" s="2547"/>
      <c r="R12" s="2547"/>
      <c r="S12" s="2547"/>
      <c r="T12" s="2547"/>
      <c r="U12" s="2548"/>
      <c r="V12" s="2730" t="s">
        <v>1365</v>
      </c>
      <c r="W12" s="265"/>
      <c r="X12" s="861" t="s">
        <v>1875</v>
      </c>
    </row>
    <row r="13" spans="2:25">
      <c r="B13" s="1633"/>
      <c r="C13" s="2749"/>
      <c r="D13" s="2550"/>
      <c r="E13" s="2550"/>
      <c r="F13" s="2550"/>
      <c r="G13" s="2550"/>
      <c r="H13" s="2550"/>
      <c r="I13" s="2551"/>
      <c r="J13" s="2731"/>
      <c r="K13" s="319"/>
      <c r="L13" s="1328" t="s">
        <v>1845</v>
      </c>
      <c r="N13" s="1633"/>
      <c r="O13" s="2749"/>
      <c r="P13" s="2550"/>
      <c r="Q13" s="2550"/>
      <c r="R13" s="2550"/>
      <c r="S13" s="2550"/>
      <c r="T13" s="2550"/>
      <c r="U13" s="2551"/>
      <c r="V13" s="2731"/>
      <c r="W13" s="319"/>
      <c r="X13" s="1328" t="s">
        <v>1845</v>
      </c>
    </row>
    <row r="14" spans="2:25">
      <c r="B14" s="184">
        <v>2</v>
      </c>
      <c r="C14" s="2050" t="s">
        <v>1876</v>
      </c>
      <c r="D14" s="2481"/>
      <c r="E14" s="2481"/>
      <c r="F14" s="2481"/>
      <c r="G14" s="2481"/>
      <c r="H14" s="2473"/>
      <c r="I14" s="2473"/>
      <c r="J14" s="330" t="s">
        <v>1877</v>
      </c>
      <c r="K14" s="319"/>
      <c r="L14" s="1003" t="s">
        <v>1679</v>
      </c>
      <c r="N14" s="184">
        <v>2</v>
      </c>
      <c r="O14" s="2760" t="s">
        <v>1876</v>
      </c>
      <c r="P14" s="2598"/>
      <c r="Q14" s="2598"/>
      <c r="R14" s="2598"/>
      <c r="S14" s="2598"/>
      <c r="T14" s="2598"/>
      <c r="U14" s="2599"/>
      <c r="V14" s="330" t="s">
        <v>1877</v>
      </c>
      <c r="W14" s="319"/>
      <c r="X14" s="1003" t="s">
        <v>1679</v>
      </c>
    </row>
    <row r="15" spans="2:25">
      <c r="B15" s="184">
        <v>3</v>
      </c>
      <c r="C15" s="2050" t="s">
        <v>1878</v>
      </c>
      <c r="D15" s="2481"/>
      <c r="E15" s="2481"/>
      <c r="F15" s="2481"/>
      <c r="G15" s="2481"/>
      <c r="H15" s="2473"/>
      <c r="I15" s="2473"/>
      <c r="J15" s="330" t="s">
        <v>1879</v>
      </c>
      <c r="K15" s="319"/>
      <c r="L15" s="1003" t="s">
        <v>1679</v>
      </c>
      <c r="N15" s="184">
        <v>3</v>
      </c>
      <c r="O15" s="2760" t="s">
        <v>1878</v>
      </c>
      <c r="P15" s="2598"/>
      <c r="Q15" s="2598"/>
      <c r="R15" s="2598"/>
      <c r="S15" s="2598"/>
      <c r="T15" s="2598"/>
      <c r="U15" s="2599"/>
      <c r="V15" s="330" t="s">
        <v>1879</v>
      </c>
      <c r="W15" s="319"/>
      <c r="X15" s="1003" t="s">
        <v>1679</v>
      </c>
    </row>
    <row r="16" spans="2:25">
      <c r="B16" s="184">
        <v>4</v>
      </c>
      <c r="C16" s="2050" t="s">
        <v>1880</v>
      </c>
      <c r="D16" s="2481"/>
      <c r="E16" s="2481"/>
      <c r="F16" s="2481"/>
      <c r="G16" s="2481"/>
      <c r="H16" s="2473"/>
      <c r="I16" s="2473"/>
      <c r="J16" s="45" t="s">
        <v>1881</v>
      </c>
      <c r="K16" s="319"/>
      <c r="L16" s="377" t="s">
        <v>289</v>
      </c>
      <c r="N16" s="184">
        <v>4</v>
      </c>
      <c r="O16" s="2050" t="s">
        <v>1882</v>
      </c>
      <c r="P16" s="2481"/>
      <c r="Q16" s="2481"/>
      <c r="R16" s="2481"/>
      <c r="S16" s="2481"/>
      <c r="T16" s="2473"/>
      <c r="U16" s="2473"/>
      <c r="V16" s="45" t="s">
        <v>1881</v>
      </c>
      <c r="W16" s="319">
        <f>'1.2. System grzewczy'!BC56</f>
        <v>0</v>
      </c>
      <c r="X16" s="377" t="s">
        <v>289</v>
      </c>
      <c r="Y16" s="540"/>
    </row>
    <row r="17" spans="2:24" ht="15.75" thickBot="1">
      <c r="B17" s="176">
        <v>5</v>
      </c>
      <c r="C17" s="2466" t="s">
        <v>1883</v>
      </c>
      <c r="D17" s="2747"/>
      <c r="E17" s="2747"/>
      <c r="F17" s="2747"/>
      <c r="G17" s="2747"/>
      <c r="H17" s="2687"/>
      <c r="I17" s="2687"/>
      <c r="J17" s="1329" t="s">
        <v>699</v>
      </c>
      <c r="K17" s="320">
        <f>'1.3. Źródło c.o.'!E71</f>
        <v>0</v>
      </c>
      <c r="L17" s="199" t="s">
        <v>615</v>
      </c>
      <c r="N17" s="176">
        <v>5</v>
      </c>
      <c r="O17" s="2732" t="s">
        <v>1883</v>
      </c>
      <c r="P17" s="2733"/>
      <c r="Q17" s="2733"/>
      <c r="R17" s="2733"/>
      <c r="S17" s="2733"/>
      <c r="T17" s="2733"/>
      <c r="U17" s="2734"/>
      <c r="V17" s="1329" t="s">
        <v>699</v>
      </c>
      <c r="W17" s="320">
        <f>K17</f>
        <v>0</v>
      </c>
      <c r="X17" s="199" t="s">
        <v>615</v>
      </c>
    </row>
    <row r="18" spans="2:24" ht="15.75" thickBot="1">
      <c r="B18" s="69"/>
      <c r="C18" s="69"/>
      <c r="D18" s="69"/>
      <c r="E18" s="69"/>
      <c r="F18" s="69"/>
      <c r="G18" s="69"/>
      <c r="H18" s="69"/>
      <c r="I18" s="69"/>
      <c r="J18" s="69"/>
      <c r="N18" s="69"/>
      <c r="O18" s="69"/>
      <c r="P18" s="69"/>
      <c r="Q18" s="69"/>
      <c r="R18" s="69"/>
      <c r="S18" s="69"/>
      <c r="T18" s="69"/>
      <c r="U18" s="69"/>
      <c r="V18" s="69"/>
    </row>
    <row r="19" spans="2:24" ht="15.75" thickBot="1">
      <c r="B19" s="204" t="s">
        <v>93</v>
      </c>
      <c r="C19" s="1685" t="s">
        <v>1884</v>
      </c>
      <c r="D19" s="2569"/>
      <c r="E19" s="2569"/>
      <c r="F19" s="2569"/>
      <c r="G19" s="2569"/>
      <c r="H19" s="2569"/>
      <c r="I19" s="2569"/>
      <c r="J19" s="2569"/>
      <c r="K19" s="1736"/>
      <c r="L19" s="1737"/>
      <c r="N19" s="204" t="s">
        <v>93</v>
      </c>
      <c r="O19" s="1685" t="s">
        <v>1884</v>
      </c>
      <c r="P19" s="2569"/>
      <c r="Q19" s="2569"/>
      <c r="R19" s="2569"/>
      <c r="S19" s="2569"/>
      <c r="T19" s="2569"/>
      <c r="U19" s="2569"/>
      <c r="V19" s="2569"/>
      <c r="W19" s="1736"/>
      <c r="X19" s="1737"/>
    </row>
    <row r="20" spans="2:24">
      <c r="B20" s="2713"/>
      <c r="C20" s="2249" t="s">
        <v>1885</v>
      </c>
      <c r="D20" s="2249" t="s">
        <v>1886</v>
      </c>
      <c r="E20" s="2234" t="s">
        <v>1887</v>
      </c>
      <c r="F20" s="2735"/>
      <c r="G20" s="2644" t="s">
        <v>1888</v>
      </c>
      <c r="H20" s="2644" t="s">
        <v>1889</v>
      </c>
      <c r="I20" s="2718" t="s">
        <v>522</v>
      </c>
      <c r="J20" s="2719"/>
      <c r="K20" s="2718" t="s">
        <v>524</v>
      </c>
      <c r="L20" s="2722"/>
      <c r="N20" s="2713"/>
      <c r="O20" s="2249" t="s">
        <v>1885</v>
      </c>
      <c r="P20" s="2249" t="s">
        <v>1886</v>
      </c>
      <c r="Q20" s="2234" t="s">
        <v>1887</v>
      </c>
      <c r="R20" s="2735"/>
      <c r="S20" s="2644" t="s">
        <v>1888</v>
      </c>
      <c r="T20" s="2644" t="s">
        <v>1889</v>
      </c>
      <c r="U20" s="2718" t="s">
        <v>522</v>
      </c>
      <c r="V20" s="2719"/>
      <c r="W20" s="2718" t="s">
        <v>524</v>
      </c>
      <c r="X20" s="2722"/>
    </row>
    <row r="21" spans="2:24" ht="14.45" customHeight="1">
      <c r="B21" s="2714"/>
      <c r="C21" s="2228"/>
      <c r="D21" s="2228"/>
      <c r="E21" s="1333" t="s">
        <v>1679</v>
      </c>
      <c r="F21" s="1333" t="s">
        <v>1679</v>
      </c>
      <c r="G21" s="2716"/>
      <c r="H21" s="2717"/>
      <c r="I21" s="2720"/>
      <c r="J21" s="2721"/>
      <c r="K21" s="2720"/>
      <c r="L21" s="2723"/>
      <c r="N21" s="2714"/>
      <c r="O21" s="2228"/>
      <c r="P21" s="2228"/>
      <c r="Q21" s="1333" t="s">
        <v>1679</v>
      </c>
      <c r="R21" s="1333" t="s">
        <v>1679</v>
      </c>
      <c r="S21" s="2716"/>
      <c r="T21" s="2717"/>
      <c r="U21" s="2720"/>
      <c r="V21" s="2721"/>
      <c r="W21" s="2720"/>
      <c r="X21" s="2723"/>
    </row>
    <row r="22" spans="2:24">
      <c r="B22" s="2714"/>
      <c r="C22" s="1159" t="s">
        <v>1641</v>
      </c>
      <c r="D22" s="1159" t="s">
        <v>1890</v>
      </c>
      <c r="E22" s="477">
        <f>K14</f>
        <v>0</v>
      </c>
      <c r="F22" s="477">
        <f>K15</f>
        <v>0</v>
      </c>
      <c r="G22" s="2717"/>
      <c r="H22" s="330" t="s">
        <v>1891</v>
      </c>
      <c r="I22" s="2724" t="s">
        <v>1892</v>
      </c>
      <c r="J22" s="2598"/>
      <c r="K22" s="2724" t="s">
        <v>1893</v>
      </c>
      <c r="L22" s="2725"/>
      <c r="N22" s="2714"/>
      <c r="O22" s="1159" t="s">
        <v>1641</v>
      </c>
      <c r="P22" s="1159" t="s">
        <v>1890</v>
      </c>
      <c r="Q22" s="477">
        <f>W14</f>
        <v>0</v>
      </c>
      <c r="R22" s="477">
        <f>W15</f>
        <v>0</v>
      </c>
      <c r="S22" s="2717"/>
      <c r="T22" s="330" t="s">
        <v>1891</v>
      </c>
      <c r="U22" s="2724" t="s">
        <v>1892</v>
      </c>
      <c r="V22" s="2598"/>
      <c r="W22" s="2724" t="s">
        <v>1893</v>
      </c>
      <c r="X22" s="2725"/>
    </row>
    <row r="23" spans="2:24" ht="15.75" thickBot="1">
      <c r="B23" s="2715"/>
      <c r="C23" s="1335" t="s">
        <v>1894</v>
      </c>
      <c r="D23" s="1335" t="s">
        <v>1895</v>
      </c>
      <c r="E23" s="1336" t="s">
        <v>1896</v>
      </c>
      <c r="F23" s="1336" t="s">
        <v>1896</v>
      </c>
      <c r="G23" s="342" t="s">
        <v>119</v>
      </c>
      <c r="H23" s="1336" t="s">
        <v>257</v>
      </c>
      <c r="I23" s="1336" t="s">
        <v>302</v>
      </c>
      <c r="J23" s="1336" t="s">
        <v>618</v>
      </c>
      <c r="K23" s="1336" t="s">
        <v>302</v>
      </c>
      <c r="L23" s="882" t="s">
        <v>618</v>
      </c>
      <c r="N23" s="2715"/>
      <c r="O23" s="1335" t="s">
        <v>1894</v>
      </c>
      <c r="P23" s="1335" t="s">
        <v>1895</v>
      </c>
      <c r="Q23" s="1336" t="s">
        <v>1896</v>
      </c>
      <c r="R23" s="1336" t="s">
        <v>1896</v>
      </c>
      <c r="S23" s="342" t="s">
        <v>119</v>
      </c>
      <c r="T23" s="1336" t="s">
        <v>257</v>
      </c>
      <c r="U23" s="1336" t="s">
        <v>302</v>
      </c>
      <c r="V23" s="1336" t="s">
        <v>618</v>
      </c>
      <c r="W23" s="1336" t="s">
        <v>302</v>
      </c>
      <c r="X23" s="882" t="s">
        <v>618</v>
      </c>
    </row>
    <row r="24" spans="2:24">
      <c r="B24" s="316">
        <v>1</v>
      </c>
      <c r="C24" s="475">
        <v>25</v>
      </c>
      <c r="D24" s="265"/>
      <c r="E24" s="265"/>
      <c r="F24" s="265"/>
      <c r="G24" s="265"/>
      <c r="H24" s="141">
        <f t="shared" ref="H24:H33" si="0">0.001*D24*(E24+F24)*100/(100-G24)</f>
        <v>0</v>
      </c>
      <c r="I24" s="265">
        <f>K13*H24</f>
        <v>0</v>
      </c>
      <c r="J24" s="1346">
        <f>K13*H24*3.6*0.001</f>
        <v>0</v>
      </c>
      <c r="K24" s="265" t="e">
        <f>I24/K16</f>
        <v>#DIV/0!</v>
      </c>
      <c r="L24" s="862" t="e">
        <f>0.001*K24*3.6</f>
        <v>#DIV/0!</v>
      </c>
      <c r="N24" s="316">
        <v>1</v>
      </c>
      <c r="O24" s="475">
        <v>25</v>
      </c>
      <c r="P24" s="265"/>
      <c r="Q24" s="265"/>
      <c r="R24" s="265"/>
      <c r="S24" s="265"/>
      <c r="T24" s="141">
        <f t="shared" ref="T24:T33" si="1">0.001*P24*(Q24+R24)*100/(100-S24)</f>
        <v>0</v>
      </c>
      <c r="U24" s="265">
        <f>W13*T24</f>
        <v>0</v>
      </c>
      <c r="V24" s="265">
        <f>W13*T24*3.6*0.001</f>
        <v>0</v>
      </c>
      <c r="W24" s="1349" t="e">
        <f>U24/W16</f>
        <v>#DIV/0!</v>
      </c>
      <c r="X24" s="862" t="e">
        <f>0.001*W24*3.6</f>
        <v>#DIV/0!</v>
      </c>
    </row>
    <row r="25" spans="2:24">
      <c r="B25" s="113">
        <v>2</v>
      </c>
      <c r="C25" s="330">
        <v>32</v>
      </c>
      <c r="D25" s="546"/>
      <c r="E25" s="319"/>
      <c r="F25" s="546"/>
      <c r="G25" s="546"/>
      <c r="H25" s="546">
        <f t="shared" si="0"/>
        <v>0</v>
      </c>
      <c r="I25" s="319">
        <f>K13*H25</f>
        <v>0</v>
      </c>
      <c r="J25" s="1109">
        <f>K13*H25*3.6*0.001</f>
        <v>0</v>
      </c>
      <c r="K25" s="319" t="e">
        <f>I25/K16</f>
        <v>#DIV/0!</v>
      </c>
      <c r="L25" s="155" t="e">
        <f t="shared" ref="L25:L33" si="2">0.001*K25*3.6</f>
        <v>#DIV/0!</v>
      </c>
      <c r="N25" s="113">
        <v>2</v>
      </c>
      <c r="O25" s="330">
        <v>32</v>
      </c>
      <c r="P25" s="546"/>
      <c r="Q25" s="319"/>
      <c r="R25" s="546"/>
      <c r="S25" s="546"/>
      <c r="T25" s="546">
        <f t="shared" si="1"/>
        <v>0</v>
      </c>
      <c r="U25" s="319">
        <f>W13*T25</f>
        <v>0</v>
      </c>
      <c r="V25" s="319">
        <f>W13*T25*3.6*0.001</f>
        <v>0</v>
      </c>
      <c r="W25" s="1350" t="e">
        <f>U25/W16</f>
        <v>#DIV/0!</v>
      </c>
      <c r="X25" s="155" t="e">
        <f t="shared" ref="X25:X33" si="3">0.001*W25*3.6</f>
        <v>#DIV/0!</v>
      </c>
    </row>
    <row r="26" spans="2:24">
      <c r="B26" s="113">
        <v>3</v>
      </c>
      <c r="C26" s="330">
        <v>40</v>
      </c>
      <c r="D26" s="546"/>
      <c r="E26" s="319"/>
      <c r="F26" s="546"/>
      <c r="G26" s="546"/>
      <c r="H26" s="546">
        <f t="shared" si="0"/>
        <v>0</v>
      </c>
      <c r="I26" s="319">
        <f>K13*H26</f>
        <v>0</v>
      </c>
      <c r="J26" s="1109">
        <f>K13*H26*3.6*0.001</f>
        <v>0</v>
      </c>
      <c r="K26" s="319" t="e">
        <f>I26/K16</f>
        <v>#DIV/0!</v>
      </c>
      <c r="L26" s="155" t="e">
        <f t="shared" si="2"/>
        <v>#DIV/0!</v>
      </c>
      <c r="N26" s="113">
        <v>3</v>
      </c>
      <c r="O26" s="330">
        <v>40</v>
      </c>
      <c r="P26" s="546"/>
      <c r="Q26" s="319"/>
      <c r="R26" s="546"/>
      <c r="S26" s="546"/>
      <c r="T26" s="546">
        <f t="shared" si="1"/>
        <v>0</v>
      </c>
      <c r="U26" s="319">
        <f>W13*T26</f>
        <v>0</v>
      </c>
      <c r="V26" s="319">
        <f>W13*T26*3.6*0.001</f>
        <v>0</v>
      </c>
      <c r="W26" s="1350" t="e">
        <f>U26/W16</f>
        <v>#DIV/0!</v>
      </c>
      <c r="X26" s="155" t="e">
        <f t="shared" si="3"/>
        <v>#DIV/0!</v>
      </c>
    </row>
    <row r="27" spans="2:24">
      <c r="B27" s="113">
        <v>4</v>
      </c>
      <c r="C27" s="330">
        <v>50</v>
      </c>
      <c r="D27" s="546"/>
      <c r="E27" s="319"/>
      <c r="F27" s="546"/>
      <c r="G27" s="546"/>
      <c r="H27" s="546">
        <f t="shared" si="0"/>
        <v>0</v>
      </c>
      <c r="I27" s="319">
        <f>K13*H27</f>
        <v>0</v>
      </c>
      <c r="J27" s="1109">
        <f>K13*H27*3.6*0.001</f>
        <v>0</v>
      </c>
      <c r="K27" s="319" t="e">
        <f>I27/K16</f>
        <v>#DIV/0!</v>
      </c>
      <c r="L27" s="155" t="e">
        <f t="shared" si="2"/>
        <v>#DIV/0!</v>
      </c>
      <c r="N27" s="113">
        <v>4</v>
      </c>
      <c r="O27" s="330">
        <v>50</v>
      </c>
      <c r="P27" s="546"/>
      <c r="Q27" s="319"/>
      <c r="R27" s="546"/>
      <c r="S27" s="546"/>
      <c r="T27" s="546">
        <f t="shared" si="1"/>
        <v>0</v>
      </c>
      <c r="U27" s="319">
        <f>W13*T27</f>
        <v>0</v>
      </c>
      <c r="V27" s="319">
        <f>W13*T27*3.6*0.001</f>
        <v>0</v>
      </c>
      <c r="W27" s="1350" t="e">
        <f>U27/W16</f>
        <v>#DIV/0!</v>
      </c>
      <c r="X27" s="155" t="e">
        <f t="shared" si="3"/>
        <v>#DIV/0!</v>
      </c>
    </row>
    <row r="28" spans="2:24">
      <c r="B28" s="184">
        <v>5</v>
      </c>
      <c r="C28" s="330">
        <v>65</v>
      </c>
      <c r="D28" s="546"/>
      <c r="E28" s="319"/>
      <c r="F28" s="546"/>
      <c r="G28" s="546"/>
      <c r="H28" s="546">
        <f t="shared" si="0"/>
        <v>0</v>
      </c>
      <c r="I28" s="319">
        <f>K13*H28</f>
        <v>0</v>
      </c>
      <c r="J28" s="1109">
        <f>K13*H28*3.6*0.001</f>
        <v>0</v>
      </c>
      <c r="K28" s="319" t="e">
        <f>I28/K16</f>
        <v>#DIV/0!</v>
      </c>
      <c r="L28" s="155" t="e">
        <f t="shared" si="2"/>
        <v>#DIV/0!</v>
      </c>
      <c r="N28" s="184">
        <v>5</v>
      </c>
      <c r="O28" s="330">
        <v>65</v>
      </c>
      <c r="P28" s="546"/>
      <c r="Q28" s="319"/>
      <c r="R28" s="546"/>
      <c r="S28" s="546"/>
      <c r="T28" s="546">
        <f t="shared" si="1"/>
        <v>0</v>
      </c>
      <c r="U28" s="319">
        <f>W13*T28</f>
        <v>0</v>
      </c>
      <c r="V28" s="319">
        <f>W13*T28*3.6*0.001</f>
        <v>0</v>
      </c>
      <c r="W28" s="1350" t="e">
        <f>U28/W16</f>
        <v>#DIV/0!</v>
      </c>
      <c r="X28" s="155" t="e">
        <f t="shared" si="3"/>
        <v>#DIV/0!</v>
      </c>
    </row>
    <row r="29" spans="2:24">
      <c r="B29" s="113">
        <v>6</v>
      </c>
      <c r="C29" s="330">
        <v>80</v>
      </c>
      <c r="D29" s="546"/>
      <c r="E29" s="319"/>
      <c r="F29" s="546"/>
      <c r="G29" s="546"/>
      <c r="H29" s="546">
        <f t="shared" si="0"/>
        <v>0</v>
      </c>
      <c r="I29" s="319">
        <f>K13*H29</f>
        <v>0</v>
      </c>
      <c r="J29" s="1109">
        <f>K13*H29*3.6*0.001</f>
        <v>0</v>
      </c>
      <c r="K29" s="319" t="e">
        <f>I29/K16</f>
        <v>#DIV/0!</v>
      </c>
      <c r="L29" s="155" t="e">
        <f t="shared" si="2"/>
        <v>#DIV/0!</v>
      </c>
      <c r="N29" s="113">
        <v>6</v>
      </c>
      <c r="O29" s="330">
        <v>80</v>
      </c>
      <c r="P29" s="546"/>
      <c r="Q29" s="319"/>
      <c r="R29" s="546"/>
      <c r="S29" s="546"/>
      <c r="T29" s="546">
        <f t="shared" si="1"/>
        <v>0</v>
      </c>
      <c r="U29" s="319">
        <f>W13*T29</f>
        <v>0</v>
      </c>
      <c r="V29" s="319">
        <f>W13*T29*3.6*0.001</f>
        <v>0</v>
      </c>
      <c r="W29" s="1350" t="e">
        <f>U29/W16</f>
        <v>#DIV/0!</v>
      </c>
      <c r="X29" s="155" t="e">
        <f t="shared" si="3"/>
        <v>#DIV/0!</v>
      </c>
    </row>
    <row r="30" spans="2:24">
      <c r="B30" s="113">
        <v>7</v>
      </c>
      <c r="C30" s="330">
        <v>100</v>
      </c>
      <c r="D30" s="546"/>
      <c r="E30" s="319"/>
      <c r="F30" s="546"/>
      <c r="G30" s="546"/>
      <c r="H30" s="546">
        <f t="shared" si="0"/>
        <v>0</v>
      </c>
      <c r="I30" s="319">
        <f>K13*H30</f>
        <v>0</v>
      </c>
      <c r="J30" s="1109">
        <f>K13*H30*3.6*0.001</f>
        <v>0</v>
      </c>
      <c r="K30" s="319" t="e">
        <f>I30/K16</f>
        <v>#DIV/0!</v>
      </c>
      <c r="L30" s="155" t="e">
        <f t="shared" si="2"/>
        <v>#DIV/0!</v>
      </c>
      <c r="N30" s="113">
        <v>7</v>
      </c>
      <c r="O30" s="330">
        <v>100</v>
      </c>
      <c r="P30" s="546"/>
      <c r="Q30" s="319"/>
      <c r="R30" s="546"/>
      <c r="S30" s="546"/>
      <c r="T30" s="546">
        <f t="shared" si="1"/>
        <v>0</v>
      </c>
      <c r="U30" s="319">
        <f>W13*T30</f>
        <v>0</v>
      </c>
      <c r="V30" s="319">
        <f>W13*T30*3.6*0.001</f>
        <v>0</v>
      </c>
      <c r="W30" s="1350" t="e">
        <f>U30/W16</f>
        <v>#DIV/0!</v>
      </c>
      <c r="X30" s="155" t="e">
        <f t="shared" si="3"/>
        <v>#DIV/0!</v>
      </c>
    </row>
    <row r="31" spans="2:24">
      <c r="B31" s="113">
        <v>8</v>
      </c>
      <c r="C31" s="330">
        <v>125</v>
      </c>
      <c r="D31" s="546"/>
      <c r="E31" s="319"/>
      <c r="F31" s="546"/>
      <c r="G31" s="546"/>
      <c r="H31" s="546">
        <f t="shared" si="0"/>
        <v>0</v>
      </c>
      <c r="I31" s="319">
        <f>K13*H31</f>
        <v>0</v>
      </c>
      <c r="J31" s="1109">
        <f>K13*H31*3.6*0.001</f>
        <v>0</v>
      </c>
      <c r="K31" s="319" t="e">
        <f>I31/K16</f>
        <v>#DIV/0!</v>
      </c>
      <c r="L31" s="155" t="e">
        <f t="shared" si="2"/>
        <v>#DIV/0!</v>
      </c>
      <c r="N31" s="113">
        <v>8</v>
      </c>
      <c r="O31" s="330">
        <v>125</v>
      </c>
      <c r="P31" s="546"/>
      <c r="Q31" s="319"/>
      <c r="R31" s="546"/>
      <c r="S31" s="546"/>
      <c r="T31" s="546">
        <f t="shared" si="1"/>
        <v>0</v>
      </c>
      <c r="U31" s="319">
        <f>W13*T31</f>
        <v>0</v>
      </c>
      <c r="V31" s="319">
        <f>W13*T31*3.6*0.001</f>
        <v>0</v>
      </c>
      <c r="W31" s="1350" t="e">
        <f>U31/W16</f>
        <v>#DIV/0!</v>
      </c>
      <c r="X31" s="155" t="e">
        <f t="shared" si="3"/>
        <v>#DIV/0!</v>
      </c>
    </row>
    <row r="32" spans="2:24">
      <c r="B32" s="184">
        <v>9</v>
      </c>
      <c r="C32" s="330">
        <v>150</v>
      </c>
      <c r="D32" s="546"/>
      <c r="E32" s="319"/>
      <c r="F32" s="546"/>
      <c r="G32" s="546"/>
      <c r="H32" s="546">
        <f t="shared" si="0"/>
        <v>0</v>
      </c>
      <c r="I32" s="319">
        <f>K13*H32</f>
        <v>0</v>
      </c>
      <c r="J32" s="1109">
        <f>K13*H32*3.6*0.001</f>
        <v>0</v>
      </c>
      <c r="K32" s="319" t="e">
        <f>I32/K16</f>
        <v>#DIV/0!</v>
      </c>
      <c r="L32" s="155" t="e">
        <f t="shared" si="2"/>
        <v>#DIV/0!</v>
      </c>
      <c r="N32" s="184">
        <v>9</v>
      </c>
      <c r="O32" s="330">
        <v>150</v>
      </c>
      <c r="P32" s="546"/>
      <c r="Q32" s="319"/>
      <c r="R32" s="546"/>
      <c r="S32" s="546"/>
      <c r="T32" s="546">
        <f t="shared" si="1"/>
        <v>0</v>
      </c>
      <c r="U32" s="319">
        <f>W13*T32</f>
        <v>0</v>
      </c>
      <c r="V32" s="319">
        <f>W13*T32*3.6*0.001</f>
        <v>0</v>
      </c>
      <c r="W32" s="1350" t="e">
        <f>U32/W16</f>
        <v>#DIV/0!</v>
      </c>
      <c r="X32" s="155" t="e">
        <f t="shared" si="3"/>
        <v>#DIV/0!</v>
      </c>
    </row>
    <row r="33" spans="2:24" ht="15.75" thickBot="1">
      <c r="B33" s="126">
        <v>10</v>
      </c>
      <c r="C33" s="342">
        <v>200</v>
      </c>
      <c r="D33" s="556"/>
      <c r="E33" s="863"/>
      <c r="F33" s="556"/>
      <c r="G33" s="556"/>
      <c r="H33" s="556">
        <f t="shared" si="0"/>
        <v>0</v>
      </c>
      <c r="I33" s="863">
        <f>K13*H33</f>
        <v>0</v>
      </c>
      <c r="J33" s="1111">
        <f>K13*H33*3.6*0.001</f>
        <v>0</v>
      </c>
      <c r="K33" s="863" t="e">
        <f>I33/K16</f>
        <v>#DIV/0!</v>
      </c>
      <c r="L33" s="864" t="e">
        <f t="shared" si="2"/>
        <v>#DIV/0!</v>
      </c>
      <c r="N33" s="126">
        <v>10</v>
      </c>
      <c r="O33" s="342">
        <v>200</v>
      </c>
      <c r="P33" s="556"/>
      <c r="Q33" s="863"/>
      <c r="R33" s="556"/>
      <c r="S33" s="556"/>
      <c r="T33" s="556">
        <f t="shared" si="1"/>
        <v>0</v>
      </c>
      <c r="U33" s="863">
        <f>W13*T33</f>
        <v>0</v>
      </c>
      <c r="V33" s="863">
        <f>W13*T33*3.6*0.001</f>
        <v>0</v>
      </c>
      <c r="W33" s="1351" t="e">
        <f>U33/W16</f>
        <v>#DIV/0!</v>
      </c>
      <c r="X33" s="864" t="e">
        <f t="shared" si="3"/>
        <v>#DIV/0!</v>
      </c>
    </row>
    <row r="34" spans="2:24" ht="15.75" thickBot="1">
      <c r="B34" s="2277" t="s">
        <v>606</v>
      </c>
      <c r="C34" s="2729"/>
      <c r="D34" s="1347">
        <f>SUM(D24:D33)</f>
        <v>0</v>
      </c>
      <c r="E34" s="1348"/>
      <c r="F34" s="1348"/>
      <c r="G34" s="1348"/>
      <c r="H34" s="1347">
        <f>SUM(H24:H33)</f>
        <v>0</v>
      </c>
      <c r="I34" s="1347">
        <f>SUM(I24:I33)</f>
        <v>0</v>
      </c>
      <c r="J34" s="971">
        <f>SUM(J24:J33)</f>
        <v>0</v>
      </c>
      <c r="K34" s="1347" t="e">
        <f>SUM(K24:K33)</f>
        <v>#DIV/0!</v>
      </c>
      <c r="L34" s="971" t="e">
        <f>SUM(L24:L33)</f>
        <v>#DIV/0!</v>
      </c>
      <c r="N34" s="2399" t="s">
        <v>606</v>
      </c>
      <c r="O34" s="2486"/>
      <c r="P34" s="1352">
        <f>SUM(P24:P33)</f>
        <v>0</v>
      </c>
      <c r="Q34" s="2757"/>
      <c r="R34" s="2758"/>
      <c r="S34" s="2759"/>
      <c r="T34" s="1352">
        <f>SUM(T24:T33)</f>
        <v>0</v>
      </c>
      <c r="U34" s="1352">
        <f>SUM(U24:U33)</f>
        <v>0</v>
      </c>
      <c r="V34" s="1352">
        <f>SUM(V24:V33)</f>
        <v>0</v>
      </c>
      <c r="W34" s="1353" t="e">
        <f>SUM(W24:W33)</f>
        <v>#DIV/0!</v>
      </c>
      <c r="X34" s="1354" t="e">
        <f>SUM(X24:X33)</f>
        <v>#DIV/0!</v>
      </c>
    </row>
    <row r="35" spans="2:24" ht="15.75" thickBot="1">
      <c r="B35" s="69"/>
      <c r="C35" s="69"/>
      <c r="D35" s="69"/>
      <c r="E35" s="69"/>
      <c r="F35" s="69"/>
      <c r="G35" s="69"/>
      <c r="H35" s="69"/>
      <c r="I35" s="69"/>
      <c r="J35" s="69"/>
    </row>
    <row r="36" spans="2:24" ht="15.75" thickBot="1">
      <c r="B36" s="69"/>
      <c r="C36" s="69"/>
      <c r="D36" s="69"/>
      <c r="E36" s="69"/>
      <c r="F36" s="69"/>
      <c r="G36" s="69"/>
      <c r="H36" s="69"/>
      <c r="I36" s="69"/>
      <c r="J36" s="204" t="s">
        <v>95</v>
      </c>
      <c r="K36" s="2674" t="s">
        <v>1897</v>
      </c>
      <c r="L36" s="2712"/>
      <c r="N36" s="204" t="s">
        <v>97</v>
      </c>
      <c r="O36" s="1685" t="s">
        <v>1898</v>
      </c>
      <c r="P36" s="1736"/>
      <c r="Q36" s="1736"/>
      <c r="R36" s="1736"/>
      <c r="S36" s="1736"/>
      <c r="T36" s="1737"/>
      <c r="V36" s="204" t="s">
        <v>95</v>
      </c>
      <c r="W36" s="2674" t="s">
        <v>1897</v>
      </c>
      <c r="X36" s="2712"/>
    </row>
    <row r="37" spans="2:24" ht="15.75" thickBot="1">
      <c r="B37" s="69"/>
      <c r="C37" s="69"/>
      <c r="D37" s="69"/>
      <c r="E37" s="69"/>
      <c r="F37" s="69"/>
      <c r="G37" s="69"/>
      <c r="H37" s="69"/>
      <c r="I37" s="69"/>
      <c r="J37" s="1337" t="s">
        <v>627</v>
      </c>
      <c r="K37" s="992">
        <f>IFERROR(L34/K17,)</f>
        <v>0</v>
      </c>
      <c r="L37" s="1338" t="s">
        <v>620</v>
      </c>
      <c r="N37" s="1339"/>
      <c r="O37" s="848" t="s">
        <v>1885</v>
      </c>
      <c r="P37" s="843" t="s">
        <v>1886</v>
      </c>
      <c r="Q37" s="880" t="s">
        <v>629</v>
      </c>
      <c r="R37" s="2234" t="s">
        <v>1899</v>
      </c>
      <c r="S37" s="2533"/>
      <c r="T37" s="2534"/>
      <c r="V37" s="1337" t="s">
        <v>627</v>
      </c>
      <c r="W37" s="992">
        <f>IFERROR(X34/W17,)</f>
        <v>0</v>
      </c>
      <c r="X37" s="1338" t="s">
        <v>620</v>
      </c>
    </row>
    <row r="38" spans="2:24">
      <c r="B38" s="69"/>
      <c r="C38" s="69"/>
      <c r="D38" s="69"/>
      <c r="E38" s="69"/>
      <c r="F38" s="69"/>
      <c r="G38" s="69"/>
      <c r="H38" s="69"/>
      <c r="I38" s="69"/>
      <c r="J38" s="69"/>
      <c r="N38" s="1340"/>
      <c r="O38" s="1001" t="s">
        <v>1900</v>
      </c>
      <c r="P38" s="1159" t="s">
        <v>1890</v>
      </c>
      <c r="Q38" s="889" t="s">
        <v>1901</v>
      </c>
      <c r="R38" s="2752" t="s">
        <v>1902</v>
      </c>
      <c r="S38" s="2753"/>
      <c r="T38" s="2754"/>
    </row>
    <row r="39" spans="2:24" ht="15.75" thickBot="1">
      <c r="B39" s="69"/>
      <c r="C39" s="69"/>
      <c r="D39" s="69"/>
      <c r="E39" s="69"/>
      <c r="N39" s="1340"/>
      <c r="O39" s="1309" t="s">
        <v>1894</v>
      </c>
      <c r="P39" s="1355" t="s">
        <v>1895</v>
      </c>
      <c r="Q39" s="332" t="s">
        <v>1903</v>
      </c>
      <c r="R39" s="2755" t="s">
        <v>382</v>
      </c>
      <c r="S39" s="2755"/>
      <c r="T39" s="2754"/>
    </row>
    <row r="40" spans="2:24">
      <c r="B40" s="69"/>
      <c r="C40" s="69"/>
      <c r="D40" s="69"/>
      <c r="E40" s="69"/>
      <c r="N40" s="316">
        <v>1</v>
      </c>
      <c r="O40" s="475">
        <v>25</v>
      </c>
      <c r="P40" s="265">
        <f t="shared" ref="P40:P49" si="4">P24</f>
        <v>0</v>
      </c>
      <c r="Q40" s="265"/>
      <c r="R40" s="1869">
        <f>P40*Q40</f>
        <v>0</v>
      </c>
      <c r="S40" s="1869"/>
      <c r="T40" s="2756"/>
    </row>
    <row r="41" spans="2:24">
      <c r="B41" s="69"/>
      <c r="C41" s="69"/>
      <c r="D41" s="69"/>
      <c r="E41" s="69"/>
      <c r="N41" s="113">
        <v>2</v>
      </c>
      <c r="O41" s="330">
        <v>32</v>
      </c>
      <c r="P41" s="319">
        <f t="shared" si="4"/>
        <v>0</v>
      </c>
      <c r="Q41" s="319"/>
      <c r="R41" s="1866">
        <f t="shared" ref="R41:R49" si="5">P41*Q41</f>
        <v>0</v>
      </c>
      <c r="S41" s="1866"/>
      <c r="T41" s="2740"/>
    </row>
    <row r="42" spans="2:24">
      <c r="N42" s="113">
        <v>3</v>
      </c>
      <c r="O42" s="330">
        <v>40</v>
      </c>
      <c r="P42" s="319">
        <f t="shared" si="4"/>
        <v>0</v>
      </c>
      <c r="Q42" s="319"/>
      <c r="R42" s="1866">
        <f t="shared" si="5"/>
        <v>0</v>
      </c>
      <c r="S42" s="1866"/>
      <c r="T42" s="2740"/>
    </row>
    <row r="43" spans="2:24">
      <c r="B43" s="69"/>
      <c r="C43" s="69"/>
      <c r="D43" s="69"/>
      <c r="E43" s="69"/>
      <c r="N43" s="113">
        <v>4</v>
      </c>
      <c r="O43" s="330">
        <v>50</v>
      </c>
      <c r="P43" s="319">
        <f t="shared" si="4"/>
        <v>0</v>
      </c>
      <c r="Q43" s="319"/>
      <c r="R43" s="1866">
        <f t="shared" si="5"/>
        <v>0</v>
      </c>
      <c r="S43" s="1866"/>
      <c r="T43" s="2740"/>
    </row>
    <row r="44" spans="2:24">
      <c r="N44" s="184">
        <v>5</v>
      </c>
      <c r="O44" s="330">
        <v>65</v>
      </c>
      <c r="P44" s="319">
        <f t="shared" si="4"/>
        <v>0</v>
      </c>
      <c r="Q44" s="319"/>
      <c r="R44" s="1866">
        <f t="shared" si="5"/>
        <v>0</v>
      </c>
      <c r="S44" s="1866"/>
      <c r="T44" s="2740"/>
    </row>
    <row r="45" spans="2:24">
      <c r="B45" s="69"/>
      <c r="C45" s="69"/>
      <c r="D45" s="69"/>
      <c r="E45" s="69"/>
      <c r="N45" s="113">
        <v>6</v>
      </c>
      <c r="O45" s="330">
        <v>80</v>
      </c>
      <c r="P45" s="319">
        <f t="shared" si="4"/>
        <v>0</v>
      </c>
      <c r="Q45" s="319"/>
      <c r="R45" s="1866">
        <f t="shared" si="5"/>
        <v>0</v>
      </c>
      <c r="S45" s="1866"/>
      <c r="T45" s="2740"/>
    </row>
    <row r="46" spans="2:24">
      <c r="N46" s="113">
        <v>7</v>
      </c>
      <c r="O46" s="330">
        <v>100</v>
      </c>
      <c r="P46" s="319">
        <f t="shared" si="4"/>
        <v>0</v>
      </c>
      <c r="Q46" s="319"/>
      <c r="R46" s="1866">
        <f t="shared" si="5"/>
        <v>0</v>
      </c>
      <c r="S46" s="1866"/>
      <c r="T46" s="2740"/>
    </row>
    <row r="47" spans="2:24">
      <c r="N47" s="113">
        <v>8</v>
      </c>
      <c r="O47" s="330">
        <v>125</v>
      </c>
      <c r="P47" s="319">
        <f t="shared" si="4"/>
        <v>0</v>
      </c>
      <c r="Q47" s="319"/>
      <c r="R47" s="1866">
        <f t="shared" si="5"/>
        <v>0</v>
      </c>
      <c r="S47" s="1866"/>
      <c r="T47" s="2740"/>
    </row>
    <row r="48" spans="2:24">
      <c r="N48" s="184">
        <v>9</v>
      </c>
      <c r="O48" s="330">
        <v>150</v>
      </c>
      <c r="P48" s="319">
        <f t="shared" si="4"/>
        <v>0</v>
      </c>
      <c r="Q48" s="319"/>
      <c r="R48" s="1866">
        <f t="shared" si="5"/>
        <v>0</v>
      </c>
      <c r="S48" s="1866"/>
      <c r="T48" s="2740"/>
    </row>
    <row r="49" spans="2:24" ht="15.75" thickBot="1">
      <c r="N49" s="126">
        <v>10</v>
      </c>
      <c r="O49" s="342">
        <v>200</v>
      </c>
      <c r="P49" s="863">
        <f t="shared" si="4"/>
        <v>0</v>
      </c>
      <c r="Q49" s="863"/>
      <c r="R49" s="1868">
        <f t="shared" si="5"/>
        <v>0</v>
      </c>
      <c r="S49" s="1868"/>
      <c r="T49" s="2751"/>
    </row>
    <row r="50" spans="2:24" ht="15.75" thickBot="1">
      <c r="N50" s="2744" t="s">
        <v>606</v>
      </c>
      <c r="O50" s="2745"/>
      <c r="P50" s="1347">
        <f>SUM(P40:P49)</f>
        <v>0</v>
      </c>
      <c r="Q50" s="320">
        <f>IFERROR(R50/P50,0)</f>
        <v>0</v>
      </c>
      <c r="R50" s="2741">
        <f>SUM(R40:S49)</f>
        <v>0</v>
      </c>
      <c r="S50" s="2741"/>
      <c r="T50" s="2742"/>
    </row>
    <row r="51" spans="2:24" ht="15.75" thickBot="1"/>
    <row r="52" spans="2:24" ht="15.75" thickBot="1">
      <c r="N52" s="71" t="s">
        <v>99</v>
      </c>
      <c r="O52" s="2663" t="s">
        <v>1864</v>
      </c>
      <c r="P52" s="2533"/>
      <c r="Q52" s="2533"/>
      <c r="R52" s="2533"/>
      <c r="S52" s="2533"/>
      <c r="T52" s="2534"/>
    </row>
    <row r="53" spans="2:24">
      <c r="N53" s="316">
        <v>1</v>
      </c>
      <c r="O53" s="74" t="s">
        <v>1306</v>
      </c>
      <c r="P53" s="74"/>
      <c r="Q53" s="475" t="s">
        <v>684</v>
      </c>
      <c r="R53" s="1869">
        <f>I34-U34</f>
        <v>0</v>
      </c>
      <c r="S53" s="2666"/>
      <c r="T53" s="76" t="s">
        <v>302</v>
      </c>
    </row>
    <row r="54" spans="2:24">
      <c r="N54" s="184">
        <v>2</v>
      </c>
      <c r="O54" s="645" t="s">
        <v>1307</v>
      </c>
      <c r="P54" s="645"/>
      <c r="Q54" s="477" t="s">
        <v>684</v>
      </c>
      <c r="R54" s="1866" t="e">
        <f>K34-W34</f>
        <v>#DIV/0!</v>
      </c>
      <c r="S54" s="2653"/>
      <c r="T54" s="377" t="s">
        <v>302</v>
      </c>
    </row>
    <row r="55" spans="2:24">
      <c r="N55" s="184">
        <v>3</v>
      </c>
      <c r="O55" s="645" t="s">
        <v>1904</v>
      </c>
      <c r="P55" s="645"/>
      <c r="Q55" s="477" t="s">
        <v>1905</v>
      </c>
      <c r="R55" s="1866"/>
      <c r="S55" s="2653"/>
      <c r="T55" s="377" t="s">
        <v>636</v>
      </c>
    </row>
    <row r="56" spans="2:24">
      <c r="N56" s="184">
        <v>4</v>
      </c>
      <c r="O56" s="645" t="s">
        <v>1308</v>
      </c>
      <c r="P56" s="645"/>
      <c r="Q56" s="477" t="s">
        <v>1865</v>
      </c>
      <c r="R56" s="1866" t="e">
        <f>R54*R55</f>
        <v>#DIV/0!</v>
      </c>
      <c r="S56" s="2653"/>
      <c r="T56" s="377" t="s">
        <v>631</v>
      </c>
      <c r="W56" s="70" t="s">
        <v>1906</v>
      </c>
    </row>
    <row r="57" spans="2:24">
      <c r="N57" s="803">
        <v>5</v>
      </c>
      <c r="O57" s="645" t="s">
        <v>1289</v>
      </c>
      <c r="P57" s="645"/>
      <c r="Q57" s="891" t="s">
        <v>691</v>
      </c>
      <c r="R57" s="1920">
        <f>R50</f>
        <v>0</v>
      </c>
      <c r="S57" s="2770"/>
      <c r="T57" s="874" t="s">
        <v>382</v>
      </c>
    </row>
    <row r="58" spans="2:24" ht="15.75" thickBot="1">
      <c r="N58" s="305">
        <v>6</v>
      </c>
      <c r="O58" s="646" t="s">
        <v>1907</v>
      </c>
      <c r="P58" s="646"/>
      <c r="Q58" s="428" t="s">
        <v>693</v>
      </c>
      <c r="R58" s="1868">
        <f>IFERROR(R57/R56,0)</f>
        <v>0</v>
      </c>
      <c r="S58" s="2655"/>
      <c r="T58" s="378" t="s">
        <v>384</v>
      </c>
    </row>
    <row r="59" spans="2:24" ht="15.75" thickBot="1"/>
    <row r="60" spans="2:24">
      <c r="B60" s="1611" t="s">
        <v>109</v>
      </c>
      <c r="C60" s="2764" t="s">
        <v>1908</v>
      </c>
      <c r="D60" s="2765"/>
      <c r="E60" s="2765"/>
      <c r="F60" s="2765"/>
      <c r="G60" s="2765"/>
      <c r="H60" s="2766"/>
      <c r="I60" s="1341" t="s">
        <v>1195</v>
      </c>
      <c r="J60" s="1341" t="s">
        <v>1196</v>
      </c>
      <c r="K60" s="1342" t="s">
        <v>582</v>
      </c>
      <c r="L60" s="1343" t="s">
        <v>584</v>
      </c>
      <c r="N60" s="1611" t="s">
        <v>109</v>
      </c>
      <c r="O60" s="2764" t="s">
        <v>1909</v>
      </c>
      <c r="P60" s="2765"/>
      <c r="Q60" s="2765"/>
      <c r="R60" s="2765"/>
      <c r="S60" s="2765"/>
      <c r="T60" s="2766"/>
      <c r="U60" s="1341" t="s">
        <v>1195</v>
      </c>
      <c r="V60" s="1341" t="s">
        <v>1196</v>
      </c>
      <c r="W60" s="1342" t="s">
        <v>582</v>
      </c>
      <c r="X60" s="1343" t="s">
        <v>584</v>
      </c>
    </row>
    <row r="61" spans="2:24" ht="15.75" thickBot="1">
      <c r="B61" s="1612"/>
      <c r="C61" s="2767"/>
      <c r="D61" s="2768"/>
      <c r="E61" s="2768"/>
      <c r="F61" s="2768"/>
      <c r="G61" s="2768"/>
      <c r="H61" s="2769"/>
      <c r="I61" s="1344" t="s">
        <v>119</v>
      </c>
      <c r="J61" s="1344" t="s">
        <v>257</v>
      </c>
      <c r="K61" s="1344" t="s">
        <v>302</v>
      </c>
      <c r="L61" s="1345" t="s">
        <v>302</v>
      </c>
      <c r="N61" s="1612"/>
      <c r="O61" s="2767"/>
      <c r="P61" s="2768"/>
      <c r="Q61" s="2768"/>
      <c r="R61" s="2768"/>
      <c r="S61" s="2768"/>
      <c r="T61" s="2769"/>
      <c r="U61" s="1344" t="s">
        <v>119</v>
      </c>
      <c r="V61" s="1344" t="s">
        <v>257</v>
      </c>
      <c r="W61" s="1344" t="s">
        <v>302</v>
      </c>
      <c r="X61" s="1345" t="s">
        <v>302</v>
      </c>
    </row>
    <row r="62" spans="2:24">
      <c r="B62" s="207">
        <v>1</v>
      </c>
      <c r="C62" s="2357" t="s">
        <v>1231</v>
      </c>
      <c r="D62" s="1798"/>
      <c r="E62" s="1798"/>
      <c r="F62" s="1798"/>
      <c r="G62" s="1798"/>
      <c r="H62" s="1798"/>
      <c r="I62" s="77"/>
      <c r="J62" s="285">
        <f>0.01*H34*I62</f>
        <v>0</v>
      </c>
      <c r="K62" s="236" t="s">
        <v>289</v>
      </c>
      <c r="L62" s="175" t="s">
        <v>289</v>
      </c>
      <c r="N62" s="207">
        <v>1</v>
      </c>
      <c r="O62" s="2357" t="s">
        <v>1231</v>
      </c>
      <c r="P62" s="1798"/>
      <c r="Q62" s="1798"/>
      <c r="R62" s="1798"/>
      <c r="S62" s="1798"/>
      <c r="T62" s="1798"/>
      <c r="U62" s="77"/>
      <c r="V62" s="285">
        <f>0.01*T34*U62</f>
        <v>0</v>
      </c>
      <c r="W62" s="236" t="s">
        <v>289</v>
      </c>
      <c r="X62" s="175" t="s">
        <v>289</v>
      </c>
    </row>
    <row r="63" spans="2:24">
      <c r="B63" s="184">
        <v>2</v>
      </c>
      <c r="C63" s="2503" t="s">
        <v>1910</v>
      </c>
      <c r="D63" s="2473"/>
      <c r="E63" s="2473"/>
      <c r="F63" s="2473"/>
      <c r="G63" s="2473"/>
      <c r="H63" s="2473"/>
      <c r="I63" s="79"/>
      <c r="J63" s="79" t="s">
        <v>289</v>
      </c>
      <c r="K63" s="225">
        <f>0.01*I34*I63</f>
        <v>0</v>
      </c>
      <c r="L63" s="303" t="e">
        <f>0.01*K34*I63</f>
        <v>#DIV/0!</v>
      </c>
      <c r="N63" s="184">
        <v>2</v>
      </c>
      <c r="O63" s="2503" t="s">
        <v>1910</v>
      </c>
      <c r="P63" s="2473"/>
      <c r="Q63" s="2473"/>
      <c r="R63" s="2473"/>
      <c r="S63" s="2473"/>
      <c r="T63" s="2473"/>
      <c r="U63" s="79"/>
      <c r="V63" s="79" t="s">
        <v>289</v>
      </c>
      <c r="W63" s="225">
        <f>0.01*U34*U63</f>
        <v>0</v>
      </c>
      <c r="X63" s="303" t="e">
        <f>0.01*W34*U63</f>
        <v>#DIV/0!</v>
      </c>
    </row>
    <row r="64" spans="2:24">
      <c r="B64" s="81">
        <v>3</v>
      </c>
      <c r="C64" s="2738" t="s">
        <v>1233</v>
      </c>
      <c r="D64" s="2739"/>
      <c r="E64" s="2739"/>
      <c r="F64" s="2739"/>
      <c r="G64" s="2739"/>
      <c r="H64" s="2739"/>
      <c r="I64" s="79">
        <f>100-I62</f>
        <v>100</v>
      </c>
      <c r="J64" s="271">
        <f>0.01*H34*I64</f>
        <v>0</v>
      </c>
      <c r="K64" s="225" t="s">
        <v>289</v>
      </c>
      <c r="L64" s="303" t="s">
        <v>289</v>
      </c>
      <c r="N64" s="81">
        <v>3</v>
      </c>
      <c r="O64" s="2738" t="s">
        <v>1233</v>
      </c>
      <c r="P64" s="2739"/>
      <c r="Q64" s="2739"/>
      <c r="R64" s="2739"/>
      <c r="S64" s="2739"/>
      <c r="T64" s="2739"/>
      <c r="U64" s="79">
        <f>100-U62</f>
        <v>100</v>
      </c>
      <c r="V64" s="271">
        <f>0.01*T34*U64</f>
        <v>0</v>
      </c>
      <c r="W64" s="225" t="s">
        <v>289</v>
      </c>
      <c r="X64" s="303" t="s">
        <v>289</v>
      </c>
    </row>
    <row r="65" spans="2:24" ht="15.75" thickBot="1">
      <c r="B65" s="305">
        <v>4</v>
      </c>
      <c r="C65" s="2736" t="s">
        <v>1234</v>
      </c>
      <c r="D65" s="2737"/>
      <c r="E65" s="2737"/>
      <c r="F65" s="2737"/>
      <c r="G65" s="2737"/>
      <c r="H65" s="2737"/>
      <c r="I65" s="370">
        <f>100-I63</f>
        <v>100</v>
      </c>
      <c r="J65" s="370" t="s">
        <v>289</v>
      </c>
      <c r="K65" s="307">
        <f>0.01*I34*I65</f>
        <v>0</v>
      </c>
      <c r="L65" s="308" t="e">
        <f>0.01*K34*I65</f>
        <v>#DIV/0!</v>
      </c>
      <c r="N65" s="305">
        <v>4</v>
      </c>
      <c r="O65" s="2736" t="s">
        <v>1234</v>
      </c>
      <c r="P65" s="2737"/>
      <c r="Q65" s="2737"/>
      <c r="R65" s="2737"/>
      <c r="S65" s="2737"/>
      <c r="T65" s="2737"/>
      <c r="U65" s="370">
        <f>100-U63</f>
        <v>100</v>
      </c>
      <c r="V65" s="370" t="s">
        <v>289</v>
      </c>
      <c r="W65" s="307">
        <f>0.01*U34*U65</f>
        <v>0</v>
      </c>
      <c r="X65" s="308" t="e">
        <f>0.01*W34*U65</f>
        <v>#DIV/0!</v>
      </c>
    </row>
    <row r="66" spans="2:24" ht="15.75" thickBot="1"/>
    <row r="67" spans="2:24" ht="15.75" thickBot="1">
      <c r="N67" s="204" t="s">
        <v>116</v>
      </c>
      <c r="O67" s="1685" t="s">
        <v>1911</v>
      </c>
      <c r="P67" s="2569"/>
      <c r="Q67" s="2569"/>
      <c r="R67" s="2569"/>
      <c r="S67" s="2569"/>
      <c r="T67" s="2569"/>
      <c r="U67" s="2569"/>
      <c r="V67" s="2569"/>
      <c r="W67" s="1736"/>
      <c r="X67" s="1737"/>
    </row>
    <row r="68" spans="2:24">
      <c r="N68" s="1330"/>
      <c r="O68" s="843" t="s">
        <v>1885</v>
      </c>
      <c r="P68" s="843" t="s">
        <v>1886</v>
      </c>
      <c r="Q68" s="2234" t="s">
        <v>1887</v>
      </c>
      <c r="R68" s="2735"/>
      <c r="S68" s="843" t="s">
        <v>1912</v>
      </c>
      <c r="T68" s="880" t="s">
        <v>1913</v>
      </c>
      <c r="U68" s="2234" t="s">
        <v>1914</v>
      </c>
      <c r="V68" s="2762"/>
      <c r="W68" s="2234" t="s">
        <v>1914</v>
      </c>
      <c r="X68" s="2763"/>
    </row>
    <row r="69" spans="2:24">
      <c r="N69" s="1331"/>
      <c r="O69" s="1332"/>
      <c r="P69" s="1332"/>
      <c r="Q69" s="1333" t="s">
        <v>1679</v>
      </c>
      <c r="R69" s="1333" t="s">
        <v>1679</v>
      </c>
      <c r="S69" s="1000" t="s">
        <v>1915</v>
      </c>
      <c r="T69" s="889" t="s">
        <v>1916</v>
      </c>
      <c r="U69" s="2726" t="s">
        <v>1917</v>
      </c>
      <c r="V69" s="2727"/>
      <c r="W69" s="2726" t="s">
        <v>1918</v>
      </c>
      <c r="X69" s="2728"/>
    </row>
    <row r="70" spans="2:24">
      <c r="N70" s="1331"/>
      <c r="O70" s="1159" t="s">
        <v>1641</v>
      </c>
      <c r="P70" s="1159" t="s">
        <v>1890</v>
      </c>
      <c r="Q70" s="477"/>
      <c r="R70" s="477"/>
      <c r="S70" s="416"/>
      <c r="T70" s="330" t="s">
        <v>1891</v>
      </c>
      <c r="U70" s="2724" t="s">
        <v>1892</v>
      </c>
      <c r="V70" s="2598"/>
      <c r="W70" s="2724" t="s">
        <v>1893</v>
      </c>
      <c r="X70" s="2725"/>
    </row>
    <row r="71" spans="2:24" ht="15.75" thickBot="1">
      <c r="N71" s="1334"/>
      <c r="O71" s="1335" t="s">
        <v>1894</v>
      </c>
      <c r="P71" s="1335" t="s">
        <v>1895</v>
      </c>
      <c r="Q71" s="1336" t="s">
        <v>1896</v>
      </c>
      <c r="R71" s="1336" t="s">
        <v>1896</v>
      </c>
      <c r="S71" s="342" t="s">
        <v>119</v>
      </c>
      <c r="T71" s="1336" t="s">
        <v>257</v>
      </c>
      <c r="U71" s="1336" t="s">
        <v>302</v>
      </c>
      <c r="V71" s="1336" t="s">
        <v>618</v>
      </c>
      <c r="W71" s="1336" t="s">
        <v>302</v>
      </c>
      <c r="X71" s="882" t="s">
        <v>618</v>
      </c>
    </row>
    <row r="72" spans="2:24" ht="15.75" thickBot="1">
      <c r="N72" s="2399" t="s">
        <v>606</v>
      </c>
      <c r="O72" s="2486"/>
      <c r="P72" s="1352">
        <f>P34</f>
        <v>0</v>
      </c>
      <c r="Q72" s="2743"/>
      <c r="R72" s="2702"/>
      <c r="S72" s="2675"/>
      <c r="T72" s="1352">
        <f>T34</f>
        <v>0</v>
      </c>
      <c r="U72" s="1352">
        <f>U34</f>
        <v>0</v>
      </c>
      <c r="V72" s="1352">
        <f>0.001*U72*3.6</f>
        <v>0</v>
      </c>
      <c r="W72" s="1353" t="e">
        <f>U72/W16</f>
        <v>#DIV/0!</v>
      </c>
      <c r="X72" s="1354" t="e">
        <f>0.001*W72*3.6</f>
        <v>#DIV/0!</v>
      </c>
    </row>
    <row r="73" spans="2:24" ht="15.75" thickBot="1"/>
    <row r="74" spans="2:24">
      <c r="N74" s="1611" t="s">
        <v>1919</v>
      </c>
      <c r="O74" s="2706" t="s">
        <v>1909</v>
      </c>
      <c r="P74" s="2707"/>
      <c r="Q74" s="2707"/>
      <c r="R74" s="2707"/>
      <c r="S74" s="2707"/>
      <c r="T74" s="2708"/>
      <c r="U74" s="1341" t="s">
        <v>1195</v>
      </c>
      <c r="V74" s="1341" t="s">
        <v>1196</v>
      </c>
      <c r="W74" s="1342" t="s">
        <v>582</v>
      </c>
      <c r="X74" s="1343" t="s">
        <v>584</v>
      </c>
    </row>
    <row r="75" spans="2:24" ht="15.75" thickBot="1">
      <c r="N75" s="1612"/>
      <c r="O75" s="2709"/>
      <c r="P75" s="2710"/>
      <c r="Q75" s="2710"/>
      <c r="R75" s="2710"/>
      <c r="S75" s="2710"/>
      <c r="T75" s="2711"/>
      <c r="U75" s="1344" t="s">
        <v>119</v>
      </c>
      <c r="V75" s="1344" t="s">
        <v>257</v>
      </c>
      <c r="W75" s="1344" t="s">
        <v>302</v>
      </c>
      <c r="X75" s="1345" t="s">
        <v>302</v>
      </c>
    </row>
    <row r="76" spans="2:24">
      <c r="N76" s="207">
        <v>1</v>
      </c>
      <c r="O76" s="2357" t="s">
        <v>1231</v>
      </c>
      <c r="P76" s="1798"/>
      <c r="Q76" s="1798"/>
      <c r="R76" s="1798"/>
      <c r="S76" s="1798"/>
      <c r="T76" s="1798"/>
      <c r="U76" s="265">
        <v>0</v>
      </c>
      <c r="V76" s="265">
        <f>0.01*T72*U76</f>
        <v>0</v>
      </c>
      <c r="W76" s="265" t="s">
        <v>289</v>
      </c>
      <c r="X76" s="862" t="s">
        <v>289</v>
      </c>
    </row>
    <row r="77" spans="2:24">
      <c r="N77" s="184">
        <v>2</v>
      </c>
      <c r="O77" s="2503" t="s">
        <v>1910</v>
      </c>
      <c r="P77" s="2473"/>
      <c r="Q77" s="2473"/>
      <c r="R77" s="2473"/>
      <c r="S77" s="2473"/>
      <c r="T77" s="2473"/>
      <c r="U77" s="319">
        <v>0</v>
      </c>
      <c r="V77" s="319" t="s">
        <v>289</v>
      </c>
      <c r="W77" s="319">
        <f>0.01*U72*U77</f>
        <v>0</v>
      </c>
      <c r="X77" s="155" t="e">
        <f>0.01*W72*U77</f>
        <v>#DIV/0!</v>
      </c>
    </row>
    <row r="78" spans="2:24">
      <c r="N78" s="81">
        <v>3</v>
      </c>
      <c r="O78" s="2738" t="s">
        <v>1233</v>
      </c>
      <c r="P78" s="2739"/>
      <c r="Q78" s="2739"/>
      <c r="R78" s="2739"/>
      <c r="S78" s="2739"/>
      <c r="T78" s="2739"/>
      <c r="U78" s="319">
        <f>100-U76</f>
        <v>100</v>
      </c>
      <c r="V78" s="319">
        <f>0.01*T72*U78</f>
        <v>0</v>
      </c>
      <c r="W78" s="319" t="s">
        <v>289</v>
      </c>
      <c r="X78" s="155" t="s">
        <v>289</v>
      </c>
    </row>
    <row r="79" spans="2:24" ht="15.75" thickBot="1">
      <c r="N79" s="305">
        <v>4</v>
      </c>
      <c r="O79" s="2736" t="s">
        <v>1234</v>
      </c>
      <c r="P79" s="2737"/>
      <c r="Q79" s="2737"/>
      <c r="R79" s="2737"/>
      <c r="S79" s="2737"/>
      <c r="T79" s="2737"/>
      <c r="U79" s="863">
        <f>100-U77</f>
        <v>100</v>
      </c>
      <c r="V79" s="863" t="s">
        <v>289</v>
      </c>
      <c r="W79" s="863">
        <f>0.01*U72*U79</f>
        <v>0</v>
      </c>
      <c r="X79" s="864" t="e">
        <f>0.01*W72*U79</f>
        <v>#DIV/0!</v>
      </c>
    </row>
  </sheetData>
  <mergeCells count="122">
    <mergeCell ref="C64:H64"/>
    <mergeCell ref="C65:H65"/>
    <mergeCell ref="C62:H62"/>
    <mergeCell ref="C63:H63"/>
    <mergeCell ref="U68:V68"/>
    <mergeCell ref="W68:X68"/>
    <mergeCell ref="B60:B61"/>
    <mergeCell ref="C60:H61"/>
    <mergeCell ref="O52:T52"/>
    <mergeCell ref="O67:X67"/>
    <mergeCell ref="R56:S56"/>
    <mergeCell ref="R58:S58"/>
    <mergeCell ref="R57:S57"/>
    <mergeCell ref="O64:T64"/>
    <mergeCell ref="O65:T65"/>
    <mergeCell ref="N60:N61"/>
    <mergeCell ref="O60:T61"/>
    <mergeCell ref="R54:S54"/>
    <mergeCell ref="W70:X70"/>
    <mergeCell ref="R49:T49"/>
    <mergeCell ref="O36:T36"/>
    <mergeCell ref="R37:T37"/>
    <mergeCell ref="R38:T38"/>
    <mergeCell ref="R39:T39"/>
    <mergeCell ref="R40:T40"/>
    <mergeCell ref="Q68:R68"/>
    <mergeCell ref="R7:X7"/>
    <mergeCell ref="R8:X8"/>
    <mergeCell ref="R9:X9"/>
    <mergeCell ref="O7:Q7"/>
    <mergeCell ref="N34:O34"/>
    <mergeCell ref="O8:Q8"/>
    <mergeCell ref="O9:Q9"/>
    <mergeCell ref="Q34:S34"/>
    <mergeCell ref="W22:X22"/>
    <mergeCell ref="O14:U14"/>
    <mergeCell ref="O16:U16"/>
    <mergeCell ref="O11:X11"/>
    <mergeCell ref="O19:X19"/>
    <mergeCell ref="O15:U15"/>
    <mergeCell ref="N12:N13"/>
    <mergeCell ref="O12:U13"/>
    <mergeCell ref="P2:X2"/>
    <mergeCell ref="F4:L4"/>
    <mergeCell ref="F5:L5"/>
    <mergeCell ref="F6:L6"/>
    <mergeCell ref="O4:Q4"/>
    <mergeCell ref="O5:Q5"/>
    <mergeCell ref="O6:Q6"/>
    <mergeCell ref="R4:X4"/>
    <mergeCell ref="N2:O2"/>
    <mergeCell ref="D2:L2"/>
    <mergeCell ref="R5:X5"/>
    <mergeCell ref="R6:X6"/>
    <mergeCell ref="B2:C2"/>
    <mergeCell ref="C4:E4"/>
    <mergeCell ref="C5:E5"/>
    <mergeCell ref="C6:E6"/>
    <mergeCell ref="C8:E8"/>
    <mergeCell ref="C9:E9"/>
    <mergeCell ref="F9:L9"/>
    <mergeCell ref="E20:F20"/>
    <mergeCell ref="C17:I17"/>
    <mergeCell ref="C15:I15"/>
    <mergeCell ref="C16:I16"/>
    <mergeCell ref="C14:I14"/>
    <mergeCell ref="F7:L7"/>
    <mergeCell ref="C11:L11"/>
    <mergeCell ref="C7:E7"/>
    <mergeCell ref="F8:L8"/>
    <mergeCell ref="B12:B13"/>
    <mergeCell ref="C19:L19"/>
    <mergeCell ref="C12:I13"/>
    <mergeCell ref="J12:J13"/>
    <mergeCell ref="V12:V13"/>
    <mergeCell ref="U20:V21"/>
    <mergeCell ref="W20:X21"/>
    <mergeCell ref="O17:U17"/>
    <mergeCell ref="Q20:R20"/>
    <mergeCell ref="O79:T79"/>
    <mergeCell ref="O76:T76"/>
    <mergeCell ref="O77:T77"/>
    <mergeCell ref="O78:T78"/>
    <mergeCell ref="R41:T41"/>
    <mergeCell ref="R42:T42"/>
    <mergeCell ref="R43:T43"/>
    <mergeCell ref="R44:T44"/>
    <mergeCell ref="R45:T45"/>
    <mergeCell ref="R46:T46"/>
    <mergeCell ref="N72:O72"/>
    <mergeCell ref="R50:T50"/>
    <mergeCell ref="R55:S55"/>
    <mergeCell ref="Q72:S72"/>
    <mergeCell ref="R47:T47"/>
    <mergeCell ref="R48:T48"/>
    <mergeCell ref="N50:O50"/>
    <mergeCell ref="O62:T62"/>
    <mergeCell ref="O63:T63"/>
    <mergeCell ref="N74:N75"/>
    <mergeCell ref="O74:T75"/>
    <mergeCell ref="K36:L36"/>
    <mergeCell ref="W36:X36"/>
    <mergeCell ref="B20:B23"/>
    <mergeCell ref="C20:C21"/>
    <mergeCell ref="D20:D21"/>
    <mergeCell ref="G20:G22"/>
    <mergeCell ref="H20:H21"/>
    <mergeCell ref="I20:J21"/>
    <mergeCell ref="K20:L21"/>
    <mergeCell ref="N20:N23"/>
    <mergeCell ref="O20:O21"/>
    <mergeCell ref="P20:P21"/>
    <mergeCell ref="S20:S22"/>
    <mergeCell ref="T20:T21"/>
    <mergeCell ref="K22:L22"/>
    <mergeCell ref="U69:V69"/>
    <mergeCell ref="W69:X69"/>
    <mergeCell ref="U70:V70"/>
    <mergeCell ref="I22:J22"/>
    <mergeCell ref="U22:V22"/>
    <mergeCell ref="B34:C34"/>
    <mergeCell ref="R53:S53"/>
  </mergeCells>
  <conditionalFormatting sqref="F5:J9 I62:I63 K13:K17">
    <cfRule type="containsBlanks" dxfId="136" priority="22">
      <formula>LEN(TRIM(F5))=0</formula>
    </cfRule>
  </conditionalFormatting>
  <conditionalFormatting sqref="K12">
    <cfRule type="containsBlanks" dxfId="135" priority="21">
      <formula>LEN(TRIM(K12))=0</formula>
    </cfRule>
  </conditionalFormatting>
  <conditionalFormatting sqref="D24:H33">
    <cfRule type="containsBlanks" dxfId="134" priority="16">
      <formula>LEN(TRIM(D24))=0</formula>
    </cfRule>
  </conditionalFormatting>
  <conditionalFormatting sqref="Q33:S33 S26:S32">
    <cfRule type="containsBlanks" dxfId="133" priority="15">
      <formula>LEN(TRIM(Q26))=0</formula>
    </cfRule>
  </conditionalFormatting>
  <conditionalFormatting sqref="Q24:S25 Q26:R32">
    <cfRule type="containsBlanks" dxfId="132" priority="13">
      <formula>LEN(TRIM(Q24))=0</formula>
    </cfRule>
  </conditionalFormatting>
  <conditionalFormatting sqref="R5:V9">
    <cfRule type="containsBlanks" dxfId="131" priority="12">
      <formula>LEN(TRIM(R5))=0</formula>
    </cfRule>
  </conditionalFormatting>
  <conditionalFormatting sqref="Q42:Q49">
    <cfRule type="containsBlanks" dxfId="130" priority="11">
      <formula>LEN(TRIM(Q42))=0</formula>
    </cfRule>
  </conditionalFormatting>
  <conditionalFormatting sqref="Q40:Q41">
    <cfRule type="containsBlanks" dxfId="129" priority="10">
      <formula>LEN(TRIM(Q40))=0</formula>
    </cfRule>
  </conditionalFormatting>
  <conditionalFormatting sqref="R55:S55">
    <cfRule type="containsBlanks" dxfId="128" priority="9">
      <formula>LEN(TRIM(R55))=0</formula>
    </cfRule>
  </conditionalFormatting>
  <conditionalFormatting sqref="W17">
    <cfRule type="containsBlanks" dxfId="127" priority="8">
      <formula>LEN(TRIM(W17))=0</formula>
    </cfRule>
  </conditionalFormatting>
  <conditionalFormatting sqref="P24:P33">
    <cfRule type="containsBlanks" dxfId="126" priority="7">
      <formula>LEN(TRIM(P24))=0</formula>
    </cfRule>
  </conditionalFormatting>
  <conditionalFormatting sqref="U62:U63">
    <cfRule type="containsBlanks" dxfId="125" priority="4">
      <formula>LEN(TRIM(U62))=0</formula>
    </cfRule>
  </conditionalFormatting>
  <conditionalFormatting sqref="U76:U77">
    <cfRule type="containsBlanks" dxfId="124" priority="3">
      <formula>LEN(TRIM(U76))=0</formula>
    </cfRule>
  </conditionalFormatting>
  <conditionalFormatting sqref="W12">
    <cfRule type="containsBlanks" dxfId="123" priority="2">
      <formula>LEN(TRIM(W12))=0</formula>
    </cfRule>
  </conditionalFormatting>
  <conditionalFormatting sqref="W13:W16">
    <cfRule type="containsBlanks" dxfId="122" priority="1">
      <formula>LEN(TRIM(W13))=0</formula>
    </cfRule>
  </conditionalFormatting>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AC156"/>
  <sheetViews>
    <sheetView showGridLines="0" topLeftCell="A46" zoomScale="115" zoomScaleNormal="115" workbookViewId="0">
      <selection activeCell="X10" sqref="X10"/>
    </sheetView>
  </sheetViews>
  <sheetFormatPr defaultColWidth="8.85546875" defaultRowHeight="15"/>
  <cols>
    <col min="1" max="1" width="3.7109375" style="70" customWidth="1"/>
    <col min="2" max="2" width="4.42578125" style="70" customWidth="1"/>
    <col min="3" max="3" width="9" style="70" customWidth="1"/>
    <col min="4" max="4" width="8.42578125" style="70" customWidth="1"/>
    <col min="5" max="6" width="8.7109375" style="70" customWidth="1"/>
    <col min="7" max="7" width="17.7109375" style="70" customWidth="1"/>
    <col min="8" max="8" width="7" style="70" customWidth="1"/>
    <col min="9" max="9" width="9.42578125" style="70" customWidth="1"/>
    <col min="10" max="10" width="7.28515625" style="1106" customWidth="1"/>
    <col min="11" max="11" width="1.42578125" style="70" customWidth="1"/>
    <col min="12" max="12" width="4.5703125" style="70" customWidth="1"/>
    <col min="13" max="13" width="9.28515625" style="70" customWidth="1"/>
    <col min="14" max="14" width="8.28515625" style="70" customWidth="1"/>
    <col min="15" max="16" width="8.5703125" style="70" customWidth="1"/>
    <col min="17" max="17" width="17.7109375" style="70" customWidth="1"/>
    <col min="18" max="18" width="6.7109375" style="70" customWidth="1"/>
    <col min="19" max="19" width="9.42578125" style="70" customWidth="1"/>
    <col min="20" max="20" width="8.28515625" style="1106" customWidth="1"/>
    <col min="21" max="16384" width="8.85546875" style="70"/>
  </cols>
  <sheetData>
    <row r="2" spans="2:20">
      <c r="B2" s="2700" t="s">
        <v>1920</v>
      </c>
      <c r="C2" s="2700"/>
      <c r="D2" s="2700"/>
      <c r="E2" s="2700"/>
      <c r="F2" s="2700"/>
      <c r="G2" s="2700"/>
      <c r="H2" s="2700"/>
      <c r="I2" s="2700"/>
      <c r="J2" s="2700"/>
      <c r="L2" s="2700" t="s">
        <v>1920</v>
      </c>
      <c r="M2" s="2700"/>
      <c r="N2" s="2700"/>
      <c r="O2" s="2700"/>
      <c r="P2" s="2700"/>
      <c r="Q2" s="2700"/>
      <c r="R2" s="2700"/>
      <c r="S2" s="2700"/>
      <c r="T2" s="2700"/>
    </row>
    <row r="4" spans="2:20" ht="15.75" thickBot="1">
      <c r="B4" s="2780" t="s">
        <v>1812</v>
      </c>
      <c r="C4" s="2753"/>
      <c r="D4" s="2780" t="s">
        <v>217</v>
      </c>
      <c r="E4" s="2753"/>
      <c r="F4" s="2753"/>
      <c r="G4" s="2753"/>
      <c r="H4" s="2753"/>
      <c r="I4" s="2753"/>
      <c r="J4" s="2753"/>
      <c r="L4" s="2780" t="s">
        <v>1921</v>
      </c>
      <c r="M4" s="2753"/>
      <c r="N4" s="2780" t="s">
        <v>218</v>
      </c>
      <c r="O4" s="2753"/>
      <c r="P4" s="2753"/>
      <c r="Q4" s="2753"/>
      <c r="R4" s="2753"/>
      <c r="S4" s="2753"/>
      <c r="T4" s="2753"/>
    </row>
    <row r="5" spans="2:20" ht="15.75" thickBot="1">
      <c r="B5" s="71" t="s">
        <v>79</v>
      </c>
      <c r="C5" s="2179" t="s">
        <v>1922</v>
      </c>
      <c r="D5" s="2781"/>
      <c r="E5" s="2781"/>
      <c r="F5" s="2179" t="s">
        <v>829</v>
      </c>
      <c r="G5" s="1642"/>
      <c r="H5" s="1642"/>
      <c r="I5" s="1642"/>
      <c r="J5" s="1643"/>
      <c r="L5" s="71" t="s">
        <v>79</v>
      </c>
      <c r="M5" s="2179" t="s">
        <v>1922</v>
      </c>
      <c r="N5" s="2781"/>
      <c r="O5" s="2781"/>
      <c r="P5" s="2179" t="s">
        <v>829</v>
      </c>
      <c r="Q5" s="1642"/>
      <c r="R5" s="1642"/>
      <c r="S5" s="1642"/>
      <c r="T5" s="1643"/>
    </row>
    <row r="6" spans="2:20">
      <c r="B6" s="207">
        <v>1</v>
      </c>
      <c r="C6" s="2809" t="s">
        <v>1333</v>
      </c>
      <c r="D6" s="2810"/>
      <c r="E6" s="2810"/>
      <c r="F6" s="2254"/>
      <c r="G6" s="1644"/>
      <c r="H6" s="1644"/>
      <c r="I6" s="1644"/>
      <c r="J6" s="1645"/>
      <c r="L6" s="207">
        <v>1</v>
      </c>
      <c r="M6" s="2809" t="s">
        <v>1333</v>
      </c>
      <c r="N6" s="2810"/>
      <c r="O6" s="2810"/>
      <c r="P6" s="2254"/>
      <c r="Q6" s="1644"/>
      <c r="R6" s="1644"/>
      <c r="S6" s="1644"/>
      <c r="T6" s="1645"/>
    </row>
    <row r="7" spans="2:20">
      <c r="B7" s="81">
        <v>2</v>
      </c>
      <c r="C7" s="2244" t="s">
        <v>1923</v>
      </c>
      <c r="D7" s="2772"/>
      <c r="E7" s="2772"/>
      <c r="F7" s="2244"/>
      <c r="G7" s="1648"/>
      <c r="H7" s="1648"/>
      <c r="I7" s="1648"/>
      <c r="J7" s="1688"/>
      <c r="L7" s="81">
        <v>2</v>
      </c>
      <c r="M7" s="2244" t="s">
        <v>1923</v>
      </c>
      <c r="N7" s="2772"/>
      <c r="O7" s="2772"/>
      <c r="P7" s="2244"/>
      <c r="Q7" s="1648"/>
      <c r="R7" s="1648"/>
      <c r="S7" s="1648"/>
      <c r="T7" s="1688"/>
    </row>
    <row r="8" spans="2:20" ht="15.75" thickBot="1">
      <c r="B8" s="212">
        <v>3</v>
      </c>
      <c r="C8" s="2804" t="s">
        <v>1924</v>
      </c>
      <c r="D8" s="2805"/>
      <c r="E8" s="2805"/>
      <c r="F8" s="2247"/>
      <c r="G8" s="1646"/>
      <c r="H8" s="1646"/>
      <c r="I8" s="1646"/>
      <c r="J8" s="1647"/>
      <c r="L8" s="212">
        <v>3</v>
      </c>
      <c r="M8" s="2804" t="s">
        <v>1924</v>
      </c>
      <c r="N8" s="2805"/>
      <c r="O8" s="2805"/>
      <c r="P8" s="2247"/>
      <c r="Q8" s="1646"/>
      <c r="R8" s="1646"/>
      <c r="S8" s="1646"/>
      <c r="T8" s="1647"/>
    </row>
    <row r="9" spans="2:20" ht="15.75" thickBot="1"/>
    <row r="10" spans="2:20" ht="15.75" thickBot="1">
      <c r="B10" s="1327" t="s">
        <v>86</v>
      </c>
      <c r="C10" s="2811" t="s">
        <v>1925</v>
      </c>
      <c r="D10" s="2812"/>
      <c r="E10" s="2812"/>
      <c r="F10" s="2812"/>
      <c r="G10" s="2812"/>
      <c r="H10" s="1669" t="s">
        <v>870</v>
      </c>
      <c r="I10" s="1669"/>
      <c r="J10" s="1681"/>
      <c r="L10" s="1327" t="s">
        <v>86</v>
      </c>
      <c r="M10" s="2811" t="s">
        <v>1925</v>
      </c>
      <c r="N10" s="2812"/>
      <c r="O10" s="2812"/>
      <c r="P10" s="2812"/>
      <c r="Q10" s="2812"/>
      <c r="R10" s="1669" t="s">
        <v>870</v>
      </c>
      <c r="S10" s="1669"/>
      <c r="T10" s="1681"/>
    </row>
    <row r="11" spans="2:20">
      <c r="B11" s="78">
        <v>1</v>
      </c>
      <c r="C11" s="2813" t="s">
        <v>1926</v>
      </c>
      <c r="D11" s="2814"/>
      <c r="E11" s="2814"/>
      <c r="F11" s="2814"/>
      <c r="G11" s="2814"/>
      <c r="H11" s="48" t="s">
        <v>1927</v>
      </c>
      <c r="I11" s="48" t="s">
        <v>342</v>
      </c>
      <c r="J11" s="831">
        <f>'1.4. Źródło c.w.u.'!E46</f>
        <v>0</v>
      </c>
      <c r="L11" s="78">
        <v>1</v>
      </c>
      <c r="M11" s="2813" t="s">
        <v>1926</v>
      </c>
      <c r="N11" s="2814"/>
      <c r="O11" s="2814"/>
      <c r="P11" s="2814"/>
      <c r="Q11" s="2814"/>
      <c r="R11" s="48" t="s">
        <v>1927</v>
      </c>
      <c r="S11" s="48" t="s">
        <v>342</v>
      </c>
      <c r="T11" s="831">
        <f>J11</f>
        <v>0</v>
      </c>
    </row>
    <row r="12" spans="2:20">
      <c r="B12" s="81">
        <v>2</v>
      </c>
      <c r="C12" s="2775" t="s">
        <v>1928</v>
      </c>
      <c r="D12" s="2490"/>
      <c r="E12" s="2490"/>
      <c r="F12" s="2490"/>
      <c r="G12" s="2490"/>
      <c r="H12" s="45" t="s">
        <v>1929</v>
      </c>
      <c r="I12" s="45" t="s">
        <v>119</v>
      </c>
      <c r="J12" s="1113"/>
      <c r="L12" s="81">
        <v>2</v>
      </c>
      <c r="M12" s="2775" t="s">
        <v>1928</v>
      </c>
      <c r="N12" s="2490"/>
      <c r="O12" s="2490"/>
      <c r="P12" s="2490"/>
      <c r="Q12" s="2490"/>
      <c r="R12" s="45" t="s">
        <v>1929</v>
      </c>
      <c r="S12" s="45" t="s">
        <v>119</v>
      </c>
      <c r="T12" s="1113"/>
    </row>
    <row r="13" spans="2:20">
      <c r="B13" s="81">
        <v>3</v>
      </c>
      <c r="C13" s="2775" t="s">
        <v>1930</v>
      </c>
      <c r="D13" s="2490"/>
      <c r="E13" s="2490"/>
      <c r="F13" s="2490"/>
      <c r="G13" s="2490"/>
      <c r="H13" s="45" t="s">
        <v>1931</v>
      </c>
      <c r="I13" s="45" t="s">
        <v>302</v>
      </c>
      <c r="J13" s="1113"/>
      <c r="L13" s="81">
        <v>3</v>
      </c>
      <c r="M13" s="2775" t="s">
        <v>1930</v>
      </c>
      <c r="N13" s="2490"/>
      <c r="O13" s="2490"/>
      <c r="P13" s="2490"/>
      <c r="Q13" s="2490"/>
      <c r="R13" s="45" t="s">
        <v>1931</v>
      </c>
      <c r="S13" s="45" t="s">
        <v>302</v>
      </c>
      <c r="T13" s="1113"/>
    </row>
    <row r="14" spans="2:20">
      <c r="B14" s="81">
        <v>5</v>
      </c>
      <c r="C14" s="2775" t="s">
        <v>1932</v>
      </c>
      <c r="D14" s="2775"/>
      <c r="E14" s="2775"/>
      <c r="F14" s="2775"/>
      <c r="G14" s="2775"/>
      <c r="H14" s="45" t="s">
        <v>1933</v>
      </c>
      <c r="I14" s="1316" t="s">
        <v>1934</v>
      </c>
      <c r="J14" s="1113"/>
      <c r="L14" s="81">
        <v>5</v>
      </c>
      <c r="M14" s="2775" t="s">
        <v>1932</v>
      </c>
      <c r="N14" s="2775"/>
      <c r="O14" s="2775"/>
      <c r="P14" s="2775"/>
      <c r="Q14" s="2775"/>
      <c r="R14" s="45" t="s">
        <v>1933</v>
      </c>
      <c r="S14" s="1316" t="s">
        <v>1934</v>
      </c>
      <c r="T14" s="1113"/>
    </row>
    <row r="15" spans="2:20">
      <c r="B15" s="81">
        <v>6</v>
      </c>
      <c r="C15" s="2775" t="s">
        <v>1935</v>
      </c>
      <c r="D15" s="2490"/>
      <c r="E15" s="2490"/>
      <c r="F15" s="2490"/>
      <c r="G15" s="2490"/>
      <c r="H15" s="45" t="s">
        <v>1936</v>
      </c>
      <c r="I15" s="45" t="s">
        <v>1937</v>
      </c>
      <c r="J15" s="1113"/>
      <c r="L15" s="81">
        <v>6</v>
      </c>
      <c r="M15" s="2775" t="s">
        <v>1935</v>
      </c>
      <c r="N15" s="2490"/>
      <c r="O15" s="2490"/>
      <c r="P15" s="2490"/>
      <c r="Q15" s="2490"/>
      <c r="R15" s="45" t="s">
        <v>1936</v>
      </c>
      <c r="S15" s="45" t="s">
        <v>1937</v>
      </c>
      <c r="T15" s="1113"/>
    </row>
    <row r="16" spans="2:20">
      <c r="B16" s="81">
        <v>7</v>
      </c>
      <c r="C16" s="2775" t="s">
        <v>1938</v>
      </c>
      <c r="D16" s="2490"/>
      <c r="E16" s="2490"/>
      <c r="F16" s="2490"/>
      <c r="G16" s="2490"/>
      <c r="H16" s="45" t="s">
        <v>247</v>
      </c>
      <c r="I16" s="45" t="s">
        <v>726</v>
      </c>
      <c r="J16" s="1113"/>
      <c r="L16" s="81">
        <v>7</v>
      </c>
      <c r="M16" s="2775" t="s">
        <v>1938</v>
      </c>
      <c r="N16" s="2490"/>
      <c r="O16" s="2490"/>
      <c r="P16" s="2490"/>
      <c r="Q16" s="2490"/>
      <c r="R16" s="45" t="s">
        <v>247</v>
      </c>
      <c r="S16" s="45" t="s">
        <v>726</v>
      </c>
      <c r="T16" s="1113"/>
    </row>
    <row r="17" spans="2:29" ht="33.6" customHeight="1">
      <c r="B17" s="81">
        <v>8</v>
      </c>
      <c r="C17" s="2803" t="s">
        <v>1939</v>
      </c>
      <c r="D17" s="2803"/>
      <c r="E17" s="2803"/>
      <c r="F17" s="2803"/>
      <c r="G17" s="2803"/>
      <c r="H17" s="45" t="s">
        <v>1244</v>
      </c>
      <c r="I17" s="45" t="s">
        <v>730</v>
      </c>
      <c r="J17" s="1113">
        <v>0</v>
      </c>
      <c r="L17" s="81">
        <v>8</v>
      </c>
      <c r="M17" s="2803" t="s">
        <v>1939</v>
      </c>
      <c r="N17" s="2803"/>
      <c r="O17" s="2803"/>
      <c r="P17" s="2803"/>
      <c r="Q17" s="2803"/>
      <c r="R17" s="45" t="s">
        <v>1244</v>
      </c>
      <c r="S17" s="45" t="s">
        <v>730</v>
      </c>
      <c r="T17" s="1113">
        <v>0</v>
      </c>
    </row>
    <row r="18" spans="2:29">
      <c r="B18" s="81">
        <v>9</v>
      </c>
      <c r="C18" s="2775" t="s">
        <v>1940</v>
      </c>
      <c r="D18" s="2490"/>
      <c r="E18" s="2490"/>
      <c r="F18" s="2490"/>
      <c r="G18" s="2490"/>
      <c r="H18" s="45" t="s">
        <v>1941</v>
      </c>
      <c r="I18" s="45" t="s">
        <v>726</v>
      </c>
      <c r="J18" s="155">
        <f>J16*J17</f>
        <v>0</v>
      </c>
      <c r="L18" s="81">
        <v>9</v>
      </c>
      <c r="M18" s="2775" t="s">
        <v>1940</v>
      </c>
      <c r="N18" s="2490"/>
      <c r="O18" s="2490"/>
      <c r="P18" s="2490"/>
      <c r="Q18" s="2490"/>
      <c r="R18" s="45" t="s">
        <v>1941</v>
      </c>
      <c r="S18" s="45" t="s">
        <v>726</v>
      </c>
      <c r="T18" s="155">
        <f>T16*T17</f>
        <v>0</v>
      </c>
    </row>
    <row r="19" spans="2:29">
      <c r="B19" s="81">
        <v>10</v>
      </c>
      <c r="C19" s="2775" t="s">
        <v>1942</v>
      </c>
      <c r="D19" s="2490"/>
      <c r="E19" s="2490"/>
      <c r="F19" s="2490"/>
      <c r="G19" s="2490"/>
      <c r="H19" s="87" t="s">
        <v>1943</v>
      </c>
      <c r="I19" s="1318" t="s">
        <v>1944</v>
      </c>
      <c r="J19" s="768">
        <f>J15*J17</f>
        <v>0</v>
      </c>
      <c r="L19" s="81">
        <v>10</v>
      </c>
      <c r="M19" s="2775" t="s">
        <v>1942</v>
      </c>
      <c r="N19" s="2490"/>
      <c r="O19" s="2490"/>
      <c r="P19" s="2490"/>
      <c r="Q19" s="2490"/>
      <c r="R19" s="87" t="s">
        <v>1943</v>
      </c>
      <c r="S19" s="1318" t="s">
        <v>1944</v>
      </c>
      <c r="T19" s="768">
        <f>T15*T17</f>
        <v>0</v>
      </c>
    </row>
    <row r="20" spans="2:29">
      <c r="B20" s="81">
        <v>11</v>
      </c>
      <c r="C20" s="2775" t="s">
        <v>1945</v>
      </c>
      <c r="D20" s="2490"/>
      <c r="E20" s="2490"/>
      <c r="F20" s="2490"/>
      <c r="G20" s="2490"/>
      <c r="H20" s="87" t="s">
        <v>1946</v>
      </c>
      <c r="I20" s="1318" t="s">
        <v>302</v>
      </c>
      <c r="J20" s="768"/>
      <c r="L20" s="81">
        <v>11</v>
      </c>
      <c r="M20" s="2775" t="s">
        <v>1945</v>
      </c>
      <c r="N20" s="2490"/>
      <c r="O20" s="2490"/>
      <c r="P20" s="2490"/>
      <c r="Q20" s="2490"/>
      <c r="R20" s="87" t="s">
        <v>1946</v>
      </c>
      <c r="S20" s="1318" t="s">
        <v>302</v>
      </c>
      <c r="T20" s="768"/>
      <c r="V20" s="1484" t="s">
        <v>1947</v>
      </c>
      <c r="W20" s="4"/>
      <c r="X20" s="4"/>
      <c r="Y20" s="4"/>
      <c r="Z20" s="4"/>
      <c r="AA20" s="4"/>
      <c r="AB20" s="4"/>
      <c r="AC20" s="4"/>
    </row>
    <row r="21" spans="2:29">
      <c r="B21" s="81">
        <v>12</v>
      </c>
      <c r="C21" s="2775" t="s">
        <v>1948</v>
      </c>
      <c r="D21" s="2490"/>
      <c r="E21" s="2490"/>
      <c r="F21" s="2490"/>
      <c r="G21" s="2490"/>
      <c r="H21" s="87" t="s">
        <v>1949</v>
      </c>
      <c r="I21" s="87" t="s">
        <v>302</v>
      </c>
      <c r="J21" s="768">
        <f>J19*J20</f>
        <v>0</v>
      </c>
      <c r="L21" s="81">
        <v>12</v>
      </c>
      <c r="M21" s="2775" t="s">
        <v>1948</v>
      </c>
      <c r="N21" s="2490"/>
      <c r="O21" s="2490"/>
      <c r="P21" s="2490"/>
      <c r="Q21" s="2490"/>
      <c r="R21" s="87" t="s">
        <v>1949</v>
      </c>
      <c r="S21" s="87" t="s">
        <v>302</v>
      </c>
      <c r="T21" s="768">
        <f>T19*T20</f>
        <v>0</v>
      </c>
      <c r="V21" s="2775" t="s">
        <v>1945</v>
      </c>
      <c r="W21" s="2490"/>
      <c r="X21" s="2490"/>
      <c r="Y21" s="2490"/>
      <c r="Z21" s="2490"/>
      <c r="AA21" s="87" t="s">
        <v>1949</v>
      </c>
      <c r="AB21" s="87" t="s">
        <v>302</v>
      </c>
      <c r="AC21" s="768"/>
    </row>
    <row r="22" spans="2:29">
      <c r="B22" s="81">
        <v>13</v>
      </c>
      <c r="C22" s="2775" t="s">
        <v>327</v>
      </c>
      <c r="D22" s="2490"/>
      <c r="E22" s="2490"/>
      <c r="F22" s="2490"/>
      <c r="G22" s="2490"/>
      <c r="H22" s="45" t="s">
        <v>1950</v>
      </c>
      <c r="I22" s="87" t="s">
        <v>289</v>
      </c>
      <c r="J22" s="768"/>
      <c r="L22" s="81">
        <v>13</v>
      </c>
      <c r="M22" s="2775" t="s">
        <v>327</v>
      </c>
      <c r="N22" s="2490"/>
      <c r="O22" s="2490"/>
      <c r="P22" s="2490"/>
      <c r="Q22" s="2490"/>
      <c r="R22" s="45" t="s">
        <v>1950</v>
      </c>
      <c r="S22" s="87" t="s">
        <v>289</v>
      </c>
      <c r="T22" s="768"/>
      <c r="V22" s="2773" t="s">
        <v>1951</v>
      </c>
      <c r="W22" s="2773"/>
      <c r="X22" s="2773"/>
      <c r="Y22" s="2773"/>
      <c r="Z22" s="2773"/>
      <c r="AA22" s="2773"/>
      <c r="AB22" s="2773"/>
      <c r="AC22" s="2773"/>
    </row>
    <row r="23" spans="2:29">
      <c r="B23" s="81">
        <v>14</v>
      </c>
      <c r="C23" s="2775" t="s">
        <v>1952</v>
      </c>
      <c r="D23" s="2490"/>
      <c r="E23" s="2490"/>
      <c r="F23" s="2490"/>
      <c r="G23" s="2490"/>
      <c r="H23" s="87" t="s">
        <v>1953</v>
      </c>
      <c r="I23" s="87" t="s">
        <v>302</v>
      </c>
      <c r="J23" s="768">
        <f>J21*J22</f>
        <v>0</v>
      </c>
      <c r="L23" s="81">
        <v>14</v>
      </c>
      <c r="M23" s="2775" t="s">
        <v>1952</v>
      </c>
      <c r="N23" s="2490"/>
      <c r="O23" s="2490"/>
      <c r="P23" s="2490"/>
      <c r="Q23" s="2490"/>
      <c r="R23" s="87" t="s">
        <v>1953</v>
      </c>
      <c r="S23" s="87" t="s">
        <v>302</v>
      </c>
      <c r="T23" s="768">
        <f>T21*T22</f>
        <v>0</v>
      </c>
      <c r="V23" s="2022"/>
      <c r="W23" s="2022"/>
      <c r="X23" s="2022"/>
      <c r="Y23" s="2022"/>
      <c r="Z23" s="2022"/>
      <c r="AA23" s="2022"/>
      <c r="AB23" s="2022"/>
      <c r="AC23" s="2022"/>
    </row>
    <row r="24" spans="2:29">
      <c r="B24" s="81">
        <v>15</v>
      </c>
      <c r="C24" s="2775" t="s">
        <v>506</v>
      </c>
      <c r="D24" s="2490"/>
      <c r="E24" s="2490"/>
      <c r="F24" s="2490"/>
      <c r="G24" s="2490"/>
      <c r="H24" s="87" t="s">
        <v>1954</v>
      </c>
      <c r="I24" s="87" t="s">
        <v>302</v>
      </c>
      <c r="J24" s="1113"/>
      <c r="L24" s="81">
        <v>15</v>
      </c>
      <c r="M24" s="2775" t="s">
        <v>506</v>
      </c>
      <c r="N24" s="2490"/>
      <c r="O24" s="2490"/>
      <c r="P24" s="2490"/>
      <c r="Q24" s="2490"/>
      <c r="R24" s="87" t="s">
        <v>1954</v>
      </c>
      <c r="S24" s="87" t="s">
        <v>302</v>
      </c>
      <c r="T24" s="1113"/>
      <c r="V24" s="1485" t="e">
        <f>(T21-AC21)/T21</f>
        <v>#DIV/0!</v>
      </c>
      <c r="W24" s="69" t="s">
        <v>1955</v>
      </c>
      <c r="X24" s="69"/>
      <c r="Y24" s="69"/>
      <c r="Z24" s="69"/>
      <c r="AA24" s="69"/>
      <c r="AB24" s="69"/>
      <c r="AC24" s="69"/>
    </row>
    <row r="25" spans="2:29" ht="15.75" thickBot="1">
      <c r="B25" s="81">
        <v>16</v>
      </c>
      <c r="C25" s="2775" t="s">
        <v>1956</v>
      </c>
      <c r="D25" s="2490"/>
      <c r="E25" s="2490"/>
      <c r="F25" s="2490"/>
      <c r="G25" s="2490"/>
      <c r="H25" s="45" t="s">
        <v>1957</v>
      </c>
      <c r="I25" s="87" t="s">
        <v>636</v>
      </c>
      <c r="J25" s="768">
        <f>'1.4. Źródło c.w.u.'!F65</f>
        <v>0</v>
      </c>
      <c r="L25" s="81">
        <v>16</v>
      </c>
      <c r="M25" s="2775" t="s">
        <v>1956</v>
      </c>
      <c r="N25" s="2490"/>
      <c r="O25" s="2490"/>
      <c r="P25" s="2490"/>
      <c r="Q25" s="2490"/>
      <c r="R25" s="45" t="s">
        <v>1957</v>
      </c>
      <c r="S25" s="87" t="s">
        <v>636</v>
      </c>
      <c r="T25" s="768">
        <f>J25</f>
        <v>0</v>
      </c>
      <c r="V25" s="1444" t="s">
        <v>1958</v>
      </c>
      <c r="W25" s="1486" t="s">
        <v>1959</v>
      </c>
      <c r="X25" s="69"/>
      <c r="Y25" s="69"/>
      <c r="Z25" s="69"/>
      <c r="AA25" s="69"/>
      <c r="AB25" s="69"/>
      <c r="AC25" s="69"/>
    </row>
    <row r="26" spans="2:29">
      <c r="B26" s="81">
        <v>17</v>
      </c>
      <c r="C26" s="2775" t="s">
        <v>1960</v>
      </c>
      <c r="D26" s="2490"/>
      <c r="E26" s="2490"/>
      <c r="F26" s="2490"/>
      <c r="G26" s="2490"/>
      <c r="H26" s="87" t="s">
        <v>1961</v>
      </c>
      <c r="I26" s="87" t="s">
        <v>636</v>
      </c>
      <c r="J26" s="768">
        <f>'1.4. Źródło c.w.u.'!F66</f>
        <v>0</v>
      </c>
      <c r="L26" s="81">
        <v>17</v>
      </c>
      <c r="M26" s="2775" t="s">
        <v>1960</v>
      </c>
      <c r="N26" s="2490"/>
      <c r="O26" s="2490"/>
      <c r="P26" s="2490"/>
      <c r="Q26" s="2490"/>
      <c r="R26" s="87" t="s">
        <v>1961</v>
      </c>
      <c r="S26" s="87" t="s">
        <v>636</v>
      </c>
      <c r="T26" s="768">
        <f>J26</f>
        <v>0</v>
      </c>
      <c r="V26" s="2286"/>
      <c r="W26" s="2287"/>
      <c r="X26" s="2287"/>
      <c r="Y26" s="2287"/>
      <c r="Z26" s="2287"/>
      <c r="AA26" s="2287"/>
      <c r="AB26" s="2287"/>
      <c r="AC26" s="2288"/>
    </row>
    <row r="27" spans="2:29">
      <c r="B27" s="81">
        <v>18</v>
      </c>
      <c r="C27" s="2775" t="s">
        <v>1962</v>
      </c>
      <c r="D27" s="2490"/>
      <c r="E27" s="2490"/>
      <c r="F27" s="2490"/>
      <c r="G27" s="2490"/>
      <c r="H27" s="45" t="s">
        <v>1963</v>
      </c>
      <c r="I27" s="87" t="s">
        <v>631</v>
      </c>
      <c r="J27" s="768">
        <f>J23*J25</f>
        <v>0</v>
      </c>
      <c r="L27" s="81">
        <v>18</v>
      </c>
      <c r="M27" s="2775" t="s">
        <v>1962</v>
      </c>
      <c r="N27" s="2490"/>
      <c r="O27" s="2490"/>
      <c r="P27" s="2490"/>
      <c r="Q27" s="2490"/>
      <c r="R27" s="45" t="s">
        <v>1963</v>
      </c>
      <c r="S27" s="87" t="s">
        <v>631</v>
      </c>
      <c r="T27" s="768">
        <f>T23*T25</f>
        <v>0</v>
      </c>
      <c r="V27" s="2289"/>
      <c r="W27" s="2290"/>
      <c r="X27" s="2290"/>
      <c r="Y27" s="2290"/>
      <c r="Z27" s="2290"/>
      <c r="AA27" s="2290"/>
      <c r="AB27" s="2290"/>
      <c r="AC27" s="2291"/>
    </row>
    <row r="28" spans="2:29" ht="15.75" thickBot="1">
      <c r="B28" s="81">
        <v>19</v>
      </c>
      <c r="C28" s="2775" t="s">
        <v>1964</v>
      </c>
      <c r="D28" s="2490"/>
      <c r="E28" s="2490"/>
      <c r="F28" s="2490"/>
      <c r="G28" s="2490"/>
      <c r="H28" s="45" t="s">
        <v>1965</v>
      </c>
      <c r="I28" s="87" t="s">
        <v>631</v>
      </c>
      <c r="J28" s="768">
        <v>0</v>
      </c>
      <c r="L28" s="81">
        <v>19</v>
      </c>
      <c r="M28" s="2775" t="s">
        <v>1964</v>
      </c>
      <c r="N28" s="2490"/>
      <c r="O28" s="2490"/>
      <c r="P28" s="2490"/>
      <c r="Q28" s="2490"/>
      <c r="R28" s="45" t="s">
        <v>1965</v>
      </c>
      <c r="S28" s="87" t="s">
        <v>631</v>
      </c>
      <c r="T28" s="768">
        <f>T24*T26</f>
        <v>0</v>
      </c>
      <c r="V28" s="2292"/>
      <c r="W28" s="2293"/>
      <c r="X28" s="2293"/>
      <c r="Y28" s="2293"/>
      <c r="Z28" s="2293"/>
      <c r="AA28" s="2293"/>
      <c r="AB28" s="2293"/>
      <c r="AC28" s="2294"/>
    </row>
    <row r="29" spans="2:29">
      <c r="B29" s="81">
        <v>20</v>
      </c>
      <c r="C29" s="2775" t="s">
        <v>1966</v>
      </c>
      <c r="D29" s="2490"/>
      <c r="E29" s="2490"/>
      <c r="F29" s="2490"/>
      <c r="G29" s="2490"/>
      <c r="H29" s="45" t="s">
        <v>1967</v>
      </c>
      <c r="I29" s="87" t="s">
        <v>631</v>
      </c>
      <c r="J29" s="768">
        <v>0</v>
      </c>
      <c r="L29" s="81">
        <v>20</v>
      </c>
      <c r="M29" s="2775" t="s">
        <v>1966</v>
      </c>
      <c r="N29" s="2490"/>
      <c r="O29" s="2490"/>
      <c r="P29" s="2490"/>
      <c r="Q29" s="2490"/>
      <c r="R29" s="45" t="s">
        <v>1967</v>
      </c>
      <c r="S29" s="87" t="s">
        <v>631</v>
      </c>
      <c r="T29" s="768">
        <v>0</v>
      </c>
    </row>
    <row r="30" spans="2:29" ht="26.1" customHeight="1">
      <c r="B30" s="81">
        <v>21</v>
      </c>
      <c r="C30" s="2803" t="s">
        <v>1968</v>
      </c>
      <c r="D30" s="2791"/>
      <c r="E30" s="2791"/>
      <c r="F30" s="2791"/>
      <c r="G30" s="2791"/>
      <c r="H30" s="45" t="s">
        <v>1969</v>
      </c>
      <c r="I30" s="87" t="s">
        <v>631</v>
      </c>
      <c r="J30" s="768">
        <f>J27-J28-J29</f>
        <v>0</v>
      </c>
      <c r="L30" s="81">
        <v>21</v>
      </c>
      <c r="M30" s="2803" t="s">
        <v>1968</v>
      </c>
      <c r="N30" s="2791"/>
      <c r="O30" s="2791"/>
      <c r="P30" s="2791"/>
      <c r="Q30" s="2791"/>
      <c r="R30" s="45" t="s">
        <v>1969</v>
      </c>
      <c r="S30" s="87" t="s">
        <v>631</v>
      </c>
      <c r="T30" s="768">
        <f>T27-T28-T29</f>
        <v>0</v>
      </c>
    </row>
    <row r="31" spans="2:29">
      <c r="B31" s="81">
        <v>22</v>
      </c>
      <c r="C31" s="2775" t="s">
        <v>1970</v>
      </c>
      <c r="D31" s="2490"/>
      <c r="E31" s="2490"/>
      <c r="F31" s="2490"/>
      <c r="G31" s="2490"/>
      <c r="H31" s="45" t="s">
        <v>1971</v>
      </c>
      <c r="I31" s="87" t="s">
        <v>1777</v>
      </c>
      <c r="J31" s="768"/>
      <c r="L31" s="81">
        <v>22</v>
      </c>
      <c r="M31" s="2775" t="s">
        <v>1970</v>
      </c>
      <c r="N31" s="2490"/>
      <c r="O31" s="2490"/>
      <c r="P31" s="2490"/>
      <c r="Q31" s="2490"/>
      <c r="R31" s="45" t="s">
        <v>1971</v>
      </c>
      <c r="S31" s="87" t="s">
        <v>1777</v>
      </c>
      <c r="T31" s="768"/>
    </row>
    <row r="32" spans="2:29">
      <c r="B32" s="81">
        <v>23</v>
      </c>
      <c r="C32" s="2775" t="s">
        <v>1972</v>
      </c>
      <c r="D32" s="2490"/>
      <c r="E32" s="2490"/>
      <c r="F32" s="2490"/>
      <c r="G32" s="2490"/>
      <c r="H32" s="45" t="s">
        <v>1973</v>
      </c>
      <c r="I32" s="87" t="s">
        <v>382</v>
      </c>
      <c r="J32" s="768">
        <f>J18*J31</f>
        <v>0</v>
      </c>
      <c r="L32" s="81">
        <v>23</v>
      </c>
      <c r="M32" s="2775" t="s">
        <v>1972</v>
      </c>
      <c r="N32" s="2490"/>
      <c r="O32" s="2490"/>
      <c r="P32" s="2490"/>
      <c r="Q32" s="2490"/>
      <c r="R32" s="45" t="s">
        <v>1973</v>
      </c>
      <c r="S32" s="87" t="s">
        <v>382</v>
      </c>
      <c r="T32" s="768">
        <f>T18*T31</f>
        <v>0</v>
      </c>
    </row>
    <row r="33" spans="2:26" ht="15.75" thickBot="1">
      <c r="B33" s="212">
        <v>24</v>
      </c>
      <c r="C33" s="2797" t="s">
        <v>1974</v>
      </c>
      <c r="D33" s="2785"/>
      <c r="E33" s="2785"/>
      <c r="F33" s="2785"/>
      <c r="G33" s="2785"/>
      <c r="H33" s="46" t="s">
        <v>693</v>
      </c>
      <c r="I33" s="1320" t="s">
        <v>1722</v>
      </c>
      <c r="J33" s="561">
        <f>IFERROR(J32/J30,)</f>
        <v>0</v>
      </c>
      <c r="L33" s="212">
        <v>24</v>
      </c>
      <c r="M33" s="2797" t="s">
        <v>1974</v>
      </c>
      <c r="N33" s="2785"/>
      <c r="O33" s="2785"/>
      <c r="P33" s="2785"/>
      <c r="Q33" s="2785"/>
      <c r="R33" s="46" t="s">
        <v>693</v>
      </c>
      <c r="S33" s="1320" t="s">
        <v>1722</v>
      </c>
      <c r="T33" s="561">
        <f>IFERROR(T32/T30,)</f>
        <v>0</v>
      </c>
    </row>
    <row r="36" spans="2:26">
      <c r="B36" s="2700" t="s">
        <v>1975</v>
      </c>
      <c r="C36" s="2700"/>
      <c r="D36" s="2700"/>
      <c r="E36" s="2700"/>
      <c r="F36" s="2700"/>
      <c r="G36" s="2700"/>
      <c r="H36" s="2700"/>
      <c r="I36" s="2700"/>
      <c r="J36" s="2700"/>
      <c r="L36" s="2700" t="s">
        <v>1975</v>
      </c>
      <c r="M36" s="2700"/>
      <c r="N36" s="2700"/>
      <c r="O36" s="2700"/>
      <c r="P36" s="2700"/>
      <c r="Q36" s="2700"/>
      <c r="R36" s="2700"/>
      <c r="S36" s="2700"/>
      <c r="T36" s="2700"/>
    </row>
    <row r="37" spans="2:26" ht="7.5" customHeight="1"/>
    <row r="38" spans="2:26" ht="15.75" thickBot="1">
      <c r="B38" s="2780" t="s">
        <v>1812</v>
      </c>
      <c r="C38" s="2753"/>
      <c r="D38" s="2780" t="s">
        <v>217</v>
      </c>
      <c r="E38" s="2753"/>
      <c r="F38" s="2753"/>
      <c r="G38" s="2753"/>
      <c r="H38" s="2753"/>
      <c r="I38" s="2753"/>
      <c r="J38" s="2753"/>
      <c r="K38" s="1314"/>
      <c r="L38" s="2780" t="s">
        <v>1976</v>
      </c>
      <c r="M38" s="2753"/>
      <c r="N38" s="2780" t="s">
        <v>218</v>
      </c>
      <c r="O38" s="2753"/>
      <c r="P38" s="2753"/>
      <c r="Q38" s="2753"/>
      <c r="R38" s="2753"/>
      <c r="S38" s="2753"/>
      <c r="T38" s="2753"/>
    </row>
    <row r="39" spans="2:26" ht="15.75" thickBot="1">
      <c r="B39" s="71" t="s">
        <v>79</v>
      </c>
      <c r="C39" s="2179" t="s">
        <v>1977</v>
      </c>
      <c r="D39" s="2781"/>
      <c r="E39" s="2781"/>
      <c r="F39" s="2179" t="s">
        <v>829</v>
      </c>
      <c r="G39" s="1642"/>
      <c r="H39" s="1642"/>
      <c r="I39" s="1642"/>
      <c r="J39" s="1643"/>
      <c r="K39" s="396"/>
      <c r="L39" s="71" t="s">
        <v>79</v>
      </c>
      <c r="M39" s="2179" t="s">
        <v>1977</v>
      </c>
      <c r="N39" s="2781"/>
      <c r="O39" s="2781"/>
      <c r="P39" s="2179" t="s">
        <v>829</v>
      </c>
      <c r="Q39" s="1642"/>
      <c r="R39" s="1642"/>
      <c r="S39" s="1642"/>
      <c r="T39" s="1643"/>
    </row>
    <row r="40" spans="2:26">
      <c r="B40" s="207">
        <v>1</v>
      </c>
      <c r="C40" s="2809" t="s">
        <v>1333</v>
      </c>
      <c r="D40" s="2810"/>
      <c r="E40" s="2810"/>
      <c r="F40" s="2254"/>
      <c r="G40" s="1644"/>
      <c r="H40" s="1644"/>
      <c r="I40" s="1644"/>
      <c r="J40" s="1645"/>
      <c r="L40" s="207">
        <v>1</v>
      </c>
      <c r="M40" s="2809" t="s">
        <v>1333</v>
      </c>
      <c r="N40" s="2810"/>
      <c r="O40" s="2810"/>
      <c r="P40" s="2254"/>
      <c r="Q40" s="1644"/>
      <c r="R40" s="1644"/>
      <c r="S40" s="1644"/>
      <c r="T40" s="1645"/>
    </row>
    <row r="41" spans="2:26">
      <c r="B41" s="81">
        <v>2</v>
      </c>
      <c r="C41" s="2244" t="s">
        <v>1923</v>
      </c>
      <c r="D41" s="2772"/>
      <c r="E41" s="2772"/>
      <c r="F41" s="2244"/>
      <c r="G41" s="1648"/>
      <c r="H41" s="1648"/>
      <c r="I41" s="1648"/>
      <c r="J41" s="1688"/>
      <c r="L41" s="81">
        <v>2</v>
      </c>
      <c r="M41" s="2244" t="s">
        <v>1923</v>
      </c>
      <c r="N41" s="2772"/>
      <c r="O41" s="2772"/>
      <c r="P41" s="2244"/>
      <c r="Q41" s="1648"/>
      <c r="R41" s="1648"/>
      <c r="S41" s="1648"/>
      <c r="T41" s="1688"/>
    </row>
    <row r="42" spans="2:26" ht="15.75" thickBot="1">
      <c r="B42" s="212">
        <v>3</v>
      </c>
      <c r="C42" s="2804" t="s">
        <v>1978</v>
      </c>
      <c r="D42" s="2805"/>
      <c r="E42" s="2805"/>
      <c r="F42" s="2247"/>
      <c r="G42" s="1646"/>
      <c r="H42" s="1646"/>
      <c r="I42" s="1646"/>
      <c r="J42" s="1647"/>
      <c r="L42" s="212">
        <v>3</v>
      </c>
      <c r="M42" s="2804" t="s">
        <v>1978</v>
      </c>
      <c r="N42" s="2805"/>
      <c r="O42" s="2805"/>
      <c r="P42" s="2247"/>
      <c r="Q42" s="1646"/>
      <c r="R42" s="1646"/>
      <c r="S42" s="1646"/>
      <c r="T42" s="1647"/>
    </row>
    <row r="43" spans="2:26" ht="15.75" thickBot="1"/>
    <row r="44" spans="2:26" ht="15.75" thickBot="1">
      <c r="B44" s="1315" t="s">
        <v>86</v>
      </c>
      <c r="C44" s="2806" t="s">
        <v>1975</v>
      </c>
      <c r="D44" s="2807"/>
      <c r="E44" s="2807"/>
      <c r="F44" s="2807"/>
      <c r="G44" s="2808"/>
      <c r="H44" s="1685" t="s">
        <v>870</v>
      </c>
      <c r="I44" s="1686"/>
      <c r="J44" s="1687"/>
      <c r="L44" s="1315" t="s">
        <v>86</v>
      </c>
      <c r="M44" s="2806" t="s">
        <v>1975</v>
      </c>
      <c r="N44" s="2807"/>
      <c r="O44" s="2807"/>
      <c r="P44" s="2807"/>
      <c r="Q44" s="2808"/>
      <c r="R44" s="1685" t="s">
        <v>870</v>
      </c>
      <c r="S44" s="1686"/>
      <c r="T44" s="1687"/>
    </row>
    <row r="45" spans="2:26">
      <c r="B45" s="73">
        <v>1</v>
      </c>
      <c r="C45" s="2798" t="s">
        <v>1979</v>
      </c>
      <c r="D45" s="2796"/>
      <c r="E45" s="2796"/>
      <c r="F45" s="2796"/>
      <c r="G45" s="2796"/>
      <c r="H45" s="47" t="s">
        <v>1980</v>
      </c>
      <c r="I45" s="47" t="s">
        <v>342</v>
      </c>
      <c r="J45" s="1321"/>
      <c r="L45" s="73">
        <v>1</v>
      </c>
      <c r="M45" s="2798" t="s">
        <v>1979</v>
      </c>
      <c r="N45" s="2796"/>
      <c r="O45" s="2796"/>
      <c r="P45" s="2796"/>
      <c r="Q45" s="2796"/>
      <c r="R45" s="47" t="s">
        <v>1980</v>
      </c>
      <c r="S45" s="47" t="s">
        <v>342</v>
      </c>
      <c r="T45" s="1321"/>
    </row>
    <row r="46" spans="2:26">
      <c r="B46" s="80">
        <v>2</v>
      </c>
      <c r="C46" s="2775" t="s">
        <v>1981</v>
      </c>
      <c r="D46" s="2490"/>
      <c r="E46" s="2490"/>
      <c r="F46" s="2490"/>
      <c r="G46" s="2490"/>
      <c r="H46" s="45" t="s">
        <v>1929</v>
      </c>
      <c r="I46" s="45" t="s">
        <v>119</v>
      </c>
      <c r="J46" s="1113"/>
      <c r="L46" s="80">
        <v>2</v>
      </c>
      <c r="M46" s="2775" t="s">
        <v>1981</v>
      </c>
      <c r="N46" s="2490"/>
      <c r="O46" s="2490"/>
      <c r="P46" s="2490"/>
      <c r="Q46" s="2490"/>
      <c r="R46" s="45" t="s">
        <v>1929</v>
      </c>
      <c r="S46" s="45" t="s">
        <v>119</v>
      </c>
      <c r="T46" s="1113"/>
      <c r="X46" s="1322"/>
      <c r="Z46" s="1323"/>
    </row>
    <row r="47" spans="2:26">
      <c r="B47" s="80">
        <v>3</v>
      </c>
      <c r="C47" s="2775" t="s">
        <v>1982</v>
      </c>
      <c r="D47" s="2490"/>
      <c r="E47" s="2490"/>
      <c r="F47" s="2490"/>
      <c r="G47" s="2490"/>
      <c r="H47" s="45" t="s">
        <v>1931</v>
      </c>
      <c r="I47" s="45" t="s">
        <v>302</v>
      </c>
      <c r="J47" s="1113">
        <f>0.01*J45*J46</f>
        <v>0</v>
      </c>
      <c r="L47" s="80">
        <v>3</v>
      </c>
      <c r="M47" s="2775" t="s">
        <v>1982</v>
      </c>
      <c r="N47" s="2490"/>
      <c r="O47" s="2490"/>
      <c r="P47" s="2490"/>
      <c r="Q47" s="2490"/>
      <c r="R47" s="45" t="s">
        <v>1931</v>
      </c>
      <c r="S47" s="45" t="s">
        <v>302</v>
      </c>
      <c r="T47" s="1113">
        <f>0.01*T45*T46</f>
        <v>0</v>
      </c>
      <c r="X47" s="1322"/>
      <c r="Z47" s="1323"/>
    </row>
    <row r="48" spans="2:26" ht="14.65" customHeight="1">
      <c r="B48" s="1317">
        <v>4</v>
      </c>
      <c r="C48" s="2775" t="s">
        <v>1983</v>
      </c>
      <c r="D48" s="2490"/>
      <c r="E48" s="2490"/>
      <c r="F48" s="2490"/>
      <c r="G48" s="2490"/>
      <c r="H48" s="45" t="s">
        <v>1984</v>
      </c>
      <c r="I48" s="45" t="s">
        <v>1937</v>
      </c>
      <c r="J48" s="1113"/>
      <c r="L48" s="1317">
        <v>4</v>
      </c>
      <c r="M48" s="2775" t="s">
        <v>1983</v>
      </c>
      <c r="N48" s="2490"/>
      <c r="O48" s="2490"/>
      <c r="P48" s="2490"/>
      <c r="Q48" s="2490"/>
      <c r="R48" s="45" t="s">
        <v>1984</v>
      </c>
      <c r="S48" s="45" t="s">
        <v>1937</v>
      </c>
      <c r="T48" s="1113"/>
      <c r="X48" s="1322"/>
      <c r="Z48" s="1323"/>
    </row>
    <row r="49" spans="2:29">
      <c r="B49" s="80">
        <v>5</v>
      </c>
      <c r="C49" s="2775" t="s">
        <v>1985</v>
      </c>
      <c r="D49" s="2490"/>
      <c r="E49" s="2490"/>
      <c r="F49" s="2490"/>
      <c r="G49" s="2490"/>
      <c r="H49" s="45" t="s">
        <v>1933</v>
      </c>
      <c r="I49" s="1316" t="s">
        <v>1934</v>
      </c>
      <c r="J49" s="1113"/>
      <c r="L49" s="80">
        <v>5</v>
      </c>
      <c r="M49" s="2775" t="s">
        <v>1985</v>
      </c>
      <c r="N49" s="2490"/>
      <c r="O49" s="2490"/>
      <c r="P49" s="2490"/>
      <c r="Q49" s="2490"/>
      <c r="R49" s="45" t="s">
        <v>1933</v>
      </c>
      <c r="S49" s="1316" t="s">
        <v>1934</v>
      </c>
      <c r="T49" s="1113"/>
      <c r="X49" s="1322"/>
      <c r="Z49" s="1323"/>
    </row>
    <row r="50" spans="2:29" ht="14.65" customHeight="1">
      <c r="B50" s="1317">
        <v>6</v>
      </c>
      <c r="C50" s="2775" t="s">
        <v>1986</v>
      </c>
      <c r="D50" s="2490"/>
      <c r="E50" s="2490"/>
      <c r="F50" s="2490"/>
      <c r="G50" s="2490"/>
      <c r="H50" s="45" t="s">
        <v>1936</v>
      </c>
      <c r="I50" s="45" t="s">
        <v>1987</v>
      </c>
      <c r="J50" s="1113"/>
      <c r="L50" s="1317">
        <v>6</v>
      </c>
      <c r="M50" s="2775" t="s">
        <v>1986</v>
      </c>
      <c r="N50" s="2490"/>
      <c r="O50" s="2490"/>
      <c r="P50" s="2490"/>
      <c r="Q50" s="2490"/>
      <c r="R50" s="45" t="s">
        <v>1936</v>
      </c>
      <c r="S50" s="45" t="s">
        <v>1987</v>
      </c>
      <c r="T50" s="1113"/>
      <c r="X50" s="1322"/>
      <c r="Z50" s="1323"/>
    </row>
    <row r="51" spans="2:29" ht="14.65" customHeight="1">
      <c r="B51" s="80">
        <v>7</v>
      </c>
      <c r="C51" s="2775" t="s">
        <v>1988</v>
      </c>
      <c r="D51" s="2490"/>
      <c r="E51" s="2490"/>
      <c r="F51" s="2490"/>
      <c r="G51" s="2490"/>
      <c r="H51" s="45" t="s">
        <v>247</v>
      </c>
      <c r="I51" s="45" t="s">
        <v>726</v>
      </c>
      <c r="J51" s="1113"/>
      <c r="L51" s="80">
        <v>7</v>
      </c>
      <c r="M51" s="2775" t="s">
        <v>1988</v>
      </c>
      <c r="N51" s="2490"/>
      <c r="O51" s="2490"/>
      <c r="P51" s="2490"/>
      <c r="Q51" s="2490"/>
      <c r="R51" s="45" t="s">
        <v>247</v>
      </c>
      <c r="S51" s="45" t="s">
        <v>726</v>
      </c>
      <c r="T51" s="1113"/>
      <c r="X51" s="1322"/>
      <c r="Z51" s="1323"/>
    </row>
    <row r="52" spans="2:29" ht="24.6" customHeight="1">
      <c r="B52" s="80">
        <v>8</v>
      </c>
      <c r="C52" s="2803" t="s">
        <v>1989</v>
      </c>
      <c r="D52" s="2803"/>
      <c r="E52" s="2803"/>
      <c r="F52" s="2803"/>
      <c r="G52" s="2803"/>
      <c r="H52" s="45" t="s">
        <v>1990</v>
      </c>
      <c r="I52" s="45" t="s">
        <v>730</v>
      </c>
      <c r="J52" s="1113"/>
      <c r="L52" s="80">
        <v>8</v>
      </c>
      <c r="M52" s="2803" t="s">
        <v>1989</v>
      </c>
      <c r="N52" s="2803"/>
      <c r="O52" s="2803"/>
      <c r="P52" s="2803"/>
      <c r="Q52" s="2803"/>
      <c r="R52" s="45" t="s">
        <v>1990</v>
      </c>
      <c r="S52" s="45" t="s">
        <v>730</v>
      </c>
      <c r="T52" s="1113"/>
      <c r="X52" s="1322"/>
      <c r="Z52" s="1323"/>
    </row>
    <row r="53" spans="2:29" ht="14.65" customHeight="1">
      <c r="B53" s="1317">
        <v>9</v>
      </c>
      <c r="C53" s="2775" t="s">
        <v>1991</v>
      </c>
      <c r="D53" s="2490"/>
      <c r="E53" s="2490"/>
      <c r="F53" s="2490"/>
      <c r="G53" s="2490"/>
      <c r="H53" s="45" t="s">
        <v>1941</v>
      </c>
      <c r="I53" s="45" t="s">
        <v>726</v>
      </c>
      <c r="J53" s="155">
        <f>J51*J52</f>
        <v>0</v>
      </c>
      <c r="L53" s="1317">
        <v>9</v>
      </c>
      <c r="M53" s="2775" t="s">
        <v>1991</v>
      </c>
      <c r="N53" s="2490"/>
      <c r="O53" s="2490"/>
      <c r="P53" s="2490"/>
      <c r="Q53" s="2490"/>
      <c r="R53" s="45" t="s">
        <v>1941</v>
      </c>
      <c r="S53" s="45" t="s">
        <v>726</v>
      </c>
      <c r="T53" s="155">
        <f>T51*T52</f>
        <v>0</v>
      </c>
      <c r="X53" s="1322"/>
      <c r="Z53" s="1323"/>
    </row>
    <row r="54" spans="2:29">
      <c r="B54" s="80">
        <v>10</v>
      </c>
      <c r="C54" s="2775" t="s">
        <v>1992</v>
      </c>
      <c r="D54" s="2490"/>
      <c r="E54" s="2490"/>
      <c r="F54" s="2490"/>
      <c r="G54" s="2490"/>
      <c r="H54" s="87" t="s">
        <v>1993</v>
      </c>
      <c r="I54" s="1318" t="s">
        <v>1994</v>
      </c>
      <c r="J54" s="768">
        <f>J50*J52</f>
        <v>0</v>
      </c>
      <c r="L54" s="80">
        <v>10</v>
      </c>
      <c r="M54" s="2775" t="s">
        <v>1992</v>
      </c>
      <c r="N54" s="2490"/>
      <c r="O54" s="2490"/>
      <c r="P54" s="2490"/>
      <c r="Q54" s="2490"/>
      <c r="R54" s="87" t="s">
        <v>1993</v>
      </c>
      <c r="S54" s="1318" t="s">
        <v>1994</v>
      </c>
      <c r="T54" s="768">
        <f>T50*T52</f>
        <v>0</v>
      </c>
      <c r="X54" s="1322"/>
      <c r="Z54" s="1323"/>
    </row>
    <row r="55" spans="2:29">
      <c r="B55" s="1317">
        <v>11</v>
      </c>
      <c r="C55" s="2775" t="s">
        <v>1995</v>
      </c>
      <c r="D55" s="2490"/>
      <c r="E55" s="2490"/>
      <c r="F55" s="2490"/>
      <c r="G55" s="2490"/>
      <c r="H55" s="87" t="s">
        <v>1996</v>
      </c>
      <c r="I55" s="1318" t="s">
        <v>1997</v>
      </c>
      <c r="J55" s="768"/>
      <c r="L55" s="1317">
        <v>11</v>
      </c>
      <c r="M55" s="2775" t="s">
        <v>1995</v>
      </c>
      <c r="N55" s="2490"/>
      <c r="O55" s="2490"/>
      <c r="P55" s="2490"/>
      <c r="Q55" s="2490"/>
      <c r="R55" s="87" t="s">
        <v>1996</v>
      </c>
      <c r="S55" s="1318" t="s">
        <v>1997</v>
      </c>
      <c r="T55" s="768"/>
      <c r="V55" s="1484" t="s">
        <v>1947</v>
      </c>
      <c r="W55" s="4"/>
      <c r="X55" s="4"/>
      <c r="Y55" s="4"/>
      <c r="Z55" s="4"/>
      <c r="AA55" s="4"/>
      <c r="AB55" s="4"/>
      <c r="AC55" s="4"/>
    </row>
    <row r="56" spans="2:29" ht="14.45" customHeight="1">
      <c r="B56" s="1317">
        <v>12</v>
      </c>
      <c r="C56" s="2775" t="s">
        <v>1998</v>
      </c>
      <c r="D56" s="2490"/>
      <c r="E56" s="2490"/>
      <c r="F56" s="2490"/>
      <c r="G56" s="2490"/>
      <c r="H56" s="87" t="s">
        <v>1999</v>
      </c>
      <c r="I56" s="87" t="s">
        <v>302</v>
      </c>
      <c r="J56" s="768">
        <f>J54*J55</f>
        <v>0</v>
      </c>
      <c r="L56" s="1317">
        <v>12</v>
      </c>
      <c r="M56" s="2775" t="s">
        <v>1998</v>
      </c>
      <c r="N56" s="2490"/>
      <c r="O56" s="2490"/>
      <c r="P56" s="2490"/>
      <c r="Q56" s="2490"/>
      <c r="R56" s="87" t="s">
        <v>1999</v>
      </c>
      <c r="S56" s="87" t="s">
        <v>302</v>
      </c>
      <c r="T56" s="768">
        <f>T54*T55</f>
        <v>0</v>
      </c>
      <c r="V56" s="2775" t="s">
        <v>2000</v>
      </c>
      <c r="W56" s="2490"/>
      <c r="X56" s="2490"/>
      <c r="Y56" s="2490"/>
      <c r="Z56" s="2490"/>
      <c r="AA56" s="87" t="s">
        <v>1999</v>
      </c>
      <c r="AB56" s="87" t="s">
        <v>302</v>
      </c>
      <c r="AC56" s="768"/>
    </row>
    <row r="57" spans="2:29" ht="14.65" customHeight="1">
      <c r="B57" s="80" t="s">
        <v>2001</v>
      </c>
      <c r="C57" s="2775" t="s">
        <v>2002</v>
      </c>
      <c r="D57" s="2490"/>
      <c r="E57" s="2490"/>
      <c r="F57" s="2490"/>
      <c r="G57" s="2490"/>
      <c r="H57" s="45" t="s">
        <v>2003</v>
      </c>
      <c r="I57" s="87" t="s">
        <v>302</v>
      </c>
      <c r="J57" s="768"/>
      <c r="L57" s="80" t="s">
        <v>2001</v>
      </c>
      <c r="M57" s="2775" t="s">
        <v>2002</v>
      </c>
      <c r="N57" s="2490"/>
      <c r="O57" s="2490"/>
      <c r="P57" s="2490"/>
      <c r="Q57" s="2490"/>
      <c r="R57" s="45" t="s">
        <v>2003</v>
      </c>
      <c r="S57" s="87" t="s">
        <v>302</v>
      </c>
      <c r="T57" s="768"/>
      <c r="V57" s="2773" t="s">
        <v>1951</v>
      </c>
      <c r="W57" s="2773"/>
      <c r="X57" s="2773"/>
      <c r="Y57" s="2773"/>
      <c r="Z57" s="2773"/>
      <c r="AA57" s="2773"/>
      <c r="AB57" s="2773"/>
      <c r="AC57" s="2773"/>
    </row>
    <row r="58" spans="2:29">
      <c r="B58" s="81" t="s">
        <v>2004</v>
      </c>
      <c r="C58" s="2775" t="s">
        <v>2005</v>
      </c>
      <c r="D58" s="2490"/>
      <c r="E58" s="2490"/>
      <c r="F58" s="2490"/>
      <c r="G58" s="2490"/>
      <c r="H58" s="45" t="s">
        <v>2006</v>
      </c>
      <c r="I58" s="87" t="s">
        <v>302</v>
      </c>
      <c r="J58" s="768">
        <f>J56-J57</f>
        <v>0</v>
      </c>
      <c r="L58" s="81" t="s">
        <v>2004</v>
      </c>
      <c r="M58" s="2775" t="s">
        <v>2005</v>
      </c>
      <c r="N58" s="2490"/>
      <c r="O58" s="2490"/>
      <c r="P58" s="2490"/>
      <c r="Q58" s="2490"/>
      <c r="R58" s="45" t="s">
        <v>2006</v>
      </c>
      <c r="S58" s="87" t="s">
        <v>302</v>
      </c>
      <c r="T58" s="768">
        <f>T56-T57</f>
        <v>0</v>
      </c>
      <c r="V58" s="2022"/>
      <c r="W58" s="2022"/>
      <c r="X58" s="2022"/>
      <c r="Y58" s="2022"/>
      <c r="Z58" s="2022"/>
      <c r="AA58" s="2022"/>
      <c r="AB58" s="2022"/>
      <c r="AC58" s="2022"/>
    </row>
    <row r="59" spans="2:29" ht="14.65" customHeight="1">
      <c r="B59" s="80">
        <v>13</v>
      </c>
      <c r="C59" s="2775" t="s">
        <v>2007</v>
      </c>
      <c r="D59" s="2490"/>
      <c r="E59" s="2490"/>
      <c r="F59" s="2490"/>
      <c r="G59" s="2490"/>
      <c r="H59" s="45" t="s">
        <v>2008</v>
      </c>
      <c r="I59" s="87" t="s">
        <v>636</v>
      </c>
      <c r="J59" s="768"/>
      <c r="L59" s="80">
        <v>13</v>
      </c>
      <c r="M59" s="2775" t="s">
        <v>2007</v>
      </c>
      <c r="N59" s="2490"/>
      <c r="O59" s="2490"/>
      <c r="P59" s="2490"/>
      <c r="Q59" s="2490"/>
      <c r="R59" s="45" t="s">
        <v>2008</v>
      </c>
      <c r="S59" s="87" t="s">
        <v>636</v>
      </c>
      <c r="T59" s="768"/>
      <c r="V59" s="1485" t="e">
        <f>(T56-AC56)/T56</f>
        <v>#DIV/0!</v>
      </c>
      <c r="W59" s="69" t="s">
        <v>1955</v>
      </c>
      <c r="X59" s="69"/>
      <c r="Y59" s="69"/>
      <c r="Z59" s="69"/>
      <c r="AA59" s="69"/>
      <c r="AB59" s="69"/>
      <c r="AC59" s="69"/>
    </row>
    <row r="60" spans="2:29" ht="14.65" customHeight="1" thickBot="1">
      <c r="B60" s="1317">
        <v>14</v>
      </c>
      <c r="C60" s="2775" t="s">
        <v>2009</v>
      </c>
      <c r="D60" s="2490"/>
      <c r="E60" s="2490"/>
      <c r="F60" s="2490"/>
      <c r="G60" s="2490"/>
      <c r="H60" s="45" t="s">
        <v>2010</v>
      </c>
      <c r="I60" s="87" t="s">
        <v>636</v>
      </c>
      <c r="J60" s="768"/>
      <c r="L60" s="1317">
        <v>14</v>
      </c>
      <c r="M60" s="2775" t="s">
        <v>2009</v>
      </c>
      <c r="N60" s="2490"/>
      <c r="O60" s="2490"/>
      <c r="P60" s="2490"/>
      <c r="Q60" s="2490"/>
      <c r="R60" s="45" t="s">
        <v>2010</v>
      </c>
      <c r="S60" s="87" t="s">
        <v>636</v>
      </c>
      <c r="T60" s="768"/>
      <c r="V60" s="1444" t="s">
        <v>1958</v>
      </c>
      <c r="W60" s="1486" t="s">
        <v>1959</v>
      </c>
      <c r="X60" s="69"/>
      <c r="Y60" s="69"/>
      <c r="Z60" s="69"/>
      <c r="AA60" s="69"/>
      <c r="AB60" s="69"/>
      <c r="AC60" s="69"/>
    </row>
    <row r="61" spans="2:29" ht="22.5" customHeight="1">
      <c r="B61" s="1317">
        <v>15</v>
      </c>
      <c r="C61" s="2803" t="s">
        <v>2011</v>
      </c>
      <c r="D61" s="2791"/>
      <c r="E61" s="2791"/>
      <c r="F61" s="2791"/>
      <c r="G61" s="2791"/>
      <c r="H61" s="45" t="s">
        <v>2012</v>
      </c>
      <c r="I61" s="87" t="s">
        <v>636</v>
      </c>
      <c r="J61" s="768"/>
      <c r="L61" s="1317">
        <v>15</v>
      </c>
      <c r="M61" s="2803" t="s">
        <v>2011</v>
      </c>
      <c r="N61" s="2791"/>
      <c r="O61" s="2791"/>
      <c r="P61" s="2791"/>
      <c r="Q61" s="2791"/>
      <c r="R61" s="45" t="s">
        <v>2012</v>
      </c>
      <c r="S61" s="87" t="s">
        <v>636</v>
      </c>
      <c r="T61" s="768"/>
      <c r="V61" s="2286"/>
      <c r="W61" s="2287"/>
      <c r="X61" s="2287"/>
      <c r="Y61" s="2287"/>
      <c r="Z61" s="2287"/>
      <c r="AA61" s="2287"/>
      <c r="AB61" s="2287"/>
      <c r="AC61" s="2288"/>
    </row>
    <row r="62" spans="2:29" ht="14.65" customHeight="1">
      <c r="B62" s="1317">
        <v>16</v>
      </c>
      <c r="C62" s="2775" t="s">
        <v>2013</v>
      </c>
      <c r="D62" s="2490"/>
      <c r="E62" s="2490"/>
      <c r="F62" s="2490"/>
      <c r="G62" s="2490"/>
      <c r="H62" s="45" t="s">
        <v>1963</v>
      </c>
      <c r="I62" s="87" t="s">
        <v>631</v>
      </c>
      <c r="J62" s="768">
        <f>J57*J59</f>
        <v>0</v>
      </c>
      <c r="L62" s="1317">
        <v>16</v>
      </c>
      <c r="M62" s="2775" t="s">
        <v>2013</v>
      </c>
      <c r="N62" s="2490"/>
      <c r="O62" s="2490"/>
      <c r="P62" s="2490"/>
      <c r="Q62" s="2490"/>
      <c r="R62" s="45" t="s">
        <v>1963</v>
      </c>
      <c r="S62" s="87" t="s">
        <v>631</v>
      </c>
      <c r="T62" s="768">
        <f>T57*T59</f>
        <v>0</v>
      </c>
      <c r="V62" s="2289"/>
      <c r="W62" s="2290"/>
      <c r="X62" s="2290"/>
      <c r="Y62" s="2290"/>
      <c r="Z62" s="2290"/>
      <c r="AA62" s="2290"/>
      <c r="AB62" s="2290"/>
      <c r="AC62" s="2291"/>
    </row>
    <row r="63" spans="2:29" ht="14.65" customHeight="1" thickBot="1">
      <c r="B63" s="1317">
        <v>17</v>
      </c>
      <c r="C63" s="2775" t="s">
        <v>2014</v>
      </c>
      <c r="D63" s="2490"/>
      <c r="E63" s="2490"/>
      <c r="F63" s="2490"/>
      <c r="G63" s="2490"/>
      <c r="H63" s="45" t="s">
        <v>2015</v>
      </c>
      <c r="I63" s="87" t="s">
        <v>631</v>
      </c>
      <c r="J63" s="768">
        <f>J58*J60</f>
        <v>0</v>
      </c>
      <c r="L63" s="1317">
        <v>17</v>
      </c>
      <c r="M63" s="2775" t="s">
        <v>2014</v>
      </c>
      <c r="N63" s="2490"/>
      <c r="O63" s="2490"/>
      <c r="P63" s="2490"/>
      <c r="Q63" s="2490"/>
      <c r="R63" s="45" t="s">
        <v>2015</v>
      </c>
      <c r="S63" s="87" t="s">
        <v>631</v>
      </c>
      <c r="T63" s="768">
        <f>T58*T60</f>
        <v>0</v>
      </c>
      <c r="V63" s="2292"/>
      <c r="W63" s="2293"/>
      <c r="X63" s="2293"/>
      <c r="Y63" s="2293"/>
      <c r="Z63" s="2293"/>
      <c r="AA63" s="2293"/>
      <c r="AB63" s="2293"/>
      <c r="AC63" s="2294"/>
    </row>
    <row r="64" spans="2:29" ht="25.15" customHeight="1">
      <c r="B64" s="1317">
        <v>18</v>
      </c>
      <c r="C64" s="2803" t="s">
        <v>2016</v>
      </c>
      <c r="D64" s="2791"/>
      <c r="E64" s="2791"/>
      <c r="F64" s="2791"/>
      <c r="G64" s="2791"/>
      <c r="H64" s="45" t="s">
        <v>2017</v>
      </c>
      <c r="I64" s="87" t="s">
        <v>631</v>
      </c>
      <c r="J64" s="768"/>
      <c r="L64" s="1317">
        <v>18</v>
      </c>
      <c r="M64" s="2803" t="s">
        <v>2016</v>
      </c>
      <c r="N64" s="2791"/>
      <c r="O64" s="2791"/>
      <c r="P64" s="2791"/>
      <c r="Q64" s="2791"/>
      <c r="R64" s="45" t="s">
        <v>2017</v>
      </c>
      <c r="S64" s="87" t="s">
        <v>631</v>
      </c>
      <c r="T64" s="768"/>
    </row>
    <row r="65" spans="2:20" ht="14.65" customHeight="1">
      <c r="B65" s="1317">
        <v>18</v>
      </c>
      <c r="C65" s="2775" t="s">
        <v>2018</v>
      </c>
      <c r="D65" s="2490"/>
      <c r="E65" s="2490"/>
      <c r="F65" s="2490"/>
      <c r="G65" s="2490"/>
      <c r="H65" s="45" t="s">
        <v>1967</v>
      </c>
      <c r="I65" s="87" t="s">
        <v>631</v>
      </c>
      <c r="J65" s="768"/>
      <c r="L65" s="1317">
        <v>18</v>
      </c>
      <c r="M65" s="2775" t="s">
        <v>2018</v>
      </c>
      <c r="N65" s="2490"/>
      <c r="O65" s="2490"/>
      <c r="P65" s="2490"/>
      <c r="Q65" s="2490"/>
      <c r="R65" s="45" t="s">
        <v>1967</v>
      </c>
      <c r="S65" s="87" t="s">
        <v>631</v>
      </c>
      <c r="T65" s="768"/>
    </row>
    <row r="66" spans="2:20" ht="24.6" customHeight="1">
      <c r="B66" s="1317">
        <v>19</v>
      </c>
      <c r="C66" s="2803" t="s">
        <v>1968</v>
      </c>
      <c r="D66" s="2791"/>
      <c r="E66" s="2791"/>
      <c r="F66" s="2791"/>
      <c r="G66" s="2791"/>
      <c r="H66" s="45" t="s">
        <v>1969</v>
      </c>
      <c r="I66" s="87" t="s">
        <v>631</v>
      </c>
      <c r="J66" s="768">
        <f>J62+J63+J64-J65</f>
        <v>0</v>
      </c>
      <c r="L66" s="1317">
        <v>19</v>
      </c>
      <c r="M66" s="2803" t="s">
        <v>1968</v>
      </c>
      <c r="N66" s="2791"/>
      <c r="O66" s="2791"/>
      <c r="P66" s="2791"/>
      <c r="Q66" s="2791"/>
      <c r="R66" s="45" t="s">
        <v>1969</v>
      </c>
      <c r="S66" s="87" t="s">
        <v>631</v>
      </c>
      <c r="T66" s="768">
        <f>T62+T63+T64-T65</f>
        <v>0</v>
      </c>
    </row>
    <row r="67" spans="2:20" ht="17.100000000000001" customHeight="1">
      <c r="B67" s="80">
        <v>20</v>
      </c>
      <c r="C67" s="2775" t="s">
        <v>2019</v>
      </c>
      <c r="D67" s="2490"/>
      <c r="E67" s="2490"/>
      <c r="F67" s="2490"/>
      <c r="G67" s="2490"/>
      <c r="H67" s="45" t="s">
        <v>2020</v>
      </c>
      <c r="I67" s="87" t="s">
        <v>2021</v>
      </c>
      <c r="J67" s="768"/>
      <c r="L67" s="80">
        <v>20</v>
      </c>
      <c r="M67" s="2775" t="s">
        <v>2019</v>
      </c>
      <c r="N67" s="2490"/>
      <c r="O67" s="2490"/>
      <c r="P67" s="2490"/>
      <c r="Q67" s="2490"/>
      <c r="R67" s="45" t="s">
        <v>2020</v>
      </c>
      <c r="S67" s="87" t="s">
        <v>2021</v>
      </c>
      <c r="T67" s="768"/>
    </row>
    <row r="68" spans="2:20" ht="14.65" customHeight="1">
      <c r="B68" s="1317">
        <v>21</v>
      </c>
      <c r="C68" s="2775" t="s">
        <v>1972</v>
      </c>
      <c r="D68" s="2490"/>
      <c r="E68" s="2490"/>
      <c r="F68" s="2490"/>
      <c r="G68" s="2490"/>
      <c r="H68" s="45" t="s">
        <v>1973</v>
      </c>
      <c r="I68" s="87" t="s">
        <v>382</v>
      </c>
      <c r="J68" s="768">
        <f>J54*J67</f>
        <v>0</v>
      </c>
      <c r="L68" s="1317">
        <v>21</v>
      </c>
      <c r="M68" s="2775" t="s">
        <v>1972</v>
      </c>
      <c r="N68" s="2490"/>
      <c r="O68" s="2490"/>
      <c r="P68" s="2490"/>
      <c r="Q68" s="2490"/>
      <c r="R68" s="45" t="s">
        <v>1973</v>
      </c>
      <c r="S68" s="87" t="s">
        <v>382</v>
      </c>
      <c r="T68" s="768">
        <f>T54*T67</f>
        <v>0</v>
      </c>
    </row>
    <row r="69" spans="2:20" ht="15" customHeight="1" thickBot="1">
      <c r="B69" s="1319">
        <v>22</v>
      </c>
      <c r="C69" s="2797" t="s">
        <v>1974</v>
      </c>
      <c r="D69" s="2785"/>
      <c r="E69" s="2785"/>
      <c r="F69" s="2785"/>
      <c r="G69" s="2785"/>
      <c r="H69" s="46" t="s">
        <v>693</v>
      </c>
      <c r="I69" s="1320" t="s">
        <v>1722</v>
      </c>
      <c r="J69" s="561">
        <f>IFERROR(J68/J66,0)</f>
        <v>0</v>
      </c>
      <c r="L69" s="1319">
        <v>22</v>
      </c>
      <c r="M69" s="2797" t="s">
        <v>1974</v>
      </c>
      <c r="N69" s="2785"/>
      <c r="O69" s="2785"/>
      <c r="P69" s="2785"/>
      <c r="Q69" s="2785"/>
      <c r="R69" s="46" t="s">
        <v>693</v>
      </c>
      <c r="S69" s="1320" t="s">
        <v>1722</v>
      </c>
      <c r="T69" s="561">
        <f>IFERROR(T68/T66,0)</f>
        <v>0</v>
      </c>
    </row>
    <row r="70" spans="2:20" ht="15.75" thickBot="1">
      <c r="G70" s="682"/>
      <c r="H70" s="682"/>
      <c r="I70" s="682"/>
      <c r="J70" s="991"/>
      <c r="Q70" s="682"/>
      <c r="R70" s="682"/>
      <c r="S70" s="682"/>
      <c r="T70" s="991"/>
    </row>
    <row r="71" spans="2:20" ht="25.15" customHeight="1" thickBot="1">
      <c r="B71" s="71" t="s">
        <v>93</v>
      </c>
      <c r="C71" s="2799" t="s">
        <v>2022</v>
      </c>
      <c r="D71" s="2800"/>
      <c r="E71" s="2800"/>
      <c r="F71" s="2179" t="s">
        <v>829</v>
      </c>
      <c r="G71" s="1642"/>
      <c r="H71" s="1642"/>
      <c r="I71" s="1642"/>
      <c r="J71" s="1643"/>
      <c r="L71" s="71" t="s">
        <v>93</v>
      </c>
      <c r="M71" s="2799" t="s">
        <v>2022</v>
      </c>
      <c r="N71" s="2800"/>
      <c r="O71" s="2800"/>
      <c r="P71" s="2179" t="s">
        <v>829</v>
      </c>
      <c r="Q71" s="1642"/>
      <c r="R71" s="1642"/>
      <c r="S71" s="1642"/>
      <c r="T71" s="1643"/>
    </row>
    <row r="72" spans="2:20">
      <c r="B72" s="207">
        <v>1</v>
      </c>
      <c r="C72" s="2782" t="s">
        <v>1333</v>
      </c>
      <c r="D72" s="2783"/>
      <c r="E72" s="2783"/>
      <c r="F72" s="2254"/>
      <c r="G72" s="1644"/>
      <c r="H72" s="1644"/>
      <c r="I72" s="1644"/>
      <c r="J72" s="1645"/>
      <c r="L72" s="207">
        <v>1</v>
      </c>
      <c r="M72" s="2782" t="s">
        <v>1333</v>
      </c>
      <c r="N72" s="2783"/>
      <c r="O72" s="2783"/>
      <c r="P72" s="2254"/>
      <c r="Q72" s="1644"/>
      <c r="R72" s="1644"/>
      <c r="S72" s="1644"/>
      <c r="T72" s="1645"/>
    </row>
    <row r="73" spans="2:20" ht="15.75" thickBot="1">
      <c r="B73" s="212">
        <v>2</v>
      </c>
      <c r="C73" s="2784" t="s">
        <v>2023</v>
      </c>
      <c r="D73" s="2785"/>
      <c r="E73" s="2785"/>
      <c r="F73" s="2247"/>
      <c r="G73" s="1646"/>
      <c r="H73" s="1646"/>
      <c r="I73" s="1646"/>
      <c r="J73" s="1647"/>
      <c r="L73" s="212">
        <v>2</v>
      </c>
      <c r="M73" s="2784" t="s">
        <v>2023</v>
      </c>
      <c r="N73" s="2785"/>
      <c r="O73" s="2785"/>
      <c r="P73" s="2247"/>
      <c r="Q73" s="1646"/>
      <c r="R73" s="1646"/>
      <c r="S73" s="1646"/>
      <c r="T73" s="1647"/>
    </row>
    <row r="74" spans="2:20" ht="15.75" thickBot="1">
      <c r="G74" s="682"/>
      <c r="H74" s="682"/>
      <c r="I74" s="682"/>
      <c r="J74" s="991"/>
      <c r="Q74" s="682"/>
      <c r="R74" s="682"/>
      <c r="S74" s="682"/>
      <c r="T74" s="991"/>
    </row>
    <row r="75" spans="2:20" ht="14.65" customHeight="1" thickBot="1">
      <c r="B75" s="71" t="s">
        <v>95</v>
      </c>
      <c r="C75" s="2801" t="s">
        <v>552</v>
      </c>
      <c r="D75" s="2802"/>
      <c r="E75" s="2802"/>
      <c r="F75" s="1736"/>
      <c r="G75" s="2486"/>
      <c r="H75" s="1685" t="s">
        <v>870</v>
      </c>
      <c r="I75" s="1736"/>
      <c r="J75" s="1737"/>
      <c r="L75" s="71" t="s">
        <v>95</v>
      </c>
      <c r="M75" s="2801" t="s">
        <v>552</v>
      </c>
      <c r="N75" s="2802"/>
      <c r="O75" s="2802"/>
      <c r="P75" s="1736"/>
      <c r="Q75" s="2486"/>
      <c r="R75" s="1685" t="s">
        <v>870</v>
      </c>
      <c r="S75" s="1736"/>
      <c r="T75" s="1737"/>
    </row>
    <row r="76" spans="2:20">
      <c r="B76" s="207">
        <v>1</v>
      </c>
      <c r="C76" s="2798" t="s">
        <v>2024</v>
      </c>
      <c r="D76" s="2798"/>
      <c r="E76" s="2798"/>
      <c r="F76" s="2798"/>
      <c r="G76" s="2798"/>
      <c r="H76" s="484" t="s">
        <v>2025</v>
      </c>
      <c r="I76" s="752" t="s">
        <v>342</v>
      </c>
      <c r="J76" s="560"/>
      <c r="L76" s="207">
        <v>1</v>
      </c>
      <c r="M76" s="2798" t="s">
        <v>2024</v>
      </c>
      <c r="N76" s="2798"/>
      <c r="O76" s="2798"/>
      <c r="P76" s="2798"/>
      <c r="Q76" s="2798"/>
      <c r="R76" s="484" t="s">
        <v>2025</v>
      </c>
      <c r="S76" s="752" t="s">
        <v>342</v>
      </c>
      <c r="T76" s="560"/>
    </row>
    <row r="77" spans="2:20">
      <c r="B77" s="81">
        <v>2</v>
      </c>
      <c r="C77" s="2775" t="s">
        <v>2026</v>
      </c>
      <c r="D77" s="2775"/>
      <c r="E77" s="2775"/>
      <c r="F77" s="2775"/>
      <c r="G77" s="2775"/>
      <c r="H77" s="88" t="s">
        <v>1522</v>
      </c>
      <c r="I77" s="753" t="s">
        <v>302</v>
      </c>
      <c r="J77" s="155">
        <f>J56</f>
        <v>0</v>
      </c>
      <c r="L77" s="81">
        <v>2</v>
      </c>
      <c r="M77" s="2775" t="s">
        <v>2026</v>
      </c>
      <c r="N77" s="2775"/>
      <c r="O77" s="2775"/>
      <c r="P77" s="2775"/>
      <c r="Q77" s="2775"/>
      <c r="R77" s="88" t="s">
        <v>1522</v>
      </c>
      <c r="S77" s="753" t="s">
        <v>302</v>
      </c>
      <c r="T77" s="155">
        <f>T56</f>
        <v>0</v>
      </c>
    </row>
    <row r="78" spans="2:20">
      <c r="B78" s="81">
        <v>3</v>
      </c>
      <c r="C78" s="2775" t="s">
        <v>2027</v>
      </c>
      <c r="D78" s="2775"/>
      <c r="E78" s="2775"/>
      <c r="F78" s="2775"/>
      <c r="G78" s="2775"/>
      <c r="H78" s="88" t="s">
        <v>2028</v>
      </c>
      <c r="I78" s="88" t="s">
        <v>119</v>
      </c>
      <c r="J78" s="768"/>
      <c r="L78" s="81">
        <v>3</v>
      </c>
      <c r="M78" s="2775" t="s">
        <v>2027</v>
      </c>
      <c r="N78" s="2775"/>
      <c r="O78" s="2775"/>
      <c r="P78" s="2775"/>
      <c r="Q78" s="2775"/>
      <c r="R78" s="88" t="s">
        <v>2028</v>
      </c>
      <c r="S78" s="88" t="s">
        <v>119</v>
      </c>
      <c r="T78" s="768"/>
    </row>
    <row r="79" spans="2:20">
      <c r="B79" s="81">
        <v>4</v>
      </c>
      <c r="C79" s="2775" t="s">
        <v>553</v>
      </c>
      <c r="D79" s="2775"/>
      <c r="E79" s="2775"/>
      <c r="F79" s="2775"/>
      <c r="G79" s="2775"/>
      <c r="H79" s="88" t="s">
        <v>554</v>
      </c>
      <c r="I79" s="88" t="s">
        <v>302</v>
      </c>
      <c r="J79" s="768">
        <f>0.01*J77*J78</f>
        <v>0</v>
      </c>
      <c r="L79" s="81">
        <v>4</v>
      </c>
      <c r="M79" s="2775" t="s">
        <v>553</v>
      </c>
      <c r="N79" s="2775"/>
      <c r="O79" s="2775"/>
      <c r="P79" s="2775"/>
      <c r="Q79" s="2775"/>
      <c r="R79" s="88" t="s">
        <v>554</v>
      </c>
      <c r="S79" s="88" t="s">
        <v>302</v>
      </c>
      <c r="T79" s="768">
        <f>0.01*T77*T78</f>
        <v>0</v>
      </c>
    </row>
    <row r="80" spans="2:20">
      <c r="B80" s="81">
        <v>5</v>
      </c>
      <c r="C80" s="2775" t="s">
        <v>1374</v>
      </c>
      <c r="D80" s="2775"/>
      <c r="E80" s="2775"/>
      <c r="F80" s="2775"/>
      <c r="G80" s="2775"/>
      <c r="H80" s="42" t="s">
        <v>556</v>
      </c>
      <c r="I80" s="88" t="s">
        <v>289</v>
      </c>
      <c r="J80" s="768"/>
      <c r="L80" s="81">
        <v>5</v>
      </c>
      <c r="M80" s="2775" t="s">
        <v>1374</v>
      </c>
      <c r="N80" s="2775"/>
      <c r="O80" s="2775"/>
      <c r="P80" s="2775"/>
      <c r="Q80" s="2775"/>
      <c r="R80" s="42" t="s">
        <v>556</v>
      </c>
      <c r="S80" s="88" t="s">
        <v>289</v>
      </c>
      <c r="T80" s="768"/>
    </row>
    <row r="81" spans="2:20">
      <c r="B81" s="81">
        <v>6</v>
      </c>
      <c r="C81" s="2775" t="s">
        <v>2029</v>
      </c>
      <c r="D81" s="2775"/>
      <c r="E81" s="2775"/>
      <c r="F81" s="2775"/>
      <c r="G81" s="2775"/>
      <c r="H81" s="88" t="s">
        <v>558</v>
      </c>
      <c r="I81" s="88"/>
      <c r="J81" s="768">
        <f>-J79*(1-J80)</f>
        <v>0</v>
      </c>
      <c r="L81" s="81">
        <v>6</v>
      </c>
      <c r="M81" s="2775" t="s">
        <v>2029</v>
      </c>
      <c r="N81" s="2775"/>
      <c r="O81" s="2775"/>
      <c r="P81" s="2775"/>
      <c r="Q81" s="2775"/>
      <c r="R81" s="88" t="s">
        <v>558</v>
      </c>
      <c r="S81" s="88"/>
      <c r="T81" s="768">
        <f>-T79*(1-T80)</f>
        <v>0</v>
      </c>
    </row>
    <row r="82" spans="2:20">
      <c r="B82" s="81">
        <v>7</v>
      </c>
      <c r="C82" s="2775" t="s">
        <v>2030</v>
      </c>
      <c r="D82" s="2775"/>
      <c r="E82" s="2775"/>
      <c r="F82" s="2775"/>
      <c r="G82" s="2775"/>
      <c r="H82" s="88" t="s">
        <v>559</v>
      </c>
      <c r="I82" s="88" t="s">
        <v>302</v>
      </c>
      <c r="J82" s="1113"/>
      <c r="L82" s="81">
        <v>7</v>
      </c>
      <c r="M82" s="2775" t="s">
        <v>2030</v>
      </c>
      <c r="N82" s="2775"/>
      <c r="O82" s="2775"/>
      <c r="P82" s="2775"/>
      <c r="Q82" s="2775"/>
      <c r="R82" s="88" t="s">
        <v>559</v>
      </c>
      <c r="S82" s="88" t="s">
        <v>302</v>
      </c>
      <c r="T82" s="1113"/>
    </row>
    <row r="83" spans="2:20" ht="15" customHeight="1">
      <c r="B83" s="789">
        <v>8</v>
      </c>
      <c r="C83" s="2775" t="s">
        <v>2031</v>
      </c>
      <c r="D83" s="2490"/>
      <c r="E83" s="2490"/>
      <c r="F83" s="2490"/>
      <c r="G83" s="2490"/>
      <c r="H83" s="42" t="s">
        <v>2032</v>
      </c>
      <c r="I83" s="88" t="s">
        <v>636</v>
      </c>
      <c r="J83" s="768">
        <f>J60</f>
        <v>0</v>
      </c>
      <c r="L83" s="789">
        <v>8</v>
      </c>
      <c r="M83" s="2775" t="s">
        <v>2031</v>
      </c>
      <c r="N83" s="2490"/>
      <c r="O83" s="2490"/>
      <c r="P83" s="2490"/>
      <c r="Q83" s="2490"/>
      <c r="R83" s="42" t="s">
        <v>2032</v>
      </c>
      <c r="S83" s="88" t="s">
        <v>636</v>
      </c>
      <c r="T83" s="768">
        <f>T60</f>
        <v>0</v>
      </c>
    </row>
    <row r="84" spans="2:20">
      <c r="B84" s="789">
        <v>9</v>
      </c>
      <c r="C84" s="2775" t="s">
        <v>2033</v>
      </c>
      <c r="D84" s="2490"/>
      <c r="E84" s="2490"/>
      <c r="F84" s="2490"/>
      <c r="G84" s="2490"/>
      <c r="H84" s="42" t="s">
        <v>2034</v>
      </c>
      <c r="I84" s="88" t="s">
        <v>636</v>
      </c>
      <c r="J84" s="768"/>
      <c r="L84" s="789">
        <v>9</v>
      </c>
      <c r="M84" s="2775" t="s">
        <v>2033</v>
      </c>
      <c r="N84" s="2490"/>
      <c r="O84" s="2490"/>
      <c r="P84" s="2490"/>
      <c r="Q84" s="2490"/>
      <c r="R84" s="42" t="s">
        <v>2034</v>
      </c>
      <c r="S84" s="88" t="s">
        <v>636</v>
      </c>
      <c r="T84" s="768"/>
    </row>
    <row r="85" spans="2:20">
      <c r="B85" s="789">
        <v>10</v>
      </c>
      <c r="C85" s="2775" t="s">
        <v>1972</v>
      </c>
      <c r="D85" s="2490"/>
      <c r="E85" s="2490"/>
      <c r="F85" s="2490"/>
      <c r="G85" s="2490"/>
      <c r="H85" s="42" t="s">
        <v>2035</v>
      </c>
      <c r="I85" s="88" t="s">
        <v>382</v>
      </c>
      <c r="J85" s="768">
        <f>J76*J84</f>
        <v>0</v>
      </c>
      <c r="L85" s="789">
        <v>10</v>
      </c>
      <c r="M85" s="2775" t="s">
        <v>1972</v>
      </c>
      <c r="N85" s="2490"/>
      <c r="O85" s="2490"/>
      <c r="P85" s="2490"/>
      <c r="Q85" s="2490"/>
      <c r="R85" s="42" t="s">
        <v>2035</v>
      </c>
      <c r="S85" s="88" t="s">
        <v>382</v>
      </c>
      <c r="T85" s="768">
        <f>T76*T84</f>
        <v>0</v>
      </c>
    </row>
    <row r="86" spans="2:20" ht="15.75" thickBot="1">
      <c r="B86" s="790">
        <v>11</v>
      </c>
      <c r="C86" s="2797" t="s">
        <v>1974</v>
      </c>
      <c r="D86" s="2785"/>
      <c r="E86" s="2785"/>
      <c r="F86" s="2785"/>
      <c r="G86" s="2785"/>
      <c r="H86" s="43" t="s">
        <v>693</v>
      </c>
      <c r="I86" s="1176" t="s">
        <v>2036</v>
      </c>
      <c r="J86" s="561" t="s">
        <v>289</v>
      </c>
      <c r="L86" s="790">
        <v>11</v>
      </c>
      <c r="M86" s="2797" t="s">
        <v>1974</v>
      </c>
      <c r="N86" s="2785"/>
      <c r="O86" s="2785"/>
      <c r="P86" s="2785"/>
      <c r="Q86" s="2785"/>
      <c r="R86" s="43" t="s">
        <v>693</v>
      </c>
      <c r="S86" s="1176" t="s">
        <v>2036</v>
      </c>
      <c r="T86" s="561" t="s">
        <v>289</v>
      </c>
    </row>
    <row r="87" spans="2:20">
      <c r="G87" s="682"/>
      <c r="H87" s="682"/>
      <c r="I87" s="682"/>
      <c r="J87" s="991"/>
      <c r="Q87" s="682"/>
      <c r="R87" s="682"/>
      <c r="S87" s="682"/>
      <c r="T87" s="991"/>
    </row>
    <row r="88" spans="2:20">
      <c r="G88" s="682"/>
      <c r="H88" s="682"/>
      <c r="I88" s="682"/>
      <c r="J88" s="991"/>
      <c r="Q88" s="682"/>
      <c r="R88" s="682"/>
      <c r="S88" s="682"/>
      <c r="T88" s="991"/>
    </row>
    <row r="89" spans="2:20">
      <c r="B89" s="2700" t="s">
        <v>560</v>
      </c>
      <c r="C89" s="2700"/>
      <c r="D89" s="2700"/>
      <c r="E89" s="2700"/>
      <c r="F89" s="2700"/>
      <c r="G89" s="2700"/>
      <c r="H89" s="2700"/>
      <c r="I89" s="2700"/>
      <c r="J89" s="2700"/>
      <c r="L89" s="2700" t="s">
        <v>560</v>
      </c>
      <c r="M89" s="2700"/>
      <c r="N89" s="2700"/>
      <c r="O89" s="2700"/>
      <c r="P89" s="2700"/>
      <c r="Q89" s="2700"/>
      <c r="R89" s="2700"/>
      <c r="S89" s="2700"/>
      <c r="T89" s="2700"/>
    </row>
    <row r="91" spans="2:20">
      <c r="B91" s="2780" t="s">
        <v>1812</v>
      </c>
      <c r="C91" s="2753"/>
      <c r="D91" s="2780" t="s">
        <v>217</v>
      </c>
      <c r="E91" s="2753"/>
      <c r="F91" s="2753"/>
      <c r="G91" s="2753"/>
      <c r="H91" s="2753"/>
      <c r="I91" s="2753"/>
      <c r="J91" s="2753"/>
      <c r="L91" s="2780" t="s">
        <v>2037</v>
      </c>
      <c r="M91" s="2753"/>
      <c r="N91" s="2780" t="s">
        <v>218</v>
      </c>
      <c r="O91" s="2753"/>
      <c r="P91" s="2753"/>
      <c r="Q91" s="2753"/>
      <c r="R91" s="2753"/>
      <c r="S91" s="2753"/>
      <c r="T91" s="2753"/>
    </row>
    <row r="92" spans="2:20" ht="15.75" thickBot="1">
      <c r="G92" s="682"/>
      <c r="H92" s="682"/>
      <c r="I92" s="682"/>
      <c r="J92" s="991"/>
      <c r="Q92" s="682"/>
      <c r="R92" s="682"/>
      <c r="S92" s="682"/>
      <c r="T92" s="991"/>
    </row>
    <row r="93" spans="2:20" ht="15.75" thickBot="1">
      <c r="B93" s="71" t="s">
        <v>79</v>
      </c>
      <c r="C93" s="2179" t="s">
        <v>560</v>
      </c>
      <c r="D93" s="2781"/>
      <c r="E93" s="2781"/>
      <c r="F93" s="2179" t="s">
        <v>829</v>
      </c>
      <c r="G93" s="1642"/>
      <c r="H93" s="1642"/>
      <c r="I93" s="1642"/>
      <c r="J93" s="1643"/>
      <c r="L93" s="71" t="s">
        <v>79</v>
      </c>
      <c r="M93" s="2179" t="s">
        <v>560</v>
      </c>
      <c r="N93" s="2781"/>
      <c r="O93" s="2781"/>
      <c r="P93" s="2179" t="s">
        <v>829</v>
      </c>
      <c r="Q93" s="1642"/>
      <c r="R93" s="1642"/>
      <c r="S93" s="1642"/>
      <c r="T93" s="1643"/>
    </row>
    <row r="94" spans="2:20">
      <c r="B94" s="207">
        <v>1</v>
      </c>
      <c r="C94" s="2782" t="s">
        <v>1333</v>
      </c>
      <c r="D94" s="2783"/>
      <c r="E94" s="2783"/>
      <c r="F94" s="2254"/>
      <c r="G94" s="1644"/>
      <c r="H94" s="1644"/>
      <c r="I94" s="1644"/>
      <c r="J94" s="1645"/>
      <c r="L94" s="207">
        <v>1</v>
      </c>
      <c r="M94" s="2782" t="s">
        <v>1333</v>
      </c>
      <c r="N94" s="2783"/>
      <c r="O94" s="2783"/>
      <c r="P94" s="2254"/>
      <c r="Q94" s="1644"/>
      <c r="R94" s="1644"/>
      <c r="S94" s="1644"/>
      <c r="T94" s="1645"/>
    </row>
    <row r="95" spans="2:20" ht="15.75" thickBot="1">
      <c r="B95" s="212">
        <v>2</v>
      </c>
      <c r="C95" s="2784" t="s">
        <v>2038</v>
      </c>
      <c r="D95" s="2785"/>
      <c r="E95" s="2785"/>
      <c r="F95" s="2247"/>
      <c r="G95" s="1646"/>
      <c r="H95" s="1646"/>
      <c r="I95" s="1646"/>
      <c r="J95" s="1647"/>
      <c r="L95" s="212">
        <v>2</v>
      </c>
      <c r="M95" s="2784" t="s">
        <v>2038</v>
      </c>
      <c r="N95" s="2785"/>
      <c r="O95" s="2785"/>
      <c r="P95" s="2247"/>
      <c r="Q95" s="1646"/>
      <c r="R95" s="1646"/>
      <c r="S95" s="1646"/>
      <c r="T95" s="1647"/>
    </row>
    <row r="96" spans="2:20" ht="15.75" thickBot="1">
      <c r="G96" s="682"/>
      <c r="H96" s="682"/>
      <c r="I96" s="682"/>
      <c r="J96" s="991"/>
      <c r="Q96" s="682"/>
      <c r="R96" s="682"/>
      <c r="S96" s="682"/>
      <c r="T96" s="991"/>
    </row>
    <row r="97" spans="2:29" ht="15.75" thickBot="1">
      <c r="B97" s="1163" t="s">
        <v>86</v>
      </c>
      <c r="C97" s="2786" t="s">
        <v>560</v>
      </c>
      <c r="D97" s="2787"/>
      <c r="E97" s="2787"/>
      <c r="F97" s="2787"/>
      <c r="G97" s="2788"/>
      <c r="H97" s="2663" t="s">
        <v>870</v>
      </c>
      <c r="I97" s="2664"/>
      <c r="J97" s="2789"/>
      <c r="L97" s="1163" t="s">
        <v>86</v>
      </c>
      <c r="M97" s="2786" t="s">
        <v>560</v>
      </c>
      <c r="N97" s="2787"/>
      <c r="O97" s="2787"/>
      <c r="P97" s="2787"/>
      <c r="Q97" s="2788"/>
      <c r="R97" s="2663" t="s">
        <v>870</v>
      </c>
      <c r="S97" s="2664"/>
      <c r="T97" s="2789"/>
    </row>
    <row r="98" spans="2:29">
      <c r="B98" s="741">
        <v>1</v>
      </c>
      <c r="C98" s="2795" t="s">
        <v>2039</v>
      </c>
      <c r="D98" s="2796"/>
      <c r="E98" s="2796"/>
      <c r="F98" s="2796"/>
      <c r="G98" s="2796"/>
      <c r="H98" s="300" t="s">
        <v>2040</v>
      </c>
      <c r="I98" s="1324" t="s">
        <v>1944</v>
      </c>
      <c r="J98" s="560"/>
      <c r="L98" s="741">
        <v>1</v>
      </c>
      <c r="M98" s="2795" t="s">
        <v>2039</v>
      </c>
      <c r="N98" s="2796"/>
      <c r="O98" s="2796"/>
      <c r="P98" s="2796"/>
      <c r="Q98" s="2796"/>
      <c r="R98" s="300" t="s">
        <v>2040</v>
      </c>
      <c r="S98" s="1324" t="s">
        <v>1944</v>
      </c>
      <c r="T98" s="560"/>
      <c r="V98" s="69"/>
      <c r="W98" s="69"/>
      <c r="X98" s="69"/>
      <c r="Y98" s="69"/>
      <c r="Z98" s="69"/>
      <c r="AA98" s="69"/>
      <c r="AB98" s="69"/>
      <c r="AC98" s="69"/>
    </row>
    <row r="99" spans="2:29">
      <c r="B99" s="789">
        <v>2</v>
      </c>
      <c r="C99" s="2774" t="s">
        <v>2041</v>
      </c>
      <c r="D99" s="2490"/>
      <c r="E99" s="2490"/>
      <c r="F99" s="2490"/>
      <c r="G99" s="2490"/>
      <c r="H99" s="87" t="s">
        <v>289</v>
      </c>
      <c r="I99" s="1318" t="s">
        <v>730</v>
      </c>
      <c r="J99" s="768"/>
      <c r="L99" s="789">
        <v>2</v>
      </c>
      <c r="M99" s="2774" t="s">
        <v>2041</v>
      </c>
      <c r="N99" s="2490"/>
      <c r="O99" s="2490"/>
      <c r="P99" s="2490"/>
      <c r="Q99" s="2490"/>
      <c r="R99" s="87" t="s">
        <v>289</v>
      </c>
      <c r="S99" s="1318" t="s">
        <v>730</v>
      </c>
      <c r="T99" s="768"/>
      <c r="V99" s="69"/>
      <c r="W99" s="69"/>
      <c r="X99" s="69"/>
      <c r="Y99" s="69"/>
      <c r="Z99" s="69"/>
      <c r="AA99" s="69"/>
      <c r="AB99" s="69"/>
      <c r="AC99" s="69"/>
    </row>
    <row r="100" spans="2:29">
      <c r="B100" s="789">
        <v>3</v>
      </c>
      <c r="C100" s="2774" t="s">
        <v>2042</v>
      </c>
      <c r="D100" s="2490"/>
      <c r="E100" s="2490"/>
      <c r="F100" s="2490"/>
      <c r="G100" s="2490"/>
      <c r="H100" s="88" t="s">
        <v>562</v>
      </c>
      <c r="I100" s="1325" t="s">
        <v>257</v>
      </c>
      <c r="J100" s="155">
        <f>J98*J99</f>
        <v>0</v>
      </c>
      <c r="L100" s="789">
        <v>3</v>
      </c>
      <c r="M100" s="2774" t="s">
        <v>2042</v>
      </c>
      <c r="N100" s="2490"/>
      <c r="O100" s="2490"/>
      <c r="P100" s="2490"/>
      <c r="Q100" s="2490"/>
      <c r="R100" s="88" t="s">
        <v>562</v>
      </c>
      <c r="S100" s="1325" t="s">
        <v>257</v>
      </c>
      <c r="T100" s="155">
        <f>T98*T99</f>
        <v>0</v>
      </c>
      <c r="V100" s="69"/>
      <c r="W100" s="69"/>
      <c r="X100" s="69"/>
      <c r="Y100" s="69"/>
      <c r="Z100" s="69"/>
      <c r="AA100" s="69"/>
      <c r="AB100" s="69"/>
      <c r="AC100" s="69"/>
    </row>
    <row r="101" spans="2:29">
      <c r="B101" s="789">
        <v>4</v>
      </c>
      <c r="C101" s="2774" t="s">
        <v>2043</v>
      </c>
      <c r="D101" s="2490"/>
      <c r="E101" s="2490"/>
      <c r="F101" s="2490"/>
      <c r="G101" s="2490"/>
      <c r="H101" s="87" t="s">
        <v>2044</v>
      </c>
      <c r="I101" s="1318" t="s">
        <v>2045</v>
      </c>
      <c r="J101" s="768"/>
      <c r="L101" s="789">
        <v>4</v>
      </c>
      <c r="M101" s="2774" t="s">
        <v>2043</v>
      </c>
      <c r="N101" s="2490"/>
      <c r="O101" s="2490"/>
      <c r="P101" s="2490"/>
      <c r="Q101" s="2490"/>
      <c r="R101" s="87" t="s">
        <v>2044</v>
      </c>
      <c r="S101" s="1318" t="s">
        <v>2045</v>
      </c>
      <c r="T101" s="768"/>
      <c r="V101" s="1484" t="s">
        <v>1947</v>
      </c>
      <c r="W101" s="4"/>
      <c r="X101" s="4"/>
      <c r="Y101" s="4"/>
      <c r="Z101" s="4"/>
      <c r="AA101" s="4"/>
      <c r="AB101" s="4"/>
      <c r="AC101" s="4"/>
    </row>
    <row r="102" spans="2:29">
      <c r="B102" s="789">
        <v>5</v>
      </c>
      <c r="C102" s="2774" t="s">
        <v>2046</v>
      </c>
      <c r="D102" s="2490"/>
      <c r="E102" s="2490"/>
      <c r="F102" s="2490"/>
      <c r="G102" s="2490"/>
      <c r="H102" s="88" t="s">
        <v>2047</v>
      </c>
      <c r="I102" s="88" t="s">
        <v>302</v>
      </c>
      <c r="J102" s="768">
        <f>J100*J101</f>
        <v>0</v>
      </c>
      <c r="L102" s="789">
        <v>5</v>
      </c>
      <c r="M102" s="2774" t="s">
        <v>2046</v>
      </c>
      <c r="N102" s="2490"/>
      <c r="O102" s="2490"/>
      <c r="P102" s="2490"/>
      <c r="Q102" s="2490"/>
      <c r="R102" s="88" t="s">
        <v>2047</v>
      </c>
      <c r="S102" s="88" t="s">
        <v>302</v>
      </c>
      <c r="T102" s="768"/>
      <c r="V102" s="2774" t="s">
        <v>2046</v>
      </c>
      <c r="W102" s="2436"/>
      <c r="X102" s="2436"/>
      <c r="Y102" s="2436"/>
      <c r="Z102" s="2436"/>
      <c r="AA102" s="88" t="s">
        <v>2047</v>
      </c>
      <c r="AB102" s="88" t="s">
        <v>302</v>
      </c>
      <c r="AC102" s="768"/>
    </row>
    <row r="103" spans="2:29">
      <c r="B103" s="789" t="s">
        <v>2048</v>
      </c>
      <c r="C103" s="2774" t="s">
        <v>2049</v>
      </c>
      <c r="D103" s="2490"/>
      <c r="E103" s="2490"/>
      <c r="F103" s="2490"/>
      <c r="G103" s="2490"/>
      <c r="H103" s="42" t="s">
        <v>2050</v>
      </c>
      <c r="I103" s="88" t="s">
        <v>302</v>
      </c>
      <c r="J103" s="768">
        <v>0</v>
      </c>
      <c r="L103" s="789" t="s">
        <v>2048</v>
      </c>
      <c r="M103" s="2774" t="s">
        <v>2049</v>
      </c>
      <c r="N103" s="2490"/>
      <c r="O103" s="2490"/>
      <c r="P103" s="2490"/>
      <c r="Q103" s="2490"/>
      <c r="R103" s="42" t="s">
        <v>2050</v>
      </c>
      <c r="S103" s="88" t="s">
        <v>302</v>
      </c>
      <c r="T103" s="768">
        <v>0</v>
      </c>
      <c r="V103" s="2773" t="s">
        <v>1951</v>
      </c>
      <c r="W103" s="2773"/>
      <c r="X103" s="2773"/>
      <c r="Y103" s="2773"/>
      <c r="Z103" s="2773"/>
      <c r="AA103" s="2773"/>
      <c r="AB103" s="2773"/>
      <c r="AC103" s="2773"/>
    </row>
    <row r="104" spans="2:29">
      <c r="B104" s="789" t="s">
        <v>2051</v>
      </c>
      <c r="C104" s="2774" t="s">
        <v>2052</v>
      </c>
      <c r="D104" s="2490"/>
      <c r="E104" s="2490"/>
      <c r="F104" s="2490"/>
      <c r="G104" s="2490"/>
      <c r="H104" s="42" t="s">
        <v>2053</v>
      </c>
      <c r="I104" s="88" t="s">
        <v>302</v>
      </c>
      <c r="J104" s="768">
        <f>J102-J103</f>
        <v>0</v>
      </c>
      <c r="L104" s="789" t="s">
        <v>2051</v>
      </c>
      <c r="M104" s="2774" t="s">
        <v>2052</v>
      </c>
      <c r="N104" s="2490"/>
      <c r="O104" s="2490"/>
      <c r="P104" s="2490"/>
      <c r="Q104" s="2490"/>
      <c r="R104" s="42" t="s">
        <v>2053</v>
      </c>
      <c r="S104" s="88" t="s">
        <v>302</v>
      </c>
      <c r="T104" s="768">
        <f>T102-T103</f>
        <v>0</v>
      </c>
      <c r="V104" s="2022"/>
      <c r="W104" s="2022"/>
      <c r="X104" s="2022"/>
      <c r="Y104" s="2022"/>
      <c r="Z104" s="2022"/>
      <c r="AA104" s="2022"/>
      <c r="AB104" s="2022"/>
      <c r="AC104" s="2022"/>
    </row>
    <row r="105" spans="2:29">
      <c r="B105" s="789">
        <v>6</v>
      </c>
      <c r="C105" s="2774" t="s">
        <v>2054</v>
      </c>
      <c r="D105" s="2490"/>
      <c r="E105" s="2490"/>
      <c r="F105" s="2490"/>
      <c r="G105" s="2490"/>
      <c r="H105" s="42" t="s">
        <v>2055</v>
      </c>
      <c r="I105" s="88" t="s">
        <v>636</v>
      </c>
      <c r="J105" s="768"/>
      <c r="L105" s="789">
        <v>6</v>
      </c>
      <c r="M105" s="2774" t="s">
        <v>2054</v>
      </c>
      <c r="N105" s="2490"/>
      <c r="O105" s="2490"/>
      <c r="P105" s="2490"/>
      <c r="Q105" s="2490"/>
      <c r="R105" s="42" t="s">
        <v>2055</v>
      </c>
      <c r="S105" s="88" t="s">
        <v>636</v>
      </c>
      <c r="T105" s="768"/>
      <c r="V105" s="1485" t="e">
        <f>(T102-AC102)/T102</f>
        <v>#DIV/0!</v>
      </c>
      <c r="W105" s="69" t="s">
        <v>1955</v>
      </c>
      <c r="X105" s="69"/>
      <c r="Y105" s="69"/>
      <c r="Z105" s="69"/>
      <c r="AA105" s="69"/>
      <c r="AB105" s="69"/>
      <c r="AC105" s="69"/>
    </row>
    <row r="106" spans="2:29" ht="15" customHeight="1" thickBot="1">
      <c r="B106" s="789">
        <v>7</v>
      </c>
      <c r="C106" s="2774" t="s">
        <v>2031</v>
      </c>
      <c r="D106" s="2490"/>
      <c r="E106" s="2490"/>
      <c r="F106" s="2490"/>
      <c r="G106" s="2490"/>
      <c r="H106" s="42" t="s">
        <v>2032</v>
      </c>
      <c r="I106" s="88" t="s">
        <v>636</v>
      </c>
      <c r="J106" s="768"/>
      <c r="L106" s="789">
        <v>7</v>
      </c>
      <c r="M106" s="2774" t="s">
        <v>2031</v>
      </c>
      <c r="N106" s="2490"/>
      <c r="O106" s="2490"/>
      <c r="P106" s="2490"/>
      <c r="Q106" s="2490"/>
      <c r="R106" s="42" t="s">
        <v>2032</v>
      </c>
      <c r="S106" s="88" t="s">
        <v>636</v>
      </c>
      <c r="T106" s="768"/>
      <c r="V106" s="1444" t="s">
        <v>1958</v>
      </c>
      <c r="W106" s="1486" t="s">
        <v>1959</v>
      </c>
      <c r="X106" s="69"/>
      <c r="Y106" s="69"/>
      <c r="Z106" s="69"/>
      <c r="AA106" s="69"/>
      <c r="AB106" s="69"/>
      <c r="AC106" s="69"/>
    </row>
    <row r="107" spans="2:29" ht="24" customHeight="1">
      <c r="B107" s="789">
        <v>8</v>
      </c>
      <c r="C107" s="2790" t="s">
        <v>2011</v>
      </c>
      <c r="D107" s="2791"/>
      <c r="E107" s="2791"/>
      <c r="F107" s="2791"/>
      <c r="G107" s="2791"/>
      <c r="H107" s="42" t="s">
        <v>2056</v>
      </c>
      <c r="I107" s="88" t="s">
        <v>636</v>
      </c>
      <c r="J107" s="768">
        <v>0</v>
      </c>
      <c r="L107" s="789">
        <v>8</v>
      </c>
      <c r="M107" s="2790" t="s">
        <v>2011</v>
      </c>
      <c r="N107" s="2791"/>
      <c r="O107" s="2791"/>
      <c r="P107" s="2791"/>
      <c r="Q107" s="2791"/>
      <c r="R107" s="42" t="s">
        <v>2056</v>
      </c>
      <c r="S107" s="88" t="s">
        <v>636</v>
      </c>
      <c r="T107" s="768">
        <v>0</v>
      </c>
      <c r="V107" s="2286"/>
      <c r="W107" s="2287"/>
      <c r="X107" s="2287"/>
      <c r="Y107" s="2287"/>
      <c r="Z107" s="2287"/>
      <c r="AA107" s="2287"/>
      <c r="AB107" s="2287"/>
      <c r="AC107" s="2288"/>
    </row>
    <row r="108" spans="2:29">
      <c r="B108" s="789">
        <v>9</v>
      </c>
      <c r="C108" s="2774" t="s">
        <v>2013</v>
      </c>
      <c r="D108" s="2490"/>
      <c r="E108" s="2490"/>
      <c r="F108" s="2490"/>
      <c r="G108" s="2490"/>
      <c r="H108" s="42" t="s">
        <v>2057</v>
      </c>
      <c r="I108" s="88" t="s">
        <v>631</v>
      </c>
      <c r="J108" s="155">
        <f>J103*J105</f>
        <v>0</v>
      </c>
      <c r="L108" s="789">
        <v>9</v>
      </c>
      <c r="M108" s="2774" t="s">
        <v>2013</v>
      </c>
      <c r="N108" s="2490"/>
      <c r="O108" s="2490"/>
      <c r="P108" s="2490"/>
      <c r="Q108" s="2490"/>
      <c r="R108" s="42" t="s">
        <v>2057</v>
      </c>
      <c r="S108" s="88" t="s">
        <v>631</v>
      </c>
      <c r="T108" s="155">
        <f>T103*T105</f>
        <v>0</v>
      </c>
      <c r="V108" s="2289"/>
      <c r="W108" s="2290"/>
      <c r="X108" s="2290"/>
      <c r="Y108" s="2290"/>
      <c r="Z108" s="2290"/>
      <c r="AA108" s="2290"/>
      <c r="AB108" s="2290"/>
      <c r="AC108" s="2291"/>
    </row>
    <row r="109" spans="2:29" ht="15.75" thickBot="1">
      <c r="B109" s="789">
        <v>10</v>
      </c>
      <c r="C109" s="2774" t="s">
        <v>2014</v>
      </c>
      <c r="D109" s="2490"/>
      <c r="E109" s="2490"/>
      <c r="F109" s="2490"/>
      <c r="G109" s="2490"/>
      <c r="H109" s="42" t="s">
        <v>2058</v>
      </c>
      <c r="I109" s="88" t="s">
        <v>631</v>
      </c>
      <c r="J109" s="155">
        <f>J104*J106</f>
        <v>0</v>
      </c>
      <c r="L109" s="789">
        <v>10</v>
      </c>
      <c r="M109" s="2774" t="s">
        <v>2014</v>
      </c>
      <c r="N109" s="2490"/>
      <c r="O109" s="2490"/>
      <c r="P109" s="2490"/>
      <c r="Q109" s="2490"/>
      <c r="R109" s="42" t="s">
        <v>2058</v>
      </c>
      <c r="S109" s="88" t="s">
        <v>631</v>
      </c>
      <c r="T109" s="155">
        <f>T104*T106</f>
        <v>0</v>
      </c>
      <c r="V109" s="2292"/>
      <c r="W109" s="2293"/>
      <c r="X109" s="2293"/>
      <c r="Y109" s="2293"/>
      <c r="Z109" s="2293"/>
      <c r="AA109" s="2293"/>
      <c r="AB109" s="2293"/>
      <c r="AC109" s="2294"/>
    </row>
    <row r="110" spans="2:29" ht="14.65" customHeight="1">
      <c r="B110" s="789">
        <v>11</v>
      </c>
      <c r="C110" s="2790" t="s">
        <v>2059</v>
      </c>
      <c r="D110" s="2791"/>
      <c r="E110" s="2791"/>
      <c r="F110" s="2791"/>
      <c r="G110" s="2791"/>
      <c r="H110" s="42" t="s">
        <v>2060</v>
      </c>
      <c r="I110" s="88" t="s">
        <v>631</v>
      </c>
      <c r="J110" s="768">
        <v>0</v>
      </c>
      <c r="L110" s="789">
        <v>11</v>
      </c>
      <c r="M110" s="2790" t="s">
        <v>2059</v>
      </c>
      <c r="N110" s="2791"/>
      <c r="O110" s="2791"/>
      <c r="P110" s="2791"/>
      <c r="Q110" s="2791"/>
      <c r="R110" s="42" t="s">
        <v>2060</v>
      </c>
      <c r="S110" s="88" t="s">
        <v>631</v>
      </c>
      <c r="T110" s="768">
        <v>0</v>
      </c>
      <c r="V110" s="69"/>
      <c r="W110" s="69"/>
      <c r="X110" s="69"/>
      <c r="Y110" s="69"/>
      <c r="Z110" s="69"/>
      <c r="AA110" s="69"/>
      <c r="AB110" s="69"/>
      <c r="AC110" s="69"/>
    </row>
    <row r="111" spans="2:29" ht="15.6" customHeight="1">
      <c r="B111" s="789">
        <v>12</v>
      </c>
      <c r="C111" s="2774" t="s">
        <v>1966</v>
      </c>
      <c r="D111" s="2490"/>
      <c r="E111" s="2490"/>
      <c r="F111" s="2490"/>
      <c r="G111" s="2490"/>
      <c r="H111" s="42" t="s">
        <v>2061</v>
      </c>
      <c r="I111" s="88" t="s">
        <v>631</v>
      </c>
      <c r="J111" s="768">
        <v>0</v>
      </c>
      <c r="L111" s="789">
        <v>12</v>
      </c>
      <c r="M111" s="2774" t="s">
        <v>1966</v>
      </c>
      <c r="N111" s="2490"/>
      <c r="O111" s="2490"/>
      <c r="P111" s="2490"/>
      <c r="Q111" s="2490"/>
      <c r="R111" s="42" t="s">
        <v>2061</v>
      </c>
      <c r="S111" s="88" t="s">
        <v>631</v>
      </c>
      <c r="T111" s="768">
        <v>0</v>
      </c>
      <c r="V111" s="69"/>
      <c r="W111" s="69"/>
      <c r="X111" s="69"/>
      <c r="Y111" s="69"/>
      <c r="Z111" s="69"/>
      <c r="AA111" s="69"/>
      <c r="AB111" s="69"/>
      <c r="AC111" s="69"/>
    </row>
    <row r="112" spans="2:29" ht="22.15" customHeight="1">
      <c r="B112" s="789">
        <v>13</v>
      </c>
      <c r="C112" s="2790" t="s">
        <v>1968</v>
      </c>
      <c r="D112" s="2791"/>
      <c r="E112" s="2791"/>
      <c r="F112" s="2791"/>
      <c r="G112" s="2791"/>
      <c r="H112" s="42" t="s">
        <v>2062</v>
      </c>
      <c r="I112" s="88" t="s">
        <v>631</v>
      </c>
      <c r="J112" s="155">
        <f>J108+J109+J110-J111</f>
        <v>0</v>
      </c>
      <c r="L112" s="789">
        <v>13</v>
      </c>
      <c r="M112" s="2790" t="s">
        <v>1968</v>
      </c>
      <c r="N112" s="2791"/>
      <c r="O112" s="2791"/>
      <c r="P112" s="2791"/>
      <c r="Q112" s="2791"/>
      <c r="R112" s="42" t="s">
        <v>2062</v>
      </c>
      <c r="S112" s="88" t="s">
        <v>631</v>
      </c>
      <c r="T112" s="155">
        <f>T108+T109+T110-T111</f>
        <v>0</v>
      </c>
      <c r="V112" s="69"/>
      <c r="W112" s="69"/>
      <c r="X112" s="69"/>
      <c r="Y112" s="69"/>
      <c r="Z112" s="69"/>
      <c r="AA112" s="69"/>
      <c r="AB112" s="69"/>
      <c r="AC112" s="69"/>
    </row>
    <row r="113" spans="2:29" ht="15" customHeight="1">
      <c r="B113" s="789">
        <v>14</v>
      </c>
      <c r="C113" s="2774" t="s">
        <v>2063</v>
      </c>
      <c r="D113" s="2490"/>
      <c r="E113" s="2490"/>
      <c r="F113" s="2490"/>
      <c r="G113" s="2490"/>
      <c r="H113" s="42" t="s">
        <v>2064</v>
      </c>
      <c r="I113" s="88" t="s">
        <v>2065</v>
      </c>
      <c r="J113" s="768"/>
      <c r="L113" s="789">
        <v>14</v>
      </c>
      <c r="M113" s="2774" t="s">
        <v>2063</v>
      </c>
      <c r="N113" s="2490"/>
      <c r="O113" s="2490"/>
      <c r="P113" s="2490"/>
      <c r="Q113" s="2490"/>
      <c r="R113" s="42" t="s">
        <v>2064</v>
      </c>
      <c r="S113" s="88" t="s">
        <v>2065</v>
      </c>
      <c r="T113" s="768"/>
      <c r="V113" s="69"/>
      <c r="W113" s="69"/>
      <c r="X113" s="69"/>
      <c r="Y113" s="69"/>
      <c r="Z113" s="69"/>
      <c r="AA113" s="69"/>
      <c r="AB113" s="69"/>
      <c r="AC113" s="69"/>
    </row>
    <row r="114" spans="2:29">
      <c r="B114" s="789">
        <v>15</v>
      </c>
      <c r="C114" s="2774" t="s">
        <v>1972</v>
      </c>
      <c r="D114" s="2490"/>
      <c r="E114" s="2490"/>
      <c r="F114" s="2490"/>
      <c r="G114" s="2490"/>
      <c r="H114" s="42" t="s">
        <v>2066</v>
      </c>
      <c r="I114" s="88" t="s">
        <v>382</v>
      </c>
      <c r="J114" s="155">
        <f>J100*J113</f>
        <v>0</v>
      </c>
      <c r="L114" s="789">
        <v>15</v>
      </c>
      <c r="M114" s="2774" t="s">
        <v>1972</v>
      </c>
      <c r="N114" s="2490"/>
      <c r="O114" s="2490"/>
      <c r="P114" s="2490"/>
      <c r="Q114" s="2490"/>
      <c r="R114" s="42" t="s">
        <v>2066</v>
      </c>
      <c r="S114" s="88" t="s">
        <v>382</v>
      </c>
      <c r="T114" s="155">
        <f>T100*T113</f>
        <v>0</v>
      </c>
      <c r="V114" s="69"/>
      <c r="W114" s="69"/>
      <c r="X114" s="69"/>
      <c r="Y114" s="69"/>
      <c r="Z114" s="69"/>
      <c r="AA114" s="69"/>
      <c r="AB114" s="69"/>
      <c r="AC114" s="69"/>
    </row>
    <row r="115" spans="2:29" ht="15.75" thickBot="1">
      <c r="B115" s="790">
        <v>16</v>
      </c>
      <c r="C115" s="2784" t="s">
        <v>1974</v>
      </c>
      <c r="D115" s="2785"/>
      <c r="E115" s="2785"/>
      <c r="F115" s="2785"/>
      <c r="G115" s="2785"/>
      <c r="H115" s="43" t="s">
        <v>693</v>
      </c>
      <c r="I115" s="1176" t="s">
        <v>1722</v>
      </c>
      <c r="J115" s="864">
        <f>IFERROR(J114/J112,)</f>
        <v>0</v>
      </c>
      <c r="L115" s="790">
        <v>16</v>
      </c>
      <c r="M115" s="2784" t="s">
        <v>1974</v>
      </c>
      <c r="N115" s="2785"/>
      <c r="O115" s="2785"/>
      <c r="P115" s="2785"/>
      <c r="Q115" s="2785"/>
      <c r="R115" s="43" t="s">
        <v>693</v>
      </c>
      <c r="S115" s="1176" t="s">
        <v>1722</v>
      </c>
      <c r="T115" s="864" t="e">
        <f>T114/T112</f>
        <v>#DIV/0!</v>
      </c>
      <c r="V115" s="69"/>
      <c r="W115" s="69"/>
      <c r="X115" s="69"/>
      <c r="Y115" s="69"/>
      <c r="Z115" s="69"/>
      <c r="AA115" s="69"/>
      <c r="AB115" s="69"/>
      <c r="AC115" s="69"/>
    </row>
    <row r="116" spans="2:29" ht="15.75" thickBot="1">
      <c r="G116" s="682"/>
      <c r="H116" s="682"/>
      <c r="I116" s="682"/>
      <c r="J116" s="991"/>
      <c r="Q116" s="682"/>
      <c r="R116" s="682"/>
      <c r="S116" s="682"/>
      <c r="T116" s="991"/>
      <c r="V116" s="69"/>
      <c r="W116" s="69"/>
      <c r="X116" s="69"/>
      <c r="Y116" s="69"/>
      <c r="Z116" s="69"/>
      <c r="AA116" s="69"/>
      <c r="AB116" s="69"/>
      <c r="AC116" s="69"/>
    </row>
    <row r="117" spans="2:29" ht="15.75" thickBot="1">
      <c r="B117" s="71" t="s">
        <v>95</v>
      </c>
      <c r="C117" s="2792" t="s">
        <v>568</v>
      </c>
      <c r="D117" s="2793"/>
      <c r="E117" s="2793"/>
      <c r="F117" s="2533"/>
      <c r="G117" s="2794"/>
      <c r="H117" s="2663" t="s">
        <v>870</v>
      </c>
      <c r="I117" s="2533"/>
      <c r="J117" s="2534"/>
      <c r="L117" s="71" t="s">
        <v>95</v>
      </c>
      <c r="M117" s="2792" t="s">
        <v>568</v>
      </c>
      <c r="N117" s="2793"/>
      <c r="O117" s="2793"/>
      <c r="P117" s="2533"/>
      <c r="Q117" s="2794"/>
      <c r="R117" s="2663" t="s">
        <v>870</v>
      </c>
      <c r="S117" s="2533"/>
      <c r="T117" s="2534"/>
      <c r="V117" s="69"/>
      <c r="W117" s="69"/>
      <c r="X117" s="69"/>
      <c r="Y117" s="69"/>
      <c r="Z117" s="69"/>
      <c r="AA117" s="69"/>
      <c r="AB117" s="69"/>
      <c r="AC117" s="69"/>
    </row>
    <row r="118" spans="2:29">
      <c r="B118" s="741">
        <v>1</v>
      </c>
      <c r="C118" s="2795" t="s">
        <v>2024</v>
      </c>
      <c r="D118" s="2796"/>
      <c r="E118" s="2796"/>
      <c r="F118" s="2796"/>
      <c r="G118" s="2796"/>
      <c r="H118" s="484" t="s">
        <v>2025</v>
      </c>
      <c r="I118" s="752" t="s">
        <v>342</v>
      </c>
      <c r="J118" s="560"/>
      <c r="L118" s="741">
        <v>1</v>
      </c>
      <c r="M118" s="2795" t="s">
        <v>2024</v>
      </c>
      <c r="N118" s="2796"/>
      <c r="O118" s="2796"/>
      <c r="P118" s="2796"/>
      <c r="Q118" s="2796"/>
      <c r="R118" s="484" t="s">
        <v>2025</v>
      </c>
      <c r="S118" s="752" t="s">
        <v>342</v>
      </c>
      <c r="T118" s="560"/>
      <c r="V118" s="69"/>
      <c r="W118" s="69"/>
      <c r="X118" s="69"/>
      <c r="Y118" s="69"/>
      <c r="Z118" s="69"/>
      <c r="AA118" s="69"/>
      <c r="AB118" s="69"/>
      <c r="AC118" s="69"/>
    </row>
    <row r="119" spans="2:29">
      <c r="B119" s="789">
        <v>2</v>
      </c>
      <c r="C119" s="2775" t="s">
        <v>2067</v>
      </c>
      <c r="D119" s="2775"/>
      <c r="E119" s="2775"/>
      <c r="F119" s="2775"/>
      <c r="G119" s="2775"/>
      <c r="H119" s="88" t="s">
        <v>1522</v>
      </c>
      <c r="I119" s="753" t="s">
        <v>302</v>
      </c>
      <c r="J119" s="552">
        <f>J103</f>
        <v>0</v>
      </c>
      <c r="L119" s="789">
        <v>2</v>
      </c>
      <c r="M119" s="2775" t="s">
        <v>2067</v>
      </c>
      <c r="N119" s="2775"/>
      <c r="O119" s="2775"/>
      <c r="P119" s="2775"/>
      <c r="Q119" s="2775"/>
      <c r="R119" s="88" t="s">
        <v>1522</v>
      </c>
      <c r="S119" s="753" t="s">
        <v>302</v>
      </c>
      <c r="T119" s="552">
        <f>T103</f>
        <v>0</v>
      </c>
      <c r="V119" s="69"/>
      <c r="W119" s="69"/>
      <c r="X119" s="69"/>
      <c r="Y119" s="69"/>
      <c r="Z119" s="69"/>
      <c r="AA119" s="69"/>
      <c r="AB119" s="69"/>
      <c r="AC119" s="69"/>
    </row>
    <row r="120" spans="2:29">
      <c r="B120" s="81">
        <v>3</v>
      </c>
      <c r="C120" s="2775" t="s">
        <v>2027</v>
      </c>
      <c r="D120" s="2775"/>
      <c r="E120" s="2775"/>
      <c r="F120" s="2775"/>
      <c r="G120" s="2775"/>
      <c r="H120" s="88" t="s">
        <v>2028</v>
      </c>
      <c r="I120" s="88" t="s">
        <v>119</v>
      </c>
      <c r="J120" s="768"/>
      <c r="L120" s="81">
        <v>3</v>
      </c>
      <c r="M120" s="2775" t="s">
        <v>2027</v>
      </c>
      <c r="N120" s="2775"/>
      <c r="O120" s="2775"/>
      <c r="P120" s="2775"/>
      <c r="Q120" s="2775"/>
      <c r="R120" s="88" t="s">
        <v>2028</v>
      </c>
      <c r="S120" s="88" t="s">
        <v>119</v>
      </c>
      <c r="T120" s="768"/>
    </row>
    <row r="121" spans="2:29">
      <c r="B121" s="789">
        <v>3</v>
      </c>
      <c r="C121" s="2774" t="s">
        <v>553</v>
      </c>
      <c r="D121" s="2490"/>
      <c r="E121" s="2490"/>
      <c r="F121" s="2490"/>
      <c r="G121" s="2490"/>
      <c r="H121" s="88" t="s">
        <v>554</v>
      </c>
      <c r="I121" s="88" t="s">
        <v>302</v>
      </c>
      <c r="J121" s="768">
        <f>0.01*J119*J120</f>
        <v>0</v>
      </c>
      <c r="L121" s="789">
        <v>3</v>
      </c>
      <c r="M121" s="2774" t="s">
        <v>553</v>
      </c>
      <c r="N121" s="2490"/>
      <c r="O121" s="2490"/>
      <c r="P121" s="2490"/>
      <c r="Q121" s="2490"/>
      <c r="R121" s="88" t="s">
        <v>554</v>
      </c>
      <c r="S121" s="88" t="s">
        <v>302</v>
      </c>
      <c r="T121" s="768">
        <f>0.01*T119*T120</f>
        <v>0</v>
      </c>
    </row>
    <row r="122" spans="2:29">
      <c r="B122" s="789">
        <v>4</v>
      </c>
      <c r="C122" s="2774" t="s">
        <v>1374</v>
      </c>
      <c r="D122" s="2490"/>
      <c r="E122" s="2490"/>
      <c r="F122" s="2490"/>
      <c r="G122" s="2490"/>
      <c r="H122" s="42" t="s">
        <v>556</v>
      </c>
      <c r="I122" s="88" t="s">
        <v>289</v>
      </c>
      <c r="J122" s="768"/>
      <c r="L122" s="789">
        <v>4</v>
      </c>
      <c r="M122" s="2774" t="s">
        <v>1374</v>
      </c>
      <c r="N122" s="2490"/>
      <c r="O122" s="2490"/>
      <c r="P122" s="2490"/>
      <c r="Q122" s="2490"/>
      <c r="R122" s="42" t="s">
        <v>556</v>
      </c>
      <c r="S122" s="88" t="s">
        <v>289</v>
      </c>
      <c r="T122" s="768"/>
    </row>
    <row r="123" spans="2:29">
      <c r="B123" s="789">
        <v>5</v>
      </c>
      <c r="C123" s="2774" t="s">
        <v>2029</v>
      </c>
      <c r="D123" s="2490"/>
      <c r="E123" s="2490"/>
      <c r="F123" s="2490"/>
      <c r="G123" s="2490"/>
      <c r="H123" s="88" t="s">
        <v>558</v>
      </c>
      <c r="I123" s="88"/>
      <c r="J123" s="768">
        <f>-J121*(1-J122)</f>
        <v>0</v>
      </c>
      <c r="L123" s="789">
        <v>5</v>
      </c>
      <c r="M123" s="2774" t="s">
        <v>2029</v>
      </c>
      <c r="N123" s="2490"/>
      <c r="O123" s="2490"/>
      <c r="P123" s="2490"/>
      <c r="Q123" s="2490"/>
      <c r="R123" s="88" t="s">
        <v>558</v>
      </c>
      <c r="S123" s="88"/>
      <c r="T123" s="768">
        <f>-T121*(1-T122)</f>
        <v>0</v>
      </c>
    </row>
    <row r="124" spans="2:29">
      <c r="B124" s="789">
        <v>6</v>
      </c>
      <c r="C124" s="2774" t="s">
        <v>2030</v>
      </c>
      <c r="D124" s="2490"/>
      <c r="E124" s="2490"/>
      <c r="F124" s="2490"/>
      <c r="G124" s="2490"/>
      <c r="H124" s="88" t="s">
        <v>2068</v>
      </c>
      <c r="I124" s="88" t="s">
        <v>302</v>
      </c>
      <c r="J124" s="1113"/>
      <c r="L124" s="789">
        <v>6</v>
      </c>
      <c r="M124" s="2774" t="s">
        <v>2030</v>
      </c>
      <c r="N124" s="2490"/>
      <c r="O124" s="2490"/>
      <c r="P124" s="2490"/>
      <c r="Q124" s="2490"/>
      <c r="R124" s="88" t="s">
        <v>2068</v>
      </c>
      <c r="S124" s="88" t="s">
        <v>302</v>
      </c>
      <c r="T124" s="1113"/>
    </row>
    <row r="125" spans="2:29">
      <c r="B125" s="789">
        <v>7</v>
      </c>
      <c r="C125" s="2774" t="s">
        <v>2031</v>
      </c>
      <c r="D125" s="2490"/>
      <c r="E125" s="2490"/>
      <c r="F125" s="2490"/>
      <c r="G125" s="2490"/>
      <c r="H125" s="42" t="s">
        <v>2032</v>
      </c>
      <c r="I125" s="88" t="s">
        <v>636</v>
      </c>
      <c r="J125" s="768">
        <f>P106</f>
        <v>0</v>
      </c>
      <c r="L125" s="789">
        <v>7</v>
      </c>
      <c r="M125" s="2774" t="s">
        <v>2031</v>
      </c>
      <c r="N125" s="2490"/>
      <c r="O125" s="2490"/>
      <c r="P125" s="2490"/>
      <c r="Q125" s="2490"/>
      <c r="R125" s="42" t="s">
        <v>2032</v>
      </c>
      <c r="S125" s="88" t="s">
        <v>636</v>
      </c>
      <c r="T125" s="768">
        <f>Z106</f>
        <v>0</v>
      </c>
    </row>
    <row r="126" spans="2:29">
      <c r="B126" s="789">
        <v>9</v>
      </c>
      <c r="C126" s="2774" t="s">
        <v>2033</v>
      </c>
      <c r="D126" s="2490"/>
      <c r="E126" s="2490"/>
      <c r="F126" s="2490"/>
      <c r="G126" s="2490"/>
      <c r="H126" s="42" t="s">
        <v>2064</v>
      </c>
      <c r="I126" s="88" t="s">
        <v>1287</v>
      </c>
      <c r="J126" s="768"/>
      <c r="L126" s="789">
        <v>9</v>
      </c>
      <c r="M126" s="2774" t="s">
        <v>2033</v>
      </c>
      <c r="N126" s="2490"/>
      <c r="O126" s="2490"/>
      <c r="P126" s="2490"/>
      <c r="Q126" s="2490"/>
      <c r="R126" s="42" t="s">
        <v>2064</v>
      </c>
      <c r="S126" s="88" t="s">
        <v>1287</v>
      </c>
      <c r="T126" s="768"/>
    </row>
    <row r="127" spans="2:29">
      <c r="B127" s="789">
        <v>10</v>
      </c>
      <c r="C127" s="2774" t="s">
        <v>1972</v>
      </c>
      <c r="D127" s="2490"/>
      <c r="E127" s="2490"/>
      <c r="F127" s="2490"/>
      <c r="G127" s="2490"/>
      <c r="H127" s="42" t="s">
        <v>2066</v>
      </c>
      <c r="I127" s="88" t="s">
        <v>382</v>
      </c>
      <c r="J127" s="768">
        <f>J118*J126</f>
        <v>0</v>
      </c>
      <c r="L127" s="789">
        <v>10</v>
      </c>
      <c r="M127" s="2774" t="s">
        <v>1972</v>
      </c>
      <c r="N127" s="2490"/>
      <c r="O127" s="2490"/>
      <c r="P127" s="2490"/>
      <c r="Q127" s="2490"/>
      <c r="R127" s="42" t="s">
        <v>2066</v>
      </c>
      <c r="S127" s="88" t="s">
        <v>382</v>
      </c>
      <c r="T127" s="768">
        <f>T118*T126</f>
        <v>0</v>
      </c>
    </row>
    <row r="128" spans="2:29" ht="15.75" thickBot="1">
      <c r="B128" s="790">
        <v>11</v>
      </c>
      <c r="C128" s="2784" t="s">
        <v>1974</v>
      </c>
      <c r="D128" s="2784"/>
      <c r="E128" s="2784"/>
      <c r="F128" s="2784"/>
      <c r="G128" s="2784"/>
      <c r="H128" s="43" t="s">
        <v>693</v>
      </c>
      <c r="I128" s="1176" t="s">
        <v>2036</v>
      </c>
      <c r="J128" s="561" t="s">
        <v>289</v>
      </c>
      <c r="L128" s="790">
        <v>11</v>
      </c>
      <c r="M128" s="2784" t="s">
        <v>1974</v>
      </c>
      <c r="N128" s="2784"/>
      <c r="O128" s="2784"/>
      <c r="P128" s="2784"/>
      <c r="Q128" s="2784"/>
      <c r="R128" s="43" t="s">
        <v>693</v>
      </c>
      <c r="S128" s="1176" t="s">
        <v>2036</v>
      </c>
      <c r="T128" s="561" t="s">
        <v>289</v>
      </c>
    </row>
    <row r="129" spans="2:29">
      <c r="G129" s="682"/>
      <c r="H129" s="682"/>
      <c r="I129" s="682"/>
      <c r="J129" s="991"/>
      <c r="Q129" s="682"/>
      <c r="R129" s="682"/>
      <c r="S129" s="682"/>
      <c r="T129" s="991"/>
    </row>
    <row r="130" spans="2:29">
      <c r="B130" s="2700" t="s">
        <v>569</v>
      </c>
      <c r="C130" s="2700"/>
      <c r="D130" s="2700"/>
      <c r="E130" s="2700"/>
      <c r="F130" s="2700"/>
      <c r="G130" s="2700"/>
      <c r="H130" s="2700"/>
      <c r="I130" s="2700"/>
      <c r="J130" s="2700"/>
      <c r="L130" s="2700" t="s">
        <v>569</v>
      </c>
      <c r="M130" s="2700"/>
      <c r="N130" s="2700"/>
      <c r="O130" s="2700"/>
      <c r="P130" s="2700"/>
      <c r="Q130" s="2700"/>
      <c r="R130" s="2700"/>
      <c r="S130" s="2700"/>
      <c r="T130" s="2700"/>
    </row>
    <row r="132" spans="2:29">
      <c r="B132" s="2780" t="s">
        <v>1812</v>
      </c>
      <c r="C132" s="2753"/>
      <c r="D132" s="2780" t="s">
        <v>217</v>
      </c>
      <c r="E132" s="2753"/>
      <c r="F132" s="2753"/>
      <c r="G132" s="2753"/>
      <c r="H132" s="2753"/>
      <c r="I132" s="2753"/>
      <c r="J132" s="2753"/>
      <c r="L132" s="2780" t="s">
        <v>2069</v>
      </c>
      <c r="M132" s="2753"/>
      <c r="N132" s="2780" t="s">
        <v>217</v>
      </c>
      <c r="O132" s="2753"/>
      <c r="P132" s="2753"/>
      <c r="Q132" s="2753"/>
      <c r="R132" s="2753"/>
      <c r="S132" s="2753"/>
      <c r="T132" s="2753"/>
    </row>
    <row r="133" spans="2:29" ht="15.75" thickBot="1">
      <c r="G133" s="682"/>
      <c r="H133" s="682"/>
      <c r="I133" s="682"/>
      <c r="J133" s="991"/>
      <c r="Q133" s="682"/>
      <c r="R133" s="682"/>
      <c r="S133" s="682"/>
      <c r="T133" s="991"/>
    </row>
    <row r="134" spans="2:29" ht="15.75" thickBot="1">
      <c r="B134" s="71" t="s">
        <v>79</v>
      </c>
      <c r="C134" s="2179" t="s">
        <v>2070</v>
      </c>
      <c r="D134" s="2781"/>
      <c r="E134" s="2781"/>
      <c r="F134" s="2179" t="s">
        <v>829</v>
      </c>
      <c r="G134" s="1642"/>
      <c r="H134" s="1642"/>
      <c r="I134" s="1642"/>
      <c r="J134" s="1643"/>
      <c r="L134" s="71" t="s">
        <v>79</v>
      </c>
      <c r="M134" s="2179" t="s">
        <v>2070</v>
      </c>
      <c r="N134" s="2781"/>
      <c r="O134" s="2781"/>
      <c r="P134" s="2179" t="s">
        <v>829</v>
      </c>
      <c r="Q134" s="1642"/>
      <c r="R134" s="1642"/>
      <c r="S134" s="1642"/>
      <c r="T134" s="1643"/>
    </row>
    <row r="135" spans="2:29">
      <c r="B135" s="207">
        <v>1</v>
      </c>
      <c r="C135" s="2782" t="s">
        <v>1333</v>
      </c>
      <c r="D135" s="2783"/>
      <c r="E135" s="2783"/>
      <c r="F135" s="2254"/>
      <c r="G135" s="1644"/>
      <c r="H135" s="1644"/>
      <c r="I135" s="1644"/>
      <c r="J135" s="1645"/>
      <c r="L135" s="207">
        <v>1</v>
      </c>
      <c r="M135" s="2782" t="s">
        <v>1333</v>
      </c>
      <c r="N135" s="2783"/>
      <c r="O135" s="2783"/>
      <c r="P135" s="2254"/>
      <c r="Q135" s="1644"/>
      <c r="R135" s="1644"/>
      <c r="S135" s="1644"/>
      <c r="T135" s="1645"/>
    </row>
    <row r="136" spans="2:29" ht="15.75" thickBot="1">
      <c r="B136" s="212">
        <v>2</v>
      </c>
      <c r="C136" s="2784" t="s">
        <v>2038</v>
      </c>
      <c r="D136" s="2785"/>
      <c r="E136" s="2785"/>
      <c r="F136" s="2247"/>
      <c r="G136" s="1646"/>
      <c r="H136" s="1646"/>
      <c r="I136" s="1646"/>
      <c r="J136" s="1647"/>
      <c r="L136" s="212">
        <v>2</v>
      </c>
      <c r="M136" s="2784" t="s">
        <v>2038</v>
      </c>
      <c r="N136" s="2785"/>
      <c r="O136" s="2785"/>
      <c r="P136" s="2247"/>
      <c r="Q136" s="1646"/>
      <c r="R136" s="1646"/>
      <c r="S136" s="1646"/>
      <c r="T136" s="1647"/>
    </row>
    <row r="137" spans="2:29" ht="15.75" thickBot="1">
      <c r="G137" s="682"/>
      <c r="H137" s="682"/>
      <c r="I137" s="682"/>
      <c r="J137" s="991"/>
      <c r="Q137" s="682"/>
      <c r="R137" s="682"/>
      <c r="S137" s="682"/>
      <c r="T137" s="991"/>
    </row>
    <row r="138" spans="2:29" ht="15.75" thickBot="1">
      <c r="B138" s="1163" t="s">
        <v>86</v>
      </c>
      <c r="C138" s="2786" t="s">
        <v>569</v>
      </c>
      <c r="D138" s="2787"/>
      <c r="E138" s="2787"/>
      <c r="F138" s="2787"/>
      <c r="G138" s="2788"/>
      <c r="H138" s="2663" t="s">
        <v>870</v>
      </c>
      <c r="I138" s="2664"/>
      <c r="J138" s="2789"/>
      <c r="L138" s="1163" t="s">
        <v>86</v>
      </c>
      <c r="M138" s="2786" t="s">
        <v>569</v>
      </c>
      <c r="N138" s="2787"/>
      <c r="O138" s="2787"/>
      <c r="P138" s="2787"/>
      <c r="Q138" s="2788"/>
      <c r="R138" s="2663" t="s">
        <v>870</v>
      </c>
      <c r="S138" s="2664"/>
      <c r="T138" s="2789"/>
    </row>
    <row r="139" spans="2:29" ht="14.65" customHeight="1">
      <c r="B139" s="741">
        <v>1</v>
      </c>
      <c r="C139" s="2779" t="s">
        <v>2071</v>
      </c>
      <c r="D139" s="2698"/>
      <c r="E139" s="2698"/>
      <c r="F139" s="2698"/>
      <c r="G139" s="2698"/>
      <c r="H139" s="484" t="s">
        <v>2072</v>
      </c>
      <c r="I139" s="1326" t="s">
        <v>1944</v>
      </c>
      <c r="J139" s="560"/>
      <c r="L139" s="741">
        <v>1</v>
      </c>
      <c r="M139" s="2779" t="s">
        <v>2071</v>
      </c>
      <c r="N139" s="2698"/>
      <c r="O139" s="2698"/>
      <c r="P139" s="2698"/>
      <c r="Q139" s="2698"/>
      <c r="R139" s="484" t="s">
        <v>2072</v>
      </c>
      <c r="S139" s="1326" t="s">
        <v>1944</v>
      </c>
      <c r="T139" s="560"/>
    </row>
    <row r="140" spans="2:29">
      <c r="B140" s="789">
        <v>2</v>
      </c>
      <c r="C140" s="2771" t="s">
        <v>2041</v>
      </c>
      <c r="D140" s="2772"/>
      <c r="E140" s="2772"/>
      <c r="F140" s="2772"/>
      <c r="G140" s="2772"/>
      <c r="H140" s="88" t="s">
        <v>289</v>
      </c>
      <c r="I140" s="1325" t="s">
        <v>730</v>
      </c>
      <c r="J140" s="768"/>
      <c r="L140" s="789">
        <v>2</v>
      </c>
      <c r="M140" s="2771" t="s">
        <v>2041</v>
      </c>
      <c r="N140" s="2772"/>
      <c r="O140" s="2772"/>
      <c r="P140" s="2772"/>
      <c r="Q140" s="2772"/>
      <c r="R140" s="88" t="s">
        <v>289</v>
      </c>
      <c r="S140" s="1325" t="s">
        <v>730</v>
      </c>
      <c r="T140" s="768"/>
    </row>
    <row r="141" spans="2:29" ht="14.65" customHeight="1">
      <c r="B141" s="789">
        <v>3</v>
      </c>
      <c r="C141" s="2771" t="s">
        <v>2042</v>
      </c>
      <c r="D141" s="2772"/>
      <c r="E141" s="2772"/>
      <c r="F141" s="2772"/>
      <c r="G141" s="2772"/>
      <c r="H141" s="88" t="s">
        <v>562</v>
      </c>
      <c r="I141" s="1325" t="s">
        <v>257</v>
      </c>
      <c r="J141" s="768">
        <f>J139*J140</f>
        <v>0</v>
      </c>
      <c r="L141" s="789">
        <v>3</v>
      </c>
      <c r="M141" s="2771" t="s">
        <v>2042</v>
      </c>
      <c r="N141" s="2772"/>
      <c r="O141" s="2772"/>
      <c r="P141" s="2772"/>
      <c r="Q141" s="2772"/>
      <c r="R141" s="88" t="s">
        <v>562</v>
      </c>
      <c r="S141" s="1325" t="s">
        <v>257</v>
      </c>
      <c r="T141" s="768">
        <f>T139*T140</f>
        <v>0</v>
      </c>
    </row>
    <row r="142" spans="2:29">
      <c r="B142" s="789">
        <v>4</v>
      </c>
      <c r="C142" s="2771" t="s">
        <v>2073</v>
      </c>
      <c r="D142" s="2772"/>
      <c r="E142" s="2772"/>
      <c r="F142" s="2772"/>
      <c r="G142" s="2772"/>
      <c r="H142" s="88" t="s">
        <v>2074</v>
      </c>
      <c r="I142" s="1325" t="s">
        <v>1845</v>
      </c>
      <c r="J142" s="768"/>
      <c r="L142" s="789">
        <v>4</v>
      </c>
      <c r="M142" s="2771" t="s">
        <v>2073</v>
      </c>
      <c r="N142" s="2772"/>
      <c r="O142" s="2772"/>
      <c r="P142" s="2772"/>
      <c r="Q142" s="2772"/>
      <c r="R142" s="88" t="s">
        <v>2074</v>
      </c>
      <c r="S142" s="1325" t="s">
        <v>1845</v>
      </c>
      <c r="T142" s="768"/>
      <c r="V142" s="1484" t="s">
        <v>1947</v>
      </c>
      <c r="W142" s="4"/>
      <c r="X142" s="4"/>
      <c r="Y142" s="4"/>
      <c r="Z142" s="4"/>
      <c r="AA142" s="4"/>
      <c r="AB142" s="4"/>
      <c r="AC142" s="4"/>
    </row>
    <row r="143" spans="2:29">
      <c r="B143" s="789">
        <v>5</v>
      </c>
      <c r="C143" s="2771" t="s">
        <v>2075</v>
      </c>
      <c r="D143" s="2772"/>
      <c r="E143" s="2772"/>
      <c r="F143" s="2772"/>
      <c r="G143" s="2772"/>
      <c r="H143" s="88" t="s">
        <v>2076</v>
      </c>
      <c r="I143" s="88" t="s">
        <v>302</v>
      </c>
      <c r="J143" s="768"/>
      <c r="L143" s="789">
        <v>5</v>
      </c>
      <c r="M143" s="2771" t="s">
        <v>2075</v>
      </c>
      <c r="N143" s="2772"/>
      <c r="O143" s="2772"/>
      <c r="P143" s="2772"/>
      <c r="Q143" s="2772"/>
      <c r="R143" s="88" t="s">
        <v>2076</v>
      </c>
      <c r="S143" s="88" t="s">
        <v>302</v>
      </c>
      <c r="T143" s="768"/>
      <c r="V143" s="2771" t="s">
        <v>2075</v>
      </c>
      <c r="W143" s="2772"/>
      <c r="X143" s="2772"/>
      <c r="Y143" s="2772"/>
      <c r="Z143" s="2772"/>
      <c r="AA143" s="88" t="s">
        <v>2076</v>
      </c>
      <c r="AB143" s="88" t="s">
        <v>302</v>
      </c>
      <c r="AC143" s="768"/>
    </row>
    <row r="144" spans="2:29" ht="14.65" customHeight="1">
      <c r="B144" s="789" t="s">
        <v>2048</v>
      </c>
      <c r="C144" s="2771" t="s">
        <v>2049</v>
      </c>
      <c r="D144" s="2772"/>
      <c r="E144" s="2772"/>
      <c r="F144" s="2772"/>
      <c r="G144" s="2772"/>
      <c r="H144" s="42" t="s">
        <v>2077</v>
      </c>
      <c r="I144" s="88" t="s">
        <v>302</v>
      </c>
      <c r="J144" s="768"/>
      <c r="L144" s="789" t="s">
        <v>2048</v>
      </c>
      <c r="M144" s="2771" t="s">
        <v>2049</v>
      </c>
      <c r="N144" s="2772"/>
      <c r="O144" s="2772"/>
      <c r="P144" s="2772"/>
      <c r="Q144" s="2772"/>
      <c r="R144" s="42" t="s">
        <v>2077</v>
      </c>
      <c r="S144" s="88" t="s">
        <v>302</v>
      </c>
      <c r="T144" s="768"/>
      <c r="V144" s="2773" t="s">
        <v>1951</v>
      </c>
      <c r="W144" s="2773"/>
      <c r="X144" s="2773"/>
      <c r="Y144" s="2773"/>
      <c r="Z144" s="2773"/>
      <c r="AA144" s="2773"/>
      <c r="AB144" s="2773"/>
      <c r="AC144" s="2773"/>
    </row>
    <row r="145" spans="2:29">
      <c r="B145" s="789" t="s">
        <v>2051</v>
      </c>
      <c r="C145" s="2771" t="s">
        <v>2052</v>
      </c>
      <c r="D145" s="2772"/>
      <c r="E145" s="2772"/>
      <c r="F145" s="2772"/>
      <c r="G145" s="2772"/>
      <c r="H145" s="42" t="s">
        <v>2078</v>
      </c>
      <c r="I145" s="88" t="s">
        <v>302</v>
      </c>
      <c r="J145" s="552">
        <f>J143-J144</f>
        <v>0</v>
      </c>
      <c r="L145" s="789" t="s">
        <v>2051</v>
      </c>
      <c r="M145" s="2771" t="s">
        <v>2052</v>
      </c>
      <c r="N145" s="2772"/>
      <c r="O145" s="2772"/>
      <c r="P145" s="2772"/>
      <c r="Q145" s="2772"/>
      <c r="R145" s="42" t="s">
        <v>2078</v>
      </c>
      <c r="S145" s="88" t="s">
        <v>302</v>
      </c>
      <c r="T145" s="552">
        <v>0</v>
      </c>
      <c r="V145" s="2022"/>
      <c r="W145" s="2022"/>
      <c r="X145" s="2022"/>
      <c r="Y145" s="2022"/>
      <c r="Z145" s="2022"/>
      <c r="AA145" s="2022"/>
      <c r="AB145" s="2022"/>
      <c r="AC145" s="2022"/>
    </row>
    <row r="146" spans="2:29" ht="14.65" customHeight="1">
      <c r="B146" s="789">
        <v>6</v>
      </c>
      <c r="C146" s="2771" t="s">
        <v>2054</v>
      </c>
      <c r="D146" s="2772"/>
      <c r="E146" s="2772"/>
      <c r="F146" s="2772"/>
      <c r="G146" s="2772"/>
      <c r="H146" s="42" t="s">
        <v>2055</v>
      </c>
      <c r="I146" s="88" t="s">
        <v>636</v>
      </c>
      <c r="J146" s="768"/>
      <c r="L146" s="789">
        <v>6</v>
      </c>
      <c r="M146" s="2771" t="s">
        <v>2054</v>
      </c>
      <c r="N146" s="2772"/>
      <c r="O146" s="2772"/>
      <c r="P146" s="2772"/>
      <c r="Q146" s="2772"/>
      <c r="R146" s="42" t="s">
        <v>2055</v>
      </c>
      <c r="S146" s="88" t="s">
        <v>636</v>
      </c>
      <c r="T146" s="768"/>
      <c r="V146" s="1485" t="e">
        <f>(T143-AC143)/T143</f>
        <v>#DIV/0!</v>
      </c>
      <c r="W146" s="69" t="s">
        <v>1955</v>
      </c>
      <c r="X146" s="69"/>
      <c r="Y146" s="69"/>
      <c r="Z146" s="69"/>
      <c r="AA146" s="69"/>
      <c r="AB146" s="69"/>
      <c r="AC146" s="69"/>
    </row>
    <row r="147" spans="2:29" ht="14.65" customHeight="1" thickBot="1">
      <c r="B147" s="789">
        <v>7</v>
      </c>
      <c r="C147" s="2771" t="s">
        <v>2031</v>
      </c>
      <c r="D147" s="2772"/>
      <c r="E147" s="2772"/>
      <c r="F147" s="2772"/>
      <c r="G147" s="2772"/>
      <c r="H147" s="42" t="s">
        <v>2032</v>
      </c>
      <c r="I147" s="88" t="s">
        <v>636</v>
      </c>
      <c r="J147" s="768"/>
      <c r="L147" s="789">
        <v>7</v>
      </c>
      <c r="M147" s="2771" t="s">
        <v>2031</v>
      </c>
      <c r="N147" s="2772"/>
      <c r="O147" s="2772"/>
      <c r="P147" s="2772"/>
      <c r="Q147" s="2772"/>
      <c r="R147" s="42" t="s">
        <v>2032</v>
      </c>
      <c r="S147" s="88" t="s">
        <v>636</v>
      </c>
      <c r="T147" s="768"/>
      <c r="V147" s="1444" t="s">
        <v>1958</v>
      </c>
      <c r="W147" s="1486" t="s">
        <v>1959</v>
      </c>
      <c r="X147" s="69"/>
      <c r="Y147" s="69"/>
      <c r="Z147" s="69"/>
      <c r="AA147" s="69"/>
      <c r="AB147" s="69"/>
      <c r="AC147" s="69"/>
    </row>
    <row r="148" spans="2:29" ht="25.15" customHeight="1">
      <c r="B148" s="789">
        <v>8</v>
      </c>
      <c r="C148" s="2776" t="s">
        <v>2011</v>
      </c>
      <c r="D148" s="2777"/>
      <c r="E148" s="2777"/>
      <c r="F148" s="2777"/>
      <c r="G148" s="2777"/>
      <c r="H148" s="42" t="s">
        <v>2056</v>
      </c>
      <c r="I148" s="88" t="s">
        <v>636</v>
      </c>
      <c r="J148" s="768"/>
      <c r="L148" s="789">
        <v>8</v>
      </c>
      <c r="M148" s="2776" t="s">
        <v>2011</v>
      </c>
      <c r="N148" s="2777"/>
      <c r="O148" s="2777"/>
      <c r="P148" s="2777"/>
      <c r="Q148" s="2777"/>
      <c r="R148" s="42" t="s">
        <v>2056</v>
      </c>
      <c r="S148" s="88" t="s">
        <v>636</v>
      </c>
      <c r="T148" s="768"/>
      <c r="V148" s="2286"/>
      <c r="W148" s="2287"/>
      <c r="X148" s="2287"/>
      <c r="Y148" s="2287"/>
      <c r="Z148" s="2287"/>
      <c r="AA148" s="2287"/>
      <c r="AB148" s="2287"/>
      <c r="AC148" s="2288"/>
    </row>
    <row r="149" spans="2:29" ht="14.65" customHeight="1">
      <c r="B149" s="789">
        <v>9</v>
      </c>
      <c r="C149" s="2771" t="s">
        <v>2013</v>
      </c>
      <c r="D149" s="2772"/>
      <c r="E149" s="2772"/>
      <c r="F149" s="2772"/>
      <c r="G149" s="2772"/>
      <c r="H149" s="42" t="s">
        <v>2057</v>
      </c>
      <c r="I149" s="88" t="s">
        <v>631</v>
      </c>
      <c r="J149" s="768">
        <f>J144*J146</f>
        <v>0</v>
      </c>
      <c r="L149" s="789">
        <v>9</v>
      </c>
      <c r="M149" s="2771" t="s">
        <v>2013</v>
      </c>
      <c r="N149" s="2772"/>
      <c r="O149" s="2772"/>
      <c r="P149" s="2772"/>
      <c r="Q149" s="2772"/>
      <c r="R149" s="42" t="s">
        <v>2057</v>
      </c>
      <c r="S149" s="88" t="s">
        <v>631</v>
      </c>
      <c r="T149" s="768">
        <f>T144*T146</f>
        <v>0</v>
      </c>
      <c r="V149" s="2289"/>
      <c r="W149" s="2290"/>
      <c r="X149" s="2290"/>
      <c r="Y149" s="2290"/>
      <c r="Z149" s="2290"/>
      <c r="AA149" s="2290"/>
      <c r="AB149" s="2290"/>
      <c r="AC149" s="2291"/>
    </row>
    <row r="150" spans="2:29" ht="14.65" customHeight="1" thickBot="1">
      <c r="B150" s="789">
        <v>10</v>
      </c>
      <c r="C150" s="2771" t="s">
        <v>2014</v>
      </c>
      <c r="D150" s="2772"/>
      <c r="E150" s="2772"/>
      <c r="F150" s="2772"/>
      <c r="G150" s="2772"/>
      <c r="H150" s="42" t="s">
        <v>2058</v>
      </c>
      <c r="I150" s="88" t="s">
        <v>631</v>
      </c>
      <c r="J150" s="768">
        <f>J145*J147</f>
        <v>0</v>
      </c>
      <c r="L150" s="789">
        <v>10</v>
      </c>
      <c r="M150" s="2771" t="s">
        <v>2014</v>
      </c>
      <c r="N150" s="2772"/>
      <c r="O150" s="2772"/>
      <c r="P150" s="2772"/>
      <c r="Q150" s="2772"/>
      <c r="R150" s="42" t="s">
        <v>2058</v>
      </c>
      <c r="S150" s="88" t="s">
        <v>631</v>
      </c>
      <c r="T150" s="768">
        <f>T145*T147</f>
        <v>0</v>
      </c>
      <c r="V150" s="2292"/>
      <c r="W150" s="2293"/>
      <c r="X150" s="2293"/>
      <c r="Y150" s="2293"/>
      <c r="Z150" s="2293"/>
      <c r="AA150" s="2293"/>
      <c r="AB150" s="2293"/>
      <c r="AC150" s="2294"/>
    </row>
    <row r="151" spans="2:29" ht="15.6" customHeight="1">
      <c r="B151" s="789">
        <v>11</v>
      </c>
      <c r="C151" s="2771" t="s">
        <v>2079</v>
      </c>
      <c r="D151" s="2772"/>
      <c r="E151" s="2772"/>
      <c r="F151" s="2772"/>
      <c r="G151" s="2772"/>
      <c r="H151" s="42" t="s">
        <v>2060</v>
      </c>
      <c r="I151" s="88" t="s">
        <v>631</v>
      </c>
      <c r="J151" s="768"/>
      <c r="L151" s="789">
        <v>11</v>
      </c>
      <c r="M151" s="2771" t="s">
        <v>2079</v>
      </c>
      <c r="N151" s="2772"/>
      <c r="O151" s="2772"/>
      <c r="P151" s="2772"/>
      <c r="Q151" s="2772"/>
      <c r="R151" s="42" t="s">
        <v>2060</v>
      </c>
      <c r="S151" s="88" t="s">
        <v>631</v>
      </c>
      <c r="T151" s="768"/>
    </row>
    <row r="152" spans="2:29" ht="14.65" customHeight="1">
      <c r="B152" s="789">
        <v>12</v>
      </c>
      <c r="C152" s="2771" t="s">
        <v>2018</v>
      </c>
      <c r="D152" s="2772"/>
      <c r="E152" s="2772"/>
      <c r="F152" s="2772"/>
      <c r="G152" s="2772"/>
      <c r="H152" s="42" t="s">
        <v>2061</v>
      </c>
      <c r="I152" s="88" t="s">
        <v>631</v>
      </c>
      <c r="J152" s="768"/>
      <c r="L152" s="789">
        <v>12</v>
      </c>
      <c r="M152" s="2771" t="s">
        <v>2018</v>
      </c>
      <c r="N152" s="2772"/>
      <c r="O152" s="2772"/>
      <c r="P152" s="2772"/>
      <c r="Q152" s="2772"/>
      <c r="R152" s="42" t="s">
        <v>2061</v>
      </c>
      <c r="S152" s="88" t="s">
        <v>631</v>
      </c>
      <c r="T152" s="768"/>
    </row>
    <row r="153" spans="2:29" ht="25.5" customHeight="1">
      <c r="B153" s="789">
        <v>13</v>
      </c>
      <c r="C153" s="2776" t="s">
        <v>2080</v>
      </c>
      <c r="D153" s="2777"/>
      <c r="E153" s="2777"/>
      <c r="F153" s="2777"/>
      <c r="G153" s="2777"/>
      <c r="H153" s="42" t="s">
        <v>2062</v>
      </c>
      <c r="I153" s="88" t="s">
        <v>631</v>
      </c>
      <c r="J153" s="768">
        <f>J149+J150+J151-J152</f>
        <v>0</v>
      </c>
      <c r="L153" s="789">
        <v>13</v>
      </c>
      <c r="M153" s="2776" t="s">
        <v>2080</v>
      </c>
      <c r="N153" s="2777"/>
      <c r="O153" s="2777"/>
      <c r="P153" s="2777"/>
      <c r="Q153" s="2777"/>
      <c r="R153" s="42" t="s">
        <v>2062</v>
      </c>
      <c r="S153" s="88" t="s">
        <v>631</v>
      </c>
      <c r="T153" s="768">
        <f>T149+T150+T151-T152</f>
        <v>0</v>
      </c>
    </row>
    <row r="154" spans="2:29">
      <c r="B154" s="789">
        <v>14</v>
      </c>
      <c r="C154" s="2771" t="s">
        <v>2081</v>
      </c>
      <c r="D154" s="2772"/>
      <c r="E154" s="2772"/>
      <c r="F154" s="2772"/>
      <c r="G154" s="2772"/>
      <c r="H154" s="42" t="s">
        <v>2064</v>
      </c>
      <c r="I154" s="88" t="s">
        <v>2082</v>
      </c>
      <c r="J154" s="768"/>
      <c r="L154" s="789">
        <v>14</v>
      </c>
      <c r="M154" s="2771" t="s">
        <v>2081</v>
      </c>
      <c r="N154" s="2772"/>
      <c r="O154" s="2772"/>
      <c r="P154" s="2772"/>
      <c r="Q154" s="2772"/>
      <c r="R154" s="42" t="s">
        <v>2064</v>
      </c>
      <c r="S154" s="88" t="s">
        <v>2082</v>
      </c>
      <c r="T154" s="768"/>
    </row>
    <row r="155" spans="2:29">
      <c r="B155" s="789">
        <v>15</v>
      </c>
      <c r="C155" s="2771" t="s">
        <v>1972</v>
      </c>
      <c r="D155" s="2772"/>
      <c r="E155" s="2772"/>
      <c r="F155" s="2772"/>
      <c r="G155" s="2772"/>
      <c r="H155" s="42" t="s">
        <v>2066</v>
      </c>
      <c r="I155" s="88" t="s">
        <v>382</v>
      </c>
      <c r="J155" s="768">
        <f>J141*J154</f>
        <v>0</v>
      </c>
      <c r="L155" s="789">
        <v>15</v>
      </c>
      <c r="M155" s="2771" t="s">
        <v>1972</v>
      </c>
      <c r="N155" s="2772"/>
      <c r="O155" s="2772"/>
      <c r="P155" s="2772"/>
      <c r="Q155" s="2772"/>
      <c r="R155" s="42" t="s">
        <v>2066</v>
      </c>
      <c r="S155" s="88" t="s">
        <v>382</v>
      </c>
      <c r="T155" s="768">
        <f>T141*T154</f>
        <v>0</v>
      </c>
    </row>
    <row r="156" spans="2:29" ht="15.75" thickBot="1">
      <c r="B156" s="790">
        <v>16</v>
      </c>
      <c r="C156" s="2778" t="s">
        <v>1974</v>
      </c>
      <c r="D156" s="2479"/>
      <c r="E156" s="2479"/>
      <c r="F156" s="2479"/>
      <c r="G156" s="2479"/>
      <c r="H156" s="43" t="s">
        <v>693</v>
      </c>
      <c r="I156" s="1176" t="s">
        <v>1722</v>
      </c>
      <c r="J156" s="561">
        <f>IFERROR(J155/J153,)</f>
        <v>0</v>
      </c>
      <c r="L156" s="790">
        <v>16</v>
      </c>
      <c r="M156" s="2778" t="s">
        <v>1974</v>
      </c>
      <c r="N156" s="2479"/>
      <c r="O156" s="2479"/>
      <c r="P156" s="2479"/>
      <c r="Q156" s="2479"/>
      <c r="R156" s="43" t="s">
        <v>693</v>
      </c>
      <c r="S156" s="1176" t="s">
        <v>1722</v>
      </c>
      <c r="T156" s="561" t="e">
        <f>T155/T153</f>
        <v>#DIV/0!</v>
      </c>
    </row>
  </sheetData>
  <mergeCells count="340">
    <mergeCell ref="B36:J36"/>
    <mergeCell ref="C39:E39"/>
    <mergeCell ref="F39:J39"/>
    <mergeCell ref="C71:E71"/>
    <mergeCell ref="F71:J71"/>
    <mergeCell ref="C72:E72"/>
    <mergeCell ref="F72:J72"/>
    <mergeCell ref="C73:E73"/>
    <mergeCell ref="F73:J73"/>
    <mergeCell ref="C65:G65"/>
    <mergeCell ref="C66:G66"/>
    <mergeCell ref="C68:G68"/>
    <mergeCell ref="C69:G69"/>
    <mergeCell ref="C63:G63"/>
    <mergeCell ref="C64:G64"/>
    <mergeCell ref="B38:C38"/>
    <mergeCell ref="D38:J38"/>
    <mergeCell ref="C40:E40"/>
    <mergeCell ref="F40:J40"/>
    <mergeCell ref="C41:E41"/>
    <mergeCell ref="F41:J41"/>
    <mergeCell ref="C42:E42"/>
    <mergeCell ref="C46:G46"/>
    <mergeCell ref="C108:G108"/>
    <mergeCell ref="C102:G102"/>
    <mergeCell ref="C111:G111"/>
    <mergeCell ref="C112:G112"/>
    <mergeCell ref="F42:J42"/>
    <mergeCell ref="C53:G53"/>
    <mergeCell ref="C54:G54"/>
    <mergeCell ref="C55:G55"/>
    <mergeCell ref="H44:J44"/>
    <mergeCell ref="C56:G56"/>
    <mergeCell ref="C57:G57"/>
    <mergeCell ref="C58:G58"/>
    <mergeCell ref="C59:G59"/>
    <mergeCell ref="C85:G85"/>
    <mergeCell ref="C86:G86"/>
    <mergeCell ref="C113:G113"/>
    <mergeCell ref="C98:G98"/>
    <mergeCell ref="C45:G45"/>
    <mergeCell ref="C44:G44"/>
    <mergeCell ref="C47:G47"/>
    <mergeCell ref="C52:G52"/>
    <mergeCell ref="C49:G49"/>
    <mergeCell ref="C62:G62"/>
    <mergeCell ref="C60:G60"/>
    <mergeCell ref="C61:G61"/>
    <mergeCell ref="C76:G76"/>
    <mergeCell ref="C77:G77"/>
    <mergeCell ref="C78:G78"/>
    <mergeCell ref="C100:G100"/>
    <mergeCell ref="C79:G79"/>
    <mergeCell ref="C80:G80"/>
    <mergeCell ref="C81:G81"/>
    <mergeCell ref="C82:G82"/>
    <mergeCell ref="C83:G83"/>
    <mergeCell ref="C84:G84"/>
    <mergeCell ref="C67:G67"/>
    <mergeCell ref="C48:G48"/>
    <mergeCell ref="C50:G50"/>
    <mergeCell ref="C51:G51"/>
    <mergeCell ref="C134:E134"/>
    <mergeCell ref="F134:J134"/>
    <mergeCell ref="C103:G103"/>
    <mergeCell ref="C104:G104"/>
    <mergeCell ref="C135:E135"/>
    <mergeCell ref="F135:J135"/>
    <mergeCell ref="B89:J89"/>
    <mergeCell ref="B91:C91"/>
    <mergeCell ref="D91:J91"/>
    <mergeCell ref="B132:C132"/>
    <mergeCell ref="D132:J132"/>
    <mergeCell ref="C93:E93"/>
    <mergeCell ref="F93:J93"/>
    <mergeCell ref="C94:E94"/>
    <mergeCell ref="F94:J94"/>
    <mergeCell ref="C95:E95"/>
    <mergeCell ref="F95:J95"/>
    <mergeCell ref="C97:G97"/>
    <mergeCell ref="H97:J97"/>
    <mergeCell ref="C114:G114"/>
    <mergeCell ref="C115:G115"/>
    <mergeCell ref="C105:G105"/>
    <mergeCell ref="C106:G106"/>
    <mergeCell ref="C107:G107"/>
    <mergeCell ref="C136:E136"/>
    <mergeCell ref="F136:J136"/>
    <mergeCell ref="C138:G138"/>
    <mergeCell ref="H138:J138"/>
    <mergeCell ref="H75:J75"/>
    <mergeCell ref="C75:G75"/>
    <mergeCell ref="C117:G117"/>
    <mergeCell ref="H117:J117"/>
    <mergeCell ref="C127:G127"/>
    <mergeCell ref="C128:G128"/>
    <mergeCell ref="C126:G126"/>
    <mergeCell ref="C118:G118"/>
    <mergeCell ref="C119:G119"/>
    <mergeCell ref="C120:G120"/>
    <mergeCell ref="C121:G121"/>
    <mergeCell ref="C122:G122"/>
    <mergeCell ref="C123:G123"/>
    <mergeCell ref="C124:G124"/>
    <mergeCell ref="C125:G125"/>
    <mergeCell ref="B130:J130"/>
    <mergeCell ref="C109:G109"/>
    <mergeCell ref="C110:G110"/>
    <mergeCell ref="C99:G99"/>
    <mergeCell ref="C101:G101"/>
    <mergeCell ref="C139:G139"/>
    <mergeCell ref="C140:G140"/>
    <mergeCell ref="C141:G141"/>
    <mergeCell ref="C142:G142"/>
    <mergeCell ref="C143:G143"/>
    <mergeCell ref="C144:G144"/>
    <mergeCell ref="C145:G145"/>
    <mergeCell ref="C146:G146"/>
    <mergeCell ref="C147:G147"/>
    <mergeCell ref="C148:G148"/>
    <mergeCell ref="C149:G149"/>
    <mergeCell ref="C150:G150"/>
    <mergeCell ref="C151:G151"/>
    <mergeCell ref="C152:G152"/>
    <mergeCell ref="C153:G153"/>
    <mergeCell ref="C155:G155"/>
    <mergeCell ref="C156:G156"/>
    <mergeCell ref="C154:G154"/>
    <mergeCell ref="B2:J2"/>
    <mergeCell ref="B4:C4"/>
    <mergeCell ref="D4:J4"/>
    <mergeCell ref="C5:E5"/>
    <mergeCell ref="F5:J5"/>
    <mergeCell ref="C6:E6"/>
    <mergeCell ref="F6:J6"/>
    <mergeCell ref="C7:E7"/>
    <mergeCell ref="F7:J7"/>
    <mergeCell ref="C8:E8"/>
    <mergeCell ref="F8:J8"/>
    <mergeCell ref="C10:G10"/>
    <mergeCell ref="H10:J10"/>
    <mergeCell ref="C11:G11"/>
    <mergeCell ref="C12:G12"/>
    <mergeCell ref="C13:G13"/>
    <mergeCell ref="C14:G14"/>
    <mergeCell ref="C15:G15"/>
    <mergeCell ref="C16:G16"/>
    <mergeCell ref="C17:G17"/>
    <mergeCell ref="C18:G18"/>
    <mergeCell ref="C19:G19"/>
    <mergeCell ref="C20:G20"/>
    <mergeCell ref="C21:G21"/>
    <mergeCell ref="C22:G22"/>
    <mergeCell ref="C23:G23"/>
    <mergeCell ref="C24:G24"/>
    <mergeCell ref="C25:G25"/>
    <mergeCell ref="C26:G26"/>
    <mergeCell ref="C27:G27"/>
    <mergeCell ref="C28:G28"/>
    <mergeCell ref="C29:G29"/>
    <mergeCell ref="C30:G30"/>
    <mergeCell ref="C31:G31"/>
    <mergeCell ref="C32:G32"/>
    <mergeCell ref="C33:G33"/>
    <mergeCell ref="L2:T2"/>
    <mergeCell ref="L4:M4"/>
    <mergeCell ref="N4:T4"/>
    <mergeCell ref="M5:O5"/>
    <mergeCell ref="P5:T5"/>
    <mergeCell ref="M6:O6"/>
    <mergeCell ref="P6:T6"/>
    <mergeCell ref="M7:O7"/>
    <mergeCell ref="P7:T7"/>
    <mergeCell ref="M8:O8"/>
    <mergeCell ref="P8:T8"/>
    <mergeCell ref="M10:Q10"/>
    <mergeCell ref="R10:T10"/>
    <mergeCell ref="M11:Q11"/>
    <mergeCell ref="M12:Q12"/>
    <mergeCell ref="M13:Q13"/>
    <mergeCell ref="M14:Q14"/>
    <mergeCell ref="M15:Q15"/>
    <mergeCell ref="M16:Q16"/>
    <mergeCell ref="M17:Q17"/>
    <mergeCell ref="M18:Q18"/>
    <mergeCell ref="M19:Q19"/>
    <mergeCell ref="M20:Q20"/>
    <mergeCell ref="M21:Q21"/>
    <mergeCell ref="M22:Q22"/>
    <mergeCell ref="M23:Q23"/>
    <mergeCell ref="M24:Q24"/>
    <mergeCell ref="M25:Q25"/>
    <mergeCell ref="M26:Q26"/>
    <mergeCell ref="M27:Q27"/>
    <mergeCell ref="M28:Q28"/>
    <mergeCell ref="M29:Q29"/>
    <mergeCell ref="M30:Q30"/>
    <mergeCell ref="M31:Q31"/>
    <mergeCell ref="M32:Q32"/>
    <mergeCell ref="M33:Q33"/>
    <mergeCell ref="L36:T36"/>
    <mergeCell ref="L38:M38"/>
    <mergeCell ref="N38:T38"/>
    <mergeCell ref="M39:O39"/>
    <mergeCell ref="P39:T39"/>
    <mergeCell ref="M40:O40"/>
    <mergeCell ref="P40:T40"/>
    <mergeCell ref="M41:O41"/>
    <mergeCell ref="P41:T41"/>
    <mergeCell ref="M42:O42"/>
    <mergeCell ref="P42:T42"/>
    <mergeCell ref="M44:Q44"/>
    <mergeCell ref="R44:T44"/>
    <mergeCell ref="M45:Q45"/>
    <mergeCell ref="M46:Q46"/>
    <mergeCell ref="M47:Q47"/>
    <mergeCell ref="M48:Q48"/>
    <mergeCell ref="M49:Q49"/>
    <mergeCell ref="M50:Q50"/>
    <mergeCell ref="M51:Q51"/>
    <mergeCell ref="M52:Q52"/>
    <mergeCell ref="M53:Q53"/>
    <mergeCell ref="M54:Q54"/>
    <mergeCell ref="M55:Q55"/>
    <mergeCell ref="M56:Q56"/>
    <mergeCell ref="M57:Q57"/>
    <mergeCell ref="M58:Q58"/>
    <mergeCell ref="M59:Q59"/>
    <mergeCell ref="M60:Q60"/>
    <mergeCell ref="M61:Q61"/>
    <mergeCell ref="M62:Q62"/>
    <mergeCell ref="M63:Q63"/>
    <mergeCell ref="M64:Q64"/>
    <mergeCell ref="M65:Q65"/>
    <mergeCell ref="M66:Q66"/>
    <mergeCell ref="M67:Q67"/>
    <mergeCell ref="M68:Q68"/>
    <mergeCell ref="M69:Q69"/>
    <mergeCell ref="M71:O71"/>
    <mergeCell ref="P71:T71"/>
    <mergeCell ref="M72:O72"/>
    <mergeCell ref="P72:T72"/>
    <mergeCell ref="M73:O73"/>
    <mergeCell ref="P73:T73"/>
    <mergeCell ref="M75:Q75"/>
    <mergeCell ref="R75:T75"/>
    <mergeCell ref="M76:Q76"/>
    <mergeCell ref="M77:Q77"/>
    <mergeCell ref="M78:Q78"/>
    <mergeCell ref="M79:Q79"/>
    <mergeCell ref="M80:Q80"/>
    <mergeCell ref="M81:Q81"/>
    <mergeCell ref="M82:Q82"/>
    <mergeCell ref="M83:Q83"/>
    <mergeCell ref="M84:Q84"/>
    <mergeCell ref="M85:Q85"/>
    <mergeCell ref="M86:Q86"/>
    <mergeCell ref="L89:T89"/>
    <mergeCell ref="L91:M91"/>
    <mergeCell ref="N91:T91"/>
    <mergeCell ref="M93:O93"/>
    <mergeCell ref="P93:T93"/>
    <mergeCell ref="M94:O94"/>
    <mergeCell ref="P94:T94"/>
    <mergeCell ref="M95:O95"/>
    <mergeCell ref="P95:T95"/>
    <mergeCell ref="M97:Q97"/>
    <mergeCell ref="R97:T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7:Q117"/>
    <mergeCell ref="R117:T117"/>
    <mergeCell ref="M118:Q118"/>
    <mergeCell ref="M119:Q119"/>
    <mergeCell ref="M120:Q120"/>
    <mergeCell ref="M121:Q121"/>
    <mergeCell ref="M122:Q122"/>
    <mergeCell ref="M123:Q123"/>
    <mergeCell ref="M124:Q124"/>
    <mergeCell ref="M125:Q125"/>
    <mergeCell ref="M126:Q126"/>
    <mergeCell ref="M127:Q127"/>
    <mergeCell ref="M128:Q128"/>
    <mergeCell ref="L130:T130"/>
    <mergeCell ref="L132:M132"/>
    <mergeCell ref="N132:T132"/>
    <mergeCell ref="M134:O134"/>
    <mergeCell ref="P134:T134"/>
    <mergeCell ref="M135:O135"/>
    <mergeCell ref="P135:T135"/>
    <mergeCell ref="M136:O136"/>
    <mergeCell ref="P136:T136"/>
    <mergeCell ref="M138:Q138"/>
    <mergeCell ref="R138:T138"/>
    <mergeCell ref="M139:Q139"/>
    <mergeCell ref="M140:Q140"/>
    <mergeCell ref="M141:Q141"/>
    <mergeCell ref="M142:Q142"/>
    <mergeCell ref="M143:Q143"/>
    <mergeCell ref="M144:Q144"/>
    <mergeCell ref="M145:Q145"/>
    <mergeCell ref="M146:Q146"/>
    <mergeCell ref="M147:Q147"/>
    <mergeCell ref="M148:Q148"/>
    <mergeCell ref="M149:Q149"/>
    <mergeCell ref="M150:Q150"/>
    <mergeCell ref="M151:Q151"/>
    <mergeCell ref="M152:Q152"/>
    <mergeCell ref="M153:Q153"/>
    <mergeCell ref="M154:Q154"/>
    <mergeCell ref="M155:Q155"/>
    <mergeCell ref="M156:Q156"/>
    <mergeCell ref="V143:Z143"/>
    <mergeCell ref="V144:AC145"/>
    <mergeCell ref="V148:AC150"/>
    <mergeCell ref="V102:Z102"/>
    <mergeCell ref="V103:AC104"/>
    <mergeCell ref="V107:AC109"/>
    <mergeCell ref="V21:Z21"/>
    <mergeCell ref="V22:AC23"/>
    <mergeCell ref="V26:AC28"/>
    <mergeCell ref="V56:Z56"/>
    <mergeCell ref="V57:AC58"/>
    <mergeCell ref="V61:AC63"/>
  </mergeCells>
  <conditionalFormatting sqref="J45:J52">
    <cfRule type="containsBlanks" dxfId="121" priority="202" stopIfTrue="1">
      <formula>LEN(TRIM(J45))=0</formula>
    </cfRule>
  </conditionalFormatting>
  <conditionalFormatting sqref="J55">
    <cfRule type="containsBlanks" dxfId="120" priority="201" stopIfTrue="1">
      <formula>LEN(TRIM(J55))=0</formula>
    </cfRule>
  </conditionalFormatting>
  <conditionalFormatting sqref="J59:J61">
    <cfRule type="containsBlanks" dxfId="119" priority="199" stopIfTrue="1">
      <formula>LEN(TRIM(J59))=0</formula>
    </cfRule>
  </conditionalFormatting>
  <conditionalFormatting sqref="J76 J78">
    <cfRule type="containsBlanks" dxfId="118" priority="198" stopIfTrue="1">
      <formula>LEN(TRIM(J76))=0</formula>
    </cfRule>
  </conditionalFormatting>
  <conditionalFormatting sqref="J80">
    <cfRule type="containsBlanks" dxfId="117" priority="197" stopIfTrue="1">
      <formula>LEN(TRIM(J80))=0</formula>
    </cfRule>
  </conditionalFormatting>
  <conditionalFormatting sqref="J83:J84">
    <cfRule type="containsBlanks" dxfId="116" priority="196" stopIfTrue="1">
      <formula>LEN(TRIM(J83))=0</formula>
    </cfRule>
  </conditionalFormatting>
  <conditionalFormatting sqref="J59:J60">
    <cfRule type="containsBlanks" dxfId="115" priority="193" stopIfTrue="1">
      <formula>LEN(TRIM(J59))=0</formula>
    </cfRule>
  </conditionalFormatting>
  <conditionalFormatting sqref="J61">
    <cfRule type="containsBlanks" dxfId="114" priority="192" stopIfTrue="1">
      <formula>LEN(TRIM(J61))=0</formula>
    </cfRule>
  </conditionalFormatting>
  <conditionalFormatting sqref="J65">
    <cfRule type="containsBlanks" dxfId="113" priority="191" stopIfTrue="1">
      <formula>LEN(TRIM(J65))=0</formula>
    </cfRule>
  </conditionalFormatting>
  <conditionalFormatting sqref="J118">
    <cfRule type="containsBlanks" dxfId="112" priority="179" stopIfTrue="1">
      <formula>LEN(TRIM(J118))=0</formula>
    </cfRule>
  </conditionalFormatting>
  <conditionalFormatting sqref="J120">
    <cfRule type="containsBlanks" dxfId="111" priority="178" stopIfTrue="1">
      <formula>LEN(TRIM(J120))=0</formula>
    </cfRule>
  </conditionalFormatting>
  <conditionalFormatting sqref="J122">
    <cfRule type="containsBlanks" dxfId="110" priority="177" stopIfTrue="1">
      <formula>LEN(TRIM(J122))=0</formula>
    </cfRule>
  </conditionalFormatting>
  <conditionalFormatting sqref="J126">
    <cfRule type="containsBlanks" dxfId="109" priority="175" stopIfTrue="1">
      <formula>LEN(TRIM(J126))=0</formula>
    </cfRule>
  </conditionalFormatting>
  <conditionalFormatting sqref="J139:J140">
    <cfRule type="containsBlanks" dxfId="108" priority="173" stopIfTrue="1">
      <formula>LEN(TRIM(J139))=0</formula>
    </cfRule>
  </conditionalFormatting>
  <conditionalFormatting sqref="J142:J144">
    <cfRule type="containsBlanks" dxfId="107" priority="172" stopIfTrue="1">
      <formula>LEN(TRIM(J142))=0</formula>
    </cfRule>
  </conditionalFormatting>
  <conditionalFormatting sqref="J146:J147">
    <cfRule type="containsBlanks" dxfId="106" priority="171" stopIfTrue="1">
      <formula>LEN(TRIM(J146))=0</formula>
    </cfRule>
  </conditionalFormatting>
  <conditionalFormatting sqref="J148">
    <cfRule type="containsBlanks" dxfId="105" priority="170" stopIfTrue="1">
      <formula>LEN(TRIM(J148))=0</formula>
    </cfRule>
  </conditionalFormatting>
  <conditionalFormatting sqref="J151">
    <cfRule type="containsBlanks" dxfId="104" priority="168" stopIfTrue="1">
      <formula>LEN(TRIM(J151))=0</formula>
    </cfRule>
  </conditionalFormatting>
  <conditionalFormatting sqref="J152">
    <cfRule type="containsBlanks" dxfId="103" priority="167" stopIfTrue="1">
      <formula>LEN(TRIM(J152))=0</formula>
    </cfRule>
  </conditionalFormatting>
  <conditionalFormatting sqref="F40:J42">
    <cfRule type="containsBlanks" dxfId="102" priority="136">
      <formula>LEN(TRIM(F40))=0</formula>
    </cfRule>
  </conditionalFormatting>
  <conditionalFormatting sqref="J64">
    <cfRule type="containsBlanks" dxfId="101" priority="134" stopIfTrue="1">
      <formula>LEN(TRIM(J64))=0</formula>
    </cfRule>
  </conditionalFormatting>
  <conditionalFormatting sqref="J64">
    <cfRule type="containsBlanks" dxfId="100" priority="133" stopIfTrue="1">
      <formula>LEN(TRIM(J64))=0</formula>
    </cfRule>
  </conditionalFormatting>
  <conditionalFormatting sqref="F72:J73">
    <cfRule type="containsBlanks" dxfId="99" priority="132">
      <formula>LEN(TRIM(F72))=0</formula>
    </cfRule>
  </conditionalFormatting>
  <conditionalFormatting sqref="J67">
    <cfRule type="containsBlanks" dxfId="98" priority="116" stopIfTrue="1">
      <formula>LEN(TRIM(J67))=0</formula>
    </cfRule>
  </conditionalFormatting>
  <conditionalFormatting sqref="J67">
    <cfRule type="containsBlanks" dxfId="97" priority="115" stopIfTrue="1">
      <formula>LEN(TRIM(J67))=0</formula>
    </cfRule>
  </conditionalFormatting>
  <conditionalFormatting sqref="J67">
    <cfRule type="containsBlanks" dxfId="96" priority="114" stopIfTrue="1">
      <formula>LEN(TRIM(J67))=0</formula>
    </cfRule>
  </conditionalFormatting>
  <conditionalFormatting sqref="F94:J95">
    <cfRule type="containsBlanks" dxfId="95" priority="111">
      <formula>LEN(TRIM(F94))=0</formula>
    </cfRule>
  </conditionalFormatting>
  <conditionalFormatting sqref="J98:J99">
    <cfRule type="containsBlanks" dxfId="94" priority="110" stopIfTrue="1">
      <formula>LEN(TRIM(J98))=0</formula>
    </cfRule>
  </conditionalFormatting>
  <conditionalFormatting sqref="J102">
    <cfRule type="containsBlanks" dxfId="93" priority="109" stopIfTrue="1">
      <formula>LEN(TRIM(J102))=0</formula>
    </cfRule>
  </conditionalFormatting>
  <conditionalFormatting sqref="J101">
    <cfRule type="containsBlanks" dxfId="92" priority="108" stopIfTrue="1">
      <formula>LEN(TRIM(J101))=0</formula>
    </cfRule>
  </conditionalFormatting>
  <conditionalFormatting sqref="J103">
    <cfRule type="containsBlanks" dxfId="91" priority="107" stopIfTrue="1">
      <formula>LEN(TRIM(J103))=0</formula>
    </cfRule>
  </conditionalFormatting>
  <conditionalFormatting sqref="J106">
    <cfRule type="containsBlanks" dxfId="90" priority="106" stopIfTrue="1">
      <formula>LEN(TRIM(J106))=0</formula>
    </cfRule>
  </conditionalFormatting>
  <conditionalFormatting sqref="J107">
    <cfRule type="containsBlanks" dxfId="89" priority="105" stopIfTrue="1">
      <formula>LEN(TRIM(J107))=0</formula>
    </cfRule>
  </conditionalFormatting>
  <conditionalFormatting sqref="J105">
    <cfRule type="containsBlanks" dxfId="88" priority="104" stopIfTrue="1">
      <formula>LEN(TRIM(J105))=0</formula>
    </cfRule>
  </conditionalFormatting>
  <conditionalFormatting sqref="J110">
    <cfRule type="containsBlanks" dxfId="87" priority="103" stopIfTrue="1">
      <formula>LEN(TRIM(J110))=0</formula>
    </cfRule>
  </conditionalFormatting>
  <conditionalFormatting sqref="J111">
    <cfRule type="containsBlanks" dxfId="86" priority="102" stopIfTrue="1">
      <formula>LEN(TRIM(J111))=0</formula>
    </cfRule>
  </conditionalFormatting>
  <conditionalFormatting sqref="J113">
    <cfRule type="containsBlanks" dxfId="85" priority="101" stopIfTrue="1">
      <formula>LEN(TRIM(J113))=0</formula>
    </cfRule>
  </conditionalFormatting>
  <conditionalFormatting sqref="F135:J136">
    <cfRule type="containsBlanks" dxfId="84" priority="98">
      <formula>LEN(TRIM(F135))=0</formula>
    </cfRule>
  </conditionalFormatting>
  <conditionalFormatting sqref="J154">
    <cfRule type="containsBlanks" dxfId="83" priority="96" stopIfTrue="1">
      <formula>LEN(TRIM(J154))=0</formula>
    </cfRule>
  </conditionalFormatting>
  <conditionalFormatting sqref="J11:J17">
    <cfRule type="containsBlanks" dxfId="82" priority="95" stopIfTrue="1">
      <formula>LEN(TRIM(J11))=0</formula>
    </cfRule>
  </conditionalFormatting>
  <conditionalFormatting sqref="J20">
    <cfRule type="containsBlanks" dxfId="81" priority="94" stopIfTrue="1">
      <formula>LEN(TRIM(J20))=0</formula>
    </cfRule>
  </conditionalFormatting>
  <conditionalFormatting sqref="J29">
    <cfRule type="containsBlanks" dxfId="80" priority="93" stopIfTrue="1">
      <formula>LEN(TRIM(J29))=0</formula>
    </cfRule>
  </conditionalFormatting>
  <conditionalFormatting sqref="F6:J8">
    <cfRule type="containsBlanks" dxfId="79" priority="92">
      <formula>LEN(TRIM(F6))=0</formula>
    </cfRule>
  </conditionalFormatting>
  <conditionalFormatting sqref="J24">
    <cfRule type="containsBlanks" dxfId="78" priority="20">
      <formula>LEN(TRIM(J24))=0</formula>
    </cfRule>
    <cfRule type="containsBlanks" dxfId="77" priority="91" stopIfTrue="1">
      <formula>LEN(TRIM(J24))=0</formula>
    </cfRule>
  </conditionalFormatting>
  <conditionalFormatting sqref="J31">
    <cfRule type="containsBlanks" dxfId="76" priority="90" stopIfTrue="1">
      <formula>LEN(TRIM(J31))=0</formula>
    </cfRule>
  </conditionalFormatting>
  <conditionalFormatting sqref="J31">
    <cfRule type="containsBlanks" dxfId="75" priority="89" stopIfTrue="1">
      <formula>LEN(TRIM(J31))=0</formula>
    </cfRule>
  </conditionalFormatting>
  <conditionalFormatting sqref="T47 T52">
    <cfRule type="containsBlanks" dxfId="74" priority="88" stopIfTrue="1">
      <formula>LEN(TRIM(T47))=0</formula>
    </cfRule>
  </conditionalFormatting>
  <conditionalFormatting sqref="T55">
    <cfRule type="containsBlanks" dxfId="73" priority="87" stopIfTrue="1">
      <formula>LEN(TRIM(T55))=0</formula>
    </cfRule>
  </conditionalFormatting>
  <conditionalFormatting sqref="T57">
    <cfRule type="containsBlanks" dxfId="72" priority="81" stopIfTrue="1">
      <formula>LEN(TRIM(T57))=0</formula>
    </cfRule>
    <cfRule type="containsBlanks" dxfId="71" priority="86" stopIfTrue="1">
      <formula>LEN(TRIM(T57))=0</formula>
    </cfRule>
  </conditionalFormatting>
  <conditionalFormatting sqref="T59:T60">
    <cfRule type="containsBlanks" dxfId="70" priority="85" stopIfTrue="1">
      <formula>LEN(TRIM(T59))=0</formula>
    </cfRule>
  </conditionalFormatting>
  <conditionalFormatting sqref="T76 T78">
    <cfRule type="containsBlanks" dxfId="69" priority="84" stopIfTrue="1">
      <formula>LEN(TRIM(T76))=0</formula>
    </cfRule>
  </conditionalFormatting>
  <conditionalFormatting sqref="T80">
    <cfRule type="containsBlanks" dxfId="68" priority="83" stopIfTrue="1">
      <formula>LEN(TRIM(T80))=0</formula>
    </cfRule>
  </conditionalFormatting>
  <conditionalFormatting sqref="T83:T84">
    <cfRule type="containsBlanks" dxfId="67" priority="82" stopIfTrue="1">
      <formula>LEN(TRIM(T83))=0</formula>
    </cfRule>
  </conditionalFormatting>
  <conditionalFormatting sqref="T59:T60">
    <cfRule type="containsBlanks" dxfId="66" priority="80" stopIfTrue="1">
      <formula>LEN(TRIM(T59))=0</formula>
    </cfRule>
  </conditionalFormatting>
  <conditionalFormatting sqref="T122">
    <cfRule type="containsBlanks" dxfId="65" priority="73" stopIfTrue="1">
      <formula>LEN(TRIM(T122))=0</formula>
    </cfRule>
  </conditionalFormatting>
  <conditionalFormatting sqref="T126">
    <cfRule type="containsBlanks" dxfId="64" priority="71" stopIfTrue="1">
      <formula>LEN(TRIM(T126))=0</formula>
    </cfRule>
  </conditionalFormatting>
  <conditionalFormatting sqref="T139:T140">
    <cfRule type="containsBlanks" dxfId="63" priority="70" stopIfTrue="1">
      <formula>LEN(TRIM(T139))=0</formula>
    </cfRule>
  </conditionalFormatting>
  <conditionalFormatting sqref="T142:T144">
    <cfRule type="containsBlanks" dxfId="62" priority="69" stopIfTrue="1">
      <formula>LEN(TRIM(T142))=0</formula>
    </cfRule>
  </conditionalFormatting>
  <conditionalFormatting sqref="T146:T147">
    <cfRule type="containsBlanks" dxfId="61" priority="68" stopIfTrue="1">
      <formula>LEN(TRIM(T146))=0</formula>
    </cfRule>
  </conditionalFormatting>
  <conditionalFormatting sqref="T148">
    <cfRule type="containsBlanks" dxfId="60" priority="67" stopIfTrue="1">
      <formula>LEN(TRIM(T148))=0</formula>
    </cfRule>
  </conditionalFormatting>
  <conditionalFormatting sqref="T151">
    <cfRule type="containsBlanks" dxfId="59" priority="66" stopIfTrue="1">
      <formula>LEN(TRIM(T151))=0</formula>
    </cfRule>
  </conditionalFormatting>
  <conditionalFormatting sqref="T152">
    <cfRule type="containsBlanks" dxfId="58" priority="65" stopIfTrue="1">
      <formula>LEN(TRIM(T152))=0</formula>
    </cfRule>
  </conditionalFormatting>
  <conditionalFormatting sqref="P40:T42">
    <cfRule type="containsBlanks" dxfId="57" priority="64">
      <formula>LEN(TRIM(P40))=0</formula>
    </cfRule>
  </conditionalFormatting>
  <conditionalFormatting sqref="P72:T73">
    <cfRule type="containsBlanks" dxfId="56" priority="61">
      <formula>LEN(TRIM(P72))=0</formula>
    </cfRule>
  </conditionalFormatting>
  <conditionalFormatting sqref="P94:T95">
    <cfRule type="containsBlanks" dxfId="55" priority="57">
      <formula>LEN(TRIM(P94))=0</formula>
    </cfRule>
  </conditionalFormatting>
  <conditionalFormatting sqref="T98:T99">
    <cfRule type="containsBlanks" dxfId="54" priority="56" stopIfTrue="1">
      <formula>LEN(TRIM(T98))=0</formula>
    </cfRule>
  </conditionalFormatting>
  <conditionalFormatting sqref="T102">
    <cfRule type="containsBlanks" dxfId="53" priority="55" stopIfTrue="1">
      <formula>LEN(TRIM(T102))=0</formula>
    </cfRule>
  </conditionalFormatting>
  <conditionalFormatting sqref="T101">
    <cfRule type="containsBlanks" dxfId="52" priority="54" stopIfTrue="1">
      <formula>LEN(TRIM(T101))=0</formula>
    </cfRule>
  </conditionalFormatting>
  <conditionalFormatting sqref="T103">
    <cfRule type="containsBlanks" dxfId="51" priority="53" stopIfTrue="1">
      <formula>LEN(TRIM(T103))=0</formula>
    </cfRule>
  </conditionalFormatting>
  <conditionalFormatting sqref="T106">
    <cfRule type="containsBlanks" dxfId="50" priority="52" stopIfTrue="1">
      <formula>LEN(TRIM(T106))=0</formula>
    </cfRule>
  </conditionalFormatting>
  <conditionalFormatting sqref="T107">
    <cfRule type="containsBlanks" dxfId="49" priority="51" stopIfTrue="1">
      <formula>LEN(TRIM(T107))=0</formula>
    </cfRule>
  </conditionalFormatting>
  <conditionalFormatting sqref="T105">
    <cfRule type="containsBlanks" dxfId="48" priority="50" stopIfTrue="1">
      <formula>LEN(TRIM(T105))=0</formula>
    </cfRule>
  </conditionalFormatting>
  <conditionalFormatting sqref="T110">
    <cfRule type="containsBlanks" dxfId="47" priority="49" stopIfTrue="1">
      <formula>LEN(TRIM(T110))=0</formula>
    </cfRule>
  </conditionalFormatting>
  <conditionalFormatting sqref="T111">
    <cfRule type="containsBlanks" dxfId="46" priority="48" stopIfTrue="1">
      <formula>LEN(TRIM(T111))=0</formula>
    </cfRule>
  </conditionalFormatting>
  <conditionalFormatting sqref="T113">
    <cfRule type="containsBlanks" dxfId="45" priority="47" stopIfTrue="1">
      <formula>LEN(TRIM(T113))=0</formula>
    </cfRule>
  </conditionalFormatting>
  <conditionalFormatting sqref="P135:T136">
    <cfRule type="containsBlanks" dxfId="44" priority="46">
      <formula>LEN(TRIM(P135))=0</formula>
    </cfRule>
  </conditionalFormatting>
  <conditionalFormatting sqref="T154">
    <cfRule type="containsBlanks" dxfId="43" priority="45" stopIfTrue="1">
      <formula>LEN(TRIM(T154))=0</formula>
    </cfRule>
  </conditionalFormatting>
  <conditionalFormatting sqref="T11 T17">
    <cfRule type="containsBlanks" dxfId="42" priority="44" stopIfTrue="1">
      <formula>LEN(TRIM(T11))=0</formula>
    </cfRule>
  </conditionalFormatting>
  <conditionalFormatting sqref="T20">
    <cfRule type="containsBlanks" dxfId="41" priority="43" stopIfTrue="1">
      <formula>LEN(TRIM(T20))=0</formula>
    </cfRule>
  </conditionalFormatting>
  <conditionalFormatting sqref="T29">
    <cfRule type="containsBlanks" dxfId="40" priority="42" stopIfTrue="1">
      <formula>LEN(TRIM(T29))=0</formula>
    </cfRule>
  </conditionalFormatting>
  <conditionalFormatting sqref="P6:T8">
    <cfRule type="containsBlanks" dxfId="39" priority="41">
      <formula>LEN(TRIM(P6))=0</formula>
    </cfRule>
  </conditionalFormatting>
  <conditionalFormatting sqref="T31">
    <cfRule type="containsBlanks" dxfId="38" priority="39" stopIfTrue="1">
      <formula>LEN(TRIM(T31))=0</formula>
    </cfRule>
  </conditionalFormatting>
  <conditionalFormatting sqref="T31">
    <cfRule type="containsBlanks" dxfId="37" priority="38" stopIfTrue="1">
      <formula>LEN(TRIM(T31))=0</formula>
    </cfRule>
  </conditionalFormatting>
  <conditionalFormatting sqref="T118">
    <cfRule type="containsBlanks" dxfId="36" priority="37" stopIfTrue="1">
      <formula>LEN(TRIM(T118))=0</formula>
    </cfRule>
  </conditionalFormatting>
  <conditionalFormatting sqref="T120">
    <cfRule type="containsBlanks" dxfId="35" priority="36" stopIfTrue="1">
      <formula>LEN(TRIM(T120))=0</formula>
    </cfRule>
  </conditionalFormatting>
  <conditionalFormatting sqref="T12:T16">
    <cfRule type="containsBlanks" dxfId="34" priority="35" stopIfTrue="1">
      <formula>LEN(TRIM(T12))=0</formula>
    </cfRule>
  </conditionalFormatting>
  <conditionalFormatting sqref="J22">
    <cfRule type="containsBlanks" dxfId="33" priority="34" stopIfTrue="1">
      <formula>LEN(TRIM(J22))=0</formula>
    </cfRule>
  </conditionalFormatting>
  <conditionalFormatting sqref="T22">
    <cfRule type="containsBlanks" dxfId="32" priority="33" stopIfTrue="1">
      <formula>LEN(TRIM(T22))=0</formula>
    </cfRule>
  </conditionalFormatting>
  <conditionalFormatting sqref="T48:T51">
    <cfRule type="containsBlanks" dxfId="31" priority="32" stopIfTrue="1">
      <formula>LEN(TRIM(T48))=0</formula>
    </cfRule>
  </conditionalFormatting>
  <conditionalFormatting sqref="T45:T46">
    <cfRule type="containsBlanks" dxfId="30" priority="31" stopIfTrue="1">
      <formula>LEN(TRIM(T45))=0</formula>
    </cfRule>
  </conditionalFormatting>
  <conditionalFormatting sqref="J57">
    <cfRule type="containsBlanks" dxfId="29" priority="29" stopIfTrue="1">
      <formula>LEN(TRIM(J57))=0</formula>
    </cfRule>
    <cfRule type="containsBlanks" dxfId="28" priority="30" stopIfTrue="1">
      <formula>LEN(TRIM(J57))=0</formula>
    </cfRule>
  </conditionalFormatting>
  <conditionalFormatting sqref="T61">
    <cfRule type="containsBlanks" dxfId="27" priority="28" stopIfTrue="1">
      <formula>LEN(TRIM(T61))=0</formula>
    </cfRule>
  </conditionalFormatting>
  <conditionalFormatting sqref="T61">
    <cfRule type="containsBlanks" dxfId="26" priority="27" stopIfTrue="1">
      <formula>LEN(TRIM(T61))=0</formula>
    </cfRule>
  </conditionalFormatting>
  <conditionalFormatting sqref="T65">
    <cfRule type="containsBlanks" dxfId="25" priority="26" stopIfTrue="1">
      <formula>LEN(TRIM(T65))=0</formula>
    </cfRule>
  </conditionalFormatting>
  <conditionalFormatting sqref="T64">
    <cfRule type="containsBlanks" dxfId="24" priority="25" stopIfTrue="1">
      <formula>LEN(TRIM(T64))=0</formula>
    </cfRule>
  </conditionalFormatting>
  <conditionalFormatting sqref="T64">
    <cfRule type="containsBlanks" dxfId="23" priority="24" stopIfTrue="1">
      <formula>LEN(TRIM(T64))=0</formula>
    </cfRule>
  </conditionalFormatting>
  <conditionalFormatting sqref="T67">
    <cfRule type="containsBlanks" dxfId="22" priority="23" stopIfTrue="1">
      <formula>LEN(TRIM(T67))=0</formula>
    </cfRule>
  </conditionalFormatting>
  <conditionalFormatting sqref="T67">
    <cfRule type="containsBlanks" dxfId="21" priority="22" stopIfTrue="1">
      <formula>LEN(TRIM(T67))=0</formula>
    </cfRule>
  </conditionalFormatting>
  <conditionalFormatting sqref="T67">
    <cfRule type="containsBlanks" dxfId="20" priority="21" stopIfTrue="1">
      <formula>LEN(TRIM(T67))=0</formula>
    </cfRule>
  </conditionalFormatting>
  <conditionalFormatting sqref="T24">
    <cfRule type="containsBlanks" dxfId="19" priority="18">
      <formula>LEN(TRIM(T24))=0</formula>
    </cfRule>
    <cfRule type="containsBlanks" dxfId="18" priority="19" stopIfTrue="1">
      <formula>LEN(TRIM(T24))=0</formula>
    </cfRule>
  </conditionalFormatting>
  <conditionalFormatting sqref="J82">
    <cfRule type="containsBlanks" dxfId="17" priority="16">
      <formula>LEN(TRIM(J82))=0</formula>
    </cfRule>
    <cfRule type="containsBlanks" dxfId="16" priority="17" stopIfTrue="1">
      <formula>LEN(TRIM(J82))=0</formula>
    </cfRule>
  </conditionalFormatting>
  <conditionalFormatting sqref="T82">
    <cfRule type="containsBlanks" dxfId="15" priority="14">
      <formula>LEN(TRIM(T82))=0</formula>
    </cfRule>
    <cfRule type="containsBlanks" dxfId="14" priority="15" stopIfTrue="1">
      <formula>LEN(TRIM(T82))=0</formula>
    </cfRule>
  </conditionalFormatting>
  <conditionalFormatting sqref="J124">
    <cfRule type="containsBlanks" dxfId="13" priority="12">
      <formula>LEN(TRIM(J124))=0</formula>
    </cfRule>
    <cfRule type="containsBlanks" dxfId="12" priority="13" stopIfTrue="1">
      <formula>LEN(TRIM(J124))=0</formula>
    </cfRule>
  </conditionalFormatting>
  <conditionalFormatting sqref="T124">
    <cfRule type="containsBlanks" dxfId="11" priority="10">
      <formula>LEN(TRIM(T124))=0</formula>
    </cfRule>
    <cfRule type="containsBlanks" dxfId="10" priority="11" stopIfTrue="1">
      <formula>LEN(TRIM(T124))=0</formula>
    </cfRule>
  </conditionalFormatting>
  <conditionalFormatting sqref="AC102 V107">
    <cfRule type="containsBlanks" dxfId="9" priority="8" stopIfTrue="1">
      <formula>LEN(TRIM(V102))=0</formula>
    </cfRule>
  </conditionalFormatting>
  <conditionalFormatting sqref="AC21 V26">
    <cfRule type="containsBlanks" dxfId="8" priority="6" stopIfTrue="1">
      <formula>LEN(TRIM(V21))=0</formula>
    </cfRule>
  </conditionalFormatting>
  <conditionalFormatting sqref="AC56 V61">
    <cfRule type="containsBlanks" dxfId="7" priority="4" stopIfTrue="1">
      <formula>LEN(TRIM(V56))=0</formula>
    </cfRule>
  </conditionalFormatting>
  <conditionalFormatting sqref="AC143 V148">
    <cfRule type="containsBlanks" dxfId="6" priority="2" stopIfTrue="1">
      <formula>LEN(TRIM(V143))=0</formula>
    </cfRule>
  </conditionalFormatting>
  <hyperlinks>
    <hyperlink ref="W106" location="'0.3. Ustalenia ogólne'!B84" display="zgodnie z tabelą &quot;M&quot; Ustalenia ogólne" xr:uid="{00000000-0004-0000-1000-000000000000}"/>
    <hyperlink ref="W25" location="'0.3. Ustalenia ogólne'!B84" display="zgodnie z tabelą &quot;M&quot; Ustalenia ogólne" xr:uid="{00000000-0004-0000-1000-000001000000}"/>
    <hyperlink ref="W60" location="'0.3. Ustalenia ogólne'!B84" display="zgodnie z tabelą &quot;M&quot; Ustalenia ogólne" xr:uid="{00000000-0004-0000-1000-000002000000}"/>
    <hyperlink ref="W147" location="'0.3. Ustalenia ogólne'!B84" display="zgodnie z tabelą &quot;M&quot; Ustalenia ogólne" xr:uid="{00000000-0004-0000-1000-000003000000}"/>
  </hyperlinks>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cellIs" priority="7" operator="greaterThan" id="{156D76D4-B93C-436B-92C3-D060E00AC504}">
            <xm:f>'0.3. Ustalenia ogólne'!$J$87</xm:f>
            <x14:dxf>
              <font>
                <color rgb="FFFF0000"/>
              </font>
            </x14:dxf>
          </x14:cfRule>
          <xm:sqref>V105</xm:sqref>
        </x14:conditionalFormatting>
        <x14:conditionalFormatting xmlns:xm="http://schemas.microsoft.com/office/excel/2006/main">
          <x14:cfRule type="cellIs" priority="5" operator="greaterThan" id="{D8E165A5-CC32-4EBC-BFBF-695E24CECB70}">
            <xm:f>'0.3. Ustalenia ogólne'!$J$86</xm:f>
            <x14:dxf>
              <font>
                <color rgb="FFFF0000"/>
              </font>
            </x14:dxf>
          </x14:cfRule>
          <xm:sqref>V24</xm:sqref>
        </x14:conditionalFormatting>
        <x14:conditionalFormatting xmlns:xm="http://schemas.microsoft.com/office/excel/2006/main">
          <x14:cfRule type="cellIs" priority="1" operator="greaterThan" id="{FC89BEB3-F2AA-4ACB-88CF-380F393A7459}">
            <xm:f>'0.3. Ustalenia ogólne'!$J$87</xm:f>
            <x14:dxf>
              <font>
                <color rgb="FFFF0000"/>
              </font>
            </x14:dxf>
          </x14:cfRule>
          <xm:sqref>V146</xm:sqref>
        </x14:conditionalFormatting>
        <x14:conditionalFormatting xmlns:xm="http://schemas.microsoft.com/office/excel/2006/main">
          <x14:cfRule type="cellIs" priority="3" operator="greaterThan" id="{EB640484-88AC-42D7-9F7A-8690AC5EDA4C}">
            <xm:f>'0.3. Ustalenia ogólne'!$J$87</xm:f>
            <x14:dxf>
              <font>
                <color rgb="FFFF0000"/>
              </font>
            </x14:dxf>
          </x14:cfRule>
          <xm:sqref>V59</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J59"/>
  <sheetViews>
    <sheetView showGridLines="0" topLeftCell="A16" zoomScale="150" zoomScaleNormal="150" workbookViewId="0">
      <selection activeCell="D10" sqref="D10"/>
    </sheetView>
  </sheetViews>
  <sheetFormatPr defaultRowHeight="15"/>
  <cols>
    <col min="1" max="1" width="3.7109375" customWidth="1"/>
    <col min="2" max="2" width="4.42578125" customWidth="1"/>
    <col min="3" max="3" width="20.42578125" customWidth="1"/>
    <col min="4" max="4" width="21.42578125" customWidth="1"/>
    <col min="5" max="9" width="8.7109375" customWidth="1"/>
  </cols>
  <sheetData>
    <row r="1" spans="2:10" ht="16.899999999999999" customHeight="1"/>
    <row r="2" spans="2:10">
      <c r="B2" s="31" t="s">
        <v>2083</v>
      </c>
      <c r="C2" s="21"/>
      <c r="D2" s="21"/>
    </row>
    <row r="3" spans="2:10" ht="15.75" thickBot="1"/>
    <row r="4" spans="2:10">
      <c r="B4" s="2818" t="s">
        <v>2084</v>
      </c>
      <c r="C4" s="2820" t="s">
        <v>2085</v>
      </c>
      <c r="D4" s="2821"/>
      <c r="E4" s="27" t="s">
        <v>2086</v>
      </c>
      <c r="F4" s="28" t="s">
        <v>2087</v>
      </c>
      <c r="G4" s="27" t="s">
        <v>2088</v>
      </c>
      <c r="H4" s="12" t="s">
        <v>2089</v>
      </c>
      <c r="I4" s="29" t="s">
        <v>693</v>
      </c>
    </row>
    <row r="5" spans="2:10" ht="15" customHeight="1" thickBot="1">
      <c r="B5" s="2824"/>
      <c r="C5" s="2825" t="s">
        <v>2090</v>
      </c>
      <c r="D5" s="2826"/>
      <c r="E5" s="1295" t="s">
        <v>726</v>
      </c>
      <c r="F5" s="1295" t="s">
        <v>2091</v>
      </c>
      <c r="G5" s="227" t="s">
        <v>382</v>
      </c>
      <c r="H5" s="1296" t="s">
        <v>375</v>
      </c>
      <c r="I5" s="847" t="s">
        <v>384</v>
      </c>
    </row>
    <row r="6" spans="2:10">
      <c r="B6" s="30" t="s">
        <v>205</v>
      </c>
      <c r="C6" s="24" t="s">
        <v>844</v>
      </c>
      <c r="D6" s="10"/>
      <c r="E6" s="17">
        <f>'1.6. Stolarka'!G12</f>
        <v>0</v>
      </c>
      <c r="F6" s="17">
        <f>'1.6. Stolarka'!G50</f>
        <v>0</v>
      </c>
      <c r="G6" s="17">
        <f>IF('1.6. Stolarka'!H49=1,'1.6. Stolarka'!F46,IF('1.6. Stolarka'!H49=2,'1.6. Stolarka'!G46,'1.6. Stolarka'!H46))</f>
        <v>0</v>
      </c>
      <c r="H6" s="17" t="e">
        <f>IF('1.6. Stolarka'!H49=1,'1.6. Stolarka'!F42,IF('1.6. Stolarka'!H49=2,'1.6. Stolarka'!G42,'1.6. Stolarka'!H42))</f>
        <v>#DIV/0!</v>
      </c>
      <c r="I6" s="1297">
        <f>IFERROR(G6/H6,0)</f>
        <v>0</v>
      </c>
    </row>
    <row r="7" spans="2:10">
      <c r="B7" s="32" t="s">
        <v>206</v>
      </c>
      <c r="C7" s="13" t="s">
        <v>845</v>
      </c>
      <c r="D7" s="11"/>
      <c r="E7" s="49">
        <f>'1.6. Stolarka'!O12</f>
        <v>0</v>
      </c>
      <c r="F7" s="49">
        <f>'1.6. Stolarka'!O50</f>
        <v>0</v>
      </c>
      <c r="G7" s="49">
        <f>IF('1.6. Stolarka'!P49=1,'1.6. Stolarka'!N46,IF('1.6. Stolarka'!P49=2,'1.6. Stolarka'!O46,'1.6. Stolarka'!P46))</f>
        <v>0</v>
      </c>
      <c r="H7" s="49" t="e">
        <f>IF('1.6. Stolarka'!P49=1,'1.6. Stolarka'!N42,IF('1.6. Stolarka'!P49=2,'1.6. Stolarka'!O42,'1.6. Stolarka'!P42))</f>
        <v>#DIV/0!</v>
      </c>
      <c r="I7" s="1298">
        <f t="shared" ref="I7:I10" si="0">IFERROR(G7/H7,0)</f>
        <v>0</v>
      </c>
    </row>
    <row r="8" spans="2:10">
      <c r="B8" s="22" t="s">
        <v>207</v>
      </c>
      <c r="C8" s="5" t="s">
        <v>2092</v>
      </c>
      <c r="D8" s="9" t="s">
        <v>2093</v>
      </c>
      <c r="E8" s="1299">
        <f>'1.6. Stolarka'!W12</f>
        <v>0</v>
      </c>
      <c r="F8" s="1299">
        <f>'1.6. Stolarka'!W50</f>
        <v>0</v>
      </c>
      <c r="G8" s="1299">
        <f>IF('1.6. Stolarka'!X49=1,'1.6. Stolarka'!V46,IF('1.6. Stolarka'!X49=2,'1.6. Stolarka'!W46,'1.6. Stolarka'!X46))</f>
        <v>0</v>
      </c>
      <c r="H8" s="1299" t="e">
        <f>IF('1.6. Stolarka'!X49=1,'1.6. Stolarka'!V42,IF('1.6. Stolarka'!X49=2,'1.6. Stolarka'!W42,'1.6. Stolarka'!X42))</f>
        <v>#DIV/0!</v>
      </c>
      <c r="I8" s="1298">
        <f t="shared" si="0"/>
        <v>0</v>
      </c>
    </row>
    <row r="9" spans="2:10">
      <c r="B9" s="7" t="s">
        <v>948</v>
      </c>
      <c r="C9" s="5" t="s">
        <v>2094</v>
      </c>
      <c r="D9" s="9"/>
      <c r="E9" s="1299">
        <f>'1.6. Stolarka'!AE12</f>
        <v>0</v>
      </c>
      <c r="F9" s="1299">
        <f>'1.6. Stolarka'!AE50</f>
        <v>0</v>
      </c>
      <c r="G9" s="1299">
        <f>IF('1.6. Stolarka'!AF49=1,'1.6. Stolarka'!AD46,IF('1.6. Stolarka'!AF49=2,'1.6. Stolarka'!AE46,'1.6. Stolarka'!AF46))</f>
        <v>0</v>
      </c>
      <c r="H9" s="1299" t="e">
        <f>IF('1.6. Stolarka'!AF49=1,'1.6. Stolarka'!AD42,IF('1.6. Stolarka'!AF49=2,'1.6. Stolarka'!AE42,'1.6. Stolarka'!AF42))</f>
        <v>#DIV/0!</v>
      </c>
      <c r="I9" s="1298">
        <f t="shared" si="0"/>
        <v>0</v>
      </c>
    </row>
    <row r="10" spans="2:10" ht="15.75" thickBot="1">
      <c r="B10" s="8" t="s">
        <v>957</v>
      </c>
      <c r="C10" s="14" t="s">
        <v>2095</v>
      </c>
      <c r="D10" s="38" t="s">
        <v>2096</v>
      </c>
      <c r="E10" s="1300">
        <f>'1.6. Stolarka'!AM12</f>
        <v>0</v>
      </c>
      <c r="F10" s="1300">
        <f>'1.6. Stolarka'!AM50</f>
        <v>0</v>
      </c>
      <c r="G10" s="1300">
        <f>IF('1.6. Stolarka'!AN49=1,'1.6. Stolarka'!AL46,IF('1.6. Stolarka'!AN49=2,'1.6. Stolarka'!AM46,'1.6. Stolarka'!AN46))</f>
        <v>0</v>
      </c>
      <c r="H10" s="1300" t="e">
        <f>IF('1.6. Stolarka'!AN49=1,'1.6. Stolarka'!AL42,IF('1.6. Stolarka'!AN49=2,'1.6. Stolarka'!AM42,'1.6. Stolarka'!AN42))</f>
        <v>#DIV/0!</v>
      </c>
      <c r="I10" s="1298">
        <f t="shared" si="0"/>
        <v>0</v>
      </c>
    </row>
    <row r="11" spans="2:10" ht="15.75" thickBot="1">
      <c r="C11" s="26" t="s">
        <v>606</v>
      </c>
      <c r="D11" s="33" t="s">
        <v>289</v>
      </c>
      <c r="E11" s="1301">
        <f>SUM(E6:E10)</f>
        <v>0</v>
      </c>
      <c r="F11" s="1301" t="s">
        <v>289</v>
      </c>
      <c r="G11" s="1301">
        <f>SUM(G6:G10)</f>
        <v>0</v>
      </c>
      <c r="H11" s="1301" t="e">
        <f>SUM(H6:H10)</f>
        <v>#DIV/0!</v>
      </c>
      <c r="I11" s="1302" t="e">
        <f t="shared" ref="I11" si="1">G11/H11</f>
        <v>#DIV/0!</v>
      </c>
    </row>
    <row r="12" spans="2:10" ht="15.75" thickBot="1"/>
    <row r="13" spans="2:10">
      <c r="B13" s="2818" t="s">
        <v>2084</v>
      </c>
      <c r="C13" s="2827" t="s">
        <v>2097</v>
      </c>
      <c r="D13" s="2828"/>
      <c r="E13" s="880" t="s">
        <v>2086</v>
      </c>
      <c r="F13" s="1121" t="s">
        <v>2087</v>
      </c>
      <c r="G13" s="880" t="s">
        <v>2088</v>
      </c>
      <c r="H13" s="327" t="s">
        <v>2089</v>
      </c>
      <c r="I13" s="1308" t="s">
        <v>693</v>
      </c>
    </row>
    <row r="14" spans="2:10" ht="15.75" thickBot="1">
      <c r="B14" s="2824"/>
      <c r="C14" s="2829" t="s">
        <v>2090</v>
      </c>
      <c r="D14" s="2830"/>
      <c r="E14" s="1295" t="s">
        <v>726</v>
      </c>
      <c r="F14" s="1295" t="s">
        <v>2091</v>
      </c>
      <c r="G14" s="227" t="s">
        <v>382</v>
      </c>
      <c r="H14" s="1296" t="s">
        <v>375</v>
      </c>
      <c r="I14" s="847" t="s">
        <v>384</v>
      </c>
    </row>
    <row r="15" spans="2:10">
      <c r="B15" s="539" t="s">
        <v>2098</v>
      </c>
      <c r="C15" s="426" t="s">
        <v>2099</v>
      </c>
      <c r="D15" s="1312"/>
      <c r="E15" s="356">
        <f>'1.7. Przeg. warst.'!G10</f>
        <v>0</v>
      </c>
      <c r="F15" s="356">
        <f>'1.7. Przeg. warst.'!G15</f>
        <v>0</v>
      </c>
      <c r="G15" s="356">
        <f>'1.7. Przeg. warst.'!G14</f>
        <v>0</v>
      </c>
      <c r="H15" s="356">
        <v>0</v>
      </c>
      <c r="I15" s="995">
        <f>IFERROR(G15/H15,0)</f>
        <v>0</v>
      </c>
      <c r="J15" s="4"/>
    </row>
    <row r="16" spans="2:10">
      <c r="B16" s="647" t="s">
        <v>210</v>
      </c>
      <c r="C16" s="645" t="s">
        <v>838</v>
      </c>
      <c r="D16" s="1310"/>
      <c r="E16" s="319">
        <f>'1.7. Przeg. warst.'!O10</f>
        <v>0</v>
      </c>
      <c r="F16" s="319">
        <f>IF('1.7. Przeg. warst.'!P40=1,'1.7. Przeg. warst.'!N26,IF('1.7. Przeg. warst.'!P40=2,'1.7. Przeg. warst.'!O26,'1.7. Przeg. warst.'!P26))</f>
        <v>0</v>
      </c>
      <c r="G16" s="319">
        <f>IF('1.7. Przeg. warst.'!P40=1,'1.7. Przeg. warst.'!N37,IF('1.7. Przeg. warst.'!P40=2,'1.7. Przeg. warst.'!O37,'1.7. Przeg. warst.'!P37))</f>
        <v>0</v>
      </c>
      <c r="H16" s="319" t="e">
        <f>IF('1.7. Przeg. warst.'!P40=1,'1.7. Przeg. warst.'!N32,IF('1.7. Przeg. warst.'!P40=2,'1.7. Przeg. warst.'!O32,'1.7. Przeg. warst.'!P32))</f>
        <v>#DIV/0!</v>
      </c>
      <c r="I16" s="722">
        <f t="shared" ref="I16:I25" si="2">IFERROR(G16/H16,0)</f>
        <v>0</v>
      </c>
      <c r="J16" s="4"/>
    </row>
    <row r="17" spans="2:10">
      <c r="B17" s="647" t="s">
        <v>212</v>
      </c>
      <c r="C17" s="645" t="s">
        <v>1647</v>
      </c>
      <c r="D17" s="191"/>
      <c r="E17" s="319">
        <f>'1.7. Przeg. warst.'!W10</f>
        <v>0</v>
      </c>
      <c r="F17" s="319">
        <f>IF('1.7. Przeg. warst.'!X40=1,'1.7. Przeg. warst.'!V26,IF('1.7. Przeg. warst.'!X40=2,'1.7. Przeg. warst.'!W26,'1.7. Przeg. warst.'!X26))</f>
        <v>0</v>
      </c>
      <c r="G17" s="319">
        <f>IF('1.7. Przeg. warst.'!X40=1,'1.7. Przeg. warst.'!V37,IF('1.7. Przeg. warst.'!X40=2,'1.7. Przeg. warst.'!W37,'1.7. Przeg. warst.'!X37))</f>
        <v>0</v>
      </c>
      <c r="H17" s="319" t="e">
        <f>IF('1.7. Przeg. warst.'!X40=1,'1.7. Przeg. warst.'!V32,IF('1.7. Przeg. warst.'!X40=2,'1.7. Przeg. warst.'!W32,'1.7. Przeg. warst.'!X32))</f>
        <v>#DIV/0!</v>
      </c>
      <c r="I17" s="722">
        <f t="shared" si="2"/>
        <v>0</v>
      </c>
      <c r="J17" s="4"/>
    </row>
    <row r="18" spans="2:10">
      <c r="B18" s="647" t="s">
        <v>214</v>
      </c>
      <c r="C18" s="645" t="s">
        <v>842</v>
      </c>
      <c r="D18" s="191"/>
      <c r="E18" s="319">
        <f>'1.7. Przeg. warst.'!AE10</f>
        <v>0</v>
      </c>
      <c r="F18" s="319">
        <f>IF('1.7. Przeg. warst.'!XAF40=1,'1.7. Przeg. warst.'!AD26,IF('1.7. Przeg. warst.'!AF40=2,'1.7. Przeg. warst.'!AE26,'1.7. Przeg. warst.'!AF26))</f>
        <v>0</v>
      </c>
      <c r="G18" s="319">
        <f>IF('1.7. Przeg. warst.'!XAF40=1,'1.7. Przeg. warst.'!AD37,IF('1.7. Przeg. warst.'!AF40=2,'1.7. Przeg. warst.'!AE37,'1.7. Przeg. warst.'!AF37))</f>
        <v>0</v>
      </c>
      <c r="H18" s="319" t="e">
        <f>IF('1.7. Przeg. warst.'!XAF40=1,'1.7. Przeg. warst.'!AD32,IF('1.7. Przeg. warst.'!AF40=2,'1.7. Przeg. warst.'!AE32,'1.7. Przeg. warst.'!AF32))</f>
        <v>#DIV/0!</v>
      </c>
      <c r="I18" s="722">
        <f t="shared" si="2"/>
        <v>0</v>
      </c>
      <c r="J18" s="4"/>
    </row>
    <row r="19" spans="2:10">
      <c r="B19" s="647" t="s">
        <v>949</v>
      </c>
      <c r="C19" s="645" t="s">
        <v>847</v>
      </c>
      <c r="D19" s="810"/>
      <c r="E19" s="319">
        <f>'1.7. Przeg. warst.'!AM10</f>
        <v>0</v>
      </c>
      <c r="F19" s="319">
        <f>IF('1.7. Przeg. warst.'!AN40=1,'1.7. Przeg. warst.'!AL26,IF('1.7. Przeg. warst.'!AN40=2,'1.7. Przeg. warst.'!AM26,'1.7. Przeg. warst.'!AN26))</f>
        <v>0</v>
      </c>
      <c r="G19" s="319">
        <f>IF('1.7. Przeg. warst.'!AN40=1,'1.7. Przeg. warst.'!AL37,IF('1.7. Przeg. warst.'!AN40=2,'1.7. Przeg. warst.'!AM37,'1.7. Przeg. warst.'!AN37))</f>
        <v>0</v>
      </c>
      <c r="H19" s="319" t="e">
        <f>IF('1.7. Przeg. warst.'!AN40=1,'1.7. Przeg. warst.'!AL32,IF('1.7. Przeg. warst.'!AN40=2,'1.7. Przeg. warst.'!AM32,'1.7. Przeg. warst.'!AN32))</f>
        <v>#DIV/0!</v>
      </c>
      <c r="I19" s="722">
        <f t="shared" si="2"/>
        <v>0</v>
      </c>
      <c r="J19" s="4"/>
    </row>
    <row r="20" spans="2:10">
      <c r="B20" s="647" t="s">
        <v>958</v>
      </c>
      <c r="C20" s="645" t="s">
        <v>849</v>
      </c>
      <c r="D20" s="1310"/>
      <c r="E20" s="319">
        <f>'1.7. Przeg. warst.'!AU10</f>
        <v>0</v>
      </c>
      <c r="F20" s="319">
        <f>IF('1.7. Przeg. warst.'!AV40=1,'1.7. Przeg. warst.'!AT26,IF('1.7. Przeg. warst.'!AV40=2,'1.7. Przeg. warst.'!AU26,'1.7. Przeg. warst.'!AV26))</f>
        <v>0</v>
      </c>
      <c r="G20" s="319">
        <f>IF('1.7. Przeg. warst.'!AV40=1,'1.7. Przeg. warst.'!AT37,IF('1.7. Przeg. warst.'!AV40=2,'1.7. Przeg. warst.'!AU37,'1.7. Przeg. warst.'!AV37))</f>
        <v>0</v>
      </c>
      <c r="H20" s="319" t="e">
        <f>IF('1.7. Przeg. warst.'!AV40=1,'1.7. Przeg. warst.'!AT32,IF('1.7. Przeg. warst.'!AV40=2,'1.7. Przeg. warst.'!AU32,'1.7. Przeg. warst.'!AV32))</f>
        <v>#DIV/0!</v>
      </c>
      <c r="I20" s="722">
        <f t="shared" si="2"/>
        <v>0</v>
      </c>
      <c r="J20" s="4"/>
    </row>
    <row r="21" spans="2:10">
      <c r="B21" s="647" t="s">
        <v>967</v>
      </c>
      <c r="C21" s="645" t="s">
        <v>851</v>
      </c>
      <c r="D21" s="191"/>
      <c r="E21" s="319">
        <f>'1.7. Przeg. warst.'!BC10</f>
        <v>0</v>
      </c>
      <c r="F21" s="319">
        <f>IF('1.7. Przeg. warst.'!BD40=1,'1.7. Przeg. warst.'!BB26,IF('1.7. Przeg. warst.'!BD40=2,'1.7. Przeg. warst.'!BC26,'1.7. Przeg. warst.'!BD26))</f>
        <v>0</v>
      </c>
      <c r="G21" s="319">
        <f>IF('1.7. Przeg. warst.'!BD40=1,'1.7. Przeg. warst.'!BB37,IF('1.7. Przeg. warst.'!BD40=2,'1.7. Przeg. warst.'!BC37,'1.7. Przeg. warst.'!BD37))</f>
        <v>0</v>
      </c>
      <c r="H21" s="319" t="e">
        <f>IF('1.7. Przeg. warst.'!BD40=1,'1.7. Przeg. warst.'!BB32,IF('1.7. Przeg. warst.'!BD40=2,'1.7. Przeg. warst.'!BC32,'1.7. Przeg. warst.'!BD32))</f>
        <v>#DIV/0!</v>
      </c>
      <c r="I21" s="722">
        <f t="shared" si="2"/>
        <v>0</v>
      </c>
      <c r="J21" s="4"/>
    </row>
    <row r="22" spans="2:10">
      <c r="B22" s="647" t="s">
        <v>976</v>
      </c>
      <c r="C22" s="645" t="s">
        <v>853</v>
      </c>
      <c r="D22" s="191"/>
      <c r="E22" s="319">
        <f>'1.7. Przeg. warst.'!BK10</f>
        <v>0</v>
      </c>
      <c r="F22" s="319">
        <f>IF('1.7. Przeg. warst.'!BL40=1,'1.7. Przeg. warst.'!BJ26,IF('1.7. Przeg. warst.'!BL40=2,'1.7. Przeg. warst.'!BK26,'1.7. Przeg. warst.'!BL26))</f>
        <v>0</v>
      </c>
      <c r="G22" s="319">
        <f>IF('1.7. Przeg. warst.'!BL40=1,'1.7. Przeg. warst.'!BJ37,IF('1.7. Przeg. warst.'!BL40=2,'1.7. Przeg. warst.'!BK37,'1.7. Przeg. warst.'!BL37))</f>
        <v>0</v>
      </c>
      <c r="H22" s="319" t="e">
        <f>IF('1.7. Przeg. warst.'!BL40=1,'1.7. Przeg. warst.'!BJ32,IF('1.7. Przeg. warst.'!BL40=2,'1.7. Przeg. warst.'!BK32,'1.7. Przeg. warst.'!BL32))</f>
        <v>#DIV/0!</v>
      </c>
      <c r="I22" s="722">
        <f t="shared" si="2"/>
        <v>0</v>
      </c>
      <c r="J22" s="4"/>
    </row>
    <row r="23" spans="2:10">
      <c r="B23" s="647" t="s">
        <v>985</v>
      </c>
      <c r="C23" s="645" t="s">
        <v>855</v>
      </c>
      <c r="D23" s="810"/>
      <c r="E23" s="319">
        <f>'1.7. Przeg. warst.'!BS10</f>
        <v>0</v>
      </c>
      <c r="F23" s="319">
        <f>IF('1.7. Przeg. warst.'!BT40=1,'1.7. Przeg. warst.'!BR26,IF('1.7. Przeg. warst.'!BT40=2,'1.7. Przeg. warst.'!BS26,'1.7. Przeg. warst.'!BT26))</f>
        <v>0</v>
      </c>
      <c r="G23" s="319">
        <f>IF('1.7. Przeg. warst.'!BT40=1,'1.7. Przeg. warst.'!BR37,IF('1.7. Przeg. warst.'!BT40=2,'1.7. Przeg. warst.'!BS37,'1.7. Przeg. warst.'!BT37))</f>
        <v>0</v>
      </c>
      <c r="H23" s="319" t="e">
        <f>IF('1.7. Przeg. warst.'!BT40=1,'1.7. Przeg. warst.'!BR32,IF('1.7. Przeg. warst.'!BT40=2,'1.7. Przeg. warst.'!BS32,'1.7. Przeg. warst.'!BT32))</f>
        <v>#DIV/0!</v>
      </c>
      <c r="I23" s="722">
        <f t="shared" si="2"/>
        <v>0</v>
      </c>
      <c r="J23" s="4"/>
    </row>
    <row r="24" spans="2:10">
      <c r="B24" s="647" t="s">
        <v>994</v>
      </c>
      <c r="C24" s="645" t="s">
        <v>863</v>
      </c>
      <c r="D24" s="191"/>
      <c r="E24" s="319">
        <f>'1.7. Przeg. warst.'!CA10</f>
        <v>0</v>
      </c>
      <c r="F24" s="319">
        <f>IF('1.7. Przeg. warst.'!CB40=1,'1.7. Przeg. warst.'!BZ26,IF('1.7. Przeg. warst.'!CB40=2,'1.7. Przeg. warst.'!CA26,'1.7. Przeg. warst.'!CB26))</f>
        <v>0</v>
      </c>
      <c r="G24" s="319">
        <f>IF('1.7. Przeg. warst.'!CB40=1,'1.7. Przeg. warst.'!BZ37,IF('1.7. Przeg. warst.'!CB40=2,'1.7. Przeg. warst.'!CA37,'1.7. Przeg. warst.'!CB37))</f>
        <v>0</v>
      </c>
      <c r="H24" s="319" t="e">
        <f>IF('1.7. Przeg. warst.'!CB40=1,'1.7. Przeg. warst.'!BZ32,IF('1.7. Przeg. warst.'!CB40=2,'1.7. Przeg. warst.'!CA32,'1.7. Przeg. warst.'!CB32))</f>
        <v>#DIV/0!</v>
      </c>
      <c r="I24" s="722">
        <f t="shared" si="2"/>
        <v>0</v>
      </c>
      <c r="J24" s="4"/>
    </row>
    <row r="25" spans="2:10" ht="15.75" thickBot="1">
      <c r="B25" s="305" t="s">
        <v>1272</v>
      </c>
      <c r="C25" s="646" t="s">
        <v>865</v>
      </c>
      <c r="D25" s="804"/>
      <c r="E25" s="863">
        <f>'1.7. Przeg. warst.'!CI10</f>
        <v>0</v>
      </c>
      <c r="F25" s="863">
        <f>IF('1.7. Przeg. warst.'!CJ40=1,'1.7. Przeg. warst.'!CH26,IF('1.7. Przeg. warst.'!CJ40=2,'1.7. Przeg. warst.'!CI26,'1.7. Przeg. warst.'!CJ26))</f>
        <v>0</v>
      </c>
      <c r="G25" s="863">
        <f>IF('1.7. Przeg. warst.'!CJ40=1,'1.7. Przeg. warst.'!CH37,IF('1.7. Przeg. warst.'!CJ40=2,'1.7. Przeg. warst.'!CI37,'1.7. Przeg. warst.'!CJ37))</f>
        <v>0</v>
      </c>
      <c r="H25" s="863" t="e">
        <f>IF('1.7. Przeg. warst.'!CJ40=1,'1.7. Przeg. warst.'!CH32,IF('1.7. Przeg. warst.'!CJ40=2,'1.7. Przeg. warst.'!CI32,'1.7. Przeg. warst.'!CJ32))</f>
        <v>#DIV/0!</v>
      </c>
      <c r="I25" s="561">
        <f t="shared" si="2"/>
        <v>0</v>
      </c>
      <c r="J25" s="4"/>
    </row>
    <row r="26" spans="2:10" ht="15.75" thickBot="1">
      <c r="B26" s="70"/>
      <c r="C26" s="806" t="s">
        <v>606</v>
      </c>
      <c r="D26" s="805" t="s">
        <v>289</v>
      </c>
      <c r="E26" s="320">
        <f>SUM(E15:E25)</f>
        <v>0</v>
      </c>
      <c r="F26" s="320" t="s">
        <v>289</v>
      </c>
      <c r="G26" s="320">
        <f>SUM(G15:G25)</f>
        <v>0</v>
      </c>
      <c r="H26" s="320" t="e">
        <f>SUM(H15:H25)</f>
        <v>#DIV/0!</v>
      </c>
      <c r="I26" s="952" t="e">
        <f>G26/H26</f>
        <v>#DIV/0!</v>
      </c>
      <c r="J26" s="4"/>
    </row>
    <row r="27" spans="2:10" ht="15.75" thickBot="1">
      <c r="C27" s="4"/>
    </row>
    <row r="28" spans="2:10">
      <c r="B28" s="2818" t="s">
        <v>2084</v>
      </c>
      <c r="C28" s="2820" t="s">
        <v>2100</v>
      </c>
      <c r="D28" s="2821"/>
      <c r="E28" s="27" t="s">
        <v>2086</v>
      </c>
      <c r="F28" s="28" t="s">
        <v>2087</v>
      </c>
      <c r="G28" s="27" t="s">
        <v>2088</v>
      </c>
      <c r="H28" s="12" t="s">
        <v>2089</v>
      </c>
      <c r="I28" s="29" t="s">
        <v>693</v>
      </c>
    </row>
    <row r="29" spans="2:10" ht="15.75" thickBot="1">
      <c r="B29" s="2819"/>
      <c r="C29" s="2822" t="s">
        <v>2101</v>
      </c>
      <c r="D29" s="2823"/>
      <c r="E29" s="34" t="s">
        <v>726</v>
      </c>
      <c r="F29" s="34" t="s">
        <v>2091</v>
      </c>
      <c r="G29" s="35" t="s">
        <v>382</v>
      </c>
      <c r="H29" s="36" t="s">
        <v>375</v>
      </c>
      <c r="I29" s="37" t="s">
        <v>384</v>
      </c>
    </row>
    <row r="30" spans="2:10">
      <c r="B30" s="20">
        <v>1</v>
      </c>
      <c r="C30" s="18" t="s">
        <v>2102</v>
      </c>
      <c r="D30" s="18" t="s">
        <v>2103</v>
      </c>
      <c r="E30" s="265">
        <f>E11</f>
        <v>0</v>
      </c>
      <c r="F30" s="265" t="s">
        <v>289</v>
      </c>
      <c r="G30" s="265">
        <f>G11</f>
        <v>0</v>
      </c>
      <c r="H30" s="265" t="e">
        <f>'0.5. Energia i koszty'!U208</f>
        <v>#DIV/0!</v>
      </c>
      <c r="I30" s="560" t="e">
        <f>G30/H30</f>
        <v>#DIV/0!</v>
      </c>
    </row>
    <row r="31" spans="2:10" ht="15.75" thickBot="1">
      <c r="B31" s="23">
        <v>2</v>
      </c>
      <c r="C31" s="16" t="s">
        <v>2104</v>
      </c>
      <c r="D31" s="16" t="s">
        <v>2105</v>
      </c>
      <c r="E31" s="863">
        <f>E26</f>
        <v>0</v>
      </c>
      <c r="F31" s="863" t="s">
        <v>289</v>
      </c>
      <c r="G31" s="863">
        <f>G26</f>
        <v>0</v>
      </c>
      <c r="H31" s="863" t="e">
        <f>'0.5. Energia i koszty'!AG208</f>
        <v>#DIV/0!</v>
      </c>
      <c r="I31" s="561" t="e">
        <f>G31/H31</f>
        <v>#DIV/0!</v>
      </c>
    </row>
    <row r="32" spans="2:10" ht="15.75" thickBot="1">
      <c r="B32" s="4"/>
      <c r="C32" s="25" t="s">
        <v>606</v>
      </c>
      <c r="D32" s="39" t="s">
        <v>289</v>
      </c>
      <c r="E32" s="320">
        <f>SUM(E30:E31)</f>
        <v>0</v>
      </c>
      <c r="F32" s="320" t="s">
        <v>289</v>
      </c>
      <c r="G32" s="320">
        <f>SUM(G30:G31)</f>
        <v>0</v>
      </c>
      <c r="H32" s="320" t="e">
        <f>SUM(H30:H31)</f>
        <v>#DIV/0!</v>
      </c>
      <c r="I32" s="952" t="e">
        <f>G32/H32</f>
        <v>#DIV/0!</v>
      </c>
    </row>
    <row r="33" spans="2:9" ht="15" customHeight="1" thickBot="1">
      <c r="B33" s="4"/>
      <c r="C33" s="4"/>
      <c r="D33" s="4"/>
      <c r="E33" s="4"/>
      <c r="F33" s="4"/>
      <c r="G33" s="4"/>
      <c r="H33" s="4"/>
      <c r="I33" s="4"/>
    </row>
    <row r="34" spans="2:9">
      <c r="B34" s="316">
        <v>3</v>
      </c>
      <c r="C34" s="1644" t="s">
        <v>44</v>
      </c>
      <c r="D34" s="1798"/>
      <c r="E34" s="1798"/>
      <c r="F34" s="1798"/>
      <c r="G34" s="265">
        <f>'0.5. Energia i koszty'!AS209</f>
        <v>0</v>
      </c>
      <c r="H34" s="265" t="e">
        <f>'0.5. Energia i koszty'!AS208</f>
        <v>#DIV/0!</v>
      </c>
      <c r="I34" s="560">
        <f>IFERROR(G34/H34,0)</f>
        <v>0</v>
      </c>
    </row>
    <row r="35" spans="2:9">
      <c r="B35" s="184">
        <v>4</v>
      </c>
      <c r="C35" s="1648" t="s">
        <v>1279</v>
      </c>
      <c r="D35" s="2473"/>
      <c r="E35" s="2473"/>
      <c r="F35" s="2473"/>
      <c r="G35" s="319">
        <f>'0.5. Energia i koszty'!BE209</f>
        <v>0</v>
      </c>
      <c r="H35" s="319" t="e">
        <f>'0.5. Energia i koszty'!BE208</f>
        <v>#DIV/0!</v>
      </c>
      <c r="I35" s="768">
        <f t="shared" ref="I35:I46" si="3">IFERROR(G35/H35,0)</f>
        <v>0</v>
      </c>
    </row>
    <row r="36" spans="2:9">
      <c r="B36" s="184">
        <v>5</v>
      </c>
      <c r="C36" s="1648" t="s">
        <v>2106</v>
      </c>
      <c r="D36" s="2473"/>
      <c r="E36" s="2473"/>
      <c r="F36" s="2473"/>
      <c r="G36" s="319">
        <f>'0.5. Energia i koszty'!BQ209</f>
        <v>0</v>
      </c>
      <c r="H36" s="319" t="e">
        <f>'0.5. Energia i koszty'!BQ208</f>
        <v>#DIV/0!</v>
      </c>
      <c r="I36" s="768">
        <f t="shared" si="3"/>
        <v>0</v>
      </c>
    </row>
    <row r="37" spans="2:9">
      <c r="B37" s="184">
        <v>6</v>
      </c>
      <c r="C37" s="1648" t="s">
        <v>2107</v>
      </c>
      <c r="D37" s="2473"/>
      <c r="E37" s="2473"/>
      <c r="F37" s="2473"/>
      <c r="G37" s="319">
        <f>'0.5. Energia i koszty'!CC209</f>
        <v>0</v>
      </c>
      <c r="H37" s="319" t="e">
        <f>'0.5. Energia i koszty'!CC208</f>
        <v>#DIV/0!</v>
      </c>
      <c r="I37" s="768">
        <f t="shared" si="3"/>
        <v>0</v>
      </c>
    </row>
    <row r="38" spans="2:9">
      <c r="B38" s="184">
        <v>7</v>
      </c>
      <c r="C38" s="1648" t="s">
        <v>2108</v>
      </c>
      <c r="D38" s="2473"/>
      <c r="E38" s="2473"/>
      <c r="F38" s="2473"/>
      <c r="G38" s="319">
        <f>'0.5. Energia i koszty'!CO209</f>
        <v>0</v>
      </c>
      <c r="H38" s="319" t="e">
        <f>'0.5. Energia i koszty'!CO208</f>
        <v>#DIV/0!</v>
      </c>
      <c r="I38" s="768">
        <f t="shared" si="3"/>
        <v>0</v>
      </c>
    </row>
    <row r="39" spans="2:9">
      <c r="B39" s="184">
        <v>8</v>
      </c>
      <c r="C39" s="1648" t="s">
        <v>2109</v>
      </c>
      <c r="D39" s="2473"/>
      <c r="E39" s="2473"/>
      <c r="F39" s="2473"/>
      <c r="G39" s="319">
        <f>'0.5. Energia i koszty'!DA209</f>
        <v>0</v>
      </c>
      <c r="H39" s="319" t="e">
        <f>'0.5. Energia i koszty'!DA208</f>
        <v>#DIV/0!</v>
      </c>
      <c r="I39" s="768">
        <f t="shared" si="3"/>
        <v>0</v>
      </c>
    </row>
    <row r="40" spans="2:9">
      <c r="B40" s="184">
        <v>9</v>
      </c>
      <c r="C40" s="1648" t="s">
        <v>56</v>
      </c>
      <c r="D40" s="2473"/>
      <c r="E40" s="2473"/>
      <c r="F40" s="2473"/>
      <c r="G40" s="319">
        <f>'0.5. Energia i koszty'!DM209</f>
        <v>0</v>
      </c>
      <c r="H40" s="319" t="e">
        <f>'0.5. Energia i koszty'!DM208</f>
        <v>#DIV/0!</v>
      </c>
      <c r="I40" s="768">
        <f t="shared" si="3"/>
        <v>0</v>
      </c>
    </row>
    <row r="41" spans="2:9">
      <c r="B41" s="184">
        <v>10</v>
      </c>
      <c r="C41" s="1648" t="s">
        <v>2110</v>
      </c>
      <c r="D41" s="2473"/>
      <c r="E41" s="2473"/>
      <c r="F41" s="2473"/>
      <c r="G41" s="319">
        <f>'0.5. Energia i koszty'!DY209</f>
        <v>0</v>
      </c>
      <c r="H41" s="319" t="e">
        <f>'0.5. Energia i koszty'!DY208</f>
        <v>#DIV/0!</v>
      </c>
      <c r="I41" s="768">
        <f t="shared" si="3"/>
        <v>0</v>
      </c>
    </row>
    <row r="42" spans="2:9">
      <c r="B42" s="184">
        <v>11</v>
      </c>
      <c r="C42" s="1648" t="s">
        <v>60</v>
      </c>
      <c r="D42" s="2473"/>
      <c r="E42" s="2473"/>
      <c r="F42" s="2473"/>
      <c r="G42" s="319">
        <f>'0.5. Energia i koszty'!EK209</f>
        <v>0</v>
      </c>
      <c r="H42" s="319" t="e">
        <f>'0.5. Energia i koszty'!EK208</f>
        <v>#DIV/0!</v>
      </c>
      <c r="I42" s="768">
        <f t="shared" si="3"/>
        <v>0</v>
      </c>
    </row>
    <row r="43" spans="2:9">
      <c r="B43" s="184">
        <v>12</v>
      </c>
      <c r="C43" s="1648" t="s">
        <v>2111</v>
      </c>
      <c r="D43" s="2473"/>
      <c r="E43" s="2473"/>
      <c r="F43" s="2473"/>
      <c r="G43" s="319">
        <f>'0.5. Energia i koszty'!EW209</f>
        <v>0</v>
      </c>
      <c r="H43" s="319" t="e">
        <f>'0.5. Energia i koszty'!EW208</f>
        <v>#DIV/0!</v>
      </c>
      <c r="I43" s="768">
        <f t="shared" si="3"/>
        <v>0</v>
      </c>
    </row>
    <row r="44" spans="2:9">
      <c r="B44" s="184">
        <v>13</v>
      </c>
      <c r="C44" s="1648" t="s">
        <v>2112</v>
      </c>
      <c r="D44" s="2473"/>
      <c r="E44" s="2473"/>
      <c r="F44" s="2473"/>
      <c r="G44" s="319">
        <f>'0.5. Energia i koszty'!FI209</f>
        <v>0</v>
      </c>
      <c r="H44" s="319" t="e">
        <f>'0.5. Energia i koszty'!FI208</f>
        <v>#DIV/0!</v>
      </c>
      <c r="I44" s="768">
        <f t="shared" si="3"/>
        <v>0</v>
      </c>
    </row>
    <row r="45" spans="2:9">
      <c r="B45" s="184">
        <v>14</v>
      </c>
      <c r="C45" s="1648" t="s">
        <v>2113</v>
      </c>
      <c r="D45" s="2473"/>
      <c r="E45" s="2473"/>
      <c r="F45" s="2473"/>
      <c r="G45" s="319">
        <f>'0.5. Energia i koszty'!FU209</f>
        <v>0</v>
      </c>
      <c r="H45" s="319" t="e">
        <f>'0.5. Energia i koszty'!FU208</f>
        <v>#DIV/0!</v>
      </c>
      <c r="I45" s="768">
        <f t="shared" si="3"/>
        <v>0</v>
      </c>
    </row>
    <row r="46" spans="2:9" ht="15.75" thickBot="1">
      <c r="B46" s="305">
        <v>15</v>
      </c>
      <c r="C46" s="1646" t="s">
        <v>1283</v>
      </c>
      <c r="D46" s="2683"/>
      <c r="E46" s="2683"/>
      <c r="F46" s="2683"/>
      <c r="G46" s="863">
        <f>'0.5. Energia i koszty'!GG209</f>
        <v>0</v>
      </c>
      <c r="H46" s="863" t="e">
        <f>'0.5. Energia i koszty'!GG208</f>
        <v>#DIV/0!</v>
      </c>
      <c r="I46" s="561">
        <f t="shared" si="3"/>
        <v>0</v>
      </c>
    </row>
    <row r="47" spans="2:9" ht="15.75" thickBot="1">
      <c r="B47" s="69"/>
      <c r="C47" s="2815" t="s">
        <v>606</v>
      </c>
      <c r="D47" s="1774"/>
      <c r="E47" s="1774"/>
      <c r="F47" s="1774"/>
      <c r="G47" s="992">
        <f>SUM(G34:G46)</f>
        <v>0</v>
      </c>
      <c r="H47" s="992" t="e">
        <f>SUM(H34:H46)</f>
        <v>#DIV/0!</v>
      </c>
      <c r="I47" s="859" t="e">
        <f t="shared" ref="I47" si="4">G47/H47</f>
        <v>#DIV/0!</v>
      </c>
    </row>
    <row r="48" spans="2:9" ht="15" customHeight="1" thickBot="1">
      <c r="B48" s="4"/>
      <c r="C48" s="4"/>
      <c r="D48" s="4"/>
      <c r="E48" s="4"/>
      <c r="F48" s="4"/>
      <c r="G48" s="4"/>
      <c r="H48" s="4"/>
      <c r="I48" s="4"/>
    </row>
    <row r="49" spans="2:9" ht="15.75" thickBot="1">
      <c r="B49" s="4"/>
      <c r="C49" s="2816" t="s">
        <v>1650</v>
      </c>
      <c r="D49" s="2817"/>
      <c r="E49" s="2817"/>
      <c r="F49" s="2817"/>
      <c r="G49" s="992">
        <f>G32+G47</f>
        <v>0</v>
      </c>
      <c r="H49" s="992" t="e">
        <f>H32+H47</f>
        <v>#DIV/0!</v>
      </c>
      <c r="I49" s="859" t="e">
        <f>G49/H49</f>
        <v>#DIV/0!</v>
      </c>
    </row>
    <row r="50" spans="2:9">
      <c r="B50" s="4"/>
      <c r="C50" s="4"/>
      <c r="D50" s="4"/>
      <c r="E50" s="4"/>
      <c r="F50" s="4"/>
      <c r="G50" s="4"/>
      <c r="H50" s="4"/>
      <c r="I50" s="4"/>
    </row>
    <row r="51" spans="2:9" ht="15.75" thickBot="1">
      <c r="B51" s="15" t="s">
        <v>910</v>
      </c>
      <c r="C51" s="15"/>
      <c r="D51" s="15"/>
      <c r="E51" s="4"/>
      <c r="F51" s="4"/>
      <c r="G51" s="4"/>
      <c r="H51" s="4"/>
    </row>
    <row r="52" spans="2:9" ht="15" customHeight="1" thickBot="1">
      <c r="B52" s="51" t="s">
        <v>2114</v>
      </c>
      <c r="C52" s="52"/>
      <c r="D52" s="53"/>
      <c r="E52" s="4"/>
      <c r="F52" s="4"/>
      <c r="G52" s="4"/>
      <c r="H52" s="4"/>
    </row>
    <row r="53" spans="2:9">
      <c r="B53" s="41">
        <v>1</v>
      </c>
      <c r="C53" s="52" t="s">
        <v>2115</v>
      </c>
      <c r="D53" s="54"/>
      <c r="E53" s="4"/>
      <c r="F53" s="4"/>
      <c r="G53" s="4"/>
      <c r="H53" s="4"/>
    </row>
    <row r="54" spans="2:9">
      <c r="B54" s="55">
        <v>2</v>
      </c>
      <c r="C54" s="56" t="s">
        <v>1310</v>
      </c>
      <c r="D54" s="57"/>
      <c r="E54" s="4"/>
      <c r="F54" s="4"/>
      <c r="G54" s="4"/>
      <c r="H54" s="4"/>
    </row>
    <row r="55" spans="2:9">
      <c r="B55" s="55">
        <v>3</v>
      </c>
      <c r="C55" s="15" t="s">
        <v>2116</v>
      </c>
      <c r="D55" s="58"/>
      <c r="E55" s="4"/>
      <c r="F55" s="4"/>
      <c r="G55" s="4"/>
      <c r="H55" s="4"/>
    </row>
    <row r="56" spans="2:9">
      <c r="B56" s="55">
        <v>4</v>
      </c>
      <c r="C56" s="56" t="s">
        <v>2117</v>
      </c>
      <c r="D56" s="57"/>
      <c r="E56" s="4"/>
      <c r="F56" s="4"/>
      <c r="G56" s="4"/>
      <c r="H56" s="4"/>
    </row>
    <row r="57" spans="2:9" ht="15.75" thickBot="1">
      <c r="B57" s="59">
        <v>5</v>
      </c>
      <c r="C57" s="60" t="s">
        <v>2118</v>
      </c>
      <c r="D57" s="61"/>
      <c r="E57" s="4"/>
      <c r="F57" s="4"/>
      <c r="G57" s="4"/>
      <c r="H57" s="4"/>
    </row>
    <row r="58" spans="2:9">
      <c r="E58" s="4"/>
      <c r="F58" s="4"/>
      <c r="G58" s="4"/>
      <c r="H58" s="4"/>
    </row>
    <row r="59" spans="2:9">
      <c r="B59" s="6"/>
    </row>
  </sheetData>
  <mergeCells count="24">
    <mergeCell ref="B28:B29"/>
    <mergeCell ref="C28:D28"/>
    <mergeCell ref="C29:D29"/>
    <mergeCell ref="B4:B5"/>
    <mergeCell ref="C4:D4"/>
    <mergeCell ref="C5:D5"/>
    <mergeCell ref="B13:B14"/>
    <mergeCell ref="C13:D13"/>
    <mergeCell ref="C14:D14"/>
    <mergeCell ref="C34:F34"/>
    <mergeCell ref="C35:F35"/>
    <mergeCell ref="C36:F36"/>
    <mergeCell ref="C37:F37"/>
    <mergeCell ref="C38:F38"/>
    <mergeCell ref="C39:F39"/>
    <mergeCell ref="C40:F40"/>
    <mergeCell ref="C41:F41"/>
    <mergeCell ref="C42:F42"/>
    <mergeCell ref="C43:F43"/>
    <mergeCell ref="C44:F44"/>
    <mergeCell ref="C45:F45"/>
    <mergeCell ref="C46:F46"/>
    <mergeCell ref="C47:F47"/>
    <mergeCell ref="C49:F49"/>
  </mergeCells>
  <conditionalFormatting sqref="D6:D10">
    <cfRule type="containsBlanks" dxfId="1" priority="3">
      <formula>LEN(TRIM(D6))=0</formula>
    </cfRule>
  </conditionalFormatting>
  <conditionalFormatting sqref="D15:D25">
    <cfRule type="containsBlanks" dxfId="0" priority="2">
      <formula>LEN(TRIM(D15))=0</formula>
    </cfRule>
  </conditionalFormatting>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54"/>
  <sheetViews>
    <sheetView showGridLines="0" topLeftCell="A28" zoomScale="150" zoomScaleNormal="150" workbookViewId="0">
      <selection activeCell="E47" sqref="E47"/>
    </sheetView>
  </sheetViews>
  <sheetFormatPr defaultColWidth="8.85546875" defaultRowHeight="12.75"/>
  <cols>
    <col min="1" max="1" width="1.42578125" style="379" customWidth="1"/>
    <col min="2" max="2" width="8.85546875" style="379"/>
    <col min="3" max="3" width="7.5703125" style="379" customWidth="1"/>
    <col min="4" max="4" width="58.7109375" style="379" customWidth="1"/>
    <col min="5" max="5" width="24.140625" style="379" customWidth="1"/>
    <col min="6" max="16384" width="8.85546875" style="379"/>
  </cols>
  <sheetData>
    <row r="1" spans="2:6" ht="8.4499999999999993" customHeight="1" thickBot="1"/>
    <row r="2" spans="2:6" ht="13.5" thickBot="1">
      <c r="B2" s="1598" t="s">
        <v>9</v>
      </c>
      <c r="C2" s="1599"/>
      <c r="D2" s="1460"/>
      <c r="E2" s="1461"/>
    </row>
    <row r="3" spans="2:6" ht="13.5" thickBot="1">
      <c r="B3" s="1413" t="s">
        <v>10</v>
      </c>
      <c r="C3" s="1412" t="s">
        <v>11</v>
      </c>
      <c r="D3" s="1409" t="s">
        <v>12</v>
      </c>
      <c r="E3" s="1411" t="s">
        <v>13</v>
      </c>
      <c r="F3" s="640"/>
    </row>
    <row r="4" spans="2:6" ht="19.899999999999999" customHeight="1">
      <c r="B4" s="1414" t="s">
        <v>14</v>
      </c>
      <c r="C4" s="1600" t="s">
        <v>15</v>
      </c>
      <c r="D4" s="1601"/>
      <c r="E4" s="1457" t="s">
        <v>16</v>
      </c>
      <c r="F4" s="640"/>
    </row>
    <row r="5" spans="2:6" ht="19.899999999999999" customHeight="1">
      <c r="B5" s="1414" t="s">
        <v>17</v>
      </c>
      <c r="C5" s="1600" t="s">
        <v>18</v>
      </c>
      <c r="D5" s="1601"/>
      <c r="E5" s="1455" t="s">
        <v>19</v>
      </c>
    </row>
    <row r="6" spans="2:6" ht="19.899999999999999" customHeight="1">
      <c r="B6" s="1414" t="s">
        <v>20</v>
      </c>
      <c r="C6" s="1600" t="s">
        <v>21</v>
      </c>
      <c r="D6" s="1601"/>
      <c r="E6" s="1455" t="s">
        <v>22</v>
      </c>
    </row>
    <row r="7" spans="2:6" ht="19.899999999999999" customHeight="1">
      <c r="B7" s="1465" t="s">
        <v>23</v>
      </c>
      <c r="C7" s="1470" t="s">
        <v>24</v>
      </c>
      <c r="D7" s="1471" t="s">
        <v>25</v>
      </c>
      <c r="E7" s="1463" t="s">
        <v>26</v>
      </c>
    </row>
    <row r="8" spans="2:6" ht="19.899999999999999" customHeight="1">
      <c r="B8" s="1466"/>
      <c r="C8" s="1467"/>
      <c r="D8" s="1468"/>
      <c r="E8" s="1464" t="s">
        <v>27</v>
      </c>
    </row>
    <row r="9" spans="2:6" ht="19.899999999999999" customHeight="1">
      <c r="B9" s="1466"/>
      <c r="C9" s="1467"/>
      <c r="D9" s="1468"/>
      <c r="E9" s="1464" t="s">
        <v>28</v>
      </c>
    </row>
    <row r="10" spans="2:6" ht="19.899999999999999" customHeight="1">
      <c r="B10" s="1466"/>
      <c r="C10" s="1467"/>
      <c r="D10" s="1468"/>
      <c r="E10" s="1464" t="s">
        <v>29</v>
      </c>
    </row>
    <row r="11" spans="2:6" ht="19.899999999999999" customHeight="1">
      <c r="B11" s="1466"/>
      <c r="C11" s="1467"/>
      <c r="D11" s="1468"/>
      <c r="E11" s="1464" t="s">
        <v>30</v>
      </c>
    </row>
    <row r="12" spans="2:6" ht="19.899999999999999" customHeight="1">
      <c r="B12" s="1466"/>
      <c r="C12" s="1467"/>
      <c r="D12" s="1468"/>
      <c r="E12" s="1464" t="s">
        <v>31</v>
      </c>
    </row>
    <row r="13" spans="2:6" ht="19.899999999999999" customHeight="1">
      <c r="B13" s="1466"/>
      <c r="C13" s="1467"/>
      <c r="D13" s="1468"/>
      <c r="E13" s="1464" t="s">
        <v>32</v>
      </c>
    </row>
    <row r="14" spans="2:6" ht="19.899999999999999" customHeight="1">
      <c r="B14" s="1466"/>
      <c r="C14" s="1467"/>
      <c r="D14" s="1468"/>
      <c r="E14" s="1464" t="s">
        <v>33</v>
      </c>
    </row>
    <row r="15" spans="2:6" ht="19.899999999999999" customHeight="1">
      <c r="B15" s="1414"/>
      <c r="C15" s="1467"/>
      <c r="D15" s="1469"/>
      <c r="E15" s="1455" t="s">
        <v>34</v>
      </c>
    </row>
    <row r="16" spans="2:6" ht="19.899999999999999" customHeight="1">
      <c r="B16" s="1465" t="s">
        <v>35</v>
      </c>
      <c r="C16" s="1593" t="s">
        <v>36</v>
      </c>
      <c r="D16" s="1594"/>
      <c r="E16" s="1595"/>
    </row>
    <row r="17" spans="2:5" ht="19.899999999999999" customHeight="1">
      <c r="B17" s="1472"/>
      <c r="C17" s="1474" t="s">
        <v>37</v>
      </c>
      <c r="D17" s="1477" t="s">
        <v>38</v>
      </c>
      <c r="E17" s="1463" t="s">
        <v>39</v>
      </c>
    </row>
    <row r="18" spans="2:5" ht="19.899999999999999" customHeight="1">
      <c r="B18" s="1472"/>
      <c r="C18" s="1475"/>
      <c r="D18" s="1478"/>
      <c r="E18" s="1464" t="s">
        <v>27</v>
      </c>
    </row>
    <row r="19" spans="2:5" ht="19.899999999999999" customHeight="1">
      <c r="B19" s="1472"/>
      <c r="C19" s="1476"/>
      <c r="D19" s="1479"/>
      <c r="E19" s="1455" t="s">
        <v>34</v>
      </c>
    </row>
    <row r="20" spans="2:5" ht="19.899999999999999" customHeight="1">
      <c r="B20" s="1472"/>
      <c r="C20" s="1474" t="s">
        <v>40</v>
      </c>
      <c r="D20" s="1477" t="s">
        <v>41</v>
      </c>
      <c r="E20" s="1463" t="s">
        <v>42</v>
      </c>
    </row>
    <row r="21" spans="2:5" ht="19.899999999999999" customHeight="1">
      <c r="B21" s="1472"/>
      <c r="C21" s="1475"/>
      <c r="D21" s="1478"/>
      <c r="E21" s="1464" t="s">
        <v>27</v>
      </c>
    </row>
    <row r="22" spans="2:5" ht="19.899999999999999" customHeight="1">
      <c r="B22" s="1472"/>
      <c r="C22" s="1476"/>
      <c r="D22" s="1479"/>
      <c r="E22" s="1455" t="s">
        <v>34</v>
      </c>
    </row>
    <row r="23" spans="2:5" ht="19.899999999999999" customHeight="1">
      <c r="B23" s="1472"/>
      <c r="C23" s="1474" t="s">
        <v>43</v>
      </c>
      <c r="D23" s="1477" t="s">
        <v>44</v>
      </c>
      <c r="E23" s="1463" t="s">
        <v>27</v>
      </c>
    </row>
    <row r="24" spans="2:5" ht="19.899999999999999" customHeight="1">
      <c r="B24" s="1472"/>
      <c r="C24" s="1476"/>
      <c r="D24" s="1479"/>
      <c r="E24" s="1455" t="s">
        <v>34</v>
      </c>
    </row>
    <row r="25" spans="2:5" ht="19.899999999999999" customHeight="1">
      <c r="B25" s="1472"/>
      <c r="C25" s="1474" t="s">
        <v>45</v>
      </c>
      <c r="D25" s="1477" t="s">
        <v>46</v>
      </c>
      <c r="E25" s="1463" t="s">
        <v>27</v>
      </c>
    </row>
    <row r="26" spans="2:5" ht="19.899999999999999" customHeight="1">
      <c r="B26" s="1472"/>
      <c r="C26" s="1476"/>
      <c r="D26" s="1479"/>
      <c r="E26" s="1455" t="s">
        <v>34</v>
      </c>
    </row>
    <row r="27" spans="2:5" ht="19.899999999999999" customHeight="1">
      <c r="B27" s="1472"/>
      <c r="C27" s="1474" t="s">
        <v>47</v>
      </c>
      <c r="D27" s="1477" t="s">
        <v>48</v>
      </c>
      <c r="E27" s="1463" t="s">
        <v>27</v>
      </c>
    </row>
    <row r="28" spans="2:5" ht="19.899999999999999" customHeight="1">
      <c r="B28" s="1472"/>
      <c r="C28" s="1476"/>
      <c r="D28" s="1479"/>
      <c r="E28" s="1455" t="s">
        <v>34</v>
      </c>
    </row>
    <row r="29" spans="2:5" ht="19.899999999999999" customHeight="1">
      <c r="B29" s="1472"/>
      <c r="C29" s="1474" t="s">
        <v>49</v>
      </c>
      <c r="D29" s="1477" t="s">
        <v>50</v>
      </c>
      <c r="E29" s="1463" t="s">
        <v>27</v>
      </c>
    </row>
    <row r="30" spans="2:5" ht="19.899999999999999" customHeight="1">
      <c r="B30" s="1472"/>
      <c r="C30" s="1476"/>
      <c r="D30" s="1479"/>
      <c r="E30" s="1455" t="s">
        <v>34</v>
      </c>
    </row>
    <row r="31" spans="2:5" ht="19.899999999999999" customHeight="1">
      <c r="B31" s="1472"/>
      <c r="C31" s="1474" t="s">
        <v>51</v>
      </c>
      <c r="D31" s="1471" t="s">
        <v>52</v>
      </c>
      <c r="E31" s="1463" t="s">
        <v>27</v>
      </c>
    </row>
    <row r="32" spans="2:5" ht="19.899999999999999" customHeight="1">
      <c r="B32" s="1472"/>
      <c r="C32" s="1475"/>
      <c r="D32" s="1480"/>
      <c r="E32" s="1464" t="s">
        <v>28</v>
      </c>
    </row>
    <row r="33" spans="2:5" ht="19.899999999999999" customHeight="1">
      <c r="B33" s="1472"/>
      <c r="C33" s="1476"/>
      <c r="D33" s="1481"/>
      <c r="E33" s="1455" t="s">
        <v>34</v>
      </c>
    </row>
    <row r="34" spans="2:5" ht="19.899999999999999" customHeight="1">
      <c r="B34" s="1472"/>
      <c r="C34" s="1474" t="s">
        <v>53</v>
      </c>
      <c r="D34" s="1477" t="s">
        <v>54</v>
      </c>
      <c r="E34" s="1463" t="s">
        <v>27</v>
      </c>
    </row>
    <row r="35" spans="2:5" ht="19.899999999999999" customHeight="1">
      <c r="B35" s="1472"/>
      <c r="C35" s="1475"/>
      <c r="D35" s="1478"/>
      <c r="E35" s="1464" t="s">
        <v>29</v>
      </c>
    </row>
    <row r="36" spans="2:5" ht="19.899999999999999" customHeight="1">
      <c r="B36" s="1472"/>
      <c r="C36" s="1476"/>
      <c r="D36" s="1479"/>
      <c r="E36" s="1455" t="s">
        <v>34</v>
      </c>
    </row>
    <row r="37" spans="2:5" ht="19.899999999999999" customHeight="1">
      <c r="B37" s="1472"/>
      <c r="C37" s="1474" t="s">
        <v>55</v>
      </c>
      <c r="D37" s="1477" t="s">
        <v>56</v>
      </c>
      <c r="E37" s="1463" t="s">
        <v>32</v>
      </c>
    </row>
    <row r="38" spans="2:5" ht="19.899999999999999" customHeight="1">
      <c r="B38" s="1472"/>
      <c r="C38" s="1476"/>
      <c r="D38" s="1479"/>
      <c r="E38" s="1455" t="s">
        <v>34</v>
      </c>
    </row>
    <row r="39" spans="2:5" ht="19.899999999999999" customHeight="1">
      <c r="B39" s="1472"/>
      <c r="C39" s="1474" t="s">
        <v>57</v>
      </c>
      <c r="D39" s="1477" t="s">
        <v>58</v>
      </c>
      <c r="E39" s="1463" t="s">
        <v>33</v>
      </c>
    </row>
    <row r="40" spans="2:5" ht="19.899999999999999" customHeight="1">
      <c r="B40" s="1472"/>
      <c r="C40" s="1476"/>
      <c r="D40" s="1479"/>
      <c r="E40" s="1455" t="s">
        <v>34</v>
      </c>
    </row>
    <row r="41" spans="2:5" ht="19.899999999999999" customHeight="1">
      <c r="B41" s="1472"/>
      <c r="C41" s="1474" t="s">
        <v>59</v>
      </c>
      <c r="D41" s="1477" t="s">
        <v>60</v>
      </c>
      <c r="E41" s="1463" t="s">
        <v>31</v>
      </c>
    </row>
    <row r="42" spans="2:5" ht="19.899999999999999" customHeight="1">
      <c r="B42" s="1472"/>
      <c r="C42" s="1476"/>
      <c r="D42" s="1479"/>
      <c r="E42" s="1455" t="s">
        <v>34</v>
      </c>
    </row>
    <row r="43" spans="2:5" ht="19.899999999999999" customHeight="1">
      <c r="B43" s="1472"/>
      <c r="C43" s="1474" t="s">
        <v>61</v>
      </c>
      <c r="D43" s="1477" t="s">
        <v>62</v>
      </c>
      <c r="E43" s="1463" t="s">
        <v>33</v>
      </c>
    </row>
    <row r="44" spans="2:5" ht="19.899999999999999" customHeight="1">
      <c r="B44" s="1472"/>
      <c r="C44" s="1476"/>
      <c r="D44" s="1479"/>
      <c r="E44" s="1455" t="s">
        <v>34</v>
      </c>
    </row>
    <row r="45" spans="2:5" ht="19.899999999999999" customHeight="1">
      <c r="B45" s="1472"/>
      <c r="C45" s="1474" t="s">
        <v>63</v>
      </c>
      <c r="D45" s="1477" t="s">
        <v>64</v>
      </c>
      <c r="E45" s="1463" t="s">
        <v>33</v>
      </c>
    </row>
    <row r="46" spans="2:5" ht="19.899999999999999" customHeight="1">
      <c r="B46" s="1472"/>
      <c r="C46" s="1476"/>
      <c r="D46" s="1479"/>
      <c r="E46" s="1455" t="s">
        <v>34</v>
      </c>
    </row>
    <row r="47" spans="2:5" ht="19.899999999999999" customHeight="1">
      <c r="B47" s="1472"/>
      <c r="C47" s="1474" t="s">
        <v>65</v>
      </c>
      <c r="D47" s="1477" t="s">
        <v>66</v>
      </c>
      <c r="E47" s="1463" t="s">
        <v>33</v>
      </c>
    </row>
    <row r="48" spans="2:5" ht="19.899999999999999" customHeight="1">
      <c r="B48" s="1472"/>
      <c r="C48" s="1476"/>
      <c r="D48" s="1479"/>
      <c r="E48" s="1455" t="s">
        <v>34</v>
      </c>
    </row>
    <row r="49" spans="2:5" ht="19.899999999999999" customHeight="1">
      <c r="B49" s="1472"/>
      <c r="C49" s="1474" t="s">
        <v>67</v>
      </c>
      <c r="D49" s="1477" t="s">
        <v>68</v>
      </c>
      <c r="E49" s="1463" t="s">
        <v>27</v>
      </c>
    </row>
    <row r="50" spans="2:5" ht="19.899999999999999" customHeight="1">
      <c r="B50" s="1472"/>
      <c r="C50" s="1476"/>
      <c r="D50" s="1479"/>
      <c r="E50" s="1455" t="s">
        <v>34</v>
      </c>
    </row>
    <row r="51" spans="2:5" ht="19.899999999999999" customHeight="1">
      <c r="B51" s="1473"/>
      <c r="C51" s="1591" t="s">
        <v>69</v>
      </c>
      <c r="D51" s="1592"/>
      <c r="E51" s="1456" t="s">
        <v>70</v>
      </c>
    </row>
    <row r="52" spans="2:5" ht="19.899999999999999" customHeight="1">
      <c r="B52" s="1416"/>
      <c r="C52" s="1458" t="s">
        <v>71</v>
      </c>
      <c r="D52" s="1410" t="s">
        <v>72</v>
      </c>
      <c r="E52" s="1456" t="s">
        <v>34</v>
      </c>
    </row>
    <row r="53" spans="2:5" ht="19.899999999999999" customHeight="1">
      <c r="B53" s="1416" t="s">
        <v>73</v>
      </c>
      <c r="C53" s="1591" t="s">
        <v>74</v>
      </c>
      <c r="D53" s="1592"/>
      <c r="E53" s="1456" t="s">
        <v>75</v>
      </c>
    </row>
    <row r="54" spans="2:5" ht="19.899999999999999" customHeight="1" thickBot="1">
      <c r="B54" s="1415" t="s">
        <v>76</v>
      </c>
      <c r="C54" s="1596" t="s">
        <v>77</v>
      </c>
      <c r="D54" s="1597"/>
      <c r="E54" s="1462" t="s">
        <v>78</v>
      </c>
    </row>
  </sheetData>
  <mergeCells count="8">
    <mergeCell ref="C51:D51"/>
    <mergeCell ref="C16:E16"/>
    <mergeCell ref="C54:D54"/>
    <mergeCell ref="B2:C2"/>
    <mergeCell ref="C5:D5"/>
    <mergeCell ref="C6:D6"/>
    <mergeCell ref="C4:D4"/>
    <mergeCell ref="C53:D53"/>
  </mergeCells>
  <phoneticPr fontId="19" type="noConversion"/>
  <conditionalFormatting sqref="E5:E15 E17:E54">
    <cfRule type="containsBlanks" dxfId="1304" priority="7">
      <formula>LEN(TRIM(E5))=0</formula>
    </cfRule>
    <cfRule type="containsBlanks" priority="8">
      <formula>LEN(TRIM(E5))=0</formula>
    </cfRule>
  </conditionalFormatting>
  <hyperlinks>
    <hyperlink ref="E5" location="'0.3. Ustalenia ogólne'!A1" display="03. Ustalenia ogólne" xr:uid="{00000000-0004-0000-0100-000000000000}"/>
    <hyperlink ref="E6" location="'0.4. Karta audytu'!A1" display="04. Karta audytu" xr:uid="{00000000-0004-0000-0100-000001000000}"/>
    <hyperlink ref="E4" location="'0.1. Tytuł'!A1" display="0.1. Tytuł" xr:uid="{00000000-0004-0000-0100-000002000000}"/>
    <hyperlink ref="E7" location="'1.1. Obiekt'!A1" display="1.1. Obiekt" xr:uid="{00000000-0004-0000-0100-000003000000}"/>
    <hyperlink ref="E8" location="'1.2. System grzewczy'!B2" display="1.2. System grzewczy" xr:uid="{00000000-0004-0000-0100-000004000000}"/>
    <hyperlink ref="E10" location="'1.4. Źródło c.w.u.'!B2" display="1.4. Źródło c.w.u." xr:uid="{00000000-0004-0000-0100-000005000000}"/>
    <hyperlink ref="E11" location="'1.5. Obrys'!A1" display="1.5. Obrys" xr:uid="{00000000-0004-0000-0100-000006000000}"/>
    <hyperlink ref="E12" location="'1.8. Oświet.'!A1" display="1.8. Oświetlenie" xr:uid="{00000000-0004-0000-0100-000007000000}"/>
    <hyperlink ref="E13" location="'1.9. Sieć'!A1" display="1.9. sieć cieplna" xr:uid="{00000000-0004-0000-0100-000008000000}"/>
    <hyperlink ref="E14" location="'1.10. OZE'!A1" display="1.10. OZE" xr:uid="{00000000-0004-0000-0100-000009000000}"/>
    <hyperlink ref="E15" location="'0.5. Energia i koszty'!A1" display="0.5. Energia i koszty" xr:uid="{00000000-0004-0000-0100-00000A000000}"/>
    <hyperlink ref="E17" location="'1.6. Stolarka'!A1" display="1.6. Stolarka" xr:uid="{00000000-0004-0000-0100-00000B000000}"/>
    <hyperlink ref="E18" location="'1.2. System grzewczy'!I2" display="1.2. System grzewczy" xr:uid="{00000000-0004-0000-0100-00000C000000}"/>
    <hyperlink ref="E20" location="'1.7. Przeg. warst.'!A1" display="1.7. Przegrody warstwowe" xr:uid="{00000000-0004-0000-0100-00000D000000}"/>
    <hyperlink ref="E19" location="'0.5. Energia i koszty'!P3" display="0.5. Energia i koszty" xr:uid="{00000000-0004-0000-0100-00000E000000}"/>
    <hyperlink ref="E22" location="'0.5. Energia i koszty'!AB3" display="0.5. Energia i koszty" xr:uid="{00000000-0004-0000-0100-00000F000000}"/>
    <hyperlink ref="E21" location="'1.2. System grzewczy'!P2" display="1.2. System grzewczy" xr:uid="{00000000-0004-0000-0100-000010000000}"/>
    <hyperlink ref="E24" location="'0.5. Energia i koszty'!AN3" display="0.5. Energia i koszty" xr:uid="{00000000-0004-0000-0100-000011000000}"/>
    <hyperlink ref="E23" location="'1.2. System grzewczy'!X2" display="1.2. System grzewczy" xr:uid="{00000000-0004-0000-0100-000012000000}"/>
    <hyperlink ref="E26" location="'0.5. Energia i koszty'!AZ3" display="0.5. Energia i koszty" xr:uid="{00000000-0004-0000-0100-000013000000}"/>
    <hyperlink ref="E25" location="'1.2. System grzewczy'!AE2" display="1.2. System grzewczy" xr:uid="{00000000-0004-0000-0100-000014000000}"/>
    <hyperlink ref="E28" location="'0.5. Energia i koszty'!BL3" display="0.5. Energia i koszty" xr:uid="{00000000-0004-0000-0100-000015000000}"/>
    <hyperlink ref="E27" location="'1.2. System grzewczy'!AL2" display="1.2. System grzewczy" xr:uid="{00000000-0004-0000-0100-000016000000}"/>
    <hyperlink ref="E30" location="'0.5. Energia i koszty'!BX3" display="0.5. Energia i koszty" xr:uid="{00000000-0004-0000-0100-000017000000}"/>
    <hyperlink ref="E29" location="'1.2. System grzewczy'!AS2" display="1.2. System grzewczy" xr:uid="{00000000-0004-0000-0100-000018000000}"/>
    <hyperlink ref="E32" location="'0.5. Energia i koszty'!CJ3" display="0.5. Energia i koszty" xr:uid="{00000000-0004-0000-0100-000019000000}"/>
    <hyperlink ref="E31" location="'1.2. System grzewczy'!AZ2" display="1.2. System grzewczy" xr:uid="{00000000-0004-0000-0100-00001A000000}"/>
    <hyperlink ref="E33" location="'0.5. Energia i koszty'!CJ3" display="0.5. Energia i koszty" xr:uid="{00000000-0004-0000-0100-00001B000000}"/>
    <hyperlink ref="E35" location="'1.4. Źródło c.w.u.'!L3" display="1.4. Źródło c.w.u." xr:uid="{00000000-0004-0000-0100-00001C000000}"/>
    <hyperlink ref="E34" location="'1.2. System grzewczy'!BG2" display="1.2. System grzewczy" xr:uid="{00000000-0004-0000-0100-00001D000000}"/>
    <hyperlink ref="E36" location="'0.5. Energia i koszty'!CV3" display="0.5. Energia i koszty" xr:uid="{00000000-0004-0000-0100-00001E000000}"/>
    <hyperlink ref="E37" location="'1.9. Sieć'!P2" display="1.9. sieć cieplna" xr:uid="{00000000-0004-0000-0100-00001F000000}"/>
    <hyperlink ref="E38" location="'0.5. Energia i koszty'!DH3" display="0.5. Energia i koszty" xr:uid="{00000000-0004-0000-0100-000020000000}"/>
    <hyperlink ref="E39" location="'1.10. OZE'!M5" display="1.10. OZE" xr:uid="{00000000-0004-0000-0100-000021000000}"/>
    <hyperlink ref="E40" location="'0.5. Energia i koszty'!DT3" display="0.5. Energia i koszty" xr:uid="{00000000-0004-0000-0100-000022000000}"/>
    <hyperlink ref="E41" location="'1.8. Oświet.'!R3" display="1.8. Oświetlenie" xr:uid="{00000000-0004-0000-0100-000023000000}"/>
    <hyperlink ref="E42" location="'0.5. Energia i koszty'!EF3" display="0.5. Energia i koszty" xr:uid="{00000000-0004-0000-0100-000024000000}"/>
    <hyperlink ref="E43" location="'1.10. OZE'!M39" display="1.10. OZE" xr:uid="{00000000-0004-0000-0100-000025000000}"/>
    <hyperlink ref="E44" location="'0.5. Energia i koszty'!ER3" display="0.5. Energia i koszty" xr:uid="{00000000-0004-0000-0100-000026000000}"/>
    <hyperlink ref="E45" location="'1.10. OZE'!M93" display="1.10. OZE" xr:uid="{00000000-0004-0000-0100-000027000000}"/>
    <hyperlink ref="E46" location="'0.5. Energia i koszty'!FD3" display="0.5. Energia i koszty" xr:uid="{00000000-0004-0000-0100-000028000000}"/>
    <hyperlink ref="E47" location="'1.10. OZE'!M134" display="1.10. OZE" xr:uid="{00000000-0004-0000-0100-000029000000}"/>
    <hyperlink ref="E48" location="'0.5. Energia i koszty'!FP3" display="0.5. Energia i koszty" xr:uid="{00000000-0004-0000-0100-00002A000000}"/>
    <hyperlink ref="E49" location="'1.2. System grzewczy'!BN2" display="1.2. System grzewczy" xr:uid="{00000000-0004-0000-0100-00002B000000}"/>
    <hyperlink ref="E50" location="'0.5. Energia i koszty'!GB3" display="0.5. Energia i koszty" xr:uid="{00000000-0004-0000-0100-00002C000000}"/>
    <hyperlink ref="E51" location="'1.11. Warianty'!A1" display="1.11. Warianty" xr:uid="{00000000-0004-0000-0100-00002D000000}"/>
    <hyperlink ref="E52" location="'0.5. Energia i koszty'!GN3" display="0.5. Energia i koszty" xr:uid="{00000000-0004-0000-0100-00002E000000}"/>
    <hyperlink ref="E53" location="'0.6. Efekt eko'!A1" display="0.6. Efekt eko" xr:uid="{00000000-0004-0000-0100-00002F000000}"/>
    <hyperlink ref="E54" location="'0.7. Wskaźniki'!A1" display="0.7. Wskaźniki" xr:uid="{00000000-0004-0000-0100-000030000000}"/>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S113"/>
  <sheetViews>
    <sheetView showGridLines="0" topLeftCell="A61" zoomScale="150" zoomScaleNormal="150" workbookViewId="0">
      <selection activeCell="C24" sqref="C24:J24"/>
    </sheetView>
  </sheetViews>
  <sheetFormatPr defaultColWidth="8.85546875" defaultRowHeight="15" customHeight="1"/>
  <cols>
    <col min="1" max="1" width="3.7109375" style="69" customWidth="1"/>
    <col min="2" max="2" width="3.28515625" style="69" customWidth="1"/>
    <col min="3" max="16384" width="8.85546875" style="69"/>
  </cols>
  <sheetData>
    <row r="1" spans="2:14" ht="12" thickBot="1">
      <c r="B1" s="626" t="s">
        <v>18</v>
      </c>
      <c r="C1" s="359"/>
    </row>
    <row r="2" spans="2:14" ht="15" customHeight="1" thickBot="1">
      <c r="B2" s="360" t="s">
        <v>79</v>
      </c>
      <c r="C2" s="1702" t="s">
        <v>80</v>
      </c>
      <c r="D2" s="1669"/>
      <c r="E2" s="1669"/>
      <c r="F2" s="1669"/>
      <c r="G2" s="1669"/>
      <c r="H2" s="1669"/>
      <c r="I2" s="1669"/>
      <c r="J2" s="1681"/>
    </row>
    <row r="3" spans="2:14" ht="34.5" customHeight="1">
      <c r="B3" s="316">
        <v>1</v>
      </c>
      <c r="C3" s="1680" t="s">
        <v>81</v>
      </c>
      <c r="D3" s="1670"/>
      <c r="E3" s="1670"/>
      <c r="F3" s="1670"/>
      <c r="G3" s="1670"/>
      <c r="H3" s="1670"/>
      <c r="I3" s="1670"/>
      <c r="J3" s="1671"/>
    </row>
    <row r="4" spans="2:14" ht="34.5" customHeight="1">
      <c r="B4" s="184">
        <v>2</v>
      </c>
      <c r="C4" s="1654" t="s">
        <v>82</v>
      </c>
      <c r="D4" s="1640"/>
      <c r="E4" s="1640"/>
      <c r="F4" s="1640"/>
      <c r="G4" s="1640"/>
      <c r="H4" s="1640"/>
      <c r="I4" s="1640"/>
      <c r="J4" s="1641"/>
      <c r="K4" s="376"/>
      <c r="L4" s="376"/>
      <c r="M4" s="376"/>
      <c r="N4" s="376"/>
    </row>
    <row r="5" spans="2:14" ht="36" customHeight="1">
      <c r="B5" s="184">
        <v>3</v>
      </c>
      <c r="C5" s="1654" t="s">
        <v>83</v>
      </c>
      <c r="D5" s="1640"/>
      <c r="E5" s="1640"/>
      <c r="F5" s="1640"/>
      <c r="G5" s="1640"/>
      <c r="H5" s="1640"/>
      <c r="I5" s="1640"/>
      <c r="J5" s="1641"/>
    </row>
    <row r="6" spans="2:14" ht="36" customHeight="1">
      <c r="B6" s="184">
        <v>4</v>
      </c>
      <c r="C6" s="1640" t="s">
        <v>84</v>
      </c>
      <c r="D6" s="1640"/>
      <c r="E6" s="1640"/>
      <c r="F6" s="1640"/>
      <c r="G6" s="1640"/>
      <c r="H6" s="1640"/>
      <c r="I6" s="1640"/>
      <c r="J6" s="1641"/>
    </row>
    <row r="7" spans="2:14" ht="46.9" customHeight="1" thickBot="1">
      <c r="B7" s="305">
        <v>5</v>
      </c>
      <c r="C7" s="1655" t="s">
        <v>85</v>
      </c>
      <c r="D7" s="1656"/>
      <c r="E7" s="1656"/>
      <c r="F7" s="1656"/>
      <c r="G7" s="1656"/>
      <c r="H7" s="1656"/>
      <c r="I7" s="1656"/>
      <c r="J7" s="1657"/>
    </row>
    <row r="8" spans="2:14" ht="15" customHeight="1" thickBot="1">
      <c r="B8" s="84"/>
    </row>
    <row r="9" spans="2:14" ht="15" customHeight="1" thickBot="1">
      <c r="B9" s="204" t="s">
        <v>86</v>
      </c>
      <c r="C9" s="1669" t="s">
        <v>87</v>
      </c>
      <c r="D9" s="1669"/>
      <c r="E9" s="1669"/>
      <c r="F9" s="1669"/>
      <c r="G9" s="1669"/>
      <c r="H9" s="1669"/>
      <c r="I9" s="1669"/>
      <c r="J9" s="1681"/>
    </row>
    <row r="10" spans="2:14" ht="15" customHeight="1">
      <c r="B10" s="316">
        <v>1</v>
      </c>
      <c r="C10" s="1704" t="s">
        <v>88</v>
      </c>
      <c r="D10" s="1644"/>
      <c r="E10" s="1644"/>
      <c r="F10" s="1644"/>
      <c r="G10" s="1644"/>
      <c r="H10" s="1644"/>
      <c r="I10" s="1644"/>
      <c r="J10" s="1645"/>
    </row>
    <row r="11" spans="2:14" ht="15" customHeight="1">
      <c r="B11" s="184">
        <v>2</v>
      </c>
      <c r="C11" s="1648" t="s">
        <v>89</v>
      </c>
      <c r="D11" s="1648"/>
      <c r="E11" s="1648"/>
      <c r="F11" s="1648"/>
      <c r="G11" s="1648"/>
      <c r="H11" s="1648"/>
      <c r="I11" s="1648"/>
      <c r="J11" s="1688"/>
    </row>
    <row r="12" spans="2:14" ht="15" customHeight="1">
      <c r="B12" s="184">
        <v>3</v>
      </c>
      <c r="C12" s="1703" t="s">
        <v>90</v>
      </c>
      <c r="D12" s="1648"/>
      <c r="E12" s="1648"/>
      <c r="F12" s="1648"/>
      <c r="G12" s="1648"/>
      <c r="H12" s="1648"/>
      <c r="I12" s="1648"/>
      <c r="J12" s="1688"/>
    </row>
    <row r="13" spans="2:14" ht="15" customHeight="1">
      <c r="B13" s="184">
        <v>4</v>
      </c>
      <c r="C13" s="1703" t="s">
        <v>91</v>
      </c>
      <c r="D13" s="1648"/>
      <c r="E13" s="1648"/>
      <c r="F13" s="1648"/>
      <c r="G13" s="1648"/>
      <c r="H13" s="1648"/>
      <c r="I13" s="1648"/>
      <c r="J13" s="1688"/>
    </row>
    <row r="14" spans="2:14" ht="15" customHeight="1" thickBot="1">
      <c r="B14" s="305">
        <v>5</v>
      </c>
      <c r="C14" s="1679" t="s">
        <v>92</v>
      </c>
      <c r="D14" s="1646"/>
      <c r="E14" s="1646"/>
      <c r="F14" s="1646"/>
      <c r="G14" s="1646"/>
      <c r="H14" s="1646"/>
      <c r="I14" s="1646"/>
      <c r="J14" s="1647"/>
    </row>
    <row r="15" spans="2:14" ht="15" customHeight="1" thickBot="1">
      <c r="B15" s="84"/>
      <c r="C15" s="214"/>
    </row>
    <row r="16" spans="2:14" ht="24.6" customHeight="1" thickBot="1">
      <c r="B16" s="71" t="s">
        <v>93</v>
      </c>
      <c r="C16" s="1652" t="s">
        <v>94</v>
      </c>
      <c r="D16" s="1652"/>
      <c r="E16" s="1652"/>
      <c r="F16" s="1652"/>
      <c r="G16" s="1652"/>
      <c r="H16" s="1652"/>
      <c r="I16" s="1652"/>
      <c r="J16" s="1653"/>
    </row>
    <row r="17" spans="2:10" ht="15" customHeight="1">
      <c r="B17" s="316">
        <v>1</v>
      </c>
      <c r="C17" s="1680"/>
      <c r="D17" s="1670"/>
      <c r="E17" s="1670"/>
      <c r="F17" s="1670"/>
      <c r="G17" s="1670"/>
      <c r="H17" s="1670"/>
      <c r="I17" s="1670"/>
      <c r="J17" s="1671"/>
    </row>
    <row r="18" spans="2:10" ht="15" customHeight="1">
      <c r="B18" s="184">
        <v>2</v>
      </c>
      <c r="C18" s="1654"/>
      <c r="D18" s="1640"/>
      <c r="E18" s="1640"/>
      <c r="F18" s="1640"/>
      <c r="G18" s="1640"/>
      <c r="H18" s="1640"/>
      <c r="I18" s="1640"/>
      <c r="J18" s="1641"/>
    </row>
    <row r="19" spans="2:10" ht="15" customHeight="1">
      <c r="B19" s="184">
        <v>3</v>
      </c>
      <c r="C19" s="1654"/>
      <c r="D19" s="1640"/>
      <c r="E19" s="1640"/>
      <c r="F19" s="1640"/>
      <c r="G19" s="1640"/>
      <c r="H19" s="1640"/>
      <c r="I19" s="1640"/>
      <c r="J19" s="1641"/>
    </row>
    <row r="20" spans="2:10" ht="15" customHeight="1">
      <c r="B20" s="184">
        <v>4</v>
      </c>
      <c r="C20" s="1654"/>
      <c r="D20" s="1640"/>
      <c r="E20" s="1640"/>
      <c r="F20" s="1640"/>
      <c r="G20" s="1640"/>
      <c r="H20" s="1640"/>
      <c r="I20" s="1640"/>
      <c r="J20" s="1641"/>
    </row>
    <row r="21" spans="2:10" ht="15" customHeight="1">
      <c r="B21" s="184">
        <v>5</v>
      </c>
      <c r="C21" s="1654"/>
      <c r="D21" s="1640"/>
      <c r="E21" s="1640"/>
      <c r="F21" s="1640"/>
      <c r="G21" s="1640"/>
      <c r="H21" s="1640"/>
      <c r="I21" s="1640"/>
      <c r="J21" s="1641"/>
    </row>
    <row r="22" spans="2:10" ht="15" customHeight="1" thickBot="1">
      <c r="B22" s="305">
        <v>6</v>
      </c>
      <c r="C22" s="1655"/>
      <c r="D22" s="1656"/>
      <c r="E22" s="1656"/>
      <c r="F22" s="1656"/>
      <c r="G22" s="1656"/>
      <c r="H22" s="1656"/>
      <c r="I22" s="1656"/>
      <c r="J22" s="1657"/>
    </row>
    <row r="23" spans="2:10" ht="15" customHeight="1" thickBot="1"/>
    <row r="24" spans="2:10" ht="27.6" customHeight="1" thickBot="1">
      <c r="B24" s="204" t="s">
        <v>95</v>
      </c>
      <c r="C24" s="1682" t="s">
        <v>96</v>
      </c>
      <c r="D24" s="1683"/>
      <c r="E24" s="1683"/>
      <c r="F24" s="1683"/>
      <c r="G24" s="1683"/>
      <c r="H24" s="1683"/>
      <c r="I24" s="1683"/>
      <c r="J24" s="1684"/>
    </row>
    <row r="25" spans="2:10" ht="15" customHeight="1" thickBot="1">
      <c r="B25" s="204" t="s">
        <v>97</v>
      </c>
      <c r="C25" s="1685" t="s">
        <v>98</v>
      </c>
      <c r="D25" s="1686"/>
      <c r="E25" s="1686"/>
      <c r="F25" s="1686"/>
      <c r="G25" s="1686"/>
      <c r="H25" s="1686"/>
      <c r="I25" s="1686"/>
      <c r="J25" s="1687"/>
    </row>
    <row r="26" spans="2:10" ht="15" customHeight="1" thickBot="1">
      <c r="B26" s="84"/>
    </row>
    <row r="27" spans="2:10" ht="15" customHeight="1" thickBot="1">
      <c r="B27" s="71" t="s">
        <v>99</v>
      </c>
      <c r="C27" s="1642" t="s">
        <v>100</v>
      </c>
      <c r="D27" s="1642"/>
      <c r="E27" s="1642"/>
      <c r="F27" s="1642"/>
      <c r="G27" s="1642"/>
      <c r="H27" s="1642"/>
      <c r="I27" s="1642"/>
      <c r="J27" s="1643"/>
    </row>
    <row r="28" spans="2:10" ht="15" customHeight="1">
      <c r="B28" s="1629">
        <v>1</v>
      </c>
      <c r="C28" s="1690" t="s">
        <v>101</v>
      </c>
      <c r="D28" s="1690"/>
      <c r="E28" s="1690"/>
      <c r="F28" s="1690"/>
      <c r="G28" s="1690"/>
      <c r="H28" s="1690"/>
      <c r="I28" s="1690"/>
      <c r="J28" s="1691"/>
    </row>
    <row r="29" spans="2:10" ht="26.45" customHeight="1" thickBot="1">
      <c r="B29" s="1630"/>
      <c r="C29" s="1656" t="s">
        <v>102</v>
      </c>
      <c r="D29" s="1656"/>
      <c r="E29" s="1656"/>
      <c r="F29" s="1656"/>
      <c r="G29" s="1656"/>
      <c r="H29" s="1656"/>
      <c r="I29" s="1656"/>
      <c r="J29" s="1657"/>
    </row>
    <row r="30" spans="2:10" ht="15" customHeight="1">
      <c r="B30" s="1616">
        <v>2</v>
      </c>
      <c r="C30" s="1692" t="s">
        <v>103</v>
      </c>
      <c r="D30" s="1690"/>
      <c r="E30" s="1690"/>
      <c r="F30" s="1690"/>
      <c r="G30" s="1690"/>
      <c r="H30" s="1690"/>
      <c r="I30" s="1690"/>
      <c r="J30" s="1691"/>
    </row>
    <row r="31" spans="2:10" ht="15" customHeight="1">
      <c r="B31" s="1631"/>
      <c r="C31" s="1693" t="s">
        <v>104</v>
      </c>
      <c r="D31" s="1648"/>
      <c r="E31" s="1648"/>
      <c r="F31" s="1648"/>
      <c r="G31" s="1648"/>
      <c r="H31" s="1648"/>
      <c r="I31" s="1648"/>
      <c r="J31" s="1688"/>
    </row>
    <row r="32" spans="2:10" ht="15" customHeight="1">
      <c r="B32" s="1631"/>
      <c r="C32" s="1693" t="s">
        <v>105</v>
      </c>
      <c r="D32" s="1648"/>
      <c r="E32" s="1648"/>
      <c r="F32" s="1648"/>
      <c r="G32" s="1648"/>
      <c r="H32" s="1648"/>
      <c r="I32" s="1648"/>
      <c r="J32" s="1688"/>
    </row>
    <row r="33" spans="2:11" ht="15" customHeight="1" thickBot="1">
      <c r="B33" s="1617"/>
      <c r="C33" s="1668" t="s">
        <v>106</v>
      </c>
      <c r="D33" s="1646"/>
      <c r="E33" s="1646"/>
      <c r="F33" s="1646"/>
      <c r="G33" s="1646"/>
      <c r="H33" s="1646"/>
      <c r="I33" s="1646"/>
      <c r="J33" s="1647"/>
    </row>
    <row r="34" spans="2:11" ht="15" customHeight="1">
      <c r="B34" s="1631">
        <v>3</v>
      </c>
      <c r="C34" s="1694" t="s">
        <v>107</v>
      </c>
      <c r="D34" s="1695"/>
      <c r="E34" s="1695"/>
      <c r="F34" s="1695"/>
      <c r="G34" s="1695"/>
      <c r="H34" s="1695"/>
      <c r="I34" s="1695"/>
      <c r="J34" s="1696"/>
    </row>
    <row r="35" spans="2:11" ht="37.9" customHeight="1" thickBot="1">
      <c r="B35" s="1617"/>
      <c r="C35" s="1689" t="s">
        <v>108</v>
      </c>
      <c r="D35" s="1656"/>
      <c r="E35" s="1656"/>
      <c r="F35" s="1656"/>
      <c r="G35" s="1656"/>
      <c r="H35" s="1656"/>
      <c r="I35" s="1656"/>
      <c r="J35" s="1657"/>
      <c r="K35" s="1408"/>
    </row>
    <row r="36" spans="2:11" ht="15" customHeight="1" thickBot="1"/>
    <row r="37" spans="2:11" ht="15" customHeight="1" thickBot="1">
      <c r="B37" s="360" t="s">
        <v>109</v>
      </c>
      <c r="C37" s="1669" t="s">
        <v>110</v>
      </c>
      <c r="D37" s="1669"/>
      <c r="E37" s="1669"/>
      <c r="F37" s="1669"/>
      <c r="G37" s="1669"/>
      <c r="H37" s="1669"/>
      <c r="I37" s="1669"/>
      <c r="J37" s="1681"/>
    </row>
    <row r="38" spans="2:11" ht="27" customHeight="1">
      <c r="B38" s="361">
        <v>1</v>
      </c>
      <c r="C38" s="1697" t="s">
        <v>111</v>
      </c>
      <c r="D38" s="1697"/>
      <c r="E38" s="1697"/>
      <c r="F38" s="1697"/>
      <c r="G38" s="1697"/>
      <c r="H38" s="1697"/>
      <c r="I38" s="1697"/>
      <c r="J38" s="1698"/>
    </row>
    <row r="39" spans="2:11" ht="15" customHeight="1">
      <c r="B39" s="184">
        <v>2</v>
      </c>
      <c r="C39" s="1640" t="s">
        <v>112</v>
      </c>
      <c r="D39" s="1640"/>
      <c r="E39" s="1640"/>
      <c r="F39" s="1640"/>
      <c r="G39" s="1640"/>
      <c r="H39" s="1640"/>
      <c r="I39" s="1640"/>
      <c r="J39" s="1641"/>
    </row>
    <row r="40" spans="2:11" ht="15" customHeight="1">
      <c r="B40" s="1632">
        <v>3</v>
      </c>
      <c r="C40" s="1648" t="s">
        <v>113</v>
      </c>
      <c r="D40" s="1648"/>
      <c r="E40" s="1648"/>
      <c r="F40" s="1648"/>
      <c r="G40" s="1648"/>
      <c r="H40" s="1648"/>
      <c r="I40" s="1648"/>
      <c r="J40" s="1688"/>
    </row>
    <row r="41" spans="2:11" ht="15" customHeight="1">
      <c r="B41" s="1633"/>
      <c r="C41" s="1654"/>
      <c r="D41" s="1640"/>
      <c r="E41" s="1640"/>
      <c r="F41" s="1640"/>
      <c r="G41" s="1640"/>
      <c r="H41" s="1640"/>
      <c r="I41" s="1640"/>
      <c r="J41" s="1641"/>
    </row>
    <row r="42" spans="2:11" ht="15" customHeight="1">
      <c r="B42" s="1632">
        <v>4</v>
      </c>
      <c r="C42" s="1648" t="s">
        <v>114</v>
      </c>
      <c r="D42" s="1648"/>
      <c r="E42" s="1648"/>
      <c r="F42" s="1648"/>
      <c r="G42" s="1648"/>
      <c r="H42" s="1648"/>
      <c r="I42" s="1648"/>
      <c r="J42" s="1688"/>
    </row>
    <row r="43" spans="2:11" ht="15" customHeight="1">
      <c r="B43" s="1633"/>
      <c r="C43" s="1654"/>
      <c r="D43" s="1640"/>
      <c r="E43" s="1640"/>
      <c r="F43" s="1640"/>
      <c r="G43" s="1640"/>
      <c r="H43" s="1640"/>
      <c r="I43" s="1640"/>
      <c r="J43" s="1641"/>
    </row>
    <row r="44" spans="2:11" ht="15" customHeight="1">
      <c r="B44" s="1632">
        <v>5</v>
      </c>
      <c r="C44" s="1648" t="s">
        <v>115</v>
      </c>
      <c r="D44" s="1648"/>
      <c r="E44" s="1648"/>
      <c r="F44" s="1648"/>
      <c r="G44" s="1648"/>
      <c r="H44" s="1648"/>
      <c r="I44" s="1648"/>
      <c r="J44" s="1688"/>
    </row>
    <row r="45" spans="2:11" ht="15" customHeight="1" thickBot="1">
      <c r="B45" s="1617"/>
      <c r="C45" s="1655"/>
      <c r="D45" s="1656"/>
      <c r="E45" s="1656"/>
      <c r="F45" s="1656"/>
      <c r="G45" s="1656"/>
      <c r="H45" s="1656"/>
      <c r="I45" s="1656"/>
      <c r="J45" s="1657"/>
    </row>
    <row r="46" spans="2:11" ht="15" customHeight="1" thickBot="1">
      <c r="B46" s="84"/>
    </row>
    <row r="47" spans="2:11" ht="15" customHeight="1" thickBot="1">
      <c r="B47" s="71" t="s">
        <v>116</v>
      </c>
      <c r="C47" s="1642" t="s">
        <v>117</v>
      </c>
      <c r="D47" s="1642"/>
      <c r="E47" s="1642"/>
      <c r="F47" s="1642"/>
      <c r="G47" s="1642"/>
      <c r="H47" s="1642"/>
      <c r="I47" s="1642"/>
      <c r="J47" s="1643"/>
    </row>
    <row r="48" spans="2:11" ht="15" customHeight="1">
      <c r="B48" s="316">
        <v>1</v>
      </c>
      <c r="C48" s="1644" t="s">
        <v>118</v>
      </c>
      <c r="D48" s="1644"/>
      <c r="E48" s="1644"/>
      <c r="F48" s="1644"/>
      <c r="G48" s="1644"/>
      <c r="H48" s="1644"/>
      <c r="I48" s="362"/>
      <c r="J48" s="76" t="s">
        <v>119</v>
      </c>
    </row>
    <row r="49" spans="2:11" ht="15" customHeight="1">
      <c r="B49" s="184">
        <v>2</v>
      </c>
      <c r="C49" s="1648" t="s">
        <v>120</v>
      </c>
      <c r="D49" s="1648"/>
      <c r="E49" s="1648"/>
      <c r="F49" s="1648"/>
      <c r="G49" s="1648"/>
      <c r="H49" s="1648"/>
      <c r="I49" s="191"/>
      <c r="J49" s="377" t="s">
        <v>119</v>
      </c>
    </row>
    <row r="50" spans="2:11" ht="15" customHeight="1">
      <c r="B50" s="184">
        <v>3</v>
      </c>
      <c r="C50" s="1648" t="s">
        <v>121</v>
      </c>
      <c r="D50" s="1648"/>
      <c r="E50" s="1648"/>
      <c r="F50" s="1648"/>
      <c r="G50" s="1648"/>
      <c r="H50" s="1648"/>
      <c r="I50" s="191"/>
      <c r="J50" s="377" t="s">
        <v>119</v>
      </c>
    </row>
    <row r="51" spans="2:11" ht="15" customHeight="1">
      <c r="B51" s="184">
        <v>4</v>
      </c>
      <c r="C51" s="1648" t="s">
        <v>122</v>
      </c>
      <c r="D51" s="1648"/>
      <c r="E51" s="1648"/>
      <c r="F51" s="1648"/>
      <c r="G51" s="1648"/>
      <c r="H51" s="1648"/>
      <c r="I51" s="191"/>
      <c r="J51" s="377" t="s">
        <v>119</v>
      </c>
    </row>
    <row r="52" spans="2:11" ht="15" customHeight="1" thickBot="1">
      <c r="B52" s="305">
        <v>5</v>
      </c>
      <c r="C52" s="1646" t="s">
        <v>123</v>
      </c>
      <c r="D52" s="1646"/>
      <c r="E52" s="1646"/>
      <c r="F52" s="1646"/>
      <c r="G52" s="1646"/>
      <c r="H52" s="1646"/>
      <c r="I52" s="363"/>
      <c r="J52" s="378" t="s">
        <v>119</v>
      </c>
    </row>
    <row r="53" spans="2:11" ht="15" customHeight="1" thickBot="1"/>
    <row r="54" spans="2:11" ht="15" customHeight="1" thickBot="1">
      <c r="B54" s="204" t="s">
        <v>124</v>
      </c>
      <c r="C54" s="1669" t="s">
        <v>125</v>
      </c>
      <c r="D54" s="1669"/>
      <c r="E54" s="1669"/>
      <c r="F54" s="1669"/>
      <c r="G54" s="1669"/>
      <c r="H54" s="1669"/>
      <c r="I54" s="1669"/>
      <c r="J54" s="364"/>
    </row>
    <row r="55" spans="2:11" ht="15" customHeight="1" thickBot="1"/>
    <row r="56" spans="2:11" ht="15" customHeight="1" thickBot="1">
      <c r="B56" s="365" t="s">
        <v>126</v>
      </c>
      <c r="C56" s="1642" t="s">
        <v>127</v>
      </c>
      <c r="D56" s="1642"/>
      <c r="E56" s="1642"/>
      <c r="F56" s="1642"/>
      <c r="G56" s="1642"/>
      <c r="H56" s="1642"/>
      <c r="I56" s="1642"/>
      <c r="J56" s="1643"/>
    </row>
    <row r="57" spans="2:11" ht="37.15" customHeight="1" thickBot="1">
      <c r="B57" s="372">
        <v>1</v>
      </c>
      <c r="C57" s="1676" t="s">
        <v>128</v>
      </c>
      <c r="D57" s="1666"/>
      <c r="E57" s="1666"/>
      <c r="F57" s="1666"/>
      <c r="G57" s="1666"/>
      <c r="H57" s="1666"/>
      <c r="I57" s="1666"/>
      <c r="J57" s="1667"/>
      <c r="K57" s="627"/>
    </row>
    <row r="58" spans="2:11" ht="15" customHeight="1" thickBot="1"/>
    <row r="59" spans="2:11" ht="15" customHeight="1" thickBot="1">
      <c r="B59" s="365" t="s">
        <v>129</v>
      </c>
      <c r="C59" s="1642" t="s">
        <v>130</v>
      </c>
      <c r="D59" s="1642"/>
      <c r="E59" s="1642"/>
      <c r="F59" s="1642"/>
      <c r="G59" s="1642"/>
      <c r="H59" s="1642"/>
      <c r="I59" s="1642"/>
      <c r="J59" s="1643"/>
    </row>
    <row r="60" spans="2:11" ht="15" customHeight="1">
      <c r="B60" s="316">
        <v>1</v>
      </c>
      <c r="C60" s="1644" t="s">
        <v>131</v>
      </c>
      <c r="D60" s="1644"/>
      <c r="E60" s="1644" t="s">
        <v>132</v>
      </c>
      <c r="F60" s="1644"/>
      <c r="G60" s="1644"/>
      <c r="H60" s="1644"/>
      <c r="I60" s="1644"/>
      <c r="J60" s="1645"/>
    </row>
    <row r="61" spans="2:11" ht="37.15" customHeight="1">
      <c r="B61" s="184">
        <v>2</v>
      </c>
      <c r="C61" s="1648" t="s">
        <v>133</v>
      </c>
      <c r="D61" s="1648"/>
      <c r="E61" s="1640" t="s">
        <v>134</v>
      </c>
      <c r="F61" s="1640"/>
      <c r="G61" s="1640"/>
      <c r="H61" s="1640"/>
      <c r="I61" s="1640"/>
      <c r="J61" s="1641"/>
      <c r="K61" s="627"/>
    </row>
    <row r="62" spans="2:11" ht="15" customHeight="1" thickBot="1">
      <c r="B62" s="305">
        <v>3</v>
      </c>
      <c r="C62" s="363" t="s">
        <v>135</v>
      </c>
      <c r="D62" s="363"/>
      <c r="E62" s="1646" t="s">
        <v>136</v>
      </c>
      <c r="F62" s="1646"/>
      <c r="G62" s="1646"/>
      <c r="H62" s="1646"/>
      <c r="I62" s="1646"/>
      <c r="J62" s="1647"/>
    </row>
    <row r="63" spans="2:11" ht="15" customHeight="1" thickBot="1"/>
    <row r="64" spans="2:11" ht="25.9" customHeight="1">
      <c r="B64" s="1611" t="s">
        <v>137</v>
      </c>
      <c r="C64" s="1652" t="s">
        <v>138</v>
      </c>
      <c r="D64" s="1652"/>
      <c r="E64" s="1652"/>
      <c r="F64" s="1652"/>
      <c r="G64" s="1652"/>
      <c r="H64" s="1652"/>
      <c r="I64" s="1652"/>
      <c r="J64" s="1653"/>
    </row>
    <row r="65" spans="2:19" ht="15" customHeight="1" thickBot="1">
      <c r="B65" s="1612"/>
      <c r="C65" s="1608" t="s">
        <v>139</v>
      </c>
      <c r="D65" s="1609"/>
      <c r="E65" s="1609"/>
      <c r="F65" s="1609"/>
      <c r="G65" s="1609"/>
      <c r="H65" s="1609"/>
      <c r="I65" s="1609"/>
      <c r="J65" s="1610"/>
    </row>
    <row r="66" spans="2:19" ht="15" customHeight="1">
      <c r="B66" s="316">
        <v>1</v>
      </c>
      <c r="C66" s="1699" t="s">
        <v>140</v>
      </c>
      <c r="D66" s="1700"/>
      <c r="E66" s="1700"/>
      <c r="F66" s="1700"/>
      <c r="G66" s="1700"/>
      <c r="H66" s="1700"/>
      <c r="I66" s="1700"/>
      <c r="J66" s="1701"/>
    </row>
    <row r="67" spans="2:19" ht="15" customHeight="1">
      <c r="B67" s="184">
        <v>2</v>
      </c>
      <c r="C67" s="1602" t="s">
        <v>141</v>
      </c>
      <c r="D67" s="1603"/>
      <c r="E67" s="1603"/>
      <c r="F67" s="1603"/>
      <c r="G67" s="1603"/>
      <c r="H67" s="1603"/>
      <c r="I67" s="1603"/>
      <c r="J67" s="1604"/>
    </row>
    <row r="68" spans="2:19" ht="34.15" customHeight="1">
      <c r="B68" s="184">
        <v>3</v>
      </c>
      <c r="C68" s="1605" t="s">
        <v>142</v>
      </c>
      <c r="D68" s="1606"/>
      <c r="E68" s="1606"/>
      <c r="F68" s="1606"/>
      <c r="G68" s="1606"/>
      <c r="H68" s="1606"/>
      <c r="I68" s="1606"/>
      <c r="J68" s="1607"/>
    </row>
    <row r="69" spans="2:19" ht="15" customHeight="1" thickBot="1"/>
    <row r="70" spans="2:19" ht="30.75" customHeight="1">
      <c r="B70" s="1611" t="s">
        <v>143</v>
      </c>
      <c r="C70" s="1649" t="s">
        <v>144</v>
      </c>
      <c r="D70" s="1650"/>
      <c r="E70" s="1650"/>
      <c r="F70" s="1650"/>
      <c r="G70" s="1650"/>
      <c r="H70" s="1650"/>
      <c r="I70" s="1650"/>
      <c r="J70" s="1651"/>
    </row>
    <row r="71" spans="2:19" ht="15" customHeight="1" thickBot="1">
      <c r="B71" s="1612"/>
      <c r="C71" s="1613" t="s">
        <v>145</v>
      </c>
      <c r="D71" s="1614"/>
      <c r="E71" s="1614"/>
      <c r="F71" s="1614"/>
      <c r="G71" s="1614"/>
      <c r="H71" s="1614"/>
      <c r="I71" s="1614"/>
      <c r="J71" s="1615"/>
    </row>
    <row r="72" spans="2:19" ht="15" customHeight="1">
      <c r="B72" s="1616">
        <v>1</v>
      </c>
      <c r="C72" s="1634" t="s">
        <v>146</v>
      </c>
      <c r="D72" s="1635"/>
      <c r="E72" s="1636"/>
      <c r="F72" s="1665" t="s">
        <v>147</v>
      </c>
      <c r="G72" s="1644"/>
      <c r="H72" s="1644"/>
      <c r="I72" s="77" t="s">
        <v>148</v>
      </c>
      <c r="J72" s="367">
        <v>0.5</v>
      </c>
      <c r="O72" s="376"/>
      <c r="P72" s="376"/>
      <c r="Q72" s="376"/>
      <c r="R72" s="376"/>
      <c r="S72" s="376"/>
    </row>
    <row r="73" spans="2:19" ht="15" customHeight="1" thickBot="1">
      <c r="B73" s="1617"/>
      <c r="C73" s="1637"/>
      <c r="D73" s="1638"/>
      <c r="E73" s="1639"/>
      <c r="F73" s="1668" t="s">
        <v>149</v>
      </c>
      <c r="G73" s="1646"/>
      <c r="H73" s="1646"/>
      <c r="I73" s="370" t="s">
        <v>148</v>
      </c>
      <c r="J73" s="368">
        <v>0.1</v>
      </c>
      <c r="K73" s="627"/>
      <c r="O73" s="376"/>
      <c r="P73" s="376"/>
      <c r="Q73" s="376"/>
      <c r="R73" s="376"/>
      <c r="S73" s="376"/>
    </row>
    <row r="74" spans="2:19" ht="15" customHeight="1" thickBot="1">
      <c r="B74" s="84"/>
      <c r="I74" s="84"/>
      <c r="J74" s="369"/>
      <c r="O74" s="376"/>
      <c r="P74" s="376"/>
      <c r="Q74" s="376"/>
      <c r="R74" s="376"/>
      <c r="S74" s="376"/>
    </row>
    <row r="75" spans="2:19" ht="47.45" customHeight="1">
      <c r="B75" s="1611" t="s">
        <v>150</v>
      </c>
      <c r="C75" s="1652" t="s">
        <v>151</v>
      </c>
      <c r="D75" s="1652"/>
      <c r="E75" s="1652"/>
      <c r="F75" s="1652"/>
      <c r="G75" s="1652"/>
      <c r="H75" s="1652"/>
      <c r="I75" s="1652"/>
      <c r="J75" s="1653"/>
      <c r="K75" s="627"/>
    </row>
    <row r="76" spans="2:19" ht="17.45" customHeight="1" thickBot="1">
      <c r="B76" s="1612"/>
      <c r="C76" s="1613" t="s">
        <v>145</v>
      </c>
      <c r="D76" s="1614"/>
      <c r="E76" s="1614"/>
      <c r="F76" s="1614"/>
      <c r="G76" s="1614"/>
      <c r="H76" s="1614"/>
      <c r="I76" s="1614"/>
      <c r="J76" s="1615"/>
      <c r="K76" s="627"/>
    </row>
    <row r="77" spans="2:19" ht="15" customHeight="1">
      <c r="B77" s="1616">
        <v>1</v>
      </c>
      <c r="C77" s="1635" t="s">
        <v>146</v>
      </c>
      <c r="D77" s="1635"/>
      <c r="E77" s="1636"/>
      <c r="F77" s="1665" t="s">
        <v>147</v>
      </c>
      <c r="G77" s="1644"/>
      <c r="H77" s="1644"/>
      <c r="I77" s="77" t="s">
        <v>148</v>
      </c>
      <c r="J77" s="367">
        <v>0.1</v>
      </c>
    </row>
    <row r="78" spans="2:19" ht="15" customHeight="1" thickBot="1">
      <c r="B78" s="1617"/>
      <c r="C78" s="1638"/>
      <c r="D78" s="1638"/>
      <c r="E78" s="1639"/>
      <c r="F78" s="1668" t="s">
        <v>149</v>
      </c>
      <c r="G78" s="1646"/>
      <c r="H78" s="1646"/>
      <c r="I78" s="370" t="s">
        <v>148</v>
      </c>
      <c r="J78" s="368">
        <v>0.1</v>
      </c>
    </row>
    <row r="79" spans="2:19" ht="15" customHeight="1">
      <c r="B79" s="179">
        <v>2</v>
      </c>
      <c r="C79" s="1624" t="s">
        <v>152</v>
      </c>
      <c r="D79" s="1624"/>
      <c r="E79" s="1624"/>
      <c r="F79" s="1624"/>
      <c r="G79" s="1624"/>
      <c r="H79" s="1624"/>
      <c r="I79" s="1624"/>
      <c r="J79" s="1625"/>
    </row>
    <row r="80" spans="2:19" ht="15" customHeight="1">
      <c r="B80" s="179" t="s">
        <v>153</v>
      </c>
      <c r="C80" s="1628" t="s">
        <v>154</v>
      </c>
      <c r="D80" s="1628"/>
      <c r="E80" s="1628"/>
      <c r="F80" s="1628"/>
      <c r="G80" s="1628"/>
      <c r="H80" s="1628"/>
      <c r="I80" s="1661" t="s">
        <v>155</v>
      </c>
      <c r="J80" s="1662"/>
    </row>
    <row r="81" spans="2:12" ht="15" customHeight="1">
      <c r="B81" s="184" t="s">
        <v>156</v>
      </c>
      <c r="C81" s="1648" t="s">
        <v>157</v>
      </c>
      <c r="D81" s="1648"/>
      <c r="E81" s="1648"/>
      <c r="F81" s="1648"/>
      <c r="G81" s="1648"/>
      <c r="H81" s="1648"/>
      <c r="I81" s="1659" t="s">
        <v>158</v>
      </c>
      <c r="J81" s="1660"/>
      <c r="L81" s="1313"/>
    </row>
    <row r="82" spans="2:12" ht="26.45" customHeight="1" thickBot="1">
      <c r="B82" s="305" t="s">
        <v>159</v>
      </c>
      <c r="C82" s="1646" t="s">
        <v>160</v>
      </c>
      <c r="D82" s="1646"/>
      <c r="E82" s="1646"/>
      <c r="F82" s="1646"/>
      <c r="G82" s="1646"/>
      <c r="H82" s="1646"/>
      <c r="I82" s="1663" t="s">
        <v>161</v>
      </c>
      <c r="J82" s="1664"/>
      <c r="L82" s="1313"/>
    </row>
    <row r="83" spans="2:12" ht="15" customHeight="1" thickBot="1">
      <c r="B83" s="84"/>
      <c r="I83" s="84"/>
      <c r="J83" s="369"/>
    </row>
    <row r="84" spans="2:12" ht="51.6" customHeight="1">
      <c r="B84" s="1611" t="s">
        <v>162</v>
      </c>
      <c r="C84" s="1652" t="s">
        <v>163</v>
      </c>
      <c r="D84" s="1652"/>
      <c r="E84" s="1652"/>
      <c r="F84" s="1652"/>
      <c r="G84" s="1652"/>
      <c r="H84" s="1652"/>
      <c r="I84" s="1652"/>
      <c r="J84" s="1653"/>
      <c r="K84" s="627"/>
    </row>
    <row r="85" spans="2:12" ht="16.899999999999999" customHeight="1" thickBot="1">
      <c r="B85" s="1612"/>
      <c r="C85" s="1613" t="s">
        <v>164</v>
      </c>
      <c r="D85" s="1614"/>
      <c r="E85" s="1614"/>
      <c r="F85" s="1614"/>
      <c r="G85" s="1614"/>
      <c r="H85" s="1614"/>
      <c r="I85" s="1614"/>
      <c r="J85" s="1615"/>
      <c r="K85" s="627"/>
    </row>
    <row r="86" spans="2:12" ht="15" customHeight="1">
      <c r="B86" s="1616">
        <v>1</v>
      </c>
      <c r="C86" s="1618" t="s">
        <v>165</v>
      </c>
      <c r="D86" s="1619"/>
      <c r="E86" s="1620"/>
      <c r="F86" s="1665" t="s">
        <v>166</v>
      </c>
      <c r="G86" s="1644"/>
      <c r="H86" s="1644"/>
      <c r="I86" s="77" t="s">
        <v>148</v>
      </c>
      <c r="J86" s="367">
        <v>0.1</v>
      </c>
      <c r="K86" s="627"/>
    </row>
    <row r="87" spans="2:12" ht="15" customHeight="1" thickBot="1">
      <c r="B87" s="1617"/>
      <c r="C87" s="1621"/>
      <c r="D87" s="1622"/>
      <c r="E87" s="1623"/>
      <c r="F87" s="1668" t="s">
        <v>167</v>
      </c>
      <c r="G87" s="1646"/>
      <c r="H87" s="1646"/>
      <c r="I87" s="370" t="s">
        <v>148</v>
      </c>
      <c r="J87" s="368">
        <v>0.1</v>
      </c>
    </row>
    <row r="88" spans="2:12" ht="15" customHeight="1">
      <c r="B88" s="179">
        <v>2</v>
      </c>
      <c r="C88" s="1626" t="s">
        <v>152</v>
      </c>
      <c r="D88" s="1626"/>
      <c r="E88" s="1626"/>
      <c r="F88" s="1626"/>
      <c r="G88" s="1626"/>
      <c r="H88" s="1626"/>
      <c r="I88" s="1626"/>
      <c r="J88" s="1627"/>
    </row>
    <row r="89" spans="2:12" ht="15" customHeight="1">
      <c r="B89" s="179" t="s">
        <v>153</v>
      </c>
      <c r="C89" s="1628" t="s">
        <v>154</v>
      </c>
      <c r="D89" s="1628"/>
      <c r="E89" s="1628"/>
      <c r="F89" s="1628"/>
      <c r="G89" s="1628"/>
      <c r="H89" s="1628"/>
      <c r="I89" s="1661" t="s">
        <v>155</v>
      </c>
      <c r="J89" s="1662"/>
    </row>
    <row r="90" spans="2:12" ht="15" customHeight="1">
      <c r="B90" s="184" t="s">
        <v>156</v>
      </c>
      <c r="C90" s="1648" t="s">
        <v>168</v>
      </c>
      <c r="D90" s="1648"/>
      <c r="E90" s="1648"/>
      <c r="F90" s="1648"/>
      <c r="G90" s="1648"/>
      <c r="H90" s="1648"/>
      <c r="I90" s="1659" t="s">
        <v>158</v>
      </c>
      <c r="J90" s="1660"/>
    </row>
    <row r="91" spans="2:12" ht="15" customHeight="1" thickBot="1">
      <c r="B91" s="305" t="s">
        <v>159</v>
      </c>
      <c r="C91" s="1646" t="s">
        <v>169</v>
      </c>
      <c r="D91" s="1646"/>
      <c r="E91" s="1646"/>
      <c r="F91" s="1646"/>
      <c r="G91" s="1646"/>
      <c r="H91" s="1646"/>
      <c r="I91" s="1677" t="s">
        <v>170</v>
      </c>
      <c r="J91" s="1678"/>
    </row>
    <row r="92" spans="2:12" ht="15" customHeight="1" thickBot="1">
      <c r="B92" s="84"/>
      <c r="I92" s="84"/>
      <c r="J92" s="369"/>
    </row>
    <row r="93" spans="2:12" ht="15" customHeight="1" thickBot="1">
      <c r="B93" s="365" t="s">
        <v>171</v>
      </c>
      <c r="C93" s="1652" t="s">
        <v>172</v>
      </c>
      <c r="D93" s="1652"/>
      <c r="E93" s="1652"/>
      <c r="F93" s="1652"/>
      <c r="G93" s="1652"/>
      <c r="H93" s="1652"/>
      <c r="I93" s="1652"/>
      <c r="J93" s="1653"/>
    </row>
    <row r="94" spans="2:12" ht="15" customHeight="1">
      <c r="B94" s="316">
        <v>1</v>
      </c>
      <c r="C94" s="1644" t="s">
        <v>173</v>
      </c>
      <c r="D94" s="1644"/>
      <c r="E94" s="1644"/>
      <c r="F94" s="1644"/>
      <c r="G94" s="1644"/>
      <c r="H94" s="1644"/>
      <c r="I94" s="77" t="s">
        <v>174</v>
      </c>
      <c r="J94" s="367">
        <v>0.3</v>
      </c>
    </row>
    <row r="95" spans="2:12" ht="15" customHeight="1" thickBot="1">
      <c r="B95" s="305">
        <v>2</v>
      </c>
      <c r="C95" s="1646" t="s">
        <v>175</v>
      </c>
      <c r="D95" s="1646"/>
      <c r="E95" s="1646"/>
      <c r="F95" s="1646"/>
      <c r="G95" s="1646"/>
      <c r="H95" s="1646"/>
      <c r="I95" s="370" t="s">
        <v>174</v>
      </c>
      <c r="J95" s="371" t="s">
        <v>176</v>
      </c>
    </row>
    <row r="96" spans="2:12" ht="15" customHeight="1" thickBot="1">
      <c r="B96" s="84"/>
      <c r="I96" s="84"/>
      <c r="J96" s="369"/>
    </row>
    <row r="97" spans="2:11" ht="15" customHeight="1" thickBot="1">
      <c r="B97" s="365" t="s">
        <v>177</v>
      </c>
      <c r="C97" s="1642" t="s">
        <v>178</v>
      </c>
      <c r="D97" s="1642"/>
      <c r="E97" s="1642"/>
      <c r="F97" s="1642"/>
      <c r="G97" s="1642"/>
      <c r="H97" s="1642"/>
      <c r="I97" s="1642"/>
      <c r="J97" s="1643"/>
    </row>
    <row r="98" spans="2:11" ht="25.9" customHeight="1">
      <c r="B98" s="316">
        <v>1</v>
      </c>
      <c r="C98" s="1670" t="s">
        <v>179</v>
      </c>
      <c r="D98" s="1670"/>
      <c r="E98" s="1670"/>
      <c r="F98" s="1670"/>
      <c r="G98" s="1670"/>
      <c r="H98" s="1670"/>
      <c r="I98" s="1670"/>
      <c r="J98" s="1671"/>
    </row>
    <row r="99" spans="2:11" ht="25.15" customHeight="1">
      <c r="B99" s="184">
        <v>2</v>
      </c>
      <c r="C99" s="1640" t="s">
        <v>180</v>
      </c>
      <c r="D99" s="1640"/>
      <c r="E99" s="1640"/>
      <c r="F99" s="1640"/>
      <c r="G99" s="1640"/>
      <c r="H99" s="1640"/>
      <c r="I99" s="1640"/>
      <c r="J99" s="1641"/>
    </row>
    <row r="100" spans="2:11" ht="15" customHeight="1">
      <c r="B100" s="184">
        <v>3</v>
      </c>
      <c r="C100" s="1640" t="s">
        <v>181</v>
      </c>
      <c r="D100" s="1640"/>
      <c r="E100" s="1640"/>
      <c r="F100" s="1640"/>
      <c r="G100" s="1640"/>
      <c r="H100" s="1640"/>
      <c r="I100" s="1640"/>
      <c r="J100" s="1641"/>
    </row>
    <row r="101" spans="2:11" ht="15" customHeight="1" thickBot="1">
      <c r="B101" s="176">
        <v>4</v>
      </c>
      <c r="C101" s="1674" t="s">
        <v>182</v>
      </c>
      <c r="D101" s="1674"/>
      <c r="E101" s="1674"/>
      <c r="F101" s="1674"/>
      <c r="G101" s="1674"/>
      <c r="H101" s="1674"/>
      <c r="I101" s="1674"/>
      <c r="J101" s="1675"/>
    </row>
    <row r="102" spans="2:11" ht="15" customHeight="1" thickBot="1"/>
    <row r="103" spans="2:11" ht="15" customHeight="1" thickBot="1">
      <c r="B103" s="365" t="s">
        <v>183</v>
      </c>
      <c r="C103" s="1642" t="s">
        <v>184</v>
      </c>
      <c r="D103" s="1642"/>
      <c r="E103" s="1642"/>
      <c r="F103" s="1642"/>
      <c r="G103" s="1642"/>
      <c r="H103" s="1642"/>
      <c r="I103" s="1642"/>
      <c r="J103" s="1643"/>
    </row>
    <row r="104" spans="2:11" ht="24.6" customHeight="1" thickBot="1">
      <c r="B104" s="372">
        <v>1</v>
      </c>
      <c r="C104" s="1666" t="s">
        <v>185</v>
      </c>
      <c r="D104" s="1666"/>
      <c r="E104" s="1666"/>
      <c r="F104" s="1666"/>
      <c r="G104" s="1666"/>
      <c r="H104" s="1666"/>
      <c r="I104" s="1666"/>
      <c r="J104" s="1667"/>
      <c r="K104" s="627"/>
    </row>
    <row r="105" spans="2:11" ht="15" customHeight="1" thickBot="1"/>
    <row r="106" spans="2:11" ht="15" customHeight="1" thickBot="1">
      <c r="B106" s="365" t="s">
        <v>186</v>
      </c>
      <c r="C106" s="1642" t="s">
        <v>187</v>
      </c>
      <c r="D106" s="1642"/>
      <c r="E106" s="1642"/>
      <c r="F106" s="1642"/>
      <c r="G106" s="1642"/>
      <c r="H106" s="1642"/>
      <c r="I106" s="1642"/>
      <c r="J106" s="1643"/>
    </row>
    <row r="107" spans="2:11" ht="37.9" customHeight="1">
      <c r="B107" s="316">
        <v>1</v>
      </c>
      <c r="C107" s="1644" t="s">
        <v>188</v>
      </c>
      <c r="D107" s="1644"/>
      <c r="E107" s="1644" t="s">
        <v>189</v>
      </c>
      <c r="F107" s="1644"/>
      <c r="G107" s="1670" t="s">
        <v>190</v>
      </c>
      <c r="H107" s="1670"/>
      <c r="I107" s="1670"/>
      <c r="J107" s="1671"/>
    </row>
    <row r="108" spans="2:11" ht="37.9" customHeight="1" thickBot="1">
      <c r="B108" s="305">
        <v>2</v>
      </c>
      <c r="C108" s="1646" t="s">
        <v>191</v>
      </c>
      <c r="D108" s="1646"/>
      <c r="E108" s="1646" t="s">
        <v>192</v>
      </c>
      <c r="F108" s="1646"/>
      <c r="G108" s="1656" t="s">
        <v>193</v>
      </c>
      <c r="H108" s="1656"/>
      <c r="I108" s="1656"/>
      <c r="J108" s="1657"/>
    </row>
    <row r="109" spans="2:11" ht="15" customHeight="1" thickBot="1"/>
    <row r="110" spans="2:11" ht="15" customHeight="1" thickBot="1">
      <c r="B110" s="365" t="s">
        <v>194</v>
      </c>
      <c r="C110" s="1642" t="s">
        <v>195</v>
      </c>
      <c r="D110" s="1642"/>
      <c r="E110" s="1642"/>
      <c r="F110" s="1642"/>
      <c r="G110" s="1642"/>
      <c r="H110" s="1642"/>
      <c r="I110" s="1642"/>
      <c r="J110" s="1643"/>
    </row>
    <row r="111" spans="2:11" ht="15" customHeight="1">
      <c r="B111" s="316">
        <v>1</v>
      </c>
      <c r="C111" s="1658" t="s">
        <v>196</v>
      </c>
      <c r="D111" s="1658"/>
      <c r="E111" s="1644"/>
      <c r="F111" s="1644"/>
      <c r="G111" s="1644"/>
      <c r="H111" s="1644"/>
      <c r="I111" s="1644"/>
      <c r="J111" s="373"/>
    </row>
    <row r="112" spans="2:11" ht="15" customHeight="1">
      <c r="B112" s="184">
        <v>2</v>
      </c>
      <c r="C112" s="1672" t="s">
        <v>197</v>
      </c>
      <c r="D112" s="1672"/>
      <c r="E112" s="1648"/>
      <c r="F112" s="1648"/>
      <c r="G112" s="1648"/>
      <c r="H112" s="1648"/>
      <c r="I112" s="1648"/>
      <c r="J112" s="374"/>
    </row>
    <row r="113" spans="2:10" ht="15" customHeight="1" thickBot="1">
      <c r="B113" s="305">
        <v>3</v>
      </c>
      <c r="C113" s="1673" t="s">
        <v>198</v>
      </c>
      <c r="D113" s="1673"/>
      <c r="E113" s="1646"/>
      <c r="F113" s="1646"/>
      <c r="G113" s="1646"/>
      <c r="H113" s="1646"/>
      <c r="I113" s="1646"/>
      <c r="J113" s="375"/>
    </row>
  </sheetData>
  <mergeCells count="122">
    <mergeCell ref="C44:J44"/>
    <mergeCell ref="C41:J41"/>
    <mergeCell ref="C38:J38"/>
    <mergeCell ref="C66:J66"/>
    <mergeCell ref="C2:J2"/>
    <mergeCell ref="C9:J9"/>
    <mergeCell ref="C11:J11"/>
    <mergeCell ref="C12:J12"/>
    <mergeCell ref="C13:J13"/>
    <mergeCell ref="C3:J3"/>
    <mergeCell ref="C4:J4"/>
    <mergeCell ref="C5:J5"/>
    <mergeCell ref="C6:J6"/>
    <mergeCell ref="C7:J7"/>
    <mergeCell ref="C10:J10"/>
    <mergeCell ref="E107:F107"/>
    <mergeCell ref="C14:J14"/>
    <mergeCell ref="C16:J16"/>
    <mergeCell ref="C17:J17"/>
    <mergeCell ref="C18:J18"/>
    <mergeCell ref="C19:J19"/>
    <mergeCell ref="C20:J20"/>
    <mergeCell ref="C21:J21"/>
    <mergeCell ref="C22:J22"/>
    <mergeCell ref="C37:J37"/>
    <mergeCell ref="C24:J24"/>
    <mergeCell ref="C25:J25"/>
    <mergeCell ref="C40:J40"/>
    <mergeCell ref="C35:J35"/>
    <mergeCell ref="C27:J27"/>
    <mergeCell ref="C28:J28"/>
    <mergeCell ref="C30:J30"/>
    <mergeCell ref="C31:J31"/>
    <mergeCell ref="C32:J32"/>
    <mergeCell ref="C71:J71"/>
    <mergeCell ref="C33:J33"/>
    <mergeCell ref="C34:J34"/>
    <mergeCell ref="C29:J29"/>
    <mergeCell ref="C42:J42"/>
    <mergeCell ref="C103:J103"/>
    <mergeCell ref="C112:I112"/>
    <mergeCell ref="C113:I113"/>
    <mergeCell ref="C99:J99"/>
    <mergeCell ref="C101:J101"/>
    <mergeCell ref="C93:J93"/>
    <mergeCell ref="C56:J56"/>
    <mergeCell ref="C57:J57"/>
    <mergeCell ref="C84:J84"/>
    <mergeCell ref="C98:J98"/>
    <mergeCell ref="C75:J75"/>
    <mergeCell ref="F72:H72"/>
    <mergeCell ref="F73:H73"/>
    <mergeCell ref="C94:H94"/>
    <mergeCell ref="C95:H95"/>
    <mergeCell ref="F86:H86"/>
    <mergeCell ref="F87:H87"/>
    <mergeCell ref="C97:J97"/>
    <mergeCell ref="I89:J89"/>
    <mergeCell ref="G108:J108"/>
    <mergeCell ref="C106:J106"/>
    <mergeCell ref="C91:H91"/>
    <mergeCell ref="I91:J91"/>
    <mergeCell ref="C107:D107"/>
    <mergeCell ref="C110:J110"/>
    <mergeCell ref="C111:I111"/>
    <mergeCell ref="C47:J47"/>
    <mergeCell ref="C48:H48"/>
    <mergeCell ref="C49:H49"/>
    <mergeCell ref="C50:H50"/>
    <mergeCell ref="C51:H51"/>
    <mergeCell ref="C90:H90"/>
    <mergeCell ref="I90:J90"/>
    <mergeCell ref="I80:J80"/>
    <mergeCell ref="C80:H80"/>
    <mergeCell ref="C81:H81"/>
    <mergeCell ref="I81:J81"/>
    <mergeCell ref="C82:H82"/>
    <mergeCell ref="I82:J82"/>
    <mergeCell ref="C108:D108"/>
    <mergeCell ref="E108:F108"/>
    <mergeCell ref="F77:H77"/>
    <mergeCell ref="C104:J104"/>
    <mergeCell ref="F78:H78"/>
    <mergeCell ref="C52:H52"/>
    <mergeCell ref="C54:I54"/>
    <mergeCell ref="G107:J107"/>
    <mergeCell ref="C100:J100"/>
    <mergeCell ref="C88:J88"/>
    <mergeCell ref="C89:H89"/>
    <mergeCell ref="B28:B29"/>
    <mergeCell ref="B30:B33"/>
    <mergeCell ref="B34:B35"/>
    <mergeCell ref="B40:B41"/>
    <mergeCell ref="B42:B43"/>
    <mergeCell ref="B44:B45"/>
    <mergeCell ref="B77:B78"/>
    <mergeCell ref="C72:E73"/>
    <mergeCell ref="B72:B73"/>
    <mergeCell ref="C77:E78"/>
    <mergeCell ref="C39:J39"/>
    <mergeCell ref="C59:J59"/>
    <mergeCell ref="E60:J60"/>
    <mergeCell ref="E61:J61"/>
    <mergeCell ref="E62:J62"/>
    <mergeCell ref="C61:D61"/>
    <mergeCell ref="C60:D60"/>
    <mergeCell ref="C70:J70"/>
    <mergeCell ref="C64:J64"/>
    <mergeCell ref="B70:B71"/>
    <mergeCell ref="C43:J43"/>
    <mergeCell ref="C45:J45"/>
    <mergeCell ref="C67:J67"/>
    <mergeCell ref="C68:J68"/>
    <mergeCell ref="C65:J65"/>
    <mergeCell ref="B64:B65"/>
    <mergeCell ref="C76:J76"/>
    <mergeCell ref="B75:B76"/>
    <mergeCell ref="C85:J85"/>
    <mergeCell ref="B84:B85"/>
    <mergeCell ref="B86:B87"/>
    <mergeCell ref="C86:E87"/>
    <mergeCell ref="C79:J79"/>
  </mergeCells>
  <conditionalFormatting sqref="C17:J19">
    <cfRule type="containsBlanks" dxfId="1303" priority="11">
      <formula>LEN(TRIM(C17))=0</formula>
    </cfRule>
  </conditionalFormatting>
  <conditionalFormatting sqref="C20:J20">
    <cfRule type="containsBlanks" dxfId="1302" priority="10">
      <formula>LEN(TRIM(C20))=0</formula>
    </cfRule>
  </conditionalFormatting>
  <conditionalFormatting sqref="C21:J21">
    <cfRule type="containsBlanks" dxfId="1301" priority="9">
      <formula>LEN(TRIM(C21))=0</formula>
    </cfRule>
  </conditionalFormatting>
  <conditionalFormatting sqref="C22:J22">
    <cfRule type="containsBlanks" dxfId="1300" priority="8">
      <formula>LEN(TRIM(C22))=0</formula>
    </cfRule>
  </conditionalFormatting>
  <conditionalFormatting sqref="C41:J41">
    <cfRule type="containsBlanks" dxfId="1299" priority="7">
      <formula>LEN(TRIM(C41))=0</formula>
    </cfRule>
  </conditionalFormatting>
  <conditionalFormatting sqref="C43:J43">
    <cfRule type="containsBlanks" dxfId="1298" priority="6">
      <formula>LEN(TRIM(C43))=0</formula>
    </cfRule>
  </conditionalFormatting>
  <conditionalFormatting sqref="C45:J45">
    <cfRule type="containsBlanks" dxfId="1297" priority="5">
      <formula>LEN(TRIM(C45))=0</formula>
    </cfRule>
  </conditionalFormatting>
  <conditionalFormatting sqref="I48:I52">
    <cfRule type="containsBlanks" dxfId="1296" priority="3">
      <formula>LEN(TRIM(I48))=0</formula>
    </cfRule>
  </conditionalFormatting>
  <conditionalFormatting sqref="J54">
    <cfRule type="containsBlanks" dxfId="1295" priority="2">
      <formula>LEN(TRIM(J54))=0</formula>
    </cfRule>
  </conditionalFormatting>
  <hyperlinks>
    <hyperlink ref="C71:J71" location="'1.3. Źródło c.o.'!F126" display="Odwołanie do tabeli, gdzie powinno znaleźć się wyjaśnienie do ewentualnej akceptacji." xr:uid="{00000000-0004-0000-0200-000000000000}"/>
    <hyperlink ref="C65:J65" location="'1.3. Źródło c.o.'!T124" display="Odwołanie do tabeli, gdzie powinno znaleźć się uzasadnienie." xr:uid="{00000000-0004-0000-0200-000001000000}"/>
    <hyperlink ref="C76:J76" location="'1.3. Źródło c.o.'!AD119" display="Odwołanie do tabeli, gdzie powinno znaleźć się wyjaśnienie do ewentualnej akceptacji." xr:uid="{00000000-0004-0000-0200-000002000000}"/>
    <hyperlink ref="C85:J85" location="'1.10. OZE'!V2" display="Odwołanie do kolumny, gdzie powinno znaleźć się wyjaśnienie do ewentualnej akceptacji." xr:uid="{00000000-0004-0000-0200-000003000000}"/>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W281"/>
  <sheetViews>
    <sheetView showGridLines="0" tabSelected="1" topLeftCell="A96" zoomScale="150" zoomScaleNormal="150" workbookViewId="0">
      <selection activeCell="I128" sqref="I128"/>
    </sheetView>
  </sheetViews>
  <sheetFormatPr defaultColWidth="8.85546875" defaultRowHeight="15"/>
  <cols>
    <col min="1" max="1" width="4" style="70" customWidth="1"/>
    <col min="2" max="2" width="4.42578125" style="70" customWidth="1"/>
    <col min="3" max="3" width="41.5703125" style="70" customWidth="1"/>
    <col min="4" max="4" width="10.28515625" style="70" customWidth="1"/>
    <col min="5" max="5" width="14.85546875" style="162" customWidth="1"/>
    <col min="6" max="6" width="15.42578125" style="162" customWidth="1"/>
    <col min="7" max="10" width="8.85546875" style="70"/>
    <col min="11" max="11" width="7.42578125" style="70" customWidth="1"/>
    <col min="12" max="12" width="8" style="70" customWidth="1"/>
    <col min="13" max="13" width="11.7109375" style="70" customWidth="1"/>
    <col min="14" max="14" width="7.42578125" style="70" customWidth="1"/>
    <col min="15" max="16384" width="8.85546875" style="70"/>
  </cols>
  <sheetData>
    <row r="1" spans="2:6" ht="20.45" customHeight="1"/>
    <row r="2" spans="2:6" ht="24.6" customHeight="1" thickBot="1">
      <c r="B2" s="558" t="s">
        <v>199</v>
      </c>
      <c r="C2" s="100"/>
      <c r="D2" s="100"/>
      <c r="E2" s="544"/>
      <c r="F2" s="544"/>
    </row>
    <row r="3" spans="2:6">
      <c r="B3" s="100"/>
      <c r="C3" s="100"/>
      <c r="D3" s="1739" t="s">
        <v>200</v>
      </c>
      <c r="E3" s="1740"/>
      <c r="F3" s="101" t="s">
        <v>201</v>
      </c>
    </row>
    <row r="4" spans="2:6" ht="15.75" thickBot="1">
      <c r="B4" s="100"/>
      <c r="C4" s="100"/>
      <c r="D4" s="1741">
        <f>'0.1. Tytuł'!C31</f>
        <v>0</v>
      </c>
      <c r="E4" s="1742"/>
      <c r="F4" s="102">
        <f>'0.1. Tytuł'!H31</f>
        <v>0</v>
      </c>
    </row>
    <row r="5" spans="2:6" ht="15" customHeight="1" thickBot="1">
      <c r="B5" s="100"/>
      <c r="C5" s="100"/>
      <c r="D5" s="100"/>
      <c r="E5" s="544"/>
      <c r="F5" s="544"/>
    </row>
    <row r="6" spans="2:6" ht="15" customHeight="1" thickBot="1">
      <c r="B6" s="112" t="s">
        <v>202</v>
      </c>
      <c r="C6" s="386" t="s">
        <v>203</v>
      </c>
      <c r="D6" s="1715" t="s">
        <v>204</v>
      </c>
      <c r="E6" s="1750"/>
      <c r="F6" s="1751"/>
    </row>
    <row r="7" spans="2:6" ht="15" customHeight="1">
      <c r="B7" s="1708" t="s">
        <v>205</v>
      </c>
      <c r="C7" s="1717">
        <f>'0.1. Tytuł'!D22:D22</f>
        <v>0</v>
      </c>
      <c r="D7" s="1752"/>
      <c r="E7" s="1753"/>
      <c r="F7" s="1754"/>
    </row>
    <row r="8" spans="2:6" ht="15" customHeight="1">
      <c r="B8" s="1708"/>
      <c r="C8" s="1717"/>
      <c r="D8" s="1752"/>
      <c r="E8" s="1753"/>
      <c r="F8" s="1754"/>
    </row>
    <row r="9" spans="2:6" ht="15" customHeight="1">
      <c r="B9" s="1706"/>
      <c r="C9" s="1712"/>
      <c r="D9" s="1755"/>
      <c r="E9" s="1756"/>
      <c r="F9" s="1757"/>
    </row>
    <row r="10" spans="2:6" ht="15" customHeight="1">
      <c r="B10" s="1733" t="s">
        <v>206</v>
      </c>
      <c r="C10" s="1711">
        <f>'0.1. Tytuł'!D23:D23</f>
        <v>0</v>
      </c>
      <c r="D10" s="1758"/>
      <c r="E10" s="1759"/>
      <c r="F10" s="1760"/>
    </row>
    <row r="11" spans="2:6" ht="15" customHeight="1">
      <c r="B11" s="1734"/>
      <c r="C11" s="1717"/>
      <c r="D11" s="1752"/>
      <c r="E11" s="1753"/>
      <c r="F11" s="1754"/>
    </row>
    <row r="12" spans="2:6" ht="15" customHeight="1">
      <c r="B12" s="1735"/>
      <c r="C12" s="1712"/>
      <c r="D12" s="1755"/>
      <c r="E12" s="1756"/>
      <c r="F12" s="1757"/>
    </row>
    <row r="13" spans="2:6" ht="15" customHeight="1">
      <c r="B13" s="1705" t="s">
        <v>207</v>
      </c>
      <c r="C13" s="1711">
        <f>'0.1. Tytuł'!D24:D24</f>
        <v>0</v>
      </c>
      <c r="D13" s="1758"/>
      <c r="E13" s="1759"/>
      <c r="F13" s="1760"/>
    </row>
    <row r="14" spans="2:6" ht="15" customHeight="1">
      <c r="B14" s="1708"/>
      <c r="C14" s="1717"/>
      <c r="D14" s="1752"/>
      <c r="E14" s="1753"/>
      <c r="F14" s="1754"/>
    </row>
    <row r="15" spans="2:6" ht="15" customHeight="1" thickBot="1">
      <c r="B15" s="1707"/>
      <c r="C15" s="1718"/>
      <c r="D15" s="1761"/>
      <c r="E15" s="1762"/>
      <c r="F15" s="1763"/>
    </row>
    <row r="16" spans="2:6" ht="15.75" thickBot="1">
      <c r="B16" s="111"/>
      <c r="C16" s="111"/>
      <c r="D16" s="111"/>
      <c r="E16" s="124"/>
      <c r="F16" s="124"/>
    </row>
    <row r="17" spans="2:6" ht="15.75" thickBot="1">
      <c r="B17" s="112" t="s">
        <v>208</v>
      </c>
      <c r="C17" s="1709" t="s">
        <v>209</v>
      </c>
      <c r="D17" s="1743"/>
      <c r="E17" s="1743"/>
      <c r="F17" s="1744"/>
    </row>
    <row r="18" spans="2:6" ht="25.5" customHeight="1">
      <c r="B18" s="109" t="s">
        <v>210</v>
      </c>
      <c r="C18" s="107" t="s">
        <v>211</v>
      </c>
      <c r="D18" s="1745">
        <f>'0.1. Tytuł'!C19</f>
        <v>0</v>
      </c>
      <c r="E18" s="1746"/>
      <c r="F18" s="1747"/>
    </row>
    <row r="19" spans="2:6" ht="25.5" customHeight="1">
      <c r="B19" s="113" t="s">
        <v>212</v>
      </c>
      <c r="C19" s="114" t="s">
        <v>213</v>
      </c>
      <c r="D19" s="1748">
        <f>'0.1. Tytuł'!C14</f>
        <v>0</v>
      </c>
      <c r="E19" s="1748"/>
      <c r="F19" s="1749"/>
    </row>
    <row r="20" spans="2:6" ht="25.15" customHeight="1" thickBot="1">
      <c r="B20" s="115" t="s">
        <v>214</v>
      </c>
      <c r="C20" s="116" t="s">
        <v>215</v>
      </c>
      <c r="D20" s="1721">
        <f>'0.1. Tytuł'!C17</f>
        <v>0</v>
      </c>
      <c r="E20" s="1721"/>
      <c r="F20" s="1722"/>
    </row>
    <row r="21" spans="2:6" ht="15.75" thickBot="1"/>
    <row r="22" spans="2:6" ht="30.6" customHeight="1" thickBot="1">
      <c r="B22" s="103" t="s">
        <v>208</v>
      </c>
      <c r="C22" s="1709" t="s">
        <v>216</v>
      </c>
      <c r="D22" s="1710"/>
      <c r="E22" s="543" t="s">
        <v>217</v>
      </c>
      <c r="F22" s="545" t="s">
        <v>218</v>
      </c>
    </row>
    <row r="23" spans="2:6">
      <c r="B23" s="117" t="s">
        <v>219</v>
      </c>
      <c r="C23" s="1723" t="s">
        <v>220</v>
      </c>
      <c r="D23" s="1724"/>
      <c r="E23" s="118" t="s">
        <v>221</v>
      </c>
      <c r="F23" s="101" t="s">
        <v>221</v>
      </c>
    </row>
    <row r="24" spans="2:6">
      <c r="B24" s="113" t="s">
        <v>222</v>
      </c>
      <c r="C24" s="1725" t="s">
        <v>223</v>
      </c>
      <c r="D24" s="1726"/>
      <c r="E24" s="119">
        <f>'1.1. Obiekt'!F49</f>
        <v>0</v>
      </c>
      <c r="F24" s="120">
        <f>E24</f>
        <v>0</v>
      </c>
    </row>
    <row r="25" spans="2:6" ht="17.25" customHeight="1">
      <c r="B25" s="113" t="s">
        <v>224</v>
      </c>
      <c r="C25" s="114" t="s">
        <v>225</v>
      </c>
      <c r="D25" s="121" t="s">
        <v>226</v>
      </c>
      <c r="E25" s="546">
        <f>'1.1. Obiekt'!F39</f>
        <v>0</v>
      </c>
      <c r="F25" s="548">
        <f>E25</f>
        <v>0</v>
      </c>
    </row>
    <row r="26" spans="2:6" ht="33" customHeight="1">
      <c r="B26" s="113" t="s">
        <v>227</v>
      </c>
      <c r="C26" s="123" t="s">
        <v>228</v>
      </c>
      <c r="D26" s="121" t="s">
        <v>226</v>
      </c>
      <c r="E26" s="546">
        <f>'1.1. Obiekt'!E35</f>
        <v>0</v>
      </c>
      <c r="F26" s="548">
        <f>E26</f>
        <v>0</v>
      </c>
    </row>
    <row r="27" spans="2:6">
      <c r="B27" s="113" t="s">
        <v>229</v>
      </c>
      <c r="C27" s="114" t="s">
        <v>230</v>
      </c>
      <c r="D27" s="121" t="s">
        <v>226</v>
      </c>
      <c r="E27" s="546">
        <f>E25+E26</f>
        <v>0</v>
      </c>
      <c r="F27" s="548">
        <f>F25+F26</f>
        <v>0</v>
      </c>
    </row>
    <row r="28" spans="2:6">
      <c r="B28" s="113" t="s">
        <v>224</v>
      </c>
      <c r="C28" s="114" t="s">
        <v>231</v>
      </c>
      <c r="D28" s="124" t="s">
        <v>232</v>
      </c>
      <c r="E28" s="546">
        <f>'1.1. Obiekt'!G35</f>
        <v>0</v>
      </c>
      <c r="F28" s="548">
        <f>E28</f>
        <v>0</v>
      </c>
    </row>
    <row r="29" spans="2:6">
      <c r="B29" s="113" t="s">
        <v>233</v>
      </c>
      <c r="C29" s="1725" t="s">
        <v>234</v>
      </c>
      <c r="D29" s="1727"/>
      <c r="E29" s="546">
        <f>'1.1. Obiekt'!F50</f>
        <v>0</v>
      </c>
      <c r="F29" s="548">
        <f>E29</f>
        <v>0</v>
      </c>
    </row>
    <row r="30" spans="2:6">
      <c r="B30" s="113" t="s">
        <v>235</v>
      </c>
      <c r="C30" s="1725" t="s">
        <v>236</v>
      </c>
      <c r="D30" s="1727"/>
      <c r="E30" s="546">
        <f>'1.1. Obiekt'!F51</f>
        <v>0</v>
      </c>
      <c r="F30" s="548">
        <f>E30</f>
        <v>0</v>
      </c>
    </row>
    <row r="31" spans="2:6">
      <c r="B31" s="113" t="s">
        <v>237</v>
      </c>
      <c r="C31" s="114" t="s">
        <v>238</v>
      </c>
      <c r="D31" s="121" t="s">
        <v>226</v>
      </c>
      <c r="E31" s="817">
        <f>'1.5. Obrys'!AB207</f>
        <v>0</v>
      </c>
      <c r="F31" s="1292">
        <f>E31</f>
        <v>0</v>
      </c>
    </row>
    <row r="32" spans="2:6">
      <c r="B32" s="113" t="s">
        <v>239</v>
      </c>
      <c r="C32" s="114" t="s">
        <v>240</v>
      </c>
      <c r="D32" s="121" t="s">
        <v>241</v>
      </c>
      <c r="E32" s="546" t="e">
        <f>E31/E28</f>
        <v>#DIV/0!</v>
      </c>
      <c r="F32" s="548" t="e">
        <f>E32</f>
        <v>#DIV/0!</v>
      </c>
    </row>
    <row r="33" spans="2:7" ht="15.75" thickBot="1">
      <c r="B33" s="126" t="s">
        <v>242</v>
      </c>
      <c r="C33" s="116" t="s">
        <v>243</v>
      </c>
      <c r="D33" s="127"/>
      <c r="E33" s="1293"/>
      <c r="F33" s="1294"/>
    </row>
    <row r="34" spans="2:7" ht="15.75" thickBot="1">
      <c r="B34" s="111"/>
      <c r="C34" s="111"/>
      <c r="D34" s="111"/>
      <c r="E34" s="124"/>
    </row>
    <row r="35" spans="2:7" ht="15.75" thickBot="1">
      <c r="B35" s="112" t="s">
        <v>244</v>
      </c>
      <c r="C35" s="1719" t="s">
        <v>245</v>
      </c>
      <c r="D35" s="1719"/>
      <c r="E35" s="1719"/>
      <c r="F35" s="1720"/>
    </row>
    <row r="36" spans="2:7">
      <c r="B36" s="1729"/>
      <c r="C36" s="1731" t="s">
        <v>246</v>
      </c>
      <c r="D36" s="134" t="s">
        <v>247</v>
      </c>
      <c r="E36" s="134" t="s">
        <v>248</v>
      </c>
      <c r="F36" s="135" t="s">
        <v>249</v>
      </c>
    </row>
    <row r="37" spans="2:7">
      <c r="B37" s="1730"/>
      <c r="C37" s="1732"/>
      <c r="D37" s="121" t="s">
        <v>226</v>
      </c>
      <c r="E37" s="121" t="s">
        <v>250</v>
      </c>
      <c r="F37" s="122" t="s">
        <v>250</v>
      </c>
    </row>
    <row r="38" spans="2:7">
      <c r="B38" s="113" t="s">
        <v>219</v>
      </c>
      <c r="C38" s="114" t="str">
        <f>'1.11. Warianty'!C8</f>
        <v>Okna nadziemia</v>
      </c>
      <c r="D38" s="125">
        <f>'1.11. Warianty'!E8</f>
        <v>0</v>
      </c>
      <c r="E38" s="153">
        <f>'1.6. Stolarka'!U29</f>
        <v>0</v>
      </c>
      <c r="F38" s="130">
        <f>'1.11. Warianty'!F8</f>
        <v>0</v>
      </c>
    </row>
    <row r="39" spans="2:7">
      <c r="B39" s="113" t="s">
        <v>222</v>
      </c>
      <c r="C39" s="114" t="str">
        <f>'1.11. Warianty'!C10</f>
        <v>Drzwi nadziemia</v>
      </c>
      <c r="D39" s="125">
        <f>'1.11. Warianty'!E10</f>
        <v>0</v>
      </c>
      <c r="E39" s="153">
        <f>'1.6. Stolarka'!AK29</f>
        <v>0</v>
      </c>
      <c r="F39" s="130">
        <f>'1.11. Warianty'!F10</f>
        <v>0</v>
      </c>
    </row>
    <row r="40" spans="2:7">
      <c r="B40" s="113" t="s">
        <v>224</v>
      </c>
      <c r="C40" s="114" t="str">
        <f>'1.11. Warianty'!C15</f>
        <v>Ściany w gruncie  (mostek)</v>
      </c>
      <c r="D40" s="125">
        <f>'1.11. Warianty'!E15</f>
        <v>0</v>
      </c>
      <c r="E40" s="153">
        <f>'1.7. Przeg. warst.'!G10</f>
        <v>0</v>
      </c>
      <c r="F40" s="130">
        <f>'1.11. Warianty'!F15</f>
        <v>0</v>
      </c>
    </row>
    <row r="41" spans="2:7">
      <c r="B41" s="113" t="s">
        <v>227</v>
      </c>
      <c r="C41" s="114" t="str">
        <f>'1.11. Warianty'!C20</f>
        <v>Podłoga na gruncie</v>
      </c>
      <c r="D41" s="125">
        <f>'1.11. Warianty'!E20</f>
        <v>0</v>
      </c>
      <c r="E41" s="153">
        <f>'1.11. Warianty'!F20</f>
        <v>0</v>
      </c>
      <c r="F41" s="130">
        <f>E41</f>
        <v>0</v>
      </c>
    </row>
    <row r="42" spans="2:7">
      <c r="B42" s="113" t="s">
        <v>229</v>
      </c>
      <c r="C42" s="114" t="str">
        <f>'1.11. Warianty'!C21</f>
        <v>Ściany nadziemia  I</v>
      </c>
      <c r="D42" s="125">
        <f>'1.11. Warianty'!E21</f>
        <v>0</v>
      </c>
      <c r="E42" s="153">
        <f>IFERROR('1.7. Przeg. warst.'!BA26,"-")</f>
        <v>0</v>
      </c>
      <c r="F42" s="130">
        <f>IFERROR('1.11. Warianty'!F21,"-")</f>
        <v>0</v>
      </c>
      <c r="G42" s="540"/>
    </row>
    <row r="43" spans="2:7" ht="15.75" thickBot="1">
      <c r="B43" s="126" t="s">
        <v>251</v>
      </c>
      <c r="C43" s="116" t="str">
        <f>'1.11. Warianty'!C25</f>
        <v>Dach</v>
      </c>
      <c r="D43" s="139">
        <f>'1.11. Warianty'!E25</f>
        <v>0</v>
      </c>
      <c r="E43" s="542">
        <f>IFERROR('1.7. Przeg. warst.'!CG26,"-")</f>
        <v>0</v>
      </c>
      <c r="F43" s="132">
        <f>IFERROR('1.11. Warianty'!F25,"-")</f>
        <v>0</v>
      </c>
    </row>
    <row r="44" spans="2:7" ht="15.75" thickBot="1">
      <c r="B44" s="111"/>
      <c r="C44" s="111"/>
      <c r="D44" s="111"/>
      <c r="E44" s="124"/>
    </row>
    <row r="45" spans="2:7" ht="15.75" thickBot="1">
      <c r="B45" s="112" t="s">
        <v>227</v>
      </c>
      <c r="C45" s="1768" t="s">
        <v>252</v>
      </c>
      <c r="D45" s="1769"/>
      <c r="E45" s="1769"/>
      <c r="F45" s="1770"/>
    </row>
    <row r="46" spans="2:7" ht="15.75" thickBot="1">
      <c r="B46" s="112" t="s">
        <v>253</v>
      </c>
      <c r="C46" s="1768" t="s">
        <v>254</v>
      </c>
      <c r="D46" s="1774"/>
      <c r="E46" s="1774"/>
      <c r="F46" s="1775"/>
    </row>
    <row r="47" spans="2:7" ht="29.45" customHeight="1">
      <c r="B47" s="109" t="s">
        <v>219</v>
      </c>
      <c r="C47" s="1712" t="s">
        <v>255</v>
      </c>
      <c r="D47" s="1776"/>
      <c r="E47" s="134"/>
      <c r="F47" s="135"/>
    </row>
    <row r="48" spans="2:7">
      <c r="B48" s="113" t="s">
        <v>222</v>
      </c>
      <c r="C48" s="114" t="s">
        <v>256</v>
      </c>
      <c r="D48" s="121" t="s">
        <v>257</v>
      </c>
      <c r="E48" s="546">
        <f>'0.5. Energia i koszty'!I12</f>
        <v>0</v>
      </c>
      <c r="F48" s="548">
        <f>'1.2. System grzewczy'!BP53</f>
        <v>0</v>
      </c>
    </row>
    <row r="49" spans="2:6">
      <c r="B49" s="1728" t="s">
        <v>224</v>
      </c>
      <c r="C49" s="1738" t="s">
        <v>258</v>
      </c>
      <c r="D49" s="121" t="s">
        <v>259</v>
      </c>
      <c r="E49" s="546">
        <f>'0.5. Energia i koszty'!I13</f>
        <v>0</v>
      </c>
      <c r="F49" s="548">
        <f>'1.2. System grzewczy'!BQ53</f>
        <v>0</v>
      </c>
    </row>
    <row r="50" spans="2:6">
      <c r="B50" s="1728"/>
      <c r="C50" s="1738"/>
      <c r="D50" s="121" t="s">
        <v>260</v>
      </c>
      <c r="E50" s="546">
        <f>0.001*3.6*E49</f>
        <v>0</v>
      </c>
      <c r="F50" s="548">
        <f>0.001*3.6*F49</f>
        <v>0</v>
      </c>
    </row>
    <row r="51" spans="2:6">
      <c r="B51" s="113" t="s">
        <v>227</v>
      </c>
      <c r="C51" s="114" t="s">
        <v>261</v>
      </c>
      <c r="D51" s="121" t="s">
        <v>262</v>
      </c>
      <c r="E51" s="546">
        <f>'1.3. Źródło c.o.'!P65</f>
        <v>0</v>
      </c>
      <c r="F51" s="548">
        <f>'1.2. System grzewczy'!BQ56</f>
        <v>0</v>
      </c>
    </row>
    <row r="52" spans="2:6">
      <c r="B52" s="113" t="s">
        <v>229</v>
      </c>
      <c r="C52" s="114" t="s">
        <v>263</v>
      </c>
      <c r="D52" s="121" t="s">
        <v>264</v>
      </c>
      <c r="E52" s="546">
        <f>'1.2. System grzewczy'!F57</f>
        <v>0</v>
      </c>
      <c r="F52" s="548">
        <f>'1.2. System grzewczy'!BQ57</f>
        <v>0</v>
      </c>
    </row>
    <row r="53" spans="2:6">
      <c r="B53" s="113" t="s">
        <v>251</v>
      </c>
      <c r="C53" s="114" t="s">
        <v>265</v>
      </c>
      <c r="D53" s="121" t="s">
        <v>266</v>
      </c>
      <c r="E53" s="546">
        <f>'1.2. System grzewczy'!F58</f>
        <v>0</v>
      </c>
      <c r="F53" s="548">
        <f>'1.2. System grzewczy'!BQ58</f>
        <v>0</v>
      </c>
    </row>
    <row r="54" spans="2:6">
      <c r="B54" s="113" t="s">
        <v>233</v>
      </c>
      <c r="C54" s="114" t="s">
        <v>267</v>
      </c>
      <c r="D54" s="121" t="s">
        <v>268</v>
      </c>
      <c r="E54" s="546">
        <f>'1.2. System grzewczy'!F59</f>
        <v>0</v>
      </c>
      <c r="F54" s="548">
        <f>'1.2. System grzewczy'!BQ59</f>
        <v>0</v>
      </c>
    </row>
    <row r="55" spans="2:6">
      <c r="B55" s="113" t="s">
        <v>235</v>
      </c>
      <c r="C55" s="114" t="s">
        <v>269</v>
      </c>
      <c r="D55" s="121" t="s">
        <v>270</v>
      </c>
      <c r="E55" s="546">
        <f>'1.2. System grzewczy'!F61</f>
        <v>0</v>
      </c>
      <c r="F55" s="548">
        <f>'1.2. System grzewczy'!BQ61</f>
        <v>0</v>
      </c>
    </row>
    <row r="56" spans="2:6">
      <c r="B56" s="113" t="s">
        <v>237</v>
      </c>
      <c r="C56" s="114" t="s">
        <v>271</v>
      </c>
      <c r="D56" s="121" t="s">
        <v>270</v>
      </c>
      <c r="E56" s="546">
        <f>'1.2. System grzewczy'!F62</f>
        <v>0</v>
      </c>
      <c r="F56" s="548">
        <f>'1.2. System grzewczy'!BQ62</f>
        <v>0</v>
      </c>
    </row>
    <row r="57" spans="2:6">
      <c r="B57" s="1705" t="s">
        <v>239</v>
      </c>
      <c r="C57" s="1711" t="s">
        <v>272</v>
      </c>
      <c r="D57" s="121" t="s">
        <v>259</v>
      </c>
      <c r="E57" s="546" t="e">
        <f>'1.2. System grzewczy'!F64</f>
        <v>#DIV/0!</v>
      </c>
      <c r="F57" s="548" t="str">
        <f>IFERROR('1.2. System grzewczy'!BQ64,"-")</f>
        <v>-</v>
      </c>
    </row>
    <row r="58" spans="2:6">
      <c r="B58" s="1706"/>
      <c r="C58" s="1712"/>
      <c r="D58" s="121" t="s">
        <v>260</v>
      </c>
      <c r="E58" s="546" t="e">
        <f>0.001*3.6*E57</f>
        <v>#DIV/0!</v>
      </c>
      <c r="F58" s="548" t="str">
        <f>IFERROR(0.001*3.6*F57,"-")</f>
        <v>-</v>
      </c>
    </row>
    <row r="59" spans="2:6">
      <c r="B59" s="1705" t="s">
        <v>242</v>
      </c>
      <c r="C59" s="1711" t="s">
        <v>273</v>
      </c>
      <c r="D59" s="121" t="s">
        <v>259</v>
      </c>
      <c r="E59" s="546" t="e">
        <f>'0.5. Energia i koszty'!J135</f>
        <v>#DIV/0!</v>
      </c>
      <c r="F59" s="548" t="str">
        <f>IFERROR(3*F57,"-")</f>
        <v>-</v>
      </c>
    </row>
    <row r="60" spans="2:6">
      <c r="B60" s="1706"/>
      <c r="C60" s="1712"/>
      <c r="D60" s="121" t="s">
        <v>260</v>
      </c>
      <c r="E60" s="546" t="e">
        <f>0.001*3.6*E59</f>
        <v>#DIV/0!</v>
      </c>
      <c r="F60" s="548" t="str">
        <f>IFERROR(0.001*3.6*F59,"-")</f>
        <v>-</v>
      </c>
    </row>
    <row r="61" spans="2:6">
      <c r="B61" s="1705" t="s">
        <v>242</v>
      </c>
      <c r="C61" s="1711" t="s">
        <v>274</v>
      </c>
      <c r="D61" s="121" t="s">
        <v>259</v>
      </c>
      <c r="E61" s="546">
        <f>'1.2. System grzewczy'!F67</f>
        <v>0</v>
      </c>
      <c r="F61" s="548">
        <f>'1.2. System grzewczy'!BQ67</f>
        <v>0</v>
      </c>
    </row>
    <row r="62" spans="2:6">
      <c r="B62" s="1706"/>
      <c r="C62" s="1712"/>
      <c r="D62" s="121" t="s">
        <v>260</v>
      </c>
      <c r="E62" s="546">
        <f>0.001*3.6*E61</f>
        <v>0</v>
      </c>
      <c r="F62" s="548">
        <f>0.001*3.6*F61</f>
        <v>0</v>
      </c>
    </row>
    <row r="63" spans="2:6">
      <c r="B63" s="1705" t="s">
        <v>275</v>
      </c>
      <c r="C63" s="1713" t="s">
        <v>276</v>
      </c>
      <c r="D63" s="121" t="s">
        <v>277</v>
      </c>
      <c r="E63" s="546">
        <f>'1.3. Źródło c.o.'!E75</f>
        <v>0</v>
      </c>
      <c r="F63" s="818"/>
    </row>
    <row r="64" spans="2:6" ht="15.75" thickBot="1">
      <c r="B64" s="1707"/>
      <c r="C64" s="1714"/>
      <c r="D64" s="170" t="s">
        <v>260</v>
      </c>
      <c r="E64" s="819">
        <f>'1.3. Źródło c.o.'!E77</f>
        <v>0</v>
      </c>
      <c r="F64" s="820"/>
    </row>
    <row r="65" spans="2:6" ht="15.75" thickBot="1">
      <c r="B65" s="111"/>
      <c r="C65" s="111"/>
      <c r="D65" s="111"/>
      <c r="E65" s="124"/>
    </row>
    <row r="66" spans="2:6" ht="15.75" thickBot="1">
      <c r="B66" s="112" t="s">
        <v>278</v>
      </c>
      <c r="C66" s="1715" t="s">
        <v>279</v>
      </c>
      <c r="D66" s="1736"/>
      <c r="E66" s="1736"/>
      <c r="F66" s="1737"/>
    </row>
    <row r="67" spans="2:6">
      <c r="B67" s="109" t="s">
        <v>219</v>
      </c>
      <c r="C67" s="1712" t="s">
        <v>280</v>
      </c>
      <c r="D67" s="1712"/>
      <c r="E67" s="134"/>
      <c r="F67" s="135"/>
    </row>
    <row r="68" spans="2:6">
      <c r="B68" s="113" t="s">
        <v>222</v>
      </c>
      <c r="C68" s="1738" t="s">
        <v>281</v>
      </c>
      <c r="D68" s="1738"/>
      <c r="E68" s="134"/>
      <c r="F68" s="135"/>
    </row>
    <row r="69" spans="2:6">
      <c r="B69" s="113" t="s">
        <v>224</v>
      </c>
      <c r="C69" s="114" t="s">
        <v>282</v>
      </c>
      <c r="D69" s="121" t="s">
        <v>283</v>
      </c>
      <c r="E69" s="546">
        <f>'1.2. System grzewczy'!F35</f>
        <v>0</v>
      </c>
      <c r="F69" s="548">
        <f>'1.2. System grzewczy'!BQ35</f>
        <v>0</v>
      </c>
    </row>
    <row r="70" spans="2:6" ht="15.75" thickBot="1">
      <c r="B70" s="126" t="s">
        <v>227</v>
      </c>
      <c r="C70" s="116" t="s">
        <v>284</v>
      </c>
      <c r="D70" s="127" t="s">
        <v>285</v>
      </c>
      <c r="E70" s="556" t="e">
        <f>E69/E28</f>
        <v>#DIV/0!</v>
      </c>
      <c r="F70" s="557" t="e">
        <f>F69/F28</f>
        <v>#DIV/0!</v>
      </c>
    </row>
    <row r="71" spans="2:6" ht="15.75" thickBot="1">
      <c r="B71" s="111"/>
      <c r="C71" s="111"/>
      <c r="D71" s="111"/>
      <c r="E71" s="124"/>
    </row>
    <row r="72" spans="2:6" ht="15.75" thickBot="1">
      <c r="B72" s="112" t="s">
        <v>286</v>
      </c>
      <c r="C72" s="1709" t="s">
        <v>287</v>
      </c>
      <c r="D72" s="1715"/>
      <c r="E72" s="1715"/>
      <c r="F72" s="1716"/>
    </row>
    <row r="73" spans="2:6">
      <c r="B73" s="109" t="s">
        <v>219</v>
      </c>
      <c r="C73" s="1755" t="s">
        <v>288</v>
      </c>
      <c r="D73" s="1771"/>
      <c r="E73" s="134"/>
      <c r="F73" s="135"/>
    </row>
    <row r="74" spans="2:6">
      <c r="B74" s="113" t="s">
        <v>222</v>
      </c>
      <c r="C74" s="1725" t="s">
        <v>281</v>
      </c>
      <c r="D74" s="1726"/>
      <c r="E74" s="134"/>
      <c r="F74" s="135"/>
    </row>
    <row r="75" spans="2:6">
      <c r="B75" s="113" t="s">
        <v>224</v>
      </c>
      <c r="C75" s="114" t="s">
        <v>282</v>
      </c>
      <c r="D75" s="121" t="s">
        <v>283</v>
      </c>
      <c r="E75" s="821" t="s">
        <v>289</v>
      </c>
      <c r="F75" s="822">
        <f>'1.2. System grzewczy'!BQ38</f>
        <v>0</v>
      </c>
    </row>
    <row r="76" spans="2:6">
      <c r="B76" s="113" t="s">
        <v>227</v>
      </c>
      <c r="C76" s="105" t="s">
        <v>290</v>
      </c>
      <c r="D76" s="121" t="s">
        <v>232</v>
      </c>
      <c r="E76" s="821" t="s">
        <v>289</v>
      </c>
      <c r="F76" s="822">
        <f>'1.2. System grzewczy'!BQ37</f>
        <v>0</v>
      </c>
    </row>
    <row r="77" spans="2:6">
      <c r="B77" s="1379" t="s">
        <v>229</v>
      </c>
      <c r="C77" s="1380" t="s">
        <v>284</v>
      </c>
      <c r="D77" s="1381" t="s">
        <v>285</v>
      </c>
      <c r="E77" s="1382" t="s">
        <v>289</v>
      </c>
      <c r="F77" s="1383" t="str">
        <f>IFERROR(F75/F76,"-")</f>
        <v>-</v>
      </c>
    </row>
    <row r="78" spans="2:6">
      <c r="B78" s="106" t="s">
        <v>251</v>
      </c>
      <c r="C78" s="111" t="s">
        <v>291</v>
      </c>
      <c r="D78" s="134" t="s">
        <v>257</v>
      </c>
      <c r="E78" s="811">
        <f>'1.2. System grzewczy'!E54</f>
        <v>0</v>
      </c>
      <c r="F78" s="549">
        <f>'1.2. System grzewczy'!BP54</f>
        <v>0</v>
      </c>
    </row>
    <row r="79" spans="2:6">
      <c r="B79" s="1705" t="s">
        <v>233</v>
      </c>
      <c r="C79" s="1711" t="s">
        <v>258</v>
      </c>
      <c r="D79" s="138" t="s">
        <v>259</v>
      </c>
      <c r="E79" s="546">
        <v>0</v>
      </c>
      <c r="F79" s="548">
        <f>'1.2. System grzewczy'!BQ54</f>
        <v>0</v>
      </c>
    </row>
    <row r="80" spans="2:6">
      <c r="B80" s="1706"/>
      <c r="C80" s="1712"/>
      <c r="D80" s="138" t="s">
        <v>260</v>
      </c>
      <c r="E80" s="546">
        <f>0.001*3.6*E79</f>
        <v>0</v>
      </c>
      <c r="F80" s="548">
        <f>0.001*3.6*F79</f>
        <v>0</v>
      </c>
    </row>
    <row r="81" spans="2:6">
      <c r="B81" s="113" t="s">
        <v>235</v>
      </c>
      <c r="C81" s="107" t="s">
        <v>261</v>
      </c>
      <c r="D81" s="138" t="s">
        <v>262</v>
      </c>
      <c r="E81" s="546">
        <f>'1.2. System grzewczy'!F56</f>
        <v>0</v>
      </c>
      <c r="F81" s="548">
        <f>'1.2. System grzewczy'!BQ56</f>
        <v>0</v>
      </c>
    </row>
    <row r="82" spans="2:6">
      <c r="B82" s="113" t="s">
        <v>237</v>
      </c>
      <c r="C82" s="114" t="s">
        <v>263</v>
      </c>
      <c r="D82" s="138" t="s">
        <v>264</v>
      </c>
      <c r="E82" s="546">
        <f>'1.2. System grzewczy'!F57</f>
        <v>0</v>
      </c>
      <c r="F82" s="548">
        <f>'1.2. System grzewczy'!BQ57</f>
        <v>0</v>
      </c>
    </row>
    <row r="83" spans="2:6">
      <c r="B83" s="113" t="s">
        <v>239</v>
      </c>
      <c r="C83" s="114" t="s">
        <v>265</v>
      </c>
      <c r="D83" s="138" t="s">
        <v>266</v>
      </c>
      <c r="E83" s="546">
        <f>'1.2. System grzewczy'!F58</f>
        <v>0</v>
      </c>
      <c r="F83" s="548">
        <f>'1.2. System grzewczy'!BQ58</f>
        <v>0</v>
      </c>
    </row>
    <row r="84" spans="2:6">
      <c r="B84" s="113" t="s">
        <v>242</v>
      </c>
      <c r="C84" s="114" t="s">
        <v>267</v>
      </c>
      <c r="D84" s="138" t="s">
        <v>268</v>
      </c>
      <c r="E84" s="546">
        <f>'1.2. System grzewczy'!F59</f>
        <v>0</v>
      </c>
      <c r="F84" s="548">
        <f>'1.2. System grzewczy'!BQ59</f>
        <v>0</v>
      </c>
    </row>
    <row r="85" spans="2:6">
      <c r="B85" s="106" t="s">
        <v>275</v>
      </c>
      <c r="C85" s="114" t="s">
        <v>269</v>
      </c>
      <c r="D85" s="138" t="s">
        <v>270</v>
      </c>
      <c r="E85" s="546">
        <f>'1.2. System grzewczy'!F61</f>
        <v>0</v>
      </c>
      <c r="F85" s="548">
        <f>'1.2. System grzewczy'!BQ61</f>
        <v>0</v>
      </c>
    </row>
    <row r="86" spans="2:6">
      <c r="B86" s="106" t="s">
        <v>292</v>
      </c>
      <c r="C86" s="107" t="s">
        <v>271</v>
      </c>
      <c r="D86" s="138" t="s">
        <v>270</v>
      </c>
      <c r="E86" s="546">
        <f>'1.2. System grzewczy'!F62</f>
        <v>0</v>
      </c>
      <c r="F86" s="548">
        <f>'1.2. System grzewczy'!BQ62</f>
        <v>0</v>
      </c>
    </row>
    <row r="87" spans="2:6">
      <c r="B87" s="1705" t="s">
        <v>293</v>
      </c>
      <c r="C87" s="1711" t="s">
        <v>272</v>
      </c>
      <c r="D87" s="138" t="s">
        <v>259</v>
      </c>
      <c r="E87" s="811" t="e">
        <f>'1.2. System grzewczy'!F65</f>
        <v>#DIV/0!</v>
      </c>
      <c r="F87" s="549" t="str">
        <f>IFERROR('1.2. System grzewczy'!BQ65,"-")</f>
        <v>-</v>
      </c>
    </row>
    <row r="88" spans="2:6">
      <c r="B88" s="1706"/>
      <c r="C88" s="1712"/>
      <c r="D88" s="138" t="s">
        <v>260</v>
      </c>
      <c r="E88" s="546" t="e">
        <f>0.001*3.6*E87</f>
        <v>#DIV/0!</v>
      </c>
      <c r="F88" s="548" t="str">
        <f>IFERROR(0.001*3.6*F87,"-")</f>
        <v>-</v>
      </c>
    </row>
    <row r="89" spans="2:6">
      <c r="B89" s="1705" t="s">
        <v>294</v>
      </c>
      <c r="C89" s="1711" t="s">
        <v>273</v>
      </c>
      <c r="D89" s="138" t="s">
        <v>259</v>
      </c>
      <c r="E89" s="546" t="e">
        <f>1.1*E87</f>
        <v>#DIV/0!</v>
      </c>
      <c r="F89" s="548" t="str">
        <f>IFERROR(3*F87,"-")</f>
        <v>-</v>
      </c>
    </row>
    <row r="90" spans="2:6">
      <c r="B90" s="1706"/>
      <c r="C90" s="1712"/>
      <c r="D90" s="138" t="s">
        <v>260</v>
      </c>
      <c r="E90" s="546" t="e">
        <f>0.001*3.6*E89</f>
        <v>#DIV/0!</v>
      </c>
      <c r="F90" s="548" t="str">
        <f>IFERROR(0.001*3.6*F89,"-")</f>
        <v>-</v>
      </c>
    </row>
    <row r="91" spans="2:6">
      <c r="B91" s="1708" t="s">
        <v>295</v>
      </c>
      <c r="C91" s="1717" t="s">
        <v>274</v>
      </c>
      <c r="D91" s="151" t="s">
        <v>259</v>
      </c>
      <c r="E91" s="811">
        <f>'1.2. System grzewczy'!F68</f>
        <v>0</v>
      </c>
      <c r="F91" s="549">
        <f>'1.2. System grzewczy'!BQ68</f>
        <v>0</v>
      </c>
    </row>
    <row r="92" spans="2:6" ht="15.75" thickBot="1">
      <c r="B92" s="1707"/>
      <c r="C92" s="1718"/>
      <c r="D92" s="128" t="s">
        <v>260</v>
      </c>
      <c r="E92" s="556">
        <f>0.001*3.6*E91</f>
        <v>0</v>
      </c>
      <c r="F92" s="557">
        <f>0.001*3.6*F91</f>
        <v>0</v>
      </c>
    </row>
    <row r="93" spans="2:6" ht="15.75" thickBot="1">
      <c r="B93" s="111"/>
      <c r="C93" s="111"/>
      <c r="D93" s="111"/>
      <c r="E93" s="124"/>
    </row>
    <row r="94" spans="2:6" ht="15.75" thickBot="1">
      <c r="B94" s="112" t="s">
        <v>296</v>
      </c>
      <c r="C94" s="1715" t="s">
        <v>297</v>
      </c>
      <c r="D94" s="1715"/>
      <c r="E94" s="1715"/>
      <c r="F94" s="1716"/>
    </row>
    <row r="95" spans="2:6">
      <c r="B95" s="117" t="s">
        <v>219</v>
      </c>
      <c r="C95" s="1772" t="s">
        <v>298</v>
      </c>
      <c r="D95" s="1772"/>
      <c r="E95" s="118"/>
      <c r="F95" s="101"/>
    </row>
    <row r="96" spans="2:6">
      <c r="B96" s="113" t="s">
        <v>222</v>
      </c>
      <c r="C96" s="1738" t="s">
        <v>299</v>
      </c>
      <c r="D96" s="1738"/>
      <c r="E96" s="134"/>
      <c r="F96" s="135"/>
    </row>
    <row r="97" spans="2:6">
      <c r="B97" s="104" t="s">
        <v>224</v>
      </c>
      <c r="C97" s="111" t="s">
        <v>300</v>
      </c>
      <c r="D97" s="134" t="s">
        <v>257</v>
      </c>
      <c r="E97" s="546">
        <f>'1.2. System grzewczy'!E98</f>
        <v>0</v>
      </c>
      <c r="F97" s="548">
        <f>'1.2. System grzewczy'!BP98</f>
        <v>0</v>
      </c>
    </row>
    <row r="98" spans="2:6">
      <c r="B98" s="1705" t="s">
        <v>227</v>
      </c>
      <c r="C98" s="1711" t="s">
        <v>301</v>
      </c>
      <c r="D98" s="138" t="s">
        <v>302</v>
      </c>
      <c r="E98" s="546">
        <f>'1.2. System grzewczy'!F98</f>
        <v>0</v>
      </c>
      <c r="F98" s="548">
        <f>'1.2. System grzewczy'!BQ98</f>
        <v>0</v>
      </c>
    </row>
    <row r="99" spans="2:6">
      <c r="B99" s="1706"/>
      <c r="C99" s="1712"/>
      <c r="D99" s="138" t="s">
        <v>260</v>
      </c>
      <c r="E99" s="546">
        <f>0.001*3.6*E98</f>
        <v>0</v>
      </c>
      <c r="F99" s="549">
        <f>'1.2. System grzewczy'!BR98</f>
        <v>0</v>
      </c>
    </row>
    <row r="100" spans="2:6">
      <c r="B100" s="109" t="s">
        <v>229</v>
      </c>
      <c r="C100" s="142" t="s">
        <v>303</v>
      </c>
      <c r="D100" s="143" t="s">
        <v>304</v>
      </c>
      <c r="E100" s="550">
        <f>'1.2. System grzewczy'!F99</f>
        <v>0</v>
      </c>
      <c r="F100" s="551">
        <f>'1.2. System grzewczy'!BQ99</f>
        <v>0</v>
      </c>
    </row>
    <row r="101" spans="2:6">
      <c r="B101" s="113" t="s">
        <v>251</v>
      </c>
      <c r="C101" s="144" t="s">
        <v>305</v>
      </c>
      <c r="D101" s="143" t="s">
        <v>306</v>
      </c>
      <c r="E101" s="550">
        <f>'1.2. System grzewczy'!F100</f>
        <v>0</v>
      </c>
      <c r="F101" s="551">
        <f>'1.2. System grzewczy'!BQ100</f>
        <v>0</v>
      </c>
    </row>
    <row r="102" spans="2:6">
      <c r="B102" s="113" t="s">
        <v>233</v>
      </c>
      <c r="C102" s="145" t="s">
        <v>307</v>
      </c>
      <c r="D102" s="146" t="s">
        <v>308</v>
      </c>
      <c r="E102" s="550">
        <f>'1.2. System grzewczy'!F101</f>
        <v>0</v>
      </c>
      <c r="F102" s="551">
        <f>'1.2. System grzewczy'!BQ101</f>
        <v>0</v>
      </c>
    </row>
    <row r="103" spans="2:6">
      <c r="B103" s="104" t="s">
        <v>235</v>
      </c>
      <c r="C103" s="147" t="s">
        <v>309</v>
      </c>
      <c r="D103" s="146" t="s">
        <v>310</v>
      </c>
      <c r="E103" s="550">
        <f>'1.2. System grzewczy'!F102</f>
        <v>0</v>
      </c>
      <c r="F103" s="551">
        <f>'1.2. System grzewczy'!BQ102</f>
        <v>0</v>
      </c>
    </row>
    <row r="104" spans="2:6">
      <c r="B104" s="1705" t="s">
        <v>237</v>
      </c>
      <c r="C104" s="1711" t="s">
        <v>311</v>
      </c>
      <c r="D104" s="138" t="s">
        <v>302</v>
      </c>
      <c r="E104" s="546">
        <f>'1.2. System grzewczy'!F104</f>
        <v>0</v>
      </c>
      <c r="F104" s="548">
        <f>IFERROR('1.2. System grzewczy'!BQ104,"-")</f>
        <v>0</v>
      </c>
    </row>
    <row r="105" spans="2:6">
      <c r="B105" s="1706"/>
      <c r="C105" s="1712"/>
      <c r="D105" s="138" t="s">
        <v>260</v>
      </c>
      <c r="E105" s="546">
        <f>IFERROR(0.001*3.6*E104,"-")</f>
        <v>0</v>
      </c>
      <c r="F105" s="552">
        <f>IFERROR('1.2. System grzewczy'!BR104,"-")</f>
        <v>0</v>
      </c>
    </row>
    <row r="106" spans="2:6">
      <c r="B106" s="1705" t="s">
        <v>239</v>
      </c>
      <c r="C106" s="1711" t="s">
        <v>273</v>
      </c>
      <c r="D106" s="138" t="s">
        <v>259</v>
      </c>
      <c r="E106" s="546">
        <f>IFERROR(3*E104,"-")</f>
        <v>0</v>
      </c>
      <c r="F106" s="548">
        <f>IFERROR('0.5. Energia i koszty'!GT139,"-")</f>
        <v>0</v>
      </c>
    </row>
    <row r="107" spans="2:6">
      <c r="B107" s="1706"/>
      <c r="C107" s="1712"/>
      <c r="D107" s="151" t="s">
        <v>260</v>
      </c>
      <c r="E107" s="811">
        <f>IFERROR(0.001*3.6*E106,"-")</f>
        <v>0</v>
      </c>
      <c r="F107" s="549">
        <f>IFERROR(0.001*3.6*F106,"-")</f>
        <v>0</v>
      </c>
    </row>
    <row r="108" spans="2:6">
      <c r="B108" s="1708" t="s">
        <v>242</v>
      </c>
      <c r="C108" s="1717" t="s">
        <v>274</v>
      </c>
      <c r="D108" s="151" t="s">
        <v>259</v>
      </c>
      <c r="E108" s="811">
        <f>'1.2. System grzewczy'!F105</f>
        <v>0</v>
      </c>
      <c r="F108" s="549">
        <f>'1.2. System grzewczy'!BQ105</f>
        <v>0</v>
      </c>
    </row>
    <row r="109" spans="2:6" ht="15.75" thickBot="1">
      <c r="B109" s="1707"/>
      <c r="C109" s="1718"/>
      <c r="D109" s="128" t="s">
        <v>260</v>
      </c>
      <c r="E109" s="556">
        <f>0.001*3.6*E108</f>
        <v>0</v>
      </c>
      <c r="F109" s="557">
        <f>0.001*3.6*F108</f>
        <v>0</v>
      </c>
    </row>
    <row r="110" spans="2:6" ht="15.75" thickBot="1"/>
    <row r="111" spans="2:6">
      <c r="B111" s="133" t="s">
        <v>312</v>
      </c>
      <c r="C111" s="1764" t="s">
        <v>313</v>
      </c>
      <c r="D111" s="1765"/>
      <c r="E111" s="1765"/>
      <c r="F111" s="1766"/>
    </row>
    <row r="112" spans="2:6" ht="34.5" customHeight="1">
      <c r="B112" s="113" t="s">
        <v>219</v>
      </c>
      <c r="C112" s="1773" t="s">
        <v>314</v>
      </c>
      <c r="D112" s="1603"/>
      <c r="E112" s="134"/>
      <c r="F112" s="135"/>
    </row>
    <row r="113" spans="2:6">
      <c r="B113" s="109" t="s">
        <v>222</v>
      </c>
      <c r="C113" s="111" t="s">
        <v>315</v>
      </c>
      <c r="D113" s="134" t="s">
        <v>257</v>
      </c>
      <c r="E113" s="546">
        <f>'1.2. System grzewczy'!L139</f>
        <v>0</v>
      </c>
      <c r="F113" s="548">
        <f>'1.2. System grzewczy'!BP139</f>
        <v>0</v>
      </c>
    </row>
    <row r="114" spans="2:6">
      <c r="B114" s="1705" t="s">
        <v>224</v>
      </c>
      <c r="C114" s="1711" t="s">
        <v>301</v>
      </c>
      <c r="D114" s="138" t="s">
        <v>302</v>
      </c>
      <c r="E114" s="546">
        <f>'1.2. System grzewczy'!M139</f>
        <v>0</v>
      </c>
      <c r="F114" s="548">
        <f>'1.2. System grzewczy'!BQ139</f>
        <v>0</v>
      </c>
    </row>
    <row r="115" spans="2:6">
      <c r="B115" s="1706"/>
      <c r="C115" s="1712"/>
      <c r="D115" s="149" t="s">
        <v>260</v>
      </c>
      <c r="E115" s="815">
        <f>0.001*E114*3.6</f>
        <v>0</v>
      </c>
      <c r="F115" s="816">
        <f>'1.2. System grzewczy'!BR139</f>
        <v>0</v>
      </c>
    </row>
    <row r="116" spans="2:6">
      <c r="B116" s="113" t="s">
        <v>227</v>
      </c>
      <c r="C116" s="123" t="s">
        <v>316</v>
      </c>
      <c r="D116" s="146" t="s">
        <v>317</v>
      </c>
      <c r="E116" s="817">
        <f>'1.2. System grzewczy'!M140</f>
        <v>0</v>
      </c>
      <c r="F116" s="155">
        <f>'1.2. System grzewczy'!BQ140</f>
        <v>0</v>
      </c>
    </row>
    <row r="117" spans="2:6">
      <c r="B117" s="113" t="s">
        <v>229</v>
      </c>
      <c r="C117" s="123" t="s">
        <v>318</v>
      </c>
      <c r="D117" s="146" t="s">
        <v>319</v>
      </c>
      <c r="E117" s="817">
        <f>'1.2. System grzewczy'!M141</f>
        <v>0</v>
      </c>
      <c r="F117" s="155">
        <f>'1.2. System grzewczy'!BQ141</f>
        <v>0</v>
      </c>
    </row>
    <row r="118" spans="2:6">
      <c r="B118" s="113" t="s">
        <v>251</v>
      </c>
      <c r="C118" s="123" t="s">
        <v>320</v>
      </c>
      <c r="D118" s="146" t="s">
        <v>321</v>
      </c>
      <c r="E118" s="817">
        <f>'1.2. System grzewczy'!M142</f>
        <v>0</v>
      </c>
      <c r="F118" s="155">
        <f>'1.2. System grzewczy'!BQ142</f>
        <v>0</v>
      </c>
    </row>
    <row r="119" spans="2:6">
      <c r="B119" s="113" t="s">
        <v>233</v>
      </c>
      <c r="C119" s="123" t="s">
        <v>322</v>
      </c>
      <c r="D119" s="146" t="s">
        <v>323</v>
      </c>
      <c r="E119" s="817">
        <f>'1.2. System grzewczy'!M143</f>
        <v>0</v>
      </c>
      <c r="F119" s="155">
        <f>'1.2. System grzewczy'!BQ143</f>
        <v>0</v>
      </c>
    </row>
    <row r="120" spans="2:6">
      <c r="B120" s="1705" t="s">
        <v>237</v>
      </c>
      <c r="C120" s="1711" t="s">
        <v>311</v>
      </c>
      <c r="D120" s="138" t="s">
        <v>302</v>
      </c>
      <c r="E120" s="546" t="e">
        <f>'1.2. System grzewczy'!M145</f>
        <v>#DIV/0!</v>
      </c>
      <c r="F120" s="548" t="e">
        <f>F114/(F116*F117*F118*F119)</f>
        <v>#DIV/0!</v>
      </c>
    </row>
    <row r="121" spans="2:6">
      <c r="B121" s="1706"/>
      <c r="C121" s="1712"/>
      <c r="D121" s="138" t="s">
        <v>260</v>
      </c>
      <c r="E121" s="815" t="e">
        <f>0.001*E120*3.6</f>
        <v>#DIV/0!</v>
      </c>
      <c r="F121" s="816" t="e">
        <f>0.001*F120*3.6</f>
        <v>#DIV/0!</v>
      </c>
    </row>
    <row r="122" spans="2:6">
      <c r="B122" s="1705" t="s">
        <v>239</v>
      </c>
      <c r="C122" s="1711" t="s">
        <v>273</v>
      </c>
      <c r="D122" s="138" t="s">
        <v>259</v>
      </c>
      <c r="E122" s="546" t="e">
        <f>3*E120</f>
        <v>#DIV/0!</v>
      </c>
      <c r="F122" s="548" t="e">
        <f>3*F120</f>
        <v>#DIV/0!</v>
      </c>
    </row>
    <row r="123" spans="2:6">
      <c r="B123" s="1706"/>
      <c r="C123" s="1712"/>
      <c r="D123" s="138" t="s">
        <v>260</v>
      </c>
      <c r="E123" s="546" t="e">
        <f>0.001*E122*3.6</f>
        <v>#DIV/0!</v>
      </c>
      <c r="F123" s="548" t="e">
        <f>0.001*3.6*F122</f>
        <v>#DIV/0!</v>
      </c>
    </row>
    <row r="124" spans="2:6">
      <c r="B124" s="1705" t="s">
        <v>242</v>
      </c>
      <c r="C124" s="1711" t="s">
        <v>274</v>
      </c>
      <c r="D124" s="151" t="s">
        <v>259</v>
      </c>
      <c r="E124" s="811">
        <f>'1.2. System grzewczy'!M146</f>
        <v>0</v>
      </c>
      <c r="F124" s="549">
        <f>'1.2. System grzewczy'!BP146</f>
        <v>0</v>
      </c>
    </row>
    <row r="125" spans="2:6">
      <c r="B125" s="1706"/>
      <c r="C125" s="1712"/>
      <c r="D125" s="138" t="s">
        <v>260</v>
      </c>
      <c r="E125" s="811">
        <f>0.001*E124*3.6</f>
        <v>0</v>
      </c>
      <c r="F125" s="822">
        <f>0.001*3.6*F124</f>
        <v>0</v>
      </c>
    </row>
    <row r="126" spans="2:6">
      <c r="B126" s="1705" t="s">
        <v>275</v>
      </c>
      <c r="C126" s="1713" t="s">
        <v>276</v>
      </c>
      <c r="D126" s="151" t="s">
        <v>259</v>
      </c>
      <c r="E126" s="1560"/>
      <c r="F126" s="1559"/>
    </row>
    <row r="127" spans="2:6">
      <c r="B127" s="1707"/>
      <c r="C127" s="1714"/>
      <c r="D127" s="128" t="s">
        <v>260</v>
      </c>
      <c r="E127" s="811"/>
      <c r="F127" s="811"/>
    </row>
    <row r="129" spans="2:6" ht="15.75" thickBot="1">
      <c r="B129" s="809" t="s">
        <v>324</v>
      </c>
      <c r="C129" s="1709" t="s">
        <v>58</v>
      </c>
      <c r="D129" s="1715"/>
      <c r="E129" s="1715"/>
      <c r="F129" s="1716"/>
    </row>
    <row r="130" spans="2:6" ht="24" customHeight="1">
      <c r="B130" s="117" t="s">
        <v>219</v>
      </c>
      <c r="C130" s="1756" t="s">
        <v>314</v>
      </c>
      <c r="D130" s="1767"/>
      <c r="E130" s="811"/>
      <c r="F130" s="549"/>
    </row>
    <row r="131" spans="2:6">
      <c r="B131" s="109" t="s">
        <v>222</v>
      </c>
      <c r="C131" s="111" t="s">
        <v>325</v>
      </c>
      <c r="D131" s="134" t="s">
        <v>257</v>
      </c>
      <c r="E131" s="546">
        <f>'1.10. OZE'!J19</f>
        <v>0</v>
      </c>
      <c r="F131" s="548">
        <f>'1.10. OZE'!T19</f>
        <v>0</v>
      </c>
    </row>
    <row r="132" spans="2:6">
      <c r="B132" s="1705" t="s">
        <v>224</v>
      </c>
      <c r="C132" s="1711" t="s">
        <v>326</v>
      </c>
      <c r="D132" s="138" t="s">
        <v>302</v>
      </c>
      <c r="E132" s="546">
        <f>'1.10. OZE'!J21</f>
        <v>0</v>
      </c>
      <c r="F132" s="548">
        <f>'1.10. OZE'!T21</f>
        <v>0</v>
      </c>
    </row>
    <row r="133" spans="2:6">
      <c r="B133" s="1706"/>
      <c r="C133" s="1712"/>
      <c r="D133" s="149" t="s">
        <v>260</v>
      </c>
      <c r="E133" s="815">
        <f>0.001*E132*3.6</f>
        <v>0</v>
      </c>
      <c r="F133" s="816">
        <f>0.001*F132*3.6</f>
        <v>0</v>
      </c>
    </row>
    <row r="134" spans="2:6">
      <c r="B134" s="113" t="s">
        <v>227</v>
      </c>
      <c r="C134" s="123" t="s">
        <v>327</v>
      </c>
      <c r="D134" s="154" t="s">
        <v>328</v>
      </c>
      <c r="E134" s="817">
        <f>'1.10. OZE'!J22</f>
        <v>0</v>
      </c>
      <c r="F134" s="155">
        <f>'1.10. OZE'!T22</f>
        <v>0</v>
      </c>
    </row>
    <row r="135" spans="2:6">
      <c r="B135" s="1705" t="s">
        <v>229</v>
      </c>
      <c r="C135" s="1711" t="s">
        <v>329</v>
      </c>
      <c r="D135" s="138" t="s">
        <v>302</v>
      </c>
      <c r="E135" s="546">
        <f>'1.10. OZE'!J23</f>
        <v>0</v>
      </c>
      <c r="F135" s="548">
        <f>'1.10. OZE'!T23</f>
        <v>0</v>
      </c>
    </row>
    <row r="136" spans="2:6">
      <c r="B136" s="1706"/>
      <c r="C136" s="1712"/>
      <c r="D136" s="138" t="s">
        <v>260</v>
      </c>
      <c r="E136" s="815">
        <f>0.001*E135*3.6</f>
        <v>0</v>
      </c>
      <c r="F136" s="816">
        <f>0.001*F135*3.6</f>
        <v>0</v>
      </c>
    </row>
    <row r="137" spans="2:6">
      <c r="B137" s="1705" t="s">
        <v>251</v>
      </c>
      <c r="C137" s="1711" t="s">
        <v>330</v>
      </c>
      <c r="D137" s="138" t="s">
        <v>259</v>
      </c>
      <c r="E137" s="546">
        <v>0</v>
      </c>
      <c r="F137" s="548">
        <v>0</v>
      </c>
    </row>
    <row r="138" spans="2:6">
      <c r="B138" s="1706"/>
      <c r="C138" s="1712"/>
      <c r="D138" s="138" t="s">
        <v>260</v>
      </c>
      <c r="E138" s="546">
        <v>0</v>
      </c>
      <c r="F138" s="548">
        <f>0.001*3.6*F137</f>
        <v>0</v>
      </c>
    </row>
    <row r="139" spans="2:6">
      <c r="B139" s="1705" t="s">
        <v>233</v>
      </c>
      <c r="C139" s="1711" t="s">
        <v>274</v>
      </c>
      <c r="D139" s="151" t="s">
        <v>259</v>
      </c>
      <c r="E139" s="811">
        <f>'1.10. OZE'!J24</f>
        <v>0</v>
      </c>
      <c r="F139" s="549">
        <f>'1.10. OZE'!T24</f>
        <v>0</v>
      </c>
    </row>
    <row r="140" spans="2:6" ht="15.75" thickBot="1">
      <c r="B140" s="1707"/>
      <c r="C140" s="1718"/>
      <c r="D140" s="128" t="s">
        <v>260</v>
      </c>
      <c r="E140" s="553">
        <f>0.001*E139*3.6</f>
        <v>0</v>
      </c>
      <c r="F140" s="557">
        <f>0.001*3.6*F139</f>
        <v>0</v>
      </c>
    </row>
    <row r="141" spans="2:6" ht="15.75" thickBot="1"/>
    <row r="142" spans="2:6" ht="15.75" thickBot="1">
      <c r="B142" s="809" t="s">
        <v>331</v>
      </c>
      <c r="C142" s="1709" t="s">
        <v>332</v>
      </c>
      <c r="D142" s="1715"/>
      <c r="E142" s="1715"/>
      <c r="F142" s="1716"/>
    </row>
    <row r="143" spans="2:6" ht="24.6" customHeight="1">
      <c r="B143" s="117" t="s">
        <v>219</v>
      </c>
      <c r="C143" s="1756" t="s">
        <v>333</v>
      </c>
      <c r="D143" s="1767"/>
      <c r="E143" s="134"/>
      <c r="F143" s="135"/>
    </row>
    <row r="144" spans="2:6">
      <c r="B144" s="109" t="s">
        <v>222</v>
      </c>
      <c r="C144" s="111" t="s">
        <v>334</v>
      </c>
      <c r="D144" s="134" t="s">
        <v>257</v>
      </c>
      <c r="E144" s="546">
        <f>'1.9. Sieć'!H34</f>
        <v>0</v>
      </c>
      <c r="F144" s="548">
        <f>'1.9. Sieć'!T34</f>
        <v>0</v>
      </c>
    </row>
    <row r="145" spans="2:6">
      <c r="B145" s="1705" t="s">
        <v>224</v>
      </c>
      <c r="C145" s="1711" t="s">
        <v>301</v>
      </c>
      <c r="D145" s="138" t="s">
        <v>302</v>
      </c>
      <c r="E145" s="546">
        <f>'1.9. Sieć'!I34</f>
        <v>0</v>
      </c>
      <c r="F145" s="548">
        <f>'1.9. Sieć'!U34</f>
        <v>0</v>
      </c>
    </row>
    <row r="146" spans="2:6">
      <c r="B146" s="1706"/>
      <c r="C146" s="1712"/>
      <c r="D146" s="149" t="s">
        <v>260</v>
      </c>
      <c r="E146" s="815">
        <f>0.001*E145*3.6</f>
        <v>0</v>
      </c>
      <c r="F146" s="816">
        <f>0.001*F145*3.6</f>
        <v>0</v>
      </c>
    </row>
    <row r="147" spans="2:6">
      <c r="B147" s="113" t="s">
        <v>227</v>
      </c>
      <c r="C147" s="123" t="s">
        <v>335</v>
      </c>
      <c r="D147" s="146" t="s">
        <v>317</v>
      </c>
      <c r="E147" s="817">
        <f>'1.2. System grzewczy'!M56</f>
        <v>0</v>
      </c>
      <c r="F147" s="155">
        <f>'1.2. System grzewczy'!BC56</f>
        <v>0</v>
      </c>
    </row>
    <row r="148" spans="2:6">
      <c r="B148" s="1705" t="s">
        <v>229</v>
      </c>
      <c r="C148" s="1711" t="s">
        <v>311</v>
      </c>
      <c r="D148" s="138" t="s">
        <v>302</v>
      </c>
      <c r="E148" s="546" t="e">
        <f>E145/E147</f>
        <v>#DIV/0!</v>
      </c>
      <c r="F148" s="548" t="e">
        <f>'1.9. Sieć'!W72</f>
        <v>#DIV/0!</v>
      </c>
    </row>
    <row r="149" spans="2:6">
      <c r="B149" s="1706"/>
      <c r="C149" s="1712"/>
      <c r="D149" s="138" t="s">
        <v>260</v>
      </c>
      <c r="E149" s="815" t="e">
        <f>0.001*E148*3.6</f>
        <v>#DIV/0!</v>
      </c>
      <c r="F149" s="816" t="e">
        <f>0.001*F148*3.6</f>
        <v>#DIV/0!</v>
      </c>
    </row>
    <row r="150" spans="2:6">
      <c r="B150" s="1705" t="s">
        <v>251</v>
      </c>
      <c r="C150" s="1711" t="s">
        <v>273</v>
      </c>
      <c r="D150" s="138" t="s">
        <v>259</v>
      </c>
      <c r="E150" s="546" t="e">
        <f>1.1*E148</f>
        <v>#DIV/0!</v>
      </c>
      <c r="F150" s="548" t="e">
        <f>3*F148</f>
        <v>#DIV/0!</v>
      </c>
    </row>
    <row r="151" spans="2:6" ht="15.75" thickBot="1">
      <c r="B151" s="1707"/>
      <c r="C151" s="1718"/>
      <c r="D151" s="128" t="s">
        <v>260</v>
      </c>
      <c r="E151" s="556" t="e">
        <f>0.001*E150*3.6</f>
        <v>#DIV/0!</v>
      </c>
      <c r="F151" s="557" t="e">
        <f>0.001*3.6*F150</f>
        <v>#DIV/0!</v>
      </c>
    </row>
    <row r="152" spans="2:6" ht="14.1" customHeight="1" thickBot="1">
      <c r="B152" s="124"/>
      <c r="C152" s="111"/>
      <c r="D152" s="124"/>
      <c r="E152" s="158"/>
      <c r="F152" s="159"/>
    </row>
    <row r="153" spans="2:6" ht="14.1" customHeight="1" thickBot="1">
      <c r="B153" s="809" t="s">
        <v>336</v>
      </c>
      <c r="C153" s="1709" t="s">
        <v>337</v>
      </c>
      <c r="D153" s="1715"/>
      <c r="E153" s="1715"/>
      <c r="F153" s="1716"/>
    </row>
    <row r="154" spans="2:6" ht="14.1" customHeight="1">
      <c r="B154" s="109" t="s">
        <v>219</v>
      </c>
      <c r="C154" s="110" t="s">
        <v>338</v>
      </c>
      <c r="D154" s="134" t="s">
        <v>257</v>
      </c>
      <c r="E154" s="811">
        <f>'1.10. OZE'!J54</f>
        <v>0</v>
      </c>
      <c r="F154" s="549">
        <f>'1.10. OZE'!T54</f>
        <v>0</v>
      </c>
    </row>
    <row r="155" spans="2:6">
      <c r="B155" s="109" t="s">
        <v>222</v>
      </c>
      <c r="C155" s="110" t="s">
        <v>339</v>
      </c>
      <c r="D155" s="134" t="s">
        <v>259</v>
      </c>
      <c r="E155" s="811">
        <f>'1.10. OZE'!J56</f>
        <v>0</v>
      </c>
      <c r="F155" s="549">
        <f>'1.10. OZE'!T56</f>
        <v>0</v>
      </c>
    </row>
    <row r="156" spans="2:6">
      <c r="B156" s="104" t="s">
        <v>224</v>
      </c>
      <c r="C156" s="105" t="s">
        <v>340</v>
      </c>
      <c r="D156" s="136" t="s">
        <v>259</v>
      </c>
      <c r="E156" s="821">
        <v>0</v>
      </c>
      <c r="F156" s="816">
        <f>0.7*F155</f>
        <v>0</v>
      </c>
    </row>
    <row r="157" spans="2:6">
      <c r="B157" s="113" t="s">
        <v>227</v>
      </c>
      <c r="C157" s="114" t="s">
        <v>341</v>
      </c>
      <c r="D157" s="79" t="s">
        <v>342</v>
      </c>
      <c r="E157" s="319">
        <f>'1.10. OZE'!J76</f>
        <v>0</v>
      </c>
      <c r="F157" s="155">
        <f>'1.10. OZE'!T76</f>
        <v>0</v>
      </c>
    </row>
    <row r="158" spans="2:6">
      <c r="B158" s="113" t="s">
        <v>229</v>
      </c>
      <c r="C158" s="114" t="s">
        <v>343</v>
      </c>
      <c r="D158" s="136" t="s">
        <v>259</v>
      </c>
      <c r="E158" s="319">
        <f>'1.10. OZE'!J79</f>
        <v>0</v>
      </c>
      <c r="F158" s="155">
        <f>'1.10. OZE'!T79</f>
        <v>0</v>
      </c>
    </row>
    <row r="159" spans="2:6">
      <c r="B159" s="113" t="s">
        <v>251</v>
      </c>
      <c r="C159" s="114" t="s">
        <v>344</v>
      </c>
      <c r="D159" s="136" t="s">
        <v>259</v>
      </c>
      <c r="E159" s="319">
        <f>'1.10. OZE'!J81</f>
        <v>0</v>
      </c>
      <c r="F159" s="155">
        <f>-'1.10. OZE'!T81</f>
        <v>0</v>
      </c>
    </row>
    <row r="160" spans="2:6" ht="15.75" thickBot="1">
      <c r="B160" s="126" t="s">
        <v>233</v>
      </c>
      <c r="C160" s="116" t="s">
        <v>274</v>
      </c>
      <c r="D160" s="127" t="s">
        <v>259</v>
      </c>
      <c r="E160" s="863">
        <f>'1.10. OZE'!J82</f>
        <v>0</v>
      </c>
      <c r="F160" s="864">
        <f>'1.10. OZE'!T82</f>
        <v>0</v>
      </c>
    </row>
    <row r="161" spans="2:6" ht="15.75" thickBot="1"/>
    <row r="162" spans="2:6" ht="15.75" thickBot="1">
      <c r="B162" s="809" t="s">
        <v>345</v>
      </c>
      <c r="C162" s="1709" t="s">
        <v>346</v>
      </c>
      <c r="D162" s="1715"/>
      <c r="E162" s="1715"/>
      <c r="F162" s="1716"/>
    </row>
    <row r="163" spans="2:6">
      <c r="B163" s="109" t="s">
        <v>219</v>
      </c>
      <c r="C163" s="110" t="s">
        <v>347</v>
      </c>
      <c r="D163" s="134" t="s">
        <v>257</v>
      </c>
      <c r="E163" s="152">
        <f>'1.10. OZE'!J100</f>
        <v>0</v>
      </c>
      <c r="F163" s="812">
        <f>'1.10. OZE'!T100</f>
        <v>0</v>
      </c>
    </row>
    <row r="164" spans="2:6">
      <c r="B164" s="109" t="s">
        <v>222</v>
      </c>
      <c r="C164" s="110" t="s">
        <v>339</v>
      </c>
      <c r="D164" s="134" t="s">
        <v>259</v>
      </c>
      <c r="E164" s="152">
        <f>'1.10. OZE'!J102</f>
        <v>0</v>
      </c>
      <c r="F164" s="812">
        <f>'1.10. OZE'!T102</f>
        <v>0</v>
      </c>
    </row>
    <row r="165" spans="2:6">
      <c r="B165" s="104" t="s">
        <v>224</v>
      </c>
      <c r="C165" s="105" t="s">
        <v>340</v>
      </c>
      <c r="D165" s="136" t="s">
        <v>259</v>
      </c>
      <c r="E165" s="813">
        <v>0</v>
      </c>
      <c r="F165" s="150">
        <v>0</v>
      </c>
    </row>
    <row r="166" spans="2:6">
      <c r="B166" s="113" t="s">
        <v>227</v>
      </c>
      <c r="C166" s="114" t="s">
        <v>341</v>
      </c>
      <c r="D166" s="79" t="s">
        <v>342</v>
      </c>
      <c r="E166" s="82">
        <f>'1.10. OZE'!J118</f>
        <v>0</v>
      </c>
      <c r="F166" s="157">
        <f>'1.10. OZE'!T118</f>
        <v>0</v>
      </c>
    </row>
    <row r="167" spans="2:6">
      <c r="B167" s="113" t="s">
        <v>229</v>
      </c>
      <c r="C167" s="114" t="s">
        <v>343</v>
      </c>
      <c r="D167" s="136" t="s">
        <v>259</v>
      </c>
      <c r="E167" s="82">
        <f>'1.10. OZE'!J121</f>
        <v>0</v>
      </c>
      <c r="F167" s="157">
        <f>'1.10. OZE'!T121</f>
        <v>0</v>
      </c>
    </row>
    <row r="168" spans="2:6">
      <c r="B168" s="113" t="s">
        <v>251</v>
      </c>
      <c r="C168" s="114" t="s">
        <v>344</v>
      </c>
      <c r="D168" s="136" t="s">
        <v>259</v>
      </c>
      <c r="E168" s="82">
        <f>'1.10. OZE'!J123</f>
        <v>0</v>
      </c>
      <c r="F168" s="157">
        <f>-'1.10. OZE'!T123</f>
        <v>0</v>
      </c>
    </row>
    <row r="169" spans="2:6" ht="15.75" thickBot="1">
      <c r="B169" s="126" t="s">
        <v>233</v>
      </c>
      <c r="C169" s="116" t="s">
        <v>274</v>
      </c>
      <c r="D169" s="127" t="s">
        <v>259</v>
      </c>
      <c r="E169" s="228">
        <f>'1.10. OZE'!J124</f>
        <v>0</v>
      </c>
      <c r="F169" s="814">
        <f>'1.10. OZE'!T124</f>
        <v>0</v>
      </c>
    </row>
    <row r="170" spans="2:6" ht="15.75" thickBot="1"/>
    <row r="171" spans="2:6" ht="15.75" thickBot="1">
      <c r="B171" s="809" t="s">
        <v>348</v>
      </c>
      <c r="C171" s="1709" t="s">
        <v>349</v>
      </c>
      <c r="D171" s="1715"/>
      <c r="E171" s="1715"/>
      <c r="F171" s="1716"/>
    </row>
    <row r="172" spans="2:6">
      <c r="B172" s="117" t="s">
        <v>219</v>
      </c>
      <c r="C172" s="129" t="s">
        <v>347</v>
      </c>
      <c r="D172" s="118" t="s">
        <v>257</v>
      </c>
      <c r="E172" s="141">
        <f>'1.10. OZE'!J141</f>
        <v>0</v>
      </c>
      <c r="F172" s="555">
        <f>'1.10. OZE'!T141</f>
        <v>0</v>
      </c>
    </row>
    <row r="173" spans="2:6">
      <c r="B173" s="109" t="s">
        <v>222</v>
      </c>
      <c r="C173" s="110" t="s">
        <v>339</v>
      </c>
      <c r="D173" s="134" t="s">
        <v>259</v>
      </c>
      <c r="E173" s="811">
        <f>'1.10. OZE'!J143</f>
        <v>0</v>
      </c>
      <c r="F173" s="549">
        <f>'1.10. OZE'!T143</f>
        <v>0</v>
      </c>
    </row>
    <row r="174" spans="2:6" ht="15.75" thickBot="1">
      <c r="B174" s="126" t="s">
        <v>224</v>
      </c>
      <c r="C174" s="116" t="s">
        <v>340</v>
      </c>
      <c r="D174" s="127" t="s">
        <v>259</v>
      </c>
      <c r="E174" s="556">
        <v>0</v>
      </c>
      <c r="F174" s="554">
        <v>0</v>
      </c>
    </row>
    <row r="175" spans="2:6" ht="15.75" thickBot="1"/>
    <row r="176" spans="2:6" ht="15.75" thickBot="1">
      <c r="B176" s="112" t="s">
        <v>229</v>
      </c>
      <c r="C176" s="1768" t="s">
        <v>350</v>
      </c>
      <c r="D176" s="1769"/>
      <c r="E176" s="1769"/>
      <c r="F176" s="1770"/>
    </row>
    <row r="177" spans="2:6" ht="15.75" thickBot="1">
      <c r="B177" s="103" t="s">
        <v>351</v>
      </c>
      <c r="C177" s="1779" t="s">
        <v>352</v>
      </c>
      <c r="D177" s="1780"/>
      <c r="E177" s="1780"/>
      <c r="F177" s="1781"/>
    </row>
    <row r="178" spans="2:6">
      <c r="B178" s="117" t="s">
        <v>219</v>
      </c>
      <c r="C178" s="140" t="s">
        <v>353</v>
      </c>
      <c r="D178" s="118" t="s">
        <v>257</v>
      </c>
      <c r="E178" s="141">
        <f>'0.5. Energia i koszty'!D156</f>
        <v>0</v>
      </c>
      <c r="F178" s="555">
        <f>'0.5. Energia i koszty'!GN156</f>
        <v>0</v>
      </c>
    </row>
    <row r="179" spans="2:6">
      <c r="B179" s="1705" t="s">
        <v>222</v>
      </c>
      <c r="C179" s="1711" t="s">
        <v>258</v>
      </c>
      <c r="D179" s="138" t="s">
        <v>259</v>
      </c>
      <c r="E179" s="546">
        <f>'0.5. Energia i koszty'!E156</f>
        <v>0</v>
      </c>
      <c r="F179" s="548">
        <f>'0.5. Energia i koszty'!GO156</f>
        <v>0</v>
      </c>
    </row>
    <row r="180" spans="2:6">
      <c r="B180" s="1706"/>
      <c r="C180" s="1712"/>
      <c r="D180" s="138" t="s">
        <v>260</v>
      </c>
      <c r="E180" s="546">
        <f>0.001*3.6*E179</f>
        <v>0</v>
      </c>
      <c r="F180" s="548">
        <f>0.001*3.6*F179</f>
        <v>0</v>
      </c>
    </row>
    <row r="181" spans="2:6">
      <c r="B181" s="1705" t="s">
        <v>224</v>
      </c>
      <c r="C181" s="1711" t="s">
        <v>354</v>
      </c>
      <c r="D181" s="138" t="s">
        <v>259</v>
      </c>
      <c r="E181" s="546" t="e">
        <f>'0.5. Energia i koszty'!G156</f>
        <v>#DIV/0!</v>
      </c>
      <c r="F181" s="548">
        <f>'1.2. System grzewczy'!BQ208</f>
        <v>0</v>
      </c>
    </row>
    <row r="182" spans="2:6">
      <c r="B182" s="1706"/>
      <c r="C182" s="1712"/>
      <c r="D182" s="138" t="s">
        <v>260</v>
      </c>
      <c r="E182" s="546" t="e">
        <f>0.001*3.6*E181</f>
        <v>#DIV/0!</v>
      </c>
      <c r="F182" s="548">
        <f>0.001*3.6*F181</f>
        <v>0</v>
      </c>
    </row>
    <row r="183" spans="2:6">
      <c r="B183" s="1705" t="s">
        <v>227</v>
      </c>
      <c r="C183" s="1787" t="s">
        <v>355</v>
      </c>
      <c r="D183" s="138" t="s">
        <v>259</v>
      </c>
      <c r="E183" s="1777" t="e">
        <f>E181-F181</f>
        <v>#DIV/0!</v>
      </c>
      <c r="F183" s="1778"/>
    </row>
    <row r="184" spans="2:6">
      <c r="B184" s="1706"/>
      <c r="C184" s="1628"/>
      <c r="D184" s="121" t="s">
        <v>260</v>
      </c>
      <c r="E184" s="1782" t="e">
        <f>0.001*E183*3.6</f>
        <v>#DIV/0!</v>
      </c>
      <c r="F184" s="1783"/>
    </row>
    <row r="185" spans="2:6">
      <c r="B185" s="1705" t="s">
        <v>229</v>
      </c>
      <c r="C185" s="1711" t="s">
        <v>356</v>
      </c>
      <c r="D185" s="151" t="s">
        <v>259</v>
      </c>
      <c r="E185" s="811" t="e">
        <f>'0.5. Energia i koszty'!J153</f>
        <v>#DIV/0!</v>
      </c>
      <c r="F185" s="549">
        <f>'1.2. System grzewczy'!BQ210</f>
        <v>0</v>
      </c>
    </row>
    <row r="186" spans="2:6">
      <c r="B186" s="1706"/>
      <c r="C186" s="1712"/>
      <c r="D186" s="138" t="s">
        <v>260</v>
      </c>
      <c r="E186" s="546" t="e">
        <f>0.001*3.6*E185</f>
        <v>#DIV/0!</v>
      </c>
      <c r="F186" s="548">
        <f>0.001*3.6*F185</f>
        <v>0</v>
      </c>
    </row>
    <row r="187" spans="2:6">
      <c r="B187" s="1705" t="s">
        <v>251</v>
      </c>
      <c r="C187" s="1711" t="s">
        <v>357</v>
      </c>
      <c r="D187" s="138" t="s">
        <v>259</v>
      </c>
      <c r="E187" s="1777" t="e">
        <f>E185-F185</f>
        <v>#DIV/0!</v>
      </c>
      <c r="F187" s="1778"/>
    </row>
    <row r="188" spans="2:6" ht="15.75" thickBot="1">
      <c r="B188" s="1707"/>
      <c r="C188" s="1718"/>
      <c r="D188" s="128" t="s">
        <v>260</v>
      </c>
      <c r="E188" s="1785" t="e">
        <f>0.001*E187*3.6</f>
        <v>#DIV/0!</v>
      </c>
      <c r="F188" s="1786"/>
    </row>
    <row r="189" spans="2:6" ht="15.75" thickBot="1">
      <c r="B189" s="160"/>
      <c r="D189" s="124"/>
      <c r="E189" s="161"/>
    </row>
    <row r="190" spans="2:6" ht="15.75" thickBot="1">
      <c r="B190" s="103" t="s">
        <v>358</v>
      </c>
      <c r="C190" s="1779" t="s">
        <v>359</v>
      </c>
      <c r="D190" s="1780"/>
      <c r="E190" s="1780"/>
      <c r="F190" s="1781"/>
    </row>
    <row r="191" spans="2:6">
      <c r="B191" s="117" t="s">
        <v>219</v>
      </c>
      <c r="C191" s="140" t="s">
        <v>360</v>
      </c>
      <c r="D191" s="118" t="s">
        <v>257</v>
      </c>
      <c r="E191" s="141">
        <f>'0.5. Energia i koszty'!D157</f>
        <v>0</v>
      </c>
      <c r="F191" s="555">
        <f>'0.5. Energia i koszty'!GN157</f>
        <v>0</v>
      </c>
    </row>
    <row r="192" spans="2:6">
      <c r="B192" s="1705" t="s">
        <v>222</v>
      </c>
      <c r="C192" s="1711" t="s">
        <v>258</v>
      </c>
      <c r="D192" s="138" t="s">
        <v>259</v>
      </c>
      <c r="E192" s="546">
        <f>'0.5. Energia i koszty'!E157</f>
        <v>0</v>
      </c>
      <c r="F192" s="548">
        <f>'0.5. Energia i koszty'!GO157</f>
        <v>0</v>
      </c>
    </row>
    <row r="193" spans="2:6">
      <c r="B193" s="1706"/>
      <c r="C193" s="1712"/>
      <c r="D193" s="138" t="s">
        <v>260</v>
      </c>
      <c r="E193" s="546">
        <f>0.001*3.6*E192</f>
        <v>0</v>
      </c>
      <c r="F193" s="548">
        <f>0.001*3.6*F192</f>
        <v>0</v>
      </c>
    </row>
    <row r="194" spans="2:6">
      <c r="B194" s="1705" t="s">
        <v>224</v>
      </c>
      <c r="C194" s="1711" t="s">
        <v>354</v>
      </c>
      <c r="D194" s="138" t="s">
        <v>259</v>
      </c>
      <c r="E194" s="546" t="e">
        <f>'0.5. Energia i koszty'!G157</f>
        <v>#DIV/0!</v>
      </c>
      <c r="F194" s="548" t="e">
        <f>'0.5. Energia i koszty'!GQ157</f>
        <v>#DIV/0!</v>
      </c>
    </row>
    <row r="195" spans="2:6">
      <c r="B195" s="1706"/>
      <c r="C195" s="1712"/>
      <c r="D195" s="138" t="s">
        <v>260</v>
      </c>
      <c r="E195" s="546" t="e">
        <f>0.001*3.6*E194</f>
        <v>#DIV/0!</v>
      </c>
      <c r="F195" s="548" t="e">
        <f>0.001*3.6*F194</f>
        <v>#DIV/0!</v>
      </c>
    </row>
    <row r="196" spans="2:6">
      <c r="B196" s="1705" t="s">
        <v>227</v>
      </c>
      <c r="C196" s="1787" t="s">
        <v>355</v>
      </c>
      <c r="D196" s="138" t="s">
        <v>259</v>
      </c>
      <c r="E196" s="1777" t="e">
        <f>E194-F194</f>
        <v>#DIV/0!</v>
      </c>
      <c r="F196" s="1778"/>
    </row>
    <row r="197" spans="2:6">
      <c r="B197" s="1706"/>
      <c r="C197" s="1628"/>
      <c r="D197" s="121" t="s">
        <v>260</v>
      </c>
      <c r="E197" s="1782" t="e">
        <f>0.001*E196*3.6</f>
        <v>#DIV/0!</v>
      </c>
      <c r="F197" s="1783"/>
    </row>
    <row r="198" spans="2:6">
      <c r="B198" s="1705" t="s">
        <v>229</v>
      </c>
      <c r="C198" s="1711" t="s">
        <v>356</v>
      </c>
      <c r="D198" s="138" t="s">
        <v>259</v>
      </c>
      <c r="E198" s="546" t="e">
        <f>'0.5. Energia i koszty'!J157</f>
        <v>#DIV/0!</v>
      </c>
      <c r="F198" s="548" t="e">
        <f>'0.5. Energia i koszty'!GT157</f>
        <v>#DIV/0!</v>
      </c>
    </row>
    <row r="199" spans="2:6">
      <c r="B199" s="1706"/>
      <c r="C199" s="1712"/>
      <c r="D199" s="138" t="s">
        <v>260</v>
      </c>
      <c r="E199" s="546" t="e">
        <f>0.001*3.6*E198</f>
        <v>#DIV/0!</v>
      </c>
      <c r="F199" s="548" t="e">
        <f>0.001*3.6*F198</f>
        <v>#DIV/0!</v>
      </c>
    </row>
    <row r="200" spans="2:6">
      <c r="B200" s="1705" t="s">
        <v>251</v>
      </c>
      <c r="C200" s="1711" t="s">
        <v>357</v>
      </c>
      <c r="D200" s="138" t="s">
        <v>259</v>
      </c>
      <c r="E200" s="1777" t="e">
        <f>E198-F198</f>
        <v>#DIV/0!</v>
      </c>
      <c r="F200" s="1778"/>
    </row>
    <row r="201" spans="2:6" ht="15.75" thickBot="1">
      <c r="B201" s="1707"/>
      <c r="C201" s="1718"/>
      <c r="D201" s="128" t="s">
        <v>260</v>
      </c>
      <c r="E201" s="1785" t="e">
        <f>0.001*E200*3.6</f>
        <v>#DIV/0!</v>
      </c>
      <c r="F201" s="1786"/>
    </row>
    <row r="202" spans="2:6" ht="15.75" thickBot="1">
      <c r="B202" s="160"/>
      <c r="D202" s="124"/>
      <c r="E202" s="161"/>
    </row>
    <row r="203" spans="2:6" ht="15.75" thickBot="1">
      <c r="B203" s="103" t="s">
        <v>361</v>
      </c>
      <c r="C203" s="1779" t="s">
        <v>167</v>
      </c>
      <c r="D203" s="1780"/>
      <c r="E203" s="1780"/>
      <c r="F203" s="1781"/>
    </row>
    <row r="204" spans="2:6">
      <c r="B204" s="117" t="s">
        <v>219</v>
      </c>
      <c r="C204" s="140" t="s">
        <v>353</v>
      </c>
      <c r="D204" s="118" t="s">
        <v>257</v>
      </c>
      <c r="E204" s="141">
        <f>'0.5. Energia i koszty'!D158</f>
        <v>0</v>
      </c>
      <c r="F204" s="555">
        <f>'0.5. Energia i koszty'!GN158</f>
        <v>0</v>
      </c>
    </row>
    <row r="205" spans="2:6">
      <c r="B205" s="1705" t="s">
        <v>222</v>
      </c>
      <c r="C205" s="1711" t="s">
        <v>362</v>
      </c>
      <c r="D205" s="138" t="s">
        <v>259</v>
      </c>
      <c r="E205" s="546">
        <f>'0.5. Energia i koszty'!E158</f>
        <v>0</v>
      </c>
      <c r="F205" s="548">
        <f>'0.5. Energia i koszty'!GO158</f>
        <v>0</v>
      </c>
    </row>
    <row r="206" spans="2:6">
      <c r="B206" s="1706"/>
      <c r="C206" s="1712"/>
      <c r="D206" s="138" t="s">
        <v>260</v>
      </c>
      <c r="E206" s="546">
        <f>0.001*3.6*E205</f>
        <v>0</v>
      </c>
      <c r="F206" s="548">
        <f>0.001*3.6*F205</f>
        <v>0</v>
      </c>
    </row>
    <row r="207" spans="2:6">
      <c r="B207" s="1705" t="s">
        <v>224</v>
      </c>
      <c r="C207" s="1711" t="s">
        <v>363</v>
      </c>
      <c r="D207" s="138" t="s">
        <v>259</v>
      </c>
      <c r="E207" s="546">
        <f>'0.5. Energia i koszty'!G158</f>
        <v>0</v>
      </c>
      <c r="F207" s="548">
        <f>'0.5. Energia i koszty'!GQ158</f>
        <v>0</v>
      </c>
    </row>
    <row r="208" spans="2:6">
      <c r="B208" s="1706"/>
      <c r="C208" s="1712"/>
      <c r="D208" s="138" t="s">
        <v>260</v>
      </c>
      <c r="E208" s="546">
        <f>0.001*3.6*E207</f>
        <v>0</v>
      </c>
      <c r="F208" s="548">
        <f>0.001*3.6*F207</f>
        <v>0</v>
      </c>
    </row>
    <row r="209" spans="2:6">
      <c r="B209" s="1705" t="s">
        <v>227</v>
      </c>
      <c r="C209" s="1787" t="s">
        <v>364</v>
      </c>
      <c r="D209" s="138" t="s">
        <v>259</v>
      </c>
      <c r="E209" s="1777">
        <f>E207-F207</f>
        <v>0</v>
      </c>
      <c r="F209" s="1778"/>
    </row>
    <row r="210" spans="2:6">
      <c r="B210" s="1706"/>
      <c r="C210" s="1628"/>
      <c r="D210" s="121" t="s">
        <v>260</v>
      </c>
      <c r="E210" s="1782">
        <f>0.001*E209*3.6</f>
        <v>0</v>
      </c>
      <c r="F210" s="1783"/>
    </row>
    <row r="211" spans="2:6">
      <c r="B211" s="1705" t="s">
        <v>229</v>
      </c>
      <c r="C211" s="1711" t="s">
        <v>340</v>
      </c>
      <c r="D211" s="138" t="s">
        <v>259</v>
      </c>
      <c r="E211" s="546">
        <f>'0.5. Energia i koszty'!J158</f>
        <v>0</v>
      </c>
      <c r="F211" s="548">
        <f>'0.5. Energia i koszty'!GT158</f>
        <v>0</v>
      </c>
    </row>
    <row r="212" spans="2:6">
      <c r="B212" s="1706"/>
      <c r="C212" s="1712"/>
      <c r="D212" s="138" t="s">
        <v>260</v>
      </c>
      <c r="E212" s="546">
        <f>0.001*3.6*E211</f>
        <v>0</v>
      </c>
      <c r="F212" s="548">
        <f>0.001*3.6*F211</f>
        <v>0</v>
      </c>
    </row>
    <row r="213" spans="2:6">
      <c r="B213" s="1705" t="s">
        <v>251</v>
      </c>
      <c r="C213" s="1711" t="s">
        <v>365</v>
      </c>
      <c r="D213" s="138" t="s">
        <v>259</v>
      </c>
      <c r="E213" s="1777">
        <f>E211-F211</f>
        <v>0</v>
      </c>
      <c r="F213" s="1778"/>
    </row>
    <row r="214" spans="2:6" ht="15.75" thickBot="1">
      <c r="B214" s="1707"/>
      <c r="C214" s="1718"/>
      <c r="D214" s="128" t="s">
        <v>260</v>
      </c>
      <c r="E214" s="1785">
        <f>0.001*E213*3.6</f>
        <v>0</v>
      </c>
      <c r="F214" s="1786"/>
    </row>
    <row r="215" spans="2:6" ht="15.75" thickBot="1">
      <c r="B215" s="160"/>
      <c r="D215" s="124"/>
      <c r="E215" s="161"/>
    </row>
    <row r="216" spans="2:6" ht="15.75" thickBot="1">
      <c r="B216" s="103" t="s">
        <v>361</v>
      </c>
      <c r="C216" s="1779" t="s">
        <v>366</v>
      </c>
      <c r="D216" s="1780"/>
      <c r="E216" s="1780"/>
      <c r="F216" s="1781"/>
    </row>
    <row r="217" spans="2:6">
      <c r="B217" s="117" t="s">
        <v>219</v>
      </c>
      <c r="C217" s="140" t="s">
        <v>353</v>
      </c>
      <c r="D217" s="118" t="s">
        <v>257</v>
      </c>
      <c r="E217" s="141">
        <f>E178+E191+E204</f>
        <v>0</v>
      </c>
      <c r="F217" s="555">
        <f>F178+F191+F204</f>
        <v>0</v>
      </c>
    </row>
    <row r="218" spans="2:6">
      <c r="B218" s="1705" t="s">
        <v>222</v>
      </c>
      <c r="C218" s="1711" t="s">
        <v>258</v>
      </c>
      <c r="D218" s="138" t="s">
        <v>259</v>
      </c>
      <c r="E218" s="546">
        <f>E179+E192+E205</f>
        <v>0</v>
      </c>
      <c r="F218" s="548">
        <f>F179+F192+F205</f>
        <v>0</v>
      </c>
    </row>
    <row r="219" spans="2:6">
      <c r="B219" s="1706"/>
      <c r="C219" s="1712"/>
      <c r="D219" s="138" t="s">
        <v>260</v>
      </c>
      <c r="E219" s="546">
        <f>0.001*3.6*E218</f>
        <v>0</v>
      </c>
      <c r="F219" s="548">
        <f>0.001*3.6*F218</f>
        <v>0</v>
      </c>
    </row>
    <row r="220" spans="2:6">
      <c r="B220" s="1705" t="s">
        <v>224</v>
      </c>
      <c r="C220" s="1711" t="s">
        <v>354</v>
      </c>
      <c r="D220" s="138" t="s">
        <v>259</v>
      </c>
      <c r="E220" s="546" t="e">
        <f>E181+E194+E207</f>
        <v>#DIV/0!</v>
      </c>
      <c r="F220" s="548" t="e">
        <f>F181+F194+F207</f>
        <v>#DIV/0!</v>
      </c>
    </row>
    <row r="221" spans="2:6">
      <c r="B221" s="1706"/>
      <c r="C221" s="1712"/>
      <c r="D221" s="138" t="s">
        <v>260</v>
      </c>
      <c r="E221" s="546" t="e">
        <f>0.001*3.6*E220</f>
        <v>#DIV/0!</v>
      </c>
      <c r="F221" s="548" t="e">
        <f>0.001*3.6*F220</f>
        <v>#DIV/0!</v>
      </c>
    </row>
    <row r="222" spans="2:6">
      <c r="B222" s="1705">
        <v>4</v>
      </c>
      <c r="C222" s="1787" t="s">
        <v>355</v>
      </c>
      <c r="D222" s="138" t="s">
        <v>259</v>
      </c>
      <c r="E222" s="1777" t="e">
        <f>E220-F220</f>
        <v>#DIV/0!</v>
      </c>
      <c r="F222" s="1778"/>
    </row>
    <row r="223" spans="2:6">
      <c r="B223" s="1706"/>
      <c r="C223" s="1628"/>
      <c r="D223" s="121" t="s">
        <v>260</v>
      </c>
      <c r="E223" s="1782" t="e">
        <f>0.001*E222*3.6</f>
        <v>#DIV/0!</v>
      </c>
      <c r="F223" s="1783"/>
    </row>
    <row r="224" spans="2:6">
      <c r="B224" s="1705" t="s">
        <v>229</v>
      </c>
      <c r="C224" s="1711" t="s">
        <v>356</v>
      </c>
      <c r="D224" s="138" t="s">
        <v>259</v>
      </c>
      <c r="E224" s="546" t="e">
        <f>'0.5. Energia i koszty'!J153</f>
        <v>#DIV/0!</v>
      </c>
      <c r="F224" s="548" t="e">
        <f>F185+F198+F211</f>
        <v>#DIV/0!</v>
      </c>
    </row>
    <row r="225" spans="2:6">
      <c r="B225" s="1706"/>
      <c r="C225" s="1712"/>
      <c r="D225" s="138" t="s">
        <v>260</v>
      </c>
      <c r="E225" s="546" t="e">
        <f t="shared" ref="E225" si="0">0.001*3.6*E224</f>
        <v>#DIV/0!</v>
      </c>
      <c r="F225" s="548" t="e">
        <f>0.001*3.6*F224</f>
        <v>#DIV/0!</v>
      </c>
    </row>
    <row r="226" spans="2:6">
      <c r="B226" s="1705" t="s">
        <v>251</v>
      </c>
      <c r="C226" s="1711" t="s">
        <v>357</v>
      </c>
      <c r="D226" s="138" t="s">
        <v>259</v>
      </c>
      <c r="E226" s="1777" t="e">
        <f>E224-F224</f>
        <v>#DIV/0!</v>
      </c>
      <c r="F226" s="1778"/>
    </row>
    <row r="227" spans="2:6" ht="15.75" thickBot="1">
      <c r="B227" s="1707"/>
      <c r="C227" s="1718"/>
      <c r="D227" s="128" t="s">
        <v>260</v>
      </c>
      <c r="E227" s="1785" t="e">
        <f>0.001*E226*3.6</f>
        <v>#DIV/0!</v>
      </c>
      <c r="F227" s="1786"/>
    </row>
    <row r="228" spans="2:6" ht="15.75" thickBot="1">
      <c r="B228" s="160"/>
      <c r="D228" s="124"/>
      <c r="E228" s="161"/>
    </row>
    <row r="229" spans="2:6" ht="15.75" thickBot="1">
      <c r="B229" s="112" t="s">
        <v>251</v>
      </c>
      <c r="C229" s="1768" t="s">
        <v>367</v>
      </c>
      <c r="D229" s="1769"/>
      <c r="E229" s="1769"/>
      <c r="F229" s="1770"/>
    </row>
    <row r="230" spans="2:6">
      <c r="B230" s="1804" t="s">
        <v>219</v>
      </c>
      <c r="C230" s="163" t="s">
        <v>368</v>
      </c>
      <c r="D230" s="118" t="s">
        <v>369</v>
      </c>
      <c r="E230" s="823"/>
      <c r="F230" s="824"/>
    </row>
    <row r="231" spans="2:6">
      <c r="B231" s="1706"/>
      <c r="C231" s="164" t="s">
        <v>370</v>
      </c>
      <c r="D231" s="121" t="s">
        <v>371</v>
      </c>
      <c r="E231" s="825"/>
      <c r="F231" s="826"/>
    </row>
    <row r="232" spans="2:6">
      <c r="B232" s="106" t="s">
        <v>222</v>
      </c>
      <c r="C232" s="165" t="s">
        <v>372</v>
      </c>
      <c r="D232" s="166" t="s">
        <v>373</v>
      </c>
      <c r="E232" s="827"/>
      <c r="F232" s="828"/>
    </row>
    <row r="233" spans="2:6">
      <c r="B233" s="113" t="s">
        <v>224</v>
      </c>
      <c r="C233" s="137" t="s">
        <v>374</v>
      </c>
      <c r="D233" s="136" t="s">
        <v>375</v>
      </c>
      <c r="E233" s="167"/>
      <c r="F233" s="168"/>
    </row>
    <row r="234" spans="2:6" ht="15.75" thickBot="1">
      <c r="B234" s="131" t="s">
        <v>227</v>
      </c>
      <c r="C234" s="169" t="s">
        <v>376</v>
      </c>
      <c r="D234" s="170" t="s">
        <v>375</v>
      </c>
      <c r="E234" s="171"/>
      <c r="F234" s="385"/>
    </row>
    <row r="235" spans="2:6" ht="15.75" thickBot="1">
      <c r="B235" s="111"/>
      <c r="C235" s="111"/>
      <c r="D235" s="111"/>
      <c r="E235" s="124"/>
      <c r="F235" s="124"/>
    </row>
    <row r="236" spans="2:6" ht="15.75" thickBot="1">
      <c r="B236" s="112" t="s">
        <v>233</v>
      </c>
      <c r="C236" s="1768" t="s">
        <v>377</v>
      </c>
      <c r="D236" s="1769"/>
      <c r="E236" s="1769"/>
      <c r="F236" s="1770"/>
    </row>
    <row r="237" spans="2:6">
      <c r="B237" s="109" t="s">
        <v>219</v>
      </c>
      <c r="C237" s="172" t="s">
        <v>378</v>
      </c>
      <c r="D237" s="173" t="s">
        <v>375</v>
      </c>
      <c r="E237" s="811" t="e">
        <f>'0.5. Energia i koszty'!K201</f>
        <v>#DIV/0!</v>
      </c>
      <c r="F237" s="549" t="e">
        <f>'0.5. Energia i koszty'!GU201</f>
        <v>#DIV/0!</v>
      </c>
    </row>
    <row r="238" spans="2:6">
      <c r="B238" s="1705" t="s">
        <v>222</v>
      </c>
      <c r="C238" s="1711" t="s">
        <v>379</v>
      </c>
      <c r="D238" s="146" t="s">
        <v>375</v>
      </c>
      <c r="E238" s="1782" t="e">
        <f>E237-F237</f>
        <v>#DIV/0!</v>
      </c>
      <c r="F238" s="1784"/>
    </row>
    <row r="239" spans="2:6" ht="15.75" thickBot="1">
      <c r="B239" s="1707"/>
      <c r="C239" s="1718"/>
      <c r="D239" s="148" t="s">
        <v>119</v>
      </c>
      <c r="E239" s="1807" t="e">
        <f>100*E238/E237</f>
        <v>#DIV/0!</v>
      </c>
      <c r="F239" s="1808"/>
    </row>
    <row r="240" spans="2:6" ht="15.75" thickBot="1">
      <c r="B240" s="111"/>
      <c r="C240" s="111"/>
      <c r="D240" s="111"/>
      <c r="E240" s="124"/>
      <c r="F240" s="124"/>
    </row>
    <row r="241" spans="2:23" ht="15.75" thickBot="1">
      <c r="B241" s="112" t="s">
        <v>235</v>
      </c>
      <c r="C241" s="1768" t="s">
        <v>380</v>
      </c>
      <c r="D241" s="1769"/>
      <c r="E241" s="1769"/>
      <c r="F241" s="1770"/>
    </row>
    <row r="242" spans="2:23">
      <c r="B242" s="113" t="s">
        <v>219</v>
      </c>
      <c r="C242" s="114" t="s">
        <v>381</v>
      </c>
      <c r="D242" s="138" t="s">
        <v>382</v>
      </c>
      <c r="E242" s="1782">
        <f>'0.5. Energia i koszty'!GS209</f>
        <v>0</v>
      </c>
      <c r="F242" s="1784"/>
    </row>
    <row r="243" spans="2:23" ht="15.75" thickBot="1">
      <c r="B243" s="126" t="s">
        <v>222</v>
      </c>
      <c r="C243" s="116" t="s">
        <v>383</v>
      </c>
      <c r="D243" s="128" t="s">
        <v>384</v>
      </c>
      <c r="E243" s="1785" t="e">
        <f>E242/E238</f>
        <v>#DIV/0!</v>
      </c>
      <c r="F243" s="1794"/>
    </row>
    <row r="244" spans="2:23" ht="15.75" thickBot="1">
      <c r="B244" s="111"/>
      <c r="C244" s="111"/>
      <c r="D244" s="111"/>
      <c r="E244" s="124"/>
      <c r="F244" s="124"/>
    </row>
    <row r="245" spans="2:23" ht="15.75" thickBot="1">
      <c r="B245" s="112" t="s">
        <v>237</v>
      </c>
      <c r="C245" s="1768" t="s">
        <v>385</v>
      </c>
      <c r="D245" s="1769"/>
      <c r="E245" s="1769"/>
      <c r="F245" s="1770"/>
    </row>
    <row r="246" spans="2:23">
      <c r="B246" s="117" t="s">
        <v>219</v>
      </c>
      <c r="C246" s="129" t="s">
        <v>386</v>
      </c>
      <c r="D246" s="118" t="s">
        <v>387</v>
      </c>
      <c r="E246" s="141" t="e">
        <f>'0.6. Efekt eko'!G30</f>
        <v>#DIV/0!</v>
      </c>
      <c r="F246" s="1500" t="e">
        <f>'0.6. Efekt eko'!P30</f>
        <v>#DIV/0!</v>
      </c>
    </row>
    <row r="247" spans="2:23">
      <c r="B247" s="109" t="s">
        <v>222</v>
      </c>
      <c r="C247" s="110" t="s">
        <v>388</v>
      </c>
      <c r="D247" s="151" t="s">
        <v>387</v>
      </c>
      <c r="E247" s="1782" t="e">
        <f>'0.6. Efekt eko'!P31</f>
        <v>#DIV/0!</v>
      </c>
      <c r="F247" s="1784"/>
    </row>
    <row r="248" spans="2:23" ht="15.75" thickBot="1">
      <c r="B248" s="115" t="s">
        <v>222</v>
      </c>
      <c r="C248" s="116" t="s">
        <v>389</v>
      </c>
      <c r="D248" s="174" t="s">
        <v>390</v>
      </c>
      <c r="E248" s="1785">
        <f>'0.6. Efekt eko'!P33</f>
        <v>0</v>
      </c>
      <c r="F248" s="1794"/>
    </row>
    <row r="249" spans="2:23" ht="15.75" thickBot="1">
      <c r="B249" s="111"/>
      <c r="C249" s="111"/>
      <c r="D249" s="111"/>
      <c r="E249" s="124"/>
      <c r="F249" s="124"/>
    </row>
    <row r="250" spans="2:23" ht="15.75" thickBot="1">
      <c r="B250" s="112" t="s">
        <v>239</v>
      </c>
      <c r="C250" s="1768" t="s">
        <v>391</v>
      </c>
      <c r="D250" s="1769"/>
      <c r="E250" s="1769"/>
      <c r="F250" s="1770"/>
    </row>
    <row r="251" spans="2:23" ht="15.75" thickBot="1">
      <c r="B251" s="115" t="s">
        <v>219</v>
      </c>
      <c r="C251" s="169" t="s">
        <v>392</v>
      </c>
      <c r="D251" s="174" t="s">
        <v>393</v>
      </c>
      <c r="E251" s="1785" t="e">
        <f>E242/E226</f>
        <v>#DIV/0!</v>
      </c>
      <c r="F251" s="1794"/>
    </row>
    <row r="252" spans="2:23" ht="15.75" thickBot="1"/>
    <row r="253" spans="2:23">
      <c r="B253" s="541" t="s">
        <v>242</v>
      </c>
      <c r="C253" s="1797" t="s">
        <v>394</v>
      </c>
      <c r="D253" s="1798"/>
      <c r="E253" s="1798"/>
      <c r="F253" s="1799"/>
      <c r="G253" s="65"/>
      <c r="V253" s="65"/>
      <c r="W253" s="65"/>
    </row>
    <row r="254" spans="2:23">
      <c r="B254" s="547">
        <v>1</v>
      </c>
      <c r="C254" s="191" t="s">
        <v>395</v>
      </c>
      <c r="D254" s="423" t="s">
        <v>396</v>
      </c>
      <c r="E254" s="546" t="e">
        <f>'0.5. Energia i koszty'!K153</f>
        <v>#DIV/0!</v>
      </c>
      <c r="F254" s="155" t="e">
        <f>'0.5. Energia i koszty'!GU153</f>
        <v>#DIV/0!</v>
      </c>
      <c r="G254" s="65"/>
      <c r="V254" s="65"/>
      <c r="W254" s="65"/>
    </row>
    <row r="255" spans="2:23">
      <c r="B255" s="547" t="s">
        <v>222</v>
      </c>
      <c r="C255" s="191" t="s">
        <v>397</v>
      </c>
      <c r="D255" s="423" t="s">
        <v>289</v>
      </c>
      <c r="E255" s="121"/>
      <c r="F255" s="122"/>
      <c r="G255" s="65"/>
      <c r="V255" s="65"/>
      <c r="W255" s="65"/>
    </row>
    <row r="256" spans="2:23">
      <c r="B256" s="1805" t="s">
        <v>224</v>
      </c>
      <c r="C256" s="1711" t="s">
        <v>398</v>
      </c>
      <c r="D256" s="423" t="s">
        <v>396</v>
      </c>
      <c r="E256" s="1800" t="e">
        <f>E254-F254</f>
        <v>#DIV/0!</v>
      </c>
      <c r="F256" s="1801"/>
      <c r="G256" s="65"/>
      <c r="V256" s="65"/>
      <c r="W256" s="65"/>
    </row>
    <row r="257" spans="2:23" ht="15.75" thickBot="1">
      <c r="B257" s="1806"/>
      <c r="C257" s="1718"/>
      <c r="D257" s="427" t="s">
        <v>119</v>
      </c>
      <c r="E257" s="1802" t="e">
        <f>100*E256/E254</f>
        <v>#DIV/0!</v>
      </c>
      <c r="F257" s="1803"/>
      <c r="G257" s="65"/>
      <c r="V257" s="65"/>
      <c r="W257" s="65"/>
    </row>
    <row r="258" spans="2:23" ht="15.75" thickBot="1">
      <c r="G258" s="65"/>
      <c r="N258" s="65"/>
      <c r="O258" s="65"/>
      <c r="V258" s="65"/>
      <c r="W258" s="65"/>
    </row>
    <row r="259" spans="2:23" ht="15.75" thickBot="1">
      <c r="B259" s="112" t="s">
        <v>275</v>
      </c>
      <c r="C259" s="1768" t="s">
        <v>399</v>
      </c>
      <c r="D259" s="1774"/>
      <c r="E259" s="1774"/>
      <c r="F259" s="1775"/>
      <c r="G259" s="65"/>
      <c r="N259" s="65"/>
      <c r="O259" s="65"/>
      <c r="V259" s="65"/>
      <c r="W259" s="65"/>
    </row>
    <row r="260" spans="2:23" ht="15.75" thickBot="1">
      <c r="B260" s="176" t="s">
        <v>202</v>
      </c>
      <c r="C260" s="177" t="s">
        <v>12</v>
      </c>
      <c r="D260" s="1795" t="s">
        <v>400</v>
      </c>
      <c r="E260" s="1796"/>
      <c r="F260" s="178" t="s">
        <v>401</v>
      </c>
      <c r="G260" s="65"/>
      <c r="N260" s="65"/>
      <c r="O260" s="65"/>
      <c r="V260" s="65"/>
      <c r="W260" s="65"/>
    </row>
    <row r="261" spans="2:23">
      <c r="B261" s="179" t="s">
        <v>222</v>
      </c>
      <c r="C261" s="180" t="s">
        <v>402</v>
      </c>
      <c r="D261" s="181" t="s">
        <v>403</v>
      </c>
      <c r="E261" s="182" t="s">
        <v>404</v>
      </c>
      <c r="F261" s="183" t="s">
        <v>405</v>
      </c>
      <c r="G261" s="65"/>
      <c r="V261" s="65"/>
      <c r="W261" s="65"/>
    </row>
    <row r="262" spans="2:23" ht="15.4" customHeight="1">
      <c r="B262" s="184" t="s">
        <v>224</v>
      </c>
      <c r="C262" s="185" t="s">
        <v>406</v>
      </c>
      <c r="D262" s="186" t="s">
        <v>403</v>
      </c>
      <c r="E262" s="187" t="s">
        <v>407</v>
      </c>
      <c r="F262" s="188" t="s">
        <v>79</v>
      </c>
      <c r="G262" s="65"/>
      <c r="V262" s="65"/>
      <c r="W262" s="65"/>
    </row>
    <row r="263" spans="2:23">
      <c r="B263" s="184" t="s">
        <v>227</v>
      </c>
      <c r="C263" s="189" t="s">
        <v>408</v>
      </c>
      <c r="D263" s="186" t="s">
        <v>403</v>
      </c>
      <c r="E263" s="190" t="s">
        <v>409</v>
      </c>
      <c r="F263" s="188" t="s">
        <v>410</v>
      </c>
      <c r="G263" s="65"/>
      <c r="V263" s="65"/>
      <c r="W263" s="65"/>
    </row>
    <row r="264" spans="2:23">
      <c r="B264" s="184" t="s">
        <v>229</v>
      </c>
      <c r="C264" s="191" t="s">
        <v>411</v>
      </c>
      <c r="D264" s="186" t="s">
        <v>403</v>
      </c>
      <c r="E264" s="192" t="s">
        <v>412</v>
      </c>
      <c r="F264" s="377" t="s">
        <v>93</v>
      </c>
      <c r="G264" s="65"/>
      <c r="V264" s="65"/>
      <c r="W264" s="65"/>
    </row>
    <row r="265" spans="2:23">
      <c r="B265" s="184" t="s">
        <v>251</v>
      </c>
      <c r="C265" s="191" t="s">
        <v>413</v>
      </c>
      <c r="D265" s="186" t="s">
        <v>403</v>
      </c>
      <c r="E265" s="193" t="s">
        <v>414</v>
      </c>
      <c r="F265" s="377" t="s">
        <v>95</v>
      </c>
    </row>
    <row r="266" spans="2:23">
      <c r="B266" s="184" t="s">
        <v>233</v>
      </c>
      <c r="C266" s="191" t="s">
        <v>415</v>
      </c>
      <c r="D266" s="186" t="s">
        <v>403</v>
      </c>
      <c r="E266" s="194" t="s">
        <v>416</v>
      </c>
      <c r="F266" s="377" t="s">
        <v>97</v>
      </c>
    </row>
    <row r="267" spans="2:23">
      <c r="B267" s="184" t="s">
        <v>235</v>
      </c>
      <c r="C267" s="191" t="s">
        <v>417</v>
      </c>
      <c r="D267" s="186" t="s">
        <v>403</v>
      </c>
      <c r="E267" s="195" t="s">
        <v>418</v>
      </c>
      <c r="F267" s="377" t="s">
        <v>99</v>
      </c>
    </row>
    <row r="268" spans="2:23">
      <c r="B268" s="184" t="s">
        <v>237</v>
      </c>
      <c r="C268" s="191" t="s">
        <v>419</v>
      </c>
      <c r="D268" s="186" t="s">
        <v>403</v>
      </c>
      <c r="E268" s="196" t="s">
        <v>420</v>
      </c>
      <c r="F268" s="377" t="s">
        <v>109</v>
      </c>
    </row>
    <row r="269" spans="2:23" ht="15.75" thickBot="1">
      <c r="B269" s="176" t="s">
        <v>239</v>
      </c>
      <c r="C269" s="177" t="s">
        <v>421</v>
      </c>
      <c r="D269" s="197" t="s">
        <v>403</v>
      </c>
      <c r="E269" s="198" t="s">
        <v>422</v>
      </c>
      <c r="F269" s="199" t="s">
        <v>116</v>
      </c>
    </row>
    <row r="270" spans="2:23" ht="12.4" customHeight="1" thickBot="1">
      <c r="B270" s="69"/>
      <c r="C270" s="69"/>
      <c r="D270" s="69"/>
      <c r="E270" s="84"/>
      <c r="F270" s="84"/>
    </row>
    <row r="271" spans="2:23" ht="15.75" thickBot="1">
      <c r="B271" s="200" t="s">
        <v>292</v>
      </c>
      <c r="C271" s="1788" t="s">
        <v>423</v>
      </c>
      <c r="D271" s="1789"/>
      <c r="E271" s="1789"/>
      <c r="F271" s="1790"/>
    </row>
    <row r="272" spans="2:23" ht="15.75" thickBot="1">
      <c r="B272" s="1791"/>
      <c r="C272" s="1792"/>
      <c r="D272" s="1792"/>
      <c r="E272" s="1792"/>
      <c r="F272" s="1793"/>
    </row>
    <row r="273" spans="2:6">
      <c r="B273" s="69"/>
      <c r="C273" s="69"/>
      <c r="D273" s="69"/>
      <c r="E273" s="84"/>
      <c r="F273" s="84"/>
    </row>
    <row r="274" spans="2:6">
      <c r="B274" s="69"/>
      <c r="C274" s="69"/>
      <c r="D274" s="69"/>
      <c r="E274" s="84"/>
      <c r="F274" s="84"/>
    </row>
    <row r="275" spans="2:6">
      <c r="B275" s="69"/>
      <c r="C275" s="69"/>
      <c r="D275" s="69"/>
      <c r="E275" s="84"/>
      <c r="F275" s="84"/>
    </row>
    <row r="276" spans="2:6">
      <c r="B276" s="69"/>
      <c r="C276" s="69"/>
      <c r="D276" s="69"/>
      <c r="E276" s="84"/>
      <c r="F276" s="84"/>
    </row>
    <row r="277" spans="2:6">
      <c r="B277" s="69"/>
      <c r="C277" s="69"/>
      <c r="D277" s="69"/>
      <c r="E277" s="84"/>
      <c r="F277" s="84"/>
    </row>
    <row r="278" spans="2:6">
      <c r="B278" s="69"/>
      <c r="C278" s="69"/>
      <c r="D278" s="69"/>
      <c r="E278" s="84"/>
      <c r="F278" s="84"/>
    </row>
    <row r="279" spans="2:6">
      <c r="B279" s="69"/>
      <c r="C279" s="69"/>
      <c r="D279" s="69"/>
      <c r="E279" s="84"/>
      <c r="F279" s="84"/>
    </row>
    <row r="280" spans="2:6">
      <c r="B280" s="69"/>
      <c r="C280" s="69"/>
      <c r="D280" s="69"/>
      <c r="E280" s="84"/>
      <c r="F280" s="84"/>
    </row>
    <row r="281" spans="2:6">
      <c r="B281" s="69"/>
      <c r="C281" s="69"/>
      <c r="D281" s="69"/>
      <c r="E281" s="84"/>
      <c r="F281" s="84"/>
    </row>
  </sheetData>
  <mergeCells count="180">
    <mergeCell ref="B230:B231"/>
    <mergeCell ref="B238:B239"/>
    <mergeCell ref="C238:C239"/>
    <mergeCell ref="B256:B257"/>
    <mergeCell ref="C256:C257"/>
    <mergeCell ref="C218:C219"/>
    <mergeCell ref="B218:B219"/>
    <mergeCell ref="B220:B221"/>
    <mergeCell ref="C220:C221"/>
    <mergeCell ref="B222:B223"/>
    <mergeCell ref="C222:C223"/>
    <mergeCell ref="B224:B225"/>
    <mergeCell ref="C224:C225"/>
    <mergeCell ref="B226:B227"/>
    <mergeCell ref="C226:C227"/>
    <mergeCell ref="C245:F245"/>
    <mergeCell ref="C250:F250"/>
    <mergeCell ref="E239:F239"/>
    <mergeCell ref="E242:F242"/>
    <mergeCell ref="E243:F243"/>
    <mergeCell ref="C241:F241"/>
    <mergeCell ref="E247:F247"/>
    <mergeCell ref="E248:F248"/>
    <mergeCell ref="B185:B186"/>
    <mergeCell ref="B187:B188"/>
    <mergeCell ref="C183:C184"/>
    <mergeCell ref="C185:C186"/>
    <mergeCell ref="C187:C188"/>
    <mergeCell ref="B192:B193"/>
    <mergeCell ref="B194:B195"/>
    <mergeCell ref="B196:B197"/>
    <mergeCell ref="B198:B199"/>
    <mergeCell ref="C192:C193"/>
    <mergeCell ref="C194:C195"/>
    <mergeCell ref="C196:C197"/>
    <mergeCell ref="C198:C199"/>
    <mergeCell ref="B148:B149"/>
    <mergeCell ref="C148:C149"/>
    <mergeCell ref="B150:B151"/>
    <mergeCell ref="C150:C151"/>
    <mergeCell ref="B179:B180"/>
    <mergeCell ref="C179:C180"/>
    <mergeCell ref="B181:B182"/>
    <mergeCell ref="C181:C182"/>
    <mergeCell ref="B183:B184"/>
    <mergeCell ref="C176:F176"/>
    <mergeCell ref="B132:B133"/>
    <mergeCell ref="C135:C136"/>
    <mergeCell ref="B135:B136"/>
    <mergeCell ref="C137:C138"/>
    <mergeCell ref="B137:B138"/>
    <mergeCell ref="C139:C140"/>
    <mergeCell ref="B139:B140"/>
    <mergeCell ref="B145:B146"/>
    <mergeCell ref="C145:C146"/>
    <mergeCell ref="C132:C133"/>
    <mergeCell ref="C271:F271"/>
    <mergeCell ref="B272:F272"/>
    <mergeCell ref="E251:F251"/>
    <mergeCell ref="C259:F259"/>
    <mergeCell ref="D260:E260"/>
    <mergeCell ref="C253:F253"/>
    <mergeCell ref="E256:F256"/>
    <mergeCell ref="E257:F257"/>
    <mergeCell ref="E188:F188"/>
    <mergeCell ref="E213:F213"/>
    <mergeCell ref="E214:F214"/>
    <mergeCell ref="E226:F226"/>
    <mergeCell ref="E227:F227"/>
    <mergeCell ref="C190:F190"/>
    <mergeCell ref="E200:F200"/>
    <mergeCell ref="B200:B201"/>
    <mergeCell ref="C200:C201"/>
    <mergeCell ref="B205:B206"/>
    <mergeCell ref="B207:B208"/>
    <mergeCell ref="B209:B210"/>
    <mergeCell ref="B211:B212"/>
    <mergeCell ref="B213:B214"/>
    <mergeCell ref="C205:C206"/>
    <mergeCell ref="C207:C208"/>
    <mergeCell ref="E187:F187"/>
    <mergeCell ref="C142:F142"/>
    <mergeCell ref="C143:D143"/>
    <mergeCell ref="C153:F153"/>
    <mergeCell ref="C177:F177"/>
    <mergeCell ref="E183:F183"/>
    <mergeCell ref="E184:F184"/>
    <mergeCell ref="E238:F238"/>
    <mergeCell ref="C229:F229"/>
    <mergeCell ref="C236:F236"/>
    <mergeCell ref="C216:F216"/>
    <mergeCell ref="E210:F210"/>
    <mergeCell ref="E222:F222"/>
    <mergeCell ref="E223:F223"/>
    <mergeCell ref="E201:F201"/>
    <mergeCell ref="E196:F196"/>
    <mergeCell ref="E197:F197"/>
    <mergeCell ref="E209:F209"/>
    <mergeCell ref="C203:F203"/>
    <mergeCell ref="C209:C210"/>
    <mergeCell ref="C211:C212"/>
    <mergeCell ref="C213:C214"/>
    <mergeCell ref="C162:F162"/>
    <mergeCell ref="C171:F171"/>
    <mergeCell ref="C96:D96"/>
    <mergeCell ref="C111:F111"/>
    <mergeCell ref="C129:F129"/>
    <mergeCell ref="C130:D130"/>
    <mergeCell ref="C45:F45"/>
    <mergeCell ref="C68:D68"/>
    <mergeCell ref="C73:D73"/>
    <mergeCell ref="C74:D74"/>
    <mergeCell ref="C94:F94"/>
    <mergeCell ref="C95:D95"/>
    <mergeCell ref="C89:C90"/>
    <mergeCell ref="C91:C92"/>
    <mergeCell ref="C120:C121"/>
    <mergeCell ref="C122:C123"/>
    <mergeCell ref="C124:C125"/>
    <mergeCell ref="C126:C127"/>
    <mergeCell ref="C114:C115"/>
    <mergeCell ref="C112:D112"/>
    <mergeCell ref="C46:F46"/>
    <mergeCell ref="C47:D47"/>
    <mergeCell ref="C104:C105"/>
    <mergeCell ref="C106:C107"/>
    <mergeCell ref="C108:C109"/>
    <mergeCell ref="D3:E3"/>
    <mergeCell ref="D4:E4"/>
    <mergeCell ref="C17:F17"/>
    <mergeCell ref="D18:F18"/>
    <mergeCell ref="D19:F19"/>
    <mergeCell ref="D6:F6"/>
    <mergeCell ref="D7:F9"/>
    <mergeCell ref="D10:F12"/>
    <mergeCell ref="D13:F15"/>
    <mergeCell ref="B7:B9"/>
    <mergeCell ref="C7:C9"/>
    <mergeCell ref="C10:C12"/>
    <mergeCell ref="C13:C15"/>
    <mergeCell ref="C35:F35"/>
    <mergeCell ref="D20:F20"/>
    <mergeCell ref="C23:D23"/>
    <mergeCell ref="C24:D24"/>
    <mergeCell ref="C98:C99"/>
    <mergeCell ref="B87:B88"/>
    <mergeCell ref="C87:C88"/>
    <mergeCell ref="B13:B15"/>
    <mergeCell ref="C29:D29"/>
    <mergeCell ref="C30:D30"/>
    <mergeCell ref="B49:B50"/>
    <mergeCell ref="B36:B37"/>
    <mergeCell ref="C36:C37"/>
    <mergeCell ref="B10:B12"/>
    <mergeCell ref="C66:F66"/>
    <mergeCell ref="C67:D67"/>
    <mergeCell ref="C49:C50"/>
    <mergeCell ref="B61:B62"/>
    <mergeCell ref="B63:B64"/>
    <mergeCell ref="C61:C62"/>
    <mergeCell ref="B89:B90"/>
    <mergeCell ref="B91:B92"/>
    <mergeCell ref="C22:D22"/>
    <mergeCell ref="B57:B58"/>
    <mergeCell ref="B59:B60"/>
    <mergeCell ref="C57:C58"/>
    <mergeCell ref="C59:C60"/>
    <mergeCell ref="C63:C64"/>
    <mergeCell ref="C72:F72"/>
    <mergeCell ref="B79:B80"/>
    <mergeCell ref="C79:C80"/>
    <mergeCell ref="B114:B115"/>
    <mergeCell ref="B120:B121"/>
    <mergeCell ref="B122:B123"/>
    <mergeCell ref="B124:B125"/>
    <mergeCell ref="B126:B127"/>
    <mergeCell ref="B98:B99"/>
    <mergeCell ref="B104:B105"/>
    <mergeCell ref="B106:B107"/>
    <mergeCell ref="B108:B109"/>
  </mergeCells>
  <phoneticPr fontId="19" type="noConversion"/>
  <conditionalFormatting sqref="B272:F272">
    <cfRule type="containsBlanks" dxfId="1294" priority="20">
      <formula>LEN(TRIM(B272))=0</formula>
    </cfRule>
  </conditionalFormatting>
  <conditionalFormatting sqref="D7:F7 D10:F10 D13:F13">
    <cfRule type="containsBlanks" dxfId="1293" priority="18">
      <formula>LEN(TRIM(D7))=0</formula>
    </cfRule>
  </conditionalFormatting>
  <conditionalFormatting sqref="E23:F23">
    <cfRule type="containsBlanks" dxfId="1292" priority="17">
      <formula>LEN(TRIM(E23))=0</formula>
    </cfRule>
  </conditionalFormatting>
  <conditionalFormatting sqref="E47:F47">
    <cfRule type="containsBlanks" dxfId="1291" priority="16">
      <formula>LEN(TRIM(E47))=0</formula>
    </cfRule>
  </conditionalFormatting>
  <conditionalFormatting sqref="E67:F67">
    <cfRule type="containsBlanks" dxfId="1290" priority="15">
      <formula>LEN(TRIM(E67))=0</formula>
    </cfRule>
  </conditionalFormatting>
  <conditionalFormatting sqref="E68:F68">
    <cfRule type="containsBlanks" dxfId="1289" priority="14">
      <formula>LEN(TRIM(E68))=0</formula>
    </cfRule>
  </conditionalFormatting>
  <conditionalFormatting sqref="E73:F73">
    <cfRule type="containsBlanks" dxfId="1288" priority="13">
      <formula>LEN(TRIM(E73))=0</formula>
    </cfRule>
  </conditionalFormatting>
  <conditionalFormatting sqref="E74:F74">
    <cfRule type="containsBlanks" dxfId="1287" priority="12">
      <formula>LEN(TRIM(E74))=0</formula>
    </cfRule>
  </conditionalFormatting>
  <conditionalFormatting sqref="E95:F95">
    <cfRule type="containsBlanks" dxfId="1286" priority="11">
      <formula>LEN(TRIM(E95))=0</formula>
    </cfRule>
  </conditionalFormatting>
  <conditionalFormatting sqref="E96:F96">
    <cfRule type="containsBlanks" dxfId="1285" priority="10">
      <formula>LEN(TRIM(E96))=0</formula>
    </cfRule>
  </conditionalFormatting>
  <conditionalFormatting sqref="E112:F112">
    <cfRule type="containsBlanks" dxfId="1284" priority="9">
      <formula>LEN(TRIM(E112))=0</formula>
    </cfRule>
  </conditionalFormatting>
  <conditionalFormatting sqref="E130:F130">
    <cfRule type="containsBlanks" dxfId="1283" priority="8">
      <formula>LEN(TRIM(E130))=0</formula>
    </cfRule>
  </conditionalFormatting>
  <conditionalFormatting sqref="E143:F143">
    <cfRule type="containsBlanks" dxfId="1282" priority="7">
      <formula>LEN(TRIM(E143))=0</formula>
    </cfRule>
  </conditionalFormatting>
  <conditionalFormatting sqref="E255:F255">
    <cfRule type="containsBlanks" dxfId="1281" priority="6">
      <formula>LEN(TRIM(E255))=0</formula>
    </cfRule>
  </conditionalFormatting>
  <conditionalFormatting sqref="E230:F234 E33:F33">
    <cfRule type="containsBlanks" dxfId="1280" priority="5">
      <formula>LEN(TRIM(E33))=0</formula>
    </cfRule>
  </conditionalFormatting>
  <conditionalFormatting sqref="E257:F257">
    <cfRule type="cellIs" dxfId="1279" priority="3" operator="lessThan">
      <formula>30</formula>
    </cfRule>
    <cfRule type="cellIs" dxfId="1278" priority="4" operator="greaterThan">
      <formula>30</formula>
    </cfRule>
  </conditionalFormatting>
  <conditionalFormatting sqref="E126:E127">
    <cfRule type="containsBlanks" dxfId="1277" priority="2">
      <formula>LEN(TRIM(E126))=0</formula>
    </cfRule>
  </conditionalFormatting>
  <conditionalFormatting sqref="F126:F127">
    <cfRule type="containsBlanks" dxfId="1276" priority="1">
      <formula>LEN(TRIM(F126))=0</formula>
    </cfRule>
  </conditionalFormatting>
  <pageMargins left="0.7" right="0.7" top="0.75" bottom="0.75" header="0.3" footer="0.3"/>
  <pageSetup paperSize="9" orientation="portrait" verticalDpi="0" r:id="rId1"/>
  <ignoredErrors>
    <ignoredError sqref="F59"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W213"/>
  <sheetViews>
    <sheetView showGridLines="0" topLeftCell="EH1" zoomScale="115" zoomScaleNormal="115" workbookViewId="0">
      <selection activeCell="CF16" sqref="CF16"/>
    </sheetView>
  </sheetViews>
  <sheetFormatPr defaultColWidth="8.85546875" defaultRowHeight="15"/>
  <cols>
    <col min="1" max="1" width="4" style="1106" customWidth="1"/>
    <col min="2" max="2" width="4.85546875" style="162" customWidth="1"/>
    <col min="3" max="3" width="16.42578125" style="1106" customWidth="1"/>
    <col min="4" max="4" width="6.7109375" style="1106" customWidth="1"/>
    <col min="5" max="5" width="8.5703125" style="1106" customWidth="1"/>
    <col min="6" max="6" width="8.42578125" style="1106" customWidth="1"/>
    <col min="7" max="7" width="8.7109375" style="1106" customWidth="1"/>
    <col min="8" max="8" width="8.85546875" style="1106" customWidth="1"/>
    <col min="9" max="9" width="9.140625" style="1106" customWidth="1"/>
    <col min="10" max="10" width="8.5703125" style="1106" customWidth="1"/>
    <col min="11" max="11" width="8.7109375" style="1106" customWidth="1"/>
    <col min="12" max="12" width="7.7109375" style="1106" customWidth="1"/>
    <col min="13" max="13" width="3" style="1177" customWidth="1"/>
    <col min="14" max="14" width="4.28515625" style="108" customWidth="1"/>
    <col min="15" max="15" width="16" style="1106" customWidth="1"/>
    <col min="16" max="16" width="6.7109375" style="1106" customWidth="1"/>
    <col min="17" max="17" width="8.5703125" style="1106" customWidth="1"/>
    <col min="18" max="18" width="9" style="1106" customWidth="1"/>
    <col min="19" max="19" width="8.85546875" style="1106" customWidth="1"/>
    <col min="20" max="20" width="9" style="1106" customWidth="1"/>
    <col min="21" max="21" width="8.85546875" style="1106"/>
    <col min="22" max="22" width="8.5703125" style="1106" customWidth="1"/>
    <col min="23" max="23" width="8.85546875" style="1106" customWidth="1"/>
    <col min="24" max="24" width="5.7109375" style="1106" customWidth="1"/>
    <col min="25" max="25" width="2.140625" style="1106" customWidth="1"/>
    <col min="26" max="26" width="4.28515625" style="108" customWidth="1"/>
    <col min="27" max="27" width="17.28515625" style="1106" customWidth="1"/>
    <col min="28" max="28" width="6.7109375" style="1106" customWidth="1"/>
    <col min="29" max="29" width="8.7109375" style="1106" customWidth="1"/>
    <col min="30" max="31" width="8.85546875" style="1106"/>
    <col min="32" max="32" width="7.5703125" style="1106" customWidth="1"/>
    <col min="33" max="33" width="8.7109375" style="1106" customWidth="1"/>
    <col min="34" max="34" width="8.85546875" style="1106"/>
    <col min="35" max="35" width="9" style="1106" customWidth="1"/>
    <col min="36" max="36" width="5" style="1106" customWidth="1"/>
    <col min="37" max="37" width="3.28515625" style="1106" customWidth="1"/>
    <col min="38" max="38" width="4.28515625" style="108" customWidth="1"/>
    <col min="39" max="39" width="18.42578125" style="1106" customWidth="1"/>
    <col min="40" max="40" width="6.7109375" style="1106" customWidth="1"/>
    <col min="41" max="41" width="8.5703125" style="1106" customWidth="1"/>
    <col min="42" max="42" width="7.28515625" style="1106" customWidth="1"/>
    <col min="43" max="43" width="8.5703125" style="1106" customWidth="1"/>
    <col min="44" max="44" width="8.28515625" style="1106" customWidth="1"/>
    <col min="45" max="45" width="8.42578125" style="1106" customWidth="1"/>
    <col min="46" max="46" width="8.5703125" style="1106" customWidth="1"/>
    <col min="47" max="47" width="9" style="1106" customWidth="1"/>
    <col min="48" max="48" width="5.42578125" style="1106" customWidth="1"/>
    <col min="49" max="49" width="4.28515625" style="1106" customWidth="1"/>
    <col min="50" max="50" width="4.28515625" style="108" customWidth="1"/>
    <col min="51" max="51" width="19.28515625" style="1267" customWidth="1"/>
    <col min="52" max="52" width="6.7109375" style="1106" customWidth="1"/>
    <col min="53" max="53" width="8.5703125" style="1106" customWidth="1"/>
    <col min="54" max="54" width="8.28515625" style="1106" customWidth="1"/>
    <col min="55" max="55" width="8.5703125" style="1106" customWidth="1"/>
    <col min="56" max="56" width="7.5703125" style="1106" customWidth="1"/>
    <col min="57" max="57" width="8.28515625" style="1106" customWidth="1"/>
    <col min="58" max="59" width="8.5703125" style="1106" customWidth="1"/>
    <col min="60" max="60" width="6.140625" style="1106" customWidth="1"/>
    <col min="61" max="61" width="4.5703125" style="1106" customWidth="1"/>
    <col min="62" max="62" width="4.28515625" style="108" customWidth="1"/>
    <col min="63" max="63" width="18.5703125" style="1267" customWidth="1"/>
    <col min="64" max="64" width="6.7109375" style="1106" customWidth="1"/>
    <col min="65" max="65" width="8.5703125" style="1106" customWidth="1"/>
    <col min="66" max="66" width="7.28515625" style="1106" customWidth="1"/>
    <col min="67" max="67" width="8.5703125" style="1106" customWidth="1"/>
    <col min="68" max="68" width="9.7109375" style="1106" customWidth="1"/>
    <col min="69" max="71" width="8.7109375" style="1106" customWidth="1"/>
    <col min="72" max="72" width="5.85546875" style="1106" customWidth="1"/>
    <col min="73" max="73" width="5.7109375" style="1106" customWidth="1"/>
    <col min="74" max="74" width="4.28515625" style="108" customWidth="1"/>
    <col min="75" max="75" width="17.42578125" style="1106" customWidth="1"/>
    <col min="76" max="76" width="6.7109375" style="1106" customWidth="1"/>
    <col min="77" max="77" width="8.5703125" style="1106" customWidth="1"/>
    <col min="78" max="78" width="7.28515625" style="1106" customWidth="1"/>
    <col min="79" max="79" width="8.5703125" style="1106" customWidth="1"/>
    <col min="80" max="80" width="9.7109375" style="1106" customWidth="1"/>
    <col min="81" max="82" width="8.5703125" style="1106" customWidth="1"/>
    <col min="83" max="83" width="8.7109375" style="1106" customWidth="1"/>
    <col min="84" max="84" width="6.28515625" style="1106" customWidth="1"/>
    <col min="85" max="85" width="6" style="1106" customWidth="1"/>
    <col min="86" max="86" width="4.28515625" style="108" customWidth="1"/>
    <col min="87" max="87" width="18.28515625" style="1106" customWidth="1"/>
    <col min="88" max="88" width="6.7109375" style="1106" customWidth="1"/>
    <col min="89" max="89" width="8.85546875" style="1106"/>
    <col min="90" max="90" width="7.28515625" style="1106" customWidth="1"/>
    <col min="91" max="91" width="8.5703125" style="1106" customWidth="1"/>
    <col min="92" max="92" width="9.140625" style="1106" customWidth="1"/>
    <col min="93" max="93" width="7.28515625" style="1106" customWidth="1"/>
    <col min="94" max="94" width="8.5703125" style="1106" customWidth="1"/>
    <col min="95" max="95" width="8.7109375" style="1106" customWidth="1"/>
    <col min="96" max="96" width="7.140625" style="1106" customWidth="1"/>
    <col min="97" max="97" width="5.42578125" style="1106" customWidth="1"/>
    <col min="98" max="98" width="4.28515625" style="108" customWidth="1"/>
    <col min="99" max="99" width="18.28515625" style="1106" customWidth="1"/>
    <col min="100" max="100" width="6.7109375" style="1106" customWidth="1"/>
    <col min="101" max="102" width="8.5703125" style="1106" customWidth="1"/>
    <col min="103" max="103" width="8.42578125" style="1106" customWidth="1"/>
    <col min="104" max="104" width="8.7109375" style="1106" customWidth="1"/>
    <col min="105" max="105" width="7.28515625" style="1106" customWidth="1"/>
    <col min="106" max="106" width="8.5703125" style="1106" customWidth="1"/>
    <col min="107" max="107" width="8.85546875" style="1106" customWidth="1"/>
    <col min="108" max="108" width="5.7109375" style="1106" customWidth="1"/>
    <col min="109" max="109" width="4" style="1106" customWidth="1"/>
    <col min="110" max="110" width="4.28515625" style="108" customWidth="1"/>
    <col min="111" max="111" width="18.7109375" style="1106" customWidth="1"/>
    <col min="112" max="112" width="6.7109375" style="1106" customWidth="1"/>
    <col min="113" max="114" width="8.5703125" style="1106" customWidth="1"/>
    <col min="115" max="115" width="8.42578125" style="1106" customWidth="1"/>
    <col min="116" max="116" width="7.5703125" style="1106" customWidth="1"/>
    <col min="117" max="117" width="7.28515625" style="1106" customWidth="1"/>
    <col min="118" max="118" width="8.42578125" style="1106" customWidth="1"/>
    <col min="119" max="119" width="9.140625" style="1106" customWidth="1"/>
    <col min="120" max="120" width="5.85546875" style="1106" customWidth="1"/>
    <col min="121" max="121" width="3.7109375" style="1106" customWidth="1"/>
    <col min="122" max="122" width="4.28515625" style="108" customWidth="1"/>
    <col min="123" max="123" width="18.5703125" style="1106" customWidth="1"/>
    <col min="124" max="124" width="7" style="1106" customWidth="1"/>
    <col min="125" max="125" width="8.42578125" style="1106" customWidth="1"/>
    <col min="126" max="126" width="8.7109375" style="1106" customWidth="1"/>
    <col min="127" max="127" width="8.85546875" style="1106"/>
    <col min="128" max="128" width="8.7109375" style="1106" customWidth="1"/>
    <col min="129" max="129" width="7.28515625" style="1106" customWidth="1"/>
    <col min="130" max="130" width="8.42578125" style="1106" customWidth="1"/>
    <col min="131" max="131" width="8.28515625" style="1106" customWidth="1"/>
    <col min="132" max="132" width="6.28515625" style="1106" customWidth="1"/>
    <col min="133" max="133" width="4.7109375" style="1106" customWidth="1"/>
    <col min="134" max="134" width="4.28515625" style="108" customWidth="1"/>
    <col min="135" max="135" width="19.28515625" style="1106" customWidth="1"/>
    <col min="136" max="137" width="8.5703125" style="1106" customWidth="1"/>
    <col min="138" max="138" width="9.42578125" style="1106" customWidth="1"/>
    <col min="139" max="139" width="8.5703125" style="1106" customWidth="1"/>
    <col min="140" max="140" width="8.7109375" style="1106" customWidth="1"/>
    <col min="141" max="141" width="7.28515625" style="1106" customWidth="1"/>
    <col min="142" max="142" width="8.5703125" style="1106" customWidth="1"/>
    <col min="143" max="143" width="8.7109375" style="1106" customWidth="1"/>
    <col min="144" max="145" width="4.42578125" style="1106" customWidth="1"/>
    <col min="146" max="146" width="4.28515625" style="108" customWidth="1"/>
    <col min="147" max="147" width="19.28515625" style="1106" customWidth="1"/>
    <col min="148" max="149" width="8.5703125" style="1106" customWidth="1"/>
    <col min="150" max="150" width="9" style="1106" customWidth="1"/>
    <col min="151" max="151" width="8.42578125" style="1106" customWidth="1"/>
    <col min="152" max="152" width="8.7109375" style="1106" customWidth="1"/>
    <col min="153" max="153" width="7.28515625" style="1106" customWidth="1"/>
    <col min="154" max="154" width="8.5703125" style="1106" customWidth="1"/>
    <col min="155" max="155" width="8.28515625" style="1106" customWidth="1"/>
    <col min="156" max="156" width="4.5703125" style="1106" customWidth="1"/>
    <col min="157" max="157" width="4.28515625" style="1106" customWidth="1"/>
    <col min="158" max="158" width="4.28515625" style="108" customWidth="1"/>
    <col min="159" max="159" width="19.28515625" style="1106" customWidth="1"/>
    <col min="160" max="160" width="7.85546875" style="1106" customWidth="1"/>
    <col min="161" max="161" width="8.5703125" style="1106" customWidth="1"/>
    <col min="162" max="162" width="8.140625" style="1106" customWidth="1"/>
    <col min="163" max="163" width="8.5703125" style="1106" customWidth="1"/>
    <col min="164" max="164" width="8.28515625" style="1106" customWidth="1"/>
    <col min="165" max="165" width="7.28515625" style="1106" customWidth="1"/>
    <col min="166" max="166" width="8.5703125" style="1106" customWidth="1"/>
    <col min="167" max="167" width="8.28515625" style="1106" customWidth="1"/>
    <col min="168" max="168" width="4.42578125" style="1106" customWidth="1"/>
    <col min="169" max="169" width="5.42578125" style="1106" customWidth="1"/>
    <col min="170" max="170" width="4.28515625" style="108" customWidth="1"/>
    <col min="171" max="171" width="19" style="1106" customWidth="1"/>
    <col min="172" max="172" width="8.140625" style="1106" customWidth="1"/>
    <col min="173" max="173" width="8.5703125" style="1106" customWidth="1"/>
    <col min="174" max="174" width="8.28515625" style="1106" customWidth="1"/>
    <col min="175" max="176" width="8.5703125" style="1106" customWidth="1"/>
    <col min="177" max="177" width="7.28515625" style="1106" customWidth="1"/>
    <col min="178" max="178" width="8.5703125" style="1106" customWidth="1"/>
    <col min="179" max="179" width="8.140625" style="1106" customWidth="1"/>
    <col min="180" max="181" width="4.42578125" style="1106" customWidth="1"/>
    <col min="182" max="182" width="4.28515625" style="108" customWidth="1"/>
    <col min="183" max="183" width="19.5703125" style="1106" customWidth="1"/>
    <col min="184" max="184" width="8" style="1106" customWidth="1"/>
    <col min="185" max="185" width="8.5703125" style="1106" customWidth="1"/>
    <col min="186" max="186" width="8.28515625" style="1106" customWidth="1"/>
    <col min="187" max="187" width="8.7109375" style="1106" customWidth="1"/>
    <col min="188" max="188" width="8.5703125" style="1106" customWidth="1"/>
    <col min="189" max="189" width="7.28515625" style="1106" customWidth="1"/>
    <col min="190" max="190" width="8.5703125" style="1106" customWidth="1"/>
    <col min="191" max="191" width="8.42578125" style="1106" customWidth="1"/>
    <col min="192" max="193" width="4.42578125" style="1106" customWidth="1"/>
    <col min="194" max="194" width="4.28515625" style="108" customWidth="1"/>
    <col min="195" max="195" width="19.5703125" style="1106" customWidth="1"/>
    <col min="196" max="196" width="8.28515625" style="1106" customWidth="1"/>
    <col min="197" max="197" width="8.5703125" style="1106" customWidth="1"/>
    <col min="198" max="198" width="8.140625" style="1106" customWidth="1"/>
    <col min="199" max="199" width="8.5703125" style="1106" customWidth="1"/>
    <col min="200" max="200" width="8.7109375" style="1106" customWidth="1"/>
    <col min="201" max="201" width="8.85546875" style="1106"/>
    <col min="202" max="202" width="8.5703125" style="1106" customWidth="1"/>
    <col min="203" max="203" width="8.85546875" style="1106" customWidth="1"/>
    <col min="204" max="204" width="4.42578125" style="1106" customWidth="1"/>
    <col min="205" max="16384" width="8.85546875" style="1106"/>
  </cols>
  <sheetData>
    <row r="1" spans="2:204" ht="19.149999999999999" customHeight="1">
      <c r="B1" s="357" t="s">
        <v>424</v>
      </c>
      <c r="BT1"/>
    </row>
    <row r="2" spans="2:204" ht="15" customHeight="1" thickBot="1">
      <c r="B2" s="84"/>
      <c r="C2" s="1178"/>
      <c r="D2" s="1178"/>
      <c r="E2" s="1178"/>
      <c r="F2" s="1178"/>
      <c r="G2" s="1178"/>
      <c r="H2" s="1178"/>
      <c r="I2" s="1178"/>
      <c r="J2" s="1178"/>
      <c r="K2" s="1178"/>
      <c r="L2" s="1177"/>
      <c r="N2" s="69"/>
      <c r="O2" s="1178"/>
      <c r="P2" s="1178"/>
      <c r="Q2" s="1178"/>
      <c r="R2" s="1178"/>
      <c r="S2" s="1178"/>
      <c r="T2" s="1178"/>
      <c r="U2" s="1178"/>
      <c r="V2" s="1178"/>
      <c r="W2" s="1178"/>
      <c r="X2" s="1178"/>
      <c r="Z2" s="69"/>
      <c r="AA2" s="1178"/>
      <c r="AB2" s="1178"/>
      <c r="AC2" s="1178"/>
      <c r="AD2" s="1178"/>
      <c r="AE2" s="1178"/>
      <c r="AF2" s="1178"/>
      <c r="AG2" s="1178"/>
      <c r="AH2" s="1178"/>
      <c r="AI2" s="1178"/>
      <c r="AJ2" s="1177"/>
      <c r="AL2" s="69"/>
      <c r="AM2" s="1178"/>
      <c r="AN2" s="1178"/>
      <c r="AO2" s="1178"/>
      <c r="AP2" s="1178"/>
      <c r="AQ2" s="1178"/>
      <c r="AR2" s="1178"/>
      <c r="AS2" s="1178"/>
      <c r="AT2" s="1178"/>
      <c r="AU2" s="1178"/>
      <c r="AV2" s="1177"/>
      <c r="AX2" s="69"/>
      <c r="AY2" s="1224"/>
      <c r="AZ2" s="1178"/>
      <c r="BA2" s="1178"/>
      <c r="BB2" s="1178"/>
      <c r="BC2" s="1178"/>
      <c r="BD2" s="1178"/>
      <c r="BE2" s="1178"/>
      <c r="BF2" s="1178"/>
      <c r="BG2" s="1178"/>
      <c r="BH2"/>
      <c r="BJ2" s="69"/>
      <c r="BK2" s="1224"/>
      <c r="BL2" s="1178"/>
      <c r="BM2" s="1178"/>
      <c r="BN2" s="1178"/>
      <c r="BO2" s="1178"/>
      <c r="BP2" s="1178"/>
      <c r="BQ2" s="1178"/>
      <c r="BR2" s="1178"/>
      <c r="BS2" s="1178"/>
      <c r="BT2"/>
      <c r="BV2" s="69"/>
      <c r="BW2" s="1178"/>
      <c r="BX2" s="1178"/>
      <c r="BY2" s="1178"/>
      <c r="BZ2" s="1178"/>
      <c r="CA2" s="1178"/>
      <c r="CB2" s="1178"/>
      <c r="CC2" s="1178"/>
      <c r="CD2" s="1178"/>
      <c r="CE2" s="1178"/>
      <c r="CF2"/>
      <c r="CH2" s="69"/>
      <c r="CI2" s="1178"/>
      <c r="CJ2" s="1178"/>
      <c r="CK2" s="1178"/>
      <c r="CL2" s="1178"/>
      <c r="CM2" s="1178"/>
      <c r="CN2" s="1178"/>
      <c r="CO2" s="1178"/>
      <c r="CP2" s="1178"/>
      <c r="CQ2" s="1178"/>
      <c r="CR2"/>
      <c r="CT2" s="69"/>
      <c r="CU2" s="1178"/>
      <c r="CV2" s="1178"/>
      <c r="CW2" s="1178"/>
      <c r="CX2" s="1178"/>
      <c r="CY2" s="1178"/>
      <c r="CZ2" s="1178"/>
      <c r="DA2" s="1178"/>
      <c r="DB2" s="1178"/>
      <c r="DC2" s="1178"/>
      <c r="DD2"/>
      <c r="DF2" s="69"/>
      <c r="DG2" s="1178"/>
      <c r="DH2" s="1178"/>
      <c r="DI2" s="1178"/>
      <c r="DJ2" s="1178"/>
      <c r="DK2" s="1178"/>
      <c r="DL2" s="1178"/>
      <c r="DM2" s="1178"/>
      <c r="DN2" s="1178"/>
      <c r="DO2" s="1178"/>
      <c r="DP2" s="1178"/>
      <c r="DR2" s="69"/>
      <c r="DS2" s="1178"/>
      <c r="DT2" s="1178"/>
      <c r="DU2" s="1178"/>
      <c r="DV2" s="1178"/>
      <c r="DW2" s="1178"/>
      <c r="DX2" s="1178"/>
      <c r="DY2" s="1178"/>
      <c r="DZ2" s="1178"/>
      <c r="EA2" s="1178"/>
      <c r="EB2"/>
      <c r="ED2" s="69"/>
      <c r="EE2" s="1178"/>
      <c r="EF2" s="1178"/>
      <c r="EG2" s="1178"/>
      <c r="EH2" s="1178"/>
      <c r="EI2" s="1178"/>
      <c r="EJ2" s="1178"/>
      <c r="EK2" s="1178"/>
      <c r="EL2" s="1178"/>
      <c r="EM2" s="1178"/>
      <c r="EN2"/>
      <c r="EP2" s="69"/>
      <c r="EQ2" s="1178"/>
      <c r="ER2" s="1178"/>
      <c r="ES2" s="1178"/>
      <c r="ET2" s="1178"/>
      <c r="EU2" s="1178"/>
      <c r="EV2" s="1178"/>
      <c r="EW2" s="1178"/>
      <c r="EX2" s="1178"/>
      <c r="EY2" s="1178"/>
      <c r="EZ2" s="1178"/>
      <c r="FB2" s="69"/>
      <c r="FC2" s="1178"/>
      <c r="FD2" s="1178"/>
      <c r="FE2" s="1178"/>
      <c r="FF2" s="1178"/>
      <c r="FG2" s="1178"/>
      <c r="FH2" s="1178"/>
      <c r="FI2" s="1178"/>
      <c r="FJ2" s="1178"/>
      <c r="FK2" s="1178"/>
      <c r="FL2" s="1178"/>
      <c r="FN2" s="69"/>
      <c r="FO2" s="1178"/>
      <c r="FP2" s="1178"/>
      <c r="FQ2" s="1178"/>
      <c r="FR2" s="1178"/>
      <c r="FS2" s="1178"/>
      <c r="FT2" s="1178"/>
      <c r="FU2" s="1178"/>
      <c r="FV2" s="1178"/>
      <c r="FW2" s="1178"/>
      <c r="FX2" s="1178"/>
      <c r="FY2" s="1178"/>
      <c r="FZ2" s="69"/>
      <c r="GA2" s="1178"/>
      <c r="GB2" s="1178"/>
      <c r="GC2" s="1178"/>
      <c r="GD2" s="1178"/>
      <c r="GE2" s="1178"/>
      <c r="GF2" s="1178"/>
      <c r="GG2" s="1178"/>
      <c r="GH2" s="1178"/>
      <c r="GI2" s="1178"/>
      <c r="GJ2" s="1178"/>
      <c r="GL2" s="69"/>
      <c r="GM2" s="1178"/>
      <c r="GN2" s="1178"/>
      <c r="GO2" s="1178"/>
      <c r="GP2" s="1178"/>
      <c r="GQ2" s="1178"/>
      <c r="GR2" s="1178"/>
      <c r="GS2" s="1178"/>
      <c r="GT2" s="1178"/>
      <c r="GU2" s="1178"/>
      <c r="GV2" s="1178"/>
    </row>
    <row r="3" spans="2:204" ht="15" customHeight="1" thickBot="1">
      <c r="B3" s="397" t="s">
        <v>11</v>
      </c>
      <c r="C3" s="1179" t="s">
        <v>162</v>
      </c>
      <c r="D3" s="1889" t="s">
        <v>217</v>
      </c>
      <c r="E3" s="1890"/>
      <c r="F3" s="1890"/>
      <c r="G3" s="1890"/>
      <c r="H3" s="1890"/>
      <c r="I3" s="1890"/>
      <c r="J3" s="1890"/>
      <c r="K3" s="1891"/>
      <c r="L3" s="1177"/>
      <c r="N3" s="397" t="s">
        <v>11</v>
      </c>
      <c r="O3" s="1179" t="s">
        <v>425</v>
      </c>
      <c r="P3" s="1819" t="s">
        <v>426</v>
      </c>
      <c r="Q3" s="1820"/>
      <c r="R3" s="1820"/>
      <c r="S3" s="1820"/>
      <c r="T3" s="1820"/>
      <c r="U3" s="1820"/>
      <c r="V3" s="1820"/>
      <c r="W3" s="1821"/>
      <c r="Z3" s="397" t="s">
        <v>11</v>
      </c>
      <c r="AA3" s="1179" t="s">
        <v>427</v>
      </c>
      <c r="AB3" s="1819" t="s">
        <v>428</v>
      </c>
      <c r="AC3" s="1820"/>
      <c r="AD3" s="1820"/>
      <c r="AE3" s="1820"/>
      <c r="AF3" s="1820"/>
      <c r="AG3" s="1820"/>
      <c r="AH3" s="1820"/>
      <c r="AI3" s="1821"/>
      <c r="AJ3" s="1177"/>
      <c r="AL3" s="397" t="s">
        <v>11</v>
      </c>
      <c r="AM3" s="1179" t="s">
        <v>429</v>
      </c>
      <c r="AN3" s="1819" t="s">
        <v>430</v>
      </c>
      <c r="AO3" s="1820"/>
      <c r="AP3" s="1820"/>
      <c r="AQ3" s="1820"/>
      <c r="AR3" s="1820"/>
      <c r="AS3" s="1820"/>
      <c r="AT3" s="1820"/>
      <c r="AU3" s="1821"/>
      <c r="AV3" s="1177"/>
      <c r="AX3" s="397" t="s">
        <v>11</v>
      </c>
      <c r="AY3" s="1268" t="s">
        <v>431</v>
      </c>
      <c r="AZ3" s="1819" t="s">
        <v>432</v>
      </c>
      <c r="BA3" s="1820"/>
      <c r="BB3" s="1820"/>
      <c r="BC3" s="1820"/>
      <c r="BD3" s="1820"/>
      <c r="BE3" s="1820"/>
      <c r="BF3" s="1820"/>
      <c r="BG3" s="1821"/>
      <c r="BH3"/>
      <c r="BJ3" s="397" t="s">
        <v>11</v>
      </c>
      <c r="BK3" s="1268" t="s">
        <v>433</v>
      </c>
      <c r="BL3" s="1819" t="s">
        <v>434</v>
      </c>
      <c r="BM3" s="1820"/>
      <c r="BN3" s="1820"/>
      <c r="BO3" s="1820"/>
      <c r="BP3" s="1820"/>
      <c r="BQ3" s="1820"/>
      <c r="BR3" s="1820"/>
      <c r="BS3" s="1821"/>
      <c r="BT3"/>
      <c r="BV3" s="397" t="s">
        <v>11</v>
      </c>
      <c r="BW3" s="1179" t="s">
        <v>435</v>
      </c>
      <c r="BX3" s="1819" t="s">
        <v>436</v>
      </c>
      <c r="BY3" s="1820"/>
      <c r="BZ3" s="1820"/>
      <c r="CA3" s="1820"/>
      <c r="CB3" s="1820"/>
      <c r="CC3" s="1820"/>
      <c r="CD3" s="1820"/>
      <c r="CE3" s="1821"/>
      <c r="CF3"/>
      <c r="CH3" s="397" t="s">
        <v>11</v>
      </c>
      <c r="CI3" s="1179" t="s">
        <v>437</v>
      </c>
      <c r="CJ3" s="1819" t="s">
        <v>438</v>
      </c>
      <c r="CK3" s="1820"/>
      <c r="CL3" s="1820"/>
      <c r="CM3" s="1820"/>
      <c r="CN3" s="1820"/>
      <c r="CO3" s="1820"/>
      <c r="CP3" s="1820"/>
      <c r="CQ3" s="1821"/>
      <c r="CR3"/>
      <c r="CT3" s="397" t="s">
        <v>11</v>
      </c>
      <c r="CU3" s="1179" t="s">
        <v>439</v>
      </c>
      <c r="CV3" s="1819" t="s">
        <v>440</v>
      </c>
      <c r="CW3" s="1820"/>
      <c r="CX3" s="1820"/>
      <c r="CY3" s="1820"/>
      <c r="CZ3" s="1820"/>
      <c r="DA3" s="1820"/>
      <c r="DB3" s="1820"/>
      <c r="DC3" s="1821"/>
      <c r="DD3"/>
      <c r="DF3" s="397" t="s">
        <v>11</v>
      </c>
      <c r="DG3" s="1179" t="s">
        <v>441</v>
      </c>
      <c r="DH3" s="1819" t="s">
        <v>442</v>
      </c>
      <c r="DI3" s="1820"/>
      <c r="DJ3" s="1820"/>
      <c r="DK3" s="1820"/>
      <c r="DL3" s="1820"/>
      <c r="DM3" s="1820"/>
      <c r="DN3" s="1820"/>
      <c r="DO3" s="1821"/>
      <c r="DP3"/>
      <c r="DR3" s="397" t="s">
        <v>11</v>
      </c>
      <c r="DS3" s="1179" t="s">
        <v>443</v>
      </c>
      <c r="DT3" s="1819" t="s">
        <v>444</v>
      </c>
      <c r="DU3" s="1820"/>
      <c r="DV3" s="1820"/>
      <c r="DW3" s="1820"/>
      <c r="DX3" s="1820"/>
      <c r="DY3" s="1820"/>
      <c r="DZ3" s="1820"/>
      <c r="EA3" s="1821"/>
      <c r="EB3"/>
      <c r="ED3" s="397" t="s">
        <v>11</v>
      </c>
      <c r="EE3" s="1179" t="s">
        <v>445</v>
      </c>
      <c r="EF3" s="1819" t="s">
        <v>446</v>
      </c>
      <c r="EG3" s="1820"/>
      <c r="EH3" s="1820"/>
      <c r="EI3" s="1820"/>
      <c r="EJ3" s="1820"/>
      <c r="EK3" s="1820"/>
      <c r="EL3" s="1820"/>
      <c r="EM3" s="1821"/>
      <c r="EN3"/>
      <c r="EP3" s="397" t="s">
        <v>11</v>
      </c>
      <c r="EQ3" s="1179" t="s">
        <v>447</v>
      </c>
      <c r="ER3" s="1819" t="s">
        <v>448</v>
      </c>
      <c r="ES3" s="1820"/>
      <c r="ET3" s="1820"/>
      <c r="EU3" s="1820"/>
      <c r="EV3" s="1820"/>
      <c r="EW3" s="1820"/>
      <c r="EX3" s="1820"/>
      <c r="EY3" s="1821"/>
      <c r="EZ3"/>
      <c r="FB3" s="397" t="s">
        <v>11</v>
      </c>
      <c r="FC3" s="1179" t="s">
        <v>449</v>
      </c>
      <c r="FD3" s="1819" t="s">
        <v>450</v>
      </c>
      <c r="FE3" s="1820"/>
      <c r="FF3" s="1820"/>
      <c r="FG3" s="1820"/>
      <c r="FH3" s="1820"/>
      <c r="FI3" s="1820"/>
      <c r="FJ3" s="1820"/>
      <c r="FK3" s="1821"/>
      <c r="FL3"/>
      <c r="FN3" s="397" t="s">
        <v>11</v>
      </c>
      <c r="FO3" s="1179" t="s">
        <v>451</v>
      </c>
      <c r="FP3" s="1819" t="s">
        <v>452</v>
      </c>
      <c r="FQ3" s="1820"/>
      <c r="FR3" s="1820"/>
      <c r="FS3" s="1820"/>
      <c r="FT3" s="1820"/>
      <c r="FU3" s="1820"/>
      <c r="FV3" s="1820"/>
      <c r="FW3" s="1821"/>
      <c r="FX3"/>
      <c r="FZ3" s="397" t="s">
        <v>11</v>
      </c>
      <c r="GA3" s="1179" t="s">
        <v>453</v>
      </c>
      <c r="GB3" s="1819" t="s">
        <v>454</v>
      </c>
      <c r="GC3" s="1820"/>
      <c r="GD3" s="1820"/>
      <c r="GE3" s="1820"/>
      <c r="GF3" s="1820"/>
      <c r="GG3" s="1820"/>
      <c r="GH3" s="1820"/>
      <c r="GI3" s="1821"/>
      <c r="GJ3"/>
      <c r="GL3" s="397" t="s">
        <v>11</v>
      </c>
      <c r="GM3" s="1179" t="s">
        <v>455</v>
      </c>
      <c r="GN3" s="1819" t="s">
        <v>456</v>
      </c>
      <c r="GO3" s="1820"/>
      <c r="GP3" s="1820"/>
      <c r="GQ3" s="1820"/>
      <c r="GR3" s="1820"/>
      <c r="GS3" s="1820"/>
      <c r="GT3" s="1820"/>
      <c r="GU3" s="1821"/>
      <c r="GV3"/>
    </row>
    <row r="4" spans="2:204" ht="15" customHeight="1" thickBot="1">
      <c r="L4" s="1177"/>
      <c r="AJ4" s="1177"/>
      <c r="AV4" s="1177"/>
      <c r="BH4"/>
      <c r="BT4"/>
      <c r="CF4"/>
      <c r="CR4"/>
      <c r="DD4"/>
      <c r="EB4"/>
      <c r="EZ4"/>
    </row>
    <row r="5" spans="2:204" s="1178" customFormat="1" ht="15" customHeight="1" thickBot="1">
      <c r="B5" s="2004" t="s">
        <v>457</v>
      </c>
      <c r="C5" s="2005"/>
      <c r="D5" s="2005"/>
      <c r="E5" s="2005"/>
      <c r="F5" s="2005"/>
      <c r="G5" s="2005"/>
      <c r="H5" s="2005"/>
      <c r="I5" s="2005"/>
      <c r="J5" s="2005"/>
      <c r="K5" s="2006"/>
      <c r="M5" s="1180"/>
      <c r="N5" s="1982" t="s">
        <v>457</v>
      </c>
      <c r="O5" s="1983"/>
      <c r="P5" s="1983"/>
      <c r="Q5" s="1983"/>
      <c r="R5" s="1983"/>
      <c r="S5" s="1983"/>
      <c r="T5" s="1983"/>
      <c r="U5" s="1983"/>
      <c r="V5" s="1983"/>
      <c r="W5" s="1984"/>
      <c r="Z5" s="1982" t="s">
        <v>457</v>
      </c>
      <c r="AA5" s="1983"/>
      <c r="AB5" s="1983"/>
      <c r="AC5" s="1983"/>
      <c r="AD5" s="1983"/>
      <c r="AE5" s="1983"/>
      <c r="AF5" s="1983"/>
      <c r="AG5" s="1983"/>
      <c r="AH5" s="1983"/>
      <c r="AI5" s="1984"/>
      <c r="AL5" s="1982" t="s">
        <v>457</v>
      </c>
      <c r="AM5" s="1983"/>
      <c r="AN5" s="1983"/>
      <c r="AO5" s="1983"/>
      <c r="AP5" s="1983"/>
      <c r="AQ5" s="1983"/>
      <c r="AR5" s="1983"/>
      <c r="AS5" s="1983"/>
      <c r="AT5" s="1983"/>
      <c r="AU5" s="1984"/>
      <c r="AV5" s="1177"/>
      <c r="AX5" s="1982" t="s">
        <v>457</v>
      </c>
      <c r="AY5" s="1983"/>
      <c r="AZ5" s="1983"/>
      <c r="BA5" s="1983"/>
      <c r="BB5" s="1983"/>
      <c r="BC5" s="1983"/>
      <c r="BD5" s="1983"/>
      <c r="BE5" s="1983"/>
      <c r="BF5" s="1983"/>
      <c r="BG5" s="1984"/>
      <c r="BJ5" s="1982" t="s">
        <v>457</v>
      </c>
      <c r="BK5" s="1983"/>
      <c r="BL5" s="1983"/>
      <c r="BM5" s="1983"/>
      <c r="BN5" s="1983"/>
      <c r="BO5" s="1983"/>
      <c r="BP5" s="1983"/>
      <c r="BQ5" s="1983"/>
      <c r="BR5" s="1983"/>
      <c r="BS5" s="1984"/>
      <c r="BT5"/>
      <c r="BV5" s="1982" t="s">
        <v>457</v>
      </c>
      <c r="BW5" s="1983"/>
      <c r="BX5" s="1983"/>
      <c r="BY5" s="1983"/>
      <c r="BZ5" s="1983"/>
      <c r="CA5" s="1983"/>
      <c r="CB5" s="1983"/>
      <c r="CC5" s="1983"/>
      <c r="CD5" s="1983"/>
      <c r="CE5" s="1984"/>
      <c r="CF5"/>
      <c r="CH5" s="1982" t="s">
        <v>457</v>
      </c>
      <c r="CI5" s="1983"/>
      <c r="CJ5" s="1983"/>
      <c r="CK5" s="1983"/>
      <c r="CL5" s="1983"/>
      <c r="CM5" s="1983"/>
      <c r="CN5" s="1983"/>
      <c r="CO5" s="1983"/>
      <c r="CP5" s="1983"/>
      <c r="CQ5" s="1984"/>
      <c r="CR5"/>
      <c r="CT5" s="1982" t="s">
        <v>457</v>
      </c>
      <c r="CU5" s="1983"/>
      <c r="CV5" s="1983"/>
      <c r="CW5" s="1983"/>
      <c r="CX5" s="1983"/>
      <c r="CY5" s="1983"/>
      <c r="CZ5" s="1983"/>
      <c r="DA5" s="1983"/>
      <c r="DB5" s="1983"/>
      <c r="DC5" s="1984"/>
      <c r="DF5" s="1982" t="s">
        <v>457</v>
      </c>
      <c r="DG5" s="1983"/>
      <c r="DH5" s="1983"/>
      <c r="DI5" s="1983"/>
      <c r="DJ5" s="1983"/>
      <c r="DK5" s="1983"/>
      <c r="DL5" s="1983"/>
      <c r="DM5" s="1983"/>
      <c r="DN5" s="1983"/>
      <c r="DO5" s="1984"/>
      <c r="DR5" s="1982" t="s">
        <v>457</v>
      </c>
      <c r="DS5" s="1983"/>
      <c r="DT5" s="1983"/>
      <c r="DU5" s="1983"/>
      <c r="DV5" s="1983"/>
      <c r="DW5" s="1983"/>
      <c r="DX5" s="1983"/>
      <c r="DY5" s="1983"/>
      <c r="DZ5" s="1983"/>
      <c r="EA5" s="1984"/>
      <c r="ED5" s="1982" t="s">
        <v>457</v>
      </c>
      <c r="EE5" s="1983"/>
      <c r="EF5" s="1983"/>
      <c r="EG5" s="1983"/>
      <c r="EH5" s="1983"/>
      <c r="EI5" s="1983"/>
      <c r="EJ5" s="1983"/>
      <c r="EK5" s="1983"/>
      <c r="EL5" s="1983"/>
      <c r="EM5" s="1984"/>
      <c r="EP5" s="1982" t="s">
        <v>457</v>
      </c>
      <c r="EQ5" s="1983"/>
      <c r="ER5" s="1983"/>
      <c r="ES5" s="1983"/>
      <c r="ET5" s="1983"/>
      <c r="EU5" s="1983"/>
      <c r="EV5" s="1983"/>
      <c r="EW5" s="1983"/>
      <c r="EX5" s="1983"/>
      <c r="EY5" s="1984"/>
      <c r="FB5" s="1982" t="s">
        <v>457</v>
      </c>
      <c r="FC5" s="1983"/>
      <c r="FD5" s="1983"/>
      <c r="FE5" s="1983"/>
      <c r="FF5" s="1983"/>
      <c r="FG5" s="1983"/>
      <c r="FH5" s="1983"/>
      <c r="FI5" s="1983"/>
      <c r="FJ5" s="1983"/>
      <c r="FK5" s="1984"/>
      <c r="FN5" s="1982" t="s">
        <v>457</v>
      </c>
      <c r="FO5" s="1983"/>
      <c r="FP5" s="1983"/>
      <c r="FQ5" s="1983"/>
      <c r="FR5" s="1983"/>
      <c r="FS5" s="1983"/>
      <c r="FT5" s="1983"/>
      <c r="FU5" s="1983"/>
      <c r="FV5" s="1983"/>
      <c r="FW5" s="1984"/>
      <c r="FZ5" s="1982" t="s">
        <v>457</v>
      </c>
      <c r="GA5" s="1983"/>
      <c r="GB5" s="1983"/>
      <c r="GC5" s="1983"/>
      <c r="GD5" s="1983"/>
      <c r="GE5" s="1983"/>
      <c r="GF5" s="1983"/>
      <c r="GG5" s="1983"/>
      <c r="GH5" s="1983"/>
      <c r="GI5" s="1984"/>
      <c r="GL5" s="1982" t="s">
        <v>457</v>
      </c>
      <c r="GM5" s="1983"/>
      <c r="GN5" s="1983"/>
      <c r="GO5" s="1983"/>
      <c r="GP5" s="1983"/>
      <c r="GQ5" s="1983"/>
      <c r="GR5" s="1983"/>
      <c r="GS5" s="1983"/>
      <c r="GT5" s="1983"/>
      <c r="GU5" s="1984"/>
    </row>
    <row r="6" spans="2:204" s="1178" customFormat="1" ht="15" customHeight="1">
      <c r="B6" s="741">
        <v>1</v>
      </c>
      <c r="C6" s="2003" t="s">
        <v>458</v>
      </c>
      <c r="D6" s="2003"/>
      <c r="E6" s="2003"/>
      <c r="F6" s="2003"/>
      <c r="G6" s="2003"/>
      <c r="H6" s="1181" t="s">
        <v>459</v>
      </c>
      <c r="I6" s="527">
        <f>'1.1. Obiekt'!E35</f>
        <v>0</v>
      </c>
      <c r="J6" s="1906" t="s">
        <v>226</v>
      </c>
      <c r="K6" s="1907"/>
      <c r="M6" s="1180"/>
      <c r="N6" s="1260">
        <v>1</v>
      </c>
      <c r="O6" s="1985" t="s">
        <v>458</v>
      </c>
      <c r="P6" s="1985"/>
      <c r="Q6" s="1985"/>
      <c r="R6" s="1985"/>
      <c r="S6" s="1986"/>
      <c r="T6" s="1182" t="s">
        <v>459</v>
      </c>
      <c r="U6" s="724">
        <f>I6</f>
        <v>0</v>
      </c>
      <c r="V6" s="1987" t="s">
        <v>226</v>
      </c>
      <c r="W6" s="1988"/>
      <c r="Z6" s="1260">
        <v>1</v>
      </c>
      <c r="AA6" s="1985" t="s">
        <v>458</v>
      </c>
      <c r="AB6" s="1985"/>
      <c r="AC6" s="1985"/>
      <c r="AD6" s="1985"/>
      <c r="AE6" s="1986"/>
      <c r="AF6" s="1182" t="s">
        <v>459</v>
      </c>
      <c r="AG6" s="724">
        <f>U6</f>
        <v>0</v>
      </c>
      <c r="AH6" s="1987" t="s">
        <v>226</v>
      </c>
      <c r="AI6" s="1988"/>
      <c r="AL6" s="1260">
        <v>1</v>
      </c>
      <c r="AM6" s="1985" t="s">
        <v>458</v>
      </c>
      <c r="AN6" s="1985"/>
      <c r="AO6" s="1985"/>
      <c r="AP6" s="1985"/>
      <c r="AQ6" s="1986"/>
      <c r="AR6" s="1182" t="s">
        <v>459</v>
      </c>
      <c r="AS6" s="724">
        <f>AG6</f>
        <v>0</v>
      </c>
      <c r="AT6" s="1987" t="s">
        <v>226</v>
      </c>
      <c r="AU6" s="1988"/>
      <c r="AX6" s="1260">
        <v>1</v>
      </c>
      <c r="AY6" s="1985" t="s">
        <v>458</v>
      </c>
      <c r="AZ6" s="1985"/>
      <c r="BA6" s="1985"/>
      <c r="BB6" s="1985"/>
      <c r="BC6" s="1986"/>
      <c r="BD6" s="1182" t="s">
        <v>459</v>
      </c>
      <c r="BE6" s="724">
        <f>AS6</f>
        <v>0</v>
      </c>
      <c r="BF6" s="1987" t="s">
        <v>226</v>
      </c>
      <c r="BG6" s="1988"/>
      <c r="BJ6" s="1260">
        <v>1</v>
      </c>
      <c r="BK6" s="1985" t="s">
        <v>458</v>
      </c>
      <c r="BL6" s="1985"/>
      <c r="BM6" s="1985"/>
      <c r="BN6" s="1985"/>
      <c r="BO6" s="1986"/>
      <c r="BP6" s="1182" t="s">
        <v>459</v>
      </c>
      <c r="BQ6" s="724">
        <f>BE6</f>
        <v>0</v>
      </c>
      <c r="BR6" s="1987" t="s">
        <v>226</v>
      </c>
      <c r="BS6" s="1988"/>
      <c r="BV6" s="1260">
        <v>1</v>
      </c>
      <c r="BW6" s="1985" t="s">
        <v>458</v>
      </c>
      <c r="BX6" s="1985"/>
      <c r="BY6" s="1985"/>
      <c r="BZ6" s="1985"/>
      <c r="CA6" s="1986"/>
      <c r="CB6" s="1182" t="s">
        <v>459</v>
      </c>
      <c r="CC6" s="724">
        <f>BQ6</f>
        <v>0</v>
      </c>
      <c r="CD6" s="1987" t="s">
        <v>226</v>
      </c>
      <c r="CE6" s="1988"/>
      <c r="CH6" s="1260">
        <v>1</v>
      </c>
      <c r="CI6" s="1985" t="s">
        <v>458</v>
      </c>
      <c r="CJ6" s="1985"/>
      <c r="CK6" s="1985"/>
      <c r="CL6" s="1985"/>
      <c r="CM6" s="1986"/>
      <c r="CN6" s="1182" t="s">
        <v>459</v>
      </c>
      <c r="CO6" s="724">
        <f>CC6</f>
        <v>0</v>
      </c>
      <c r="CP6" s="1987" t="s">
        <v>226</v>
      </c>
      <c r="CQ6" s="1988"/>
      <c r="CT6" s="1260">
        <v>1</v>
      </c>
      <c r="CU6" s="1985" t="s">
        <v>458</v>
      </c>
      <c r="CV6" s="1985"/>
      <c r="CW6" s="1985"/>
      <c r="CX6" s="1985"/>
      <c r="CY6" s="1986"/>
      <c r="CZ6" s="1182" t="s">
        <v>459</v>
      </c>
      <c r="DA6" s="724">
        <f>CO6</f>
        <v>0</v>
      </c>
      <c r="DB6" s="1987" t="s">
        <v>226</v>
      </c>
      <c r="DC6" s="1988"/>
      <c r="DF6" s="1260">
        <v>1</v>
      </c>
      <c r="DG6" s="1985" t="s">
        <v>458</v>
      </c>
      <c r="DH6" s="1985"/>
      <c r="DI6" s="1985"/>
      <c r="DJ6" s="1985"/>
      <c r="DK6" s="1986"/>
      <c r="DL6" s="1182" t="s">
        <v>459</v>
      </c>
      <c r="DM6" s="724">
        <f>DA6</f>
        <v>0</v>
      </c>
      <c r="DN6" s="1987" t="s">
        <v>226</v>
      </c>
      <c r="DO6" s="1988"/>
      <c r="DR6" s="1260">
        <v>1</v>
      </c>
      <c r="DS6" s="1985" t="s">
        <v>458</v>
      </c>
      <c r="DT6" s="1985"/>
      <c r="DU6" s="1985"/>
      <c r="DV6" s="1985"/>
      <c r="DW6" s="1986"/>
      <c r="DX6" s="1182" t="s">
        <v>459</v>
      </c>
      <c r="DY6" s="724">
        <f>DM6</f>
        <v>0</v>
      </c>
      <c r="DZ6" s="1987" t="s">
        <v>226</v>
      </c>
      <c r="EA6" s="1988"/>
      <c r="ED6" s="1260">
        <v>1</v>
      </c>
      <c r="EE6" s="1985" t="s">
        <v>458</v>
      </c>
      <c r="EF6" s="1985"/>
      <c r="EG6" s="1985"/>
      <c r="EH6" s="1985"/>
      <c r="EI6" s="1986"/>
      <c r="EJ6" s="1182" t="s">
        <v>459</v>
      </c>
      <c r="EK6" s="724">
        <f>DY6</f>
        <v>0</v>
      </c>
      <c r="EL6" s="1987" t="s">
        <v>226</v>
      </c>
      <c r="EM6" s="1988"/>
      <c r="EP6" s="1260">
        <v>1</v>
      </c>
      <c r="EQ6" s="1985" t="s">
        <v>458</v>
      </c>
      <c r="ER6" s="1985"/>
      <c r="ES6" s="1985"/>
      <c r="ET6" s="1985"/>
      <c r="EU6" s="1986"/>
      <c r="EV6" s="1182" t="s">
        <v>459</v>
      </c>
      <c r="EW6" s="724">
        <f>EK6</f>
        <v>0</v>
      </c>
      <c r="EX6" s="1987" t="s">
        <v>226</v>
      </c>
      <c r="EY6" s="1988"/>
      <c r="FB6" s="1260">
        <v>1</v>
      </c>
      <c r="FC6" s="1985" t="s">
        <v>458</v>
      </c>
      <c r="FD6" s="1985"/>
      <c r="FE6" s="1985"/>
      <c r="FF6" s="1985"/>
      <c r="FG6" s="1986"/>
      <c r="FH6" s="1182" t="s">
        <v>459</v>
      </c>
      <c r="FI6" s="724">
        <f>EW6</f>
        <v>0</v>
      </c>
      <c r="FJ6" s="1987" t="s">
        <v>226</v>
      </c>
      <c r="FK6" s="1988"/>
      <c r="FN6" s="1260">
        <v>1</v>
      </c>
      <c r="FO6" s="1985" t="s">
        <v>458</v>
      </c>
      <c r="FP6" s="1985"/>
      <c r="FQ6" s="1985"/>
      <c r="FR6" s="1985"/>
      <c r="FS6" s="1986"/>
      <c r="FT6" s="1182" t="s">
        <v>459</v>
      </c>
      <c r="FU6" s="724">
        <f>FI6</f>
        <v>0</v>
      </c>
      <c r="FV6" s="1987" t="s">
        <v>226</v>
      </c>
      <c r="FW6" s="1988"/>
      <c r="FZ6" s="1260">
        <v>1</v>
      </c>
      <c r="GA6" s="1985" t="s">
        <v>458</v>
      </c>
      <c r="GB6" s="1985"/>
      <c r="GC6" s="1985"/>
      <c r="GD6" s="1985"/>
      <c r="GE6" s="1986"/>
      <c r="GF6" s="1182" t="s">
        <v>459</v>
      </c>
      <c r="GG6" s="724">
        <f>FU6</f>
        <v>0</v>
      </c>
      <c r="GH6" s="1987" t="s">
        <v>226</v>
      </c>
      <c r="GI6" s="1988"/>
      <c r="GL6" s="1260">
        <v>1</v>
      </c>
      <c r="GM6" s="1985" t="s">
        <v>458</v>
      </c>
      <c r="GN6" s="1985"/>
      <c r="GO6" s="1985"/>
      <c r="GP6" s="1985"/>
      <c r="GQ6" s="1986"/>
      <c r="GR6" s="1182" t="s">
        <v>459</v>
      </c>
      <c r="GS6" s="724">
        <f>GG6</f>
        <v>0</v>
      </c>
      <c r="GT6" s="1987" t="s">
        <v>226</v>
      </c>
      <c r="GU6" s="1988"/>
    </row>
    <row r="7" spans="2:204" s="1178" customFormat="1" ht="15" customHeight="1">
      <c r="B7" s="789">
        <v>2</v>
      </c>
      <c r="C7" s="1989" t="s">
        <v>460</v>
      </c>
      <c r="D7" s="1989"/>
      <c r="E7" s="1989"/>
      <c r="F7" s="1989"/>
      <c r="G7" s="1989"/>
      <c r="H7" s="1183" t="s">
        <v>461</v>
      </c>
      <c r="I7" s="493">
        <f>'1.1. Obiekt'!F42</f>
        <v>0</v>
      </c>
      <c r="J7" s="1912" t="s">
        <v>226</v>
      </c>
      <c r="K7" s="1990"/>
      <c r="M7" s="1180"/>
      <c r="N7" s="789">
        <v>2</v>
      </c>
      <c r="O7" s="1989" t="s">
        <v>460</v>
      </c>
      <c r="P7" s="1989"/>
      <c r="Q7" s="1989"/>
      <c r="R7" s="1989"/>
      <c r="S7" s="1989"/>
      <c r="T7" s="1183" t="s">
        <v>461</v>
      </c>
      <c r="U7" s="493">
        <f>I7</f>
        <v>0</v>
      </c>
      <c r="V7" s="1912" t="s">
        <v>226</v>
      </c>
      <c r="W7" s="1990"/>
      <c r="Z7" s="789">
        <v>2</v>
      </c>
      <c r="AA7" s="1989" t="s">
        <v>460</v>
      </c>
      <c r="AB7" s="1989"/>
      <c r="AC7" s="1989"/>
      <c r="AD7" s="1989"/>
      <c r="AE7" s="1989"/>
      <c r="AF7" s="1183" t="s">
        <v>461</v>
      </c>
      <c r="AG7" s="493">
        <f>U7</f>
        <v>0</v>
      </c>
      <c r="AH7" s="1912" t="s">
        <v>226</v>
      </c>
      <c r="AI7" s="1990"/>
      <c r="AL7" s="789">
        <v>2</v>
      </c>
      <c r="AM7" s="1989" t="s">
        <v>460</v>
      </c>
      <c r="AN7" s="1989"/>
      <c r="AO7" s="1989"/>
      <c r="AP7" s="1989"/>
      <c r="AQ7" s="1989"/>
      <c r="AR7" s="1183" t="s">
        <v>461</v>
      </c>
      <c r="AS7" s="493">
        <f>AG7</f>
        <v>0</v>
      </c>
      <c r="AT7" s="1912" t="s">
        <v>226</v>
      </c>
      <c r="AU7" s="1990"/>
      <c r="AX7" s="789">
        <v>2</v>
      </c>
      <c r="AY7" s="1989" t="s">
        <v>460</v>
      </c>
      <c r="AZ7" s="1989"/>
      <c r="BA7" s="1989"/>
      <c r="BB7" s="1989"/>
      <c r="BC7" s="1989"/>
      <c r="BD7" s="1183" t="s">
        <v>461</v>
      </c>
      <c r="BE7" s="493">
        <f>'1.1. Obiekt'!O42</f>
        <v>0</v>
      </c>
      <c r="BF7" s="1912" t="s">
        <v>226</v>
      </c>
      <c r="BG7" s="1990"/>
      <c r="BJ7" s="789">
        <v>2</v>
      </c>
      <c r="BK7" s="1989" t="s">
        <v>460</v>
      </c>
      <c r="BL7" s="1989"/>
      <c r="BM7" s="1989"/>
      <c r="BN7" s="1989"/>
      <c r="BO7" s="1989"/>
      <c r="BP7" s="1183" t="s">
        <v>461</v>
      </c>
      <c r="BQ7" s="493">
        <f>BE7</f>
        <v>0</v>
      </c>
      <c r="BR7" s="1912" t="s">
        <v>226</v>
      </c>
      <c r="BS7" s="1990"/>
      <c r="BV7" s="789">
        <v>2</v>
      </c>
      <c r="BW7" s="1989" t="s">
        <v>460</v>
      </c>
      <c r="BX7" s="1989"/>
      <c r="BY7" s="1989"/>
      <c r="BZ7" s="1989"/>
      <c r="CA7" s="1989"/>
      <c r="CB7" s="1183" t="s">
        <v>461</v>
      </c>
      <c r="CC7" s="493">
        <f>BQ7</f>
        <v>0</v>
      </c>
      <c r="CD7" s="1912" t="s">
        <v>226</v>
      </c>
      <c r="CE7" s="1990"/>
      <c r="CH7" s="789">
        <v>2</v>
      </c>
      <c r="CI7" s="1989" t="s">
        <v>460</v>
      </c>
      <c r="CJ7" s="1989"/>
      <c r="CK7" s="1989"/>
      <c r="CL7" s="1989"/>
      <c r="CM7" s="1989"/>
      <c r="CN7" s="1183" t="s">
        <v>461</v>
      </c>
      <c r="CO7" s="493">
        <f>CC7</f>
        <v>0</v>
      </c>
      <c r="CP7" s="1912" t="s">
        <v>226</v>
      </c>
      <c r="CQ7" s="1990"/>
      <c r="CT7" s="789">
        <v>2</v>
      </c>
      <c r="CU7" s="1989" t="s">
        <v>460</v>
      </c>
      <c r="CV7" s="1989"/>
      <c r="CW7" s="1989"/>
      <c r="CX7" s="1989"/>
      <c r="CY7" s="1989"/>
      <c r="CZ7" s="1183" t="s">
        <v>461</v>
      </c>
      <c r="DA7" s="493">
        <f>CO7</f>
        <v>0</v>
      </c>
      <c r="DB7" s="1912" t="s">
        <v>226</v>
      </c>
      <c r="DC7" s="1990"/>
      <c r="DF7" s="789">
        <v>2</v>
      </c>
      <c r="DG7" s="1989" t="s">
        <v>460</v>
      </c>
      <c r="DH7" s="1989"/>
      <c r="DI7" s="1989"/>
      <c r="DJ7" s="1989"/>
      <c r="DK7" s="1989"/>
      <c r="DL7" s="1183" t="s">
        <v>461</v>
      </c>
      <c r="DM7" s="493">
        <f>DA7</f>
        <v>0</v>
      </c>
      <c r="DN7" s="1912" t="s">
        <v>226</v>
      </c>
      <c r="DO7" s="1990"/>
      <c r="DR7" s="789">
        <v>2</v>
      </c>
      <c r="DS7" s="1989" t="s">
        <v>460</v>
      </c>
      <c r="DT7" s="1989"/>
      <c r="DU7" s="1989"/>
      <c r="DV7" s="1989"/>
      <c r="DW7" s="1989"/>
      <c r="DX7" s="1183" t="s">
        <v>461</v>
      </c>
      <c r="DY7" s="493">
        <f>DM7</f>
        <v>0</v>
      </c>
      <c r="DZ7" s="1912" t="s">
        <v>226</v>
      </c>
      <c r="EA7" s="1990"/>
      <c r="ED7" s="789">
        <v>2</v>
      </c>
      <c r="EE7" s="1989" t="s">
        <v>460</v>
      </c>
      <c r="EF7" s="1989"/>
      <c r="EG7" s="1989"/>
      <c r="EH7" s="1989"/>
      <c r="EI7" s="1989"/>
      <c r="EJ7" s="1183" t="s">
        <v>461</v>
      </c>
      <c r="EK7" s="493">
        <f>DY7</f>
        <v>0</v>
      </c>
      <c r="EL7" s="1912" t="s">
        <v>226</v>
      </c>
      <c r="EM7" s="1990"/>
      <c r="EP7" s="789">
        <v>2</v>
      </c>
      <c r="EQ7" s="1989" t="s">
        <v>460</v>
      </c>
      <c r="ER7" s="1989"/>
      <c r="ES7" s="1989"/>
      <c r="ET7" s="1989"/>
      <c r="EU7" s="1989"/>
      <c r="EV7" s="1183" t="s">
        <v>461</v>
      </c>
      <c r="EW7" s="493">
        <f>EK7</f>
        <v>0</v>
      </c>
      <c r="EX7" s="1912" t="s">
        <v>226</v>
      </c>
      <c r="EY7" s="1990"/>
      <c r="FB7" s="789">
        <v>2</v>
      </c>
      <c r="FC7" s="1989" t="s">
        <v>460</v>
      </c>
      <c r="FD7" s="1989"/>
      <c r="FE7" s="1989"/>
      <c r="FF7" s="1989"/>
      <c r="FG7" s="1989"/>
      <c r="FH7" s="1183" t="s">
        <v>461</v>
      </c>
      <c r="FI7" s="493">
        <f>EW7</f>
        <v>0</v>
      </c>
      <c r="FJ7" s="1912" t="s">
        <v>226</v>
      </c>
      <c r="FK7" s="1990"/>
      <c r="FN7" s="789">
        <v>2</v>
      </c>
      <c r="FO7" s="1989" t="s">
        <v>460</v>
      </c>
      <c r="FP7" s="1989"/>
      <c r="FQ7" s="1989"/>
      <c r="FR7" s="1989"/>
      <c r="FS7" s="1989"/>
      <c r="FT7" s="1183" t="s">
        <v>461</v>
      </c>
      <c r="FU7" s="493">
        <f>FI7</f>
        <v>0</v>
      </c>
      <c r="FV7" s="1912" t="s">
        <v>226</v>
      </c>
      <c r="FW7" s="1990"/>
      <c r="FZ7" s="789">
        <v>2</v>
      </c>
      <c r="GA7" s="1989" t="s">
        <v>460</v>
      </c>
      <c r="GB7" s="1989"/>
      <c r="GC7" s="1989"/>
      <c r="GD7" s="1989"/>
      <c r="GE7" s="1989"/>
      <c r="GF7" s="1183" t="s">
        <v>461</v>
      </c>
      <c r="GG7" s="493">
        <f>FU7</f>
        <v>0</v>
      </c>
      <c r="GH7" s="1912" t="s">
        <v>226</v>
      </c>
      <c r="GI7" s="1990"/>
      <c r="GL7" s="789">
        <v>2</v>
      </c>
      <c r="GM7" s="1989" t="s">
        <v>460</v>
      </c>
      <c r="GN7" s="1989"/>
      <c r="GO7" s="1989"/>
      <c r="GP7" s="1989"/>
      <c r="GQ7" s="1989"/>
      <c r="GR7" s="1183" t="s">
        <v>461</v>
      </c>
      <c r="GS7" s="493">
        <f>GG7</f>
        <v>0</v>
      </c>
      <c r="GT7" s="1912" t="s">
        <v>226</v>
      </c>
      <c r="GU7" s="1990"/>
    </row>
    <row r="8" spans="2:204" s="1178" customFormat="1" ht="15" customHeight="1" thickBot="1">
      <c r="B8" s="789">
        <v>3</v>
      </c>
      <c r="C8" s="1989" t="s">
        <v>462</v>
      </c>
      <c r="D8" s="1989"/>
      <c r="E8" s="1989"/>
      <c r="F8" s="1989"/>
      <c r="G8" s="1989"/>
      <c r="H8" s="1183" t="s">
        <v>463</v>
      </c>
      <c r="I8" s="493">
        <f>'1.1. Obiekt'!F44</f>
        <v>0</v>
      </c>
      <c r="J8" s="1912" t="s">
        <v>226</v>
      </c>
      <c r="K8" s="1990"/>
      <c r="M8" s="1180"/>
      <c r="N8" s="790">
        <v>3</v>
      </c>
      <c r="O8" s="1991" t="s">
        <v>462</v>
      </c>
      <c r="P8" s="1991"/>
      <c r="Q8" s="1991"/>
      <c r="R8" s="1991"/>
      <c r="S8" s="1991"/>
      <c r="T8" s="1184" t="s">
        <v>463</v>
      </c>
      <c r="U8" s="559">
        <f>I8</f>
        <v>0</v>
      </c>
      <c r="V8" s="1918" t="s">
        <v>226</v>
      </c>
      <c r="W8" s="1992"/>
      <c r="Z8" s="790">
        <v>3</v>
      </c>
      <c r="AA8" s="1991" t="s">
        <v>462</v>
      </c>
      <c r="AB8" s="1991"/>
      <c r="AC8" s="1991"/>
      <c r="AD8" s="1991"/>
      <c r="AE8" s="1991"/>
      <c r="AF8" s="1184" t="s">
        <v>463</v>
      </c>
      <c r="AG8" s="559">
        <f>U8</f>
        <v>0</v>
      </c>
      <c r="AH8" s="1918" t="s">
        <v>226</v>
      </c>
      <c r="AI8" s="1992"/>
      <c r="AL8" s="790">
        <v>3</v>
      </c>
      <c r="AM8" s="1991" t="s">
        <v>462</v>
      </c>
      <c r="AN8" s="1991"/>
      <c r="AO8" s="1991"/>
      <c r="AP8" s="1991"/>
      <c r="AQ8" s="1991"/>
      <c r="AR8" s="1184" t="s">
        <v>463</v>
      </c>
      <c r="AS8" s="559">
        <f>'1.1. Obiekt'!O44</f>
        <v>0</v>
      </c>
      <c r="AT8" s="1918" t="s">
        <v>226</v>
      </c>
      <c r="AU8" s="1992"/>
      <c r="AX8" s="790">
        <v>3</v>
      </c>
      <c r="AY8" s="1991" t="s">
        <v>462</v>
      </c>
      <c r="AZ8" s="1991"/>
      <c r="BA8" s="1991"/>
      <c r="BB8" s="1991"/>
      <c r="BC8" s="1991"/>
      <c r="BD8" s="1184" t="s">
        <v>463</v>
      </c>
      <c r="BE8" s="559">
        <f>AS8</f>
        <v>0</v>
      </c>
      <c r="BF8" s="1918" t="s">
        <v>226</v>
      </c>
      <c r="BG8" s="1992"/>
      <c r="BJ8" s="790">
        <v>3</v>
      </c>
      <c r="BK8" s="1991" t="s">
        <v>462</v>
      </c>
      <c r="BL8" s="1991"/>
      <c r="BM8" s="1991"/>
      <c r="BN8" s="1991"/>
      <c r="BO8" s="1991"/>
      <c r="BP8" s="1184" t="s">
        <v>463</v>
      </c>
      <c r="BQ8" s="559">
        <f>BE8</f>
        <v>0</v>
      </c>
      <c r="BR8" s="1918" t="s">
        <v>226</v>
      </c>
      <c r="BS8" s="1992"/>
      <c r="BV8" s="790">
        <v>3</v>
      </c>
      <c r="BW8" s="1991" t="s">
        <v>462</v>
      </c>
      <c r="BX8" s="1991"/>
      <c r="BY8" s="1991"/>
      <c r="BZ8" s="1991"/>
      <c r="CA8" s="1991"/>
      <c r="CB8" s="1184" t="s">
        <v>463</v>
      </c>
      <c r="CC8" s="559">
        <f>BQ8</f>
        <v>0</v>
      </c>
      <c r="CD8" s="1918" t="s">
        <v>226</v>
      </c>
      <c r="CE8" s="1992"/>
      <c r="CH8" s="790">
        <v>3</v>
      </c>
      <c r="CI8" s="1991" t="s">
        <v>462</v>
      </c>
      <c r="CJ8" s="1991"/>
      <c r="CK8" s="1991"/>
      <c r="CL8" s="1991"/>
      <c r="CM8" s="1991"/>
      <c r="CN8" s="1184" t="s">
        <v>463</v>
      </c>
      <c r="CO8" s="559">
        <f>CC8</f>
        <v>0</v>
      </c>
      <c r="CP8" s="1918" t="s">
        <v>226</v>
      </c>
      <c r="CQ8" s="1992"/>
      <c r="CT8" s="790">
        <v>3</v>
      </c>
      <c r="CU8" s="1991" t="s">
        <v>462</v>
      </c>
      <c r="CV8" s="1991"/>
      <c r="CW8" s="1991"/>
      <c r="CX8" s="1991"/>
      <c r="CY8" s="1991"/>
      <c r="CZ8" s="1184" t="s">
        <v>463</v>
      </c>
      <c r="DA8" s="559">
        <f>CO8</f>
        <v>0</v>
      </c>
      <c r="DB8" s="1918" t="s">
        <v>226</v>
      </c>
      <c r="DC8" s="1992"/>
      <c r="DF8" s="790">
        <v>3</v>
      </c>
      <c r="DG8" s="1991" t="s">
        <v>462</v>
      </c>
      <c r="DH8" s="1991"/>
      <c r="DI8" s="1991"/>
      <c r="DJ8" s="1991"/>
      <c r="DK8" s="1991"/>
      <c r="DL8" s="1184" t="s">
        <v>463</v>
      </c>
      <c r="DM8" s="559">
        <f>DA8</f>
        <v>0</v>
      </c>
      <c r="DN8" s="1918" t="s">
        <v>226</v>
      </c>
      <c r="DO8" s="1992"/>
      <c r="DR8" s="790">
        <v>3</v>
      </c>
      <c r="DS8" s="1991" t="s">
        <v>462</v>
      </c>
      <c r="DT8" s="1991"/>
      <c r="DU8" s="1991"/>
      <c r="DV8" s="1991"/>
      <c r="DW8" s="1991"/>
      <c r="DX8" s="1184" t="s">
        <v>463</v>
      </c>
      <c r="DY8" s="559">
        <f>DM8</f>
        <v>0</v>
      </c>
      <c r="DZ8" s="1918" t="s">
        <v>226</v>
      </c>
      <c r="EA8" s="1992"/>
      <c r="ED8" s="790">
        <v>3</v>
      </c>
      <c r="EE8" s="1991" t="s">
        <v>462</v>
      </c>
      <c r="EF8" s="1991"/>
      <c r="EG8" s="1991"/>
      <c r="EH8" s="1991"/>
      <c r="EI8" s="1991"/>
      <c r="EJ8" s="1184" t="s">
        <v>463</v>
      </c>
      <c r="EK8" s="559">
        <f>DY8</f>
        <v>0</v>
      </c>
      <c r="EL8" s="1918" t="s">
        <v>226</v>
      </c>
      <c r="EM8" s="1992"/>
      <c r="EP8" s="790">
        <v>3</v>
      </c>
      <c r="EQ8" s="1991" t="s">
        <v>462</v>
      </c>
      <c r="ER8" s="1991"/>
      <c r="ES8" s="1991"/>
      <c r="ET8" s="1991"/>
      <c r="EU8" s="1991"/>
      <c r="EV8" s="1184" t="s">
        <v>463</v>
      </c>
      <c r="EW8" s="559">
        <f>EK8</f>
        <v>0</v>
      </c>
      <c r="EX8" s="1918" t="s">
        <v>226</v>
      </c>
      <c r="EY8" s="1992"/>
      <c r="FB8" s="790">
        <v>3</v>
      </c>
      <c r="FC8" s="1991" t="s">
        <v>462</v>
      </c>
      <c r="FD8" s="1991"/>
      <c r="FE8" s="1991"/>
      <c r="FF8" s="1991"/>
      <c r="FG8" s="1991"/>
      <c r="FH8" s="1184" t="s">
        <v>463</v>
      </c>
      <c r="FI8" s="559">
        <f>EW8</f>
        <v>0</v>
      </c>
      <c r="FJ8" s="1918" t="s">
        <v>226</v>
      </c>
      <c r="FK8" s="1992"/>
      <c r="FN8" s="790">
        <v>3</v>
      </c>
      <c r="FO8" s="1991" t="s">
        <v>462</v>
      </c>
      <c r="FP8" s="1991"/>
      <c r="FQ8" s="1991"/>
      <c r="FR8" s="1991"/>
      <c r="FS8" s="1991"/>
      <c r="FT8" s="1184" t="s">
        <v>463</v>
      </c>
      <c r="FU8" s="559">
        <f>FI8</f>
        <v>0</v>
      </c>
      <c r="FV8" s="1918" t="s">
        <v>226</v>
      </c>
      <c r="FW8" s="1992"/>
      <c r="FZ8" s="790">
        <v>3</v>
      </c>
      <c r="GA8" s="1991" t="s">
        <v>462</v>
      </c>
      <c r="GB8" s="1991"/>
      <c r="GC8" s="1991"/>
      <c r="GD8" s="1991"/>
      <c r="GE8" s="1991"/>
      <c r="GF8" s="1184" t="s">
        <v>463</v>
      </c>
      <c r="GG8" s="559">
        <f>FU8</f>
        <v>0</v>
      </c>
      <c r="GH8" s="1918" t="s">
        <v>226</v>
      </c>
      <c r="GI8" s="1992"/>
      <c r="GL8" s="790">
        <v>3</v>
      </c>
      <c r="GM8" s="1991" t="s">
        <v>462</v>
      </c>
      <c r="GN8" s="1991"/>
      <c r="GO8" s="1991"/>
      <c r="GP8" s="1991"/>
      <c r="GQ8" s="1991"/>
      <c r="GR8" s="1184" t="s">
        <v>463</v>
      </c>
      <c r="GS8" s="559">
        <f>GG8</f>
        <v>0</v>
      </c>
      <c r="GT8" s="1918" t="s">
        <v>226</v>
      </c>
      <c r="GU8" s="1992"/>
    </row>
    <row r="9" spans="2:204" s="1178" customFormat="1" ht="15" customHeight="1" thickBot="1">
      <c r="B9" s="790">
        <v>4</v>
      </c>
      <c r="C9" s="1991" t="s">
        <v>464</v>
      </c>
      <c r="D9" s="1991"/>
      <c r="E9" s="1991"/>
      <c r="F9" s="1991"/>
      <c r="G9" s="1991"/>
      <c r="H9" s="1184" t="s">
        <v>465</v>
      </c>
      <c r="I9" s="559">
        <f>'1.1. Obiekt'!G35</f>
        <v>0</v>
      </c>
      <c r="J9" s="1918" t="s">
        <v>466</v>
      </c>
      <c r="K9" s="1992"/>
      <c r="M9" s="1180"/>
      <c r="N9" s="733">
        <v>4</v>
      </c>
      <c r="O9" s="1993" t="s">
        <v>464</v>
      </c>
      <c r="P9" s="1993"/>
      <c r="Q9" s="1993"/>
      <c r="R9" s="1993"/>
      <c r="S9" s="1994"/>
      <c r="T9" s="1185" t="s">
        <v>465</v>
      </c>
      <c r="U9" s="858">
        <f>I9</f>
        <v>0</v>
      </c>
      <c r="V9" s="1995" t="s">
        <v>466</v>
      </c>
      <c r="W9" s="1996"/>
      <c r="Z9" s="733">
        <v>4</v>
      </c>
      <c r="AA9" s="1993" t="s">
        <v>464</v>
      </c>
      <c r="AB9" s="1993"/>
      <c r="AC9" s="1993"/>
      <c r="AD9" s="1993"/>
      <c r="AE9" s="1994"/>
      <c r="AF9" s="1185" t="s">
        <v>465</v>
      </c>
      <c r="AG9" s="858">
        <f>U9</f>
        <v>0</v>
      </c>
      <c r="AH9" s="1995" t="s">
        <v>466</v>
      </c>
      <c r="AI9" s="1996"/>
      <c r="AL9" s="733">
        <v>4</v>
      </c>
      <c r="AM9" s="1993" t="s">
        <v>464</v>
      </c>
      <c r="AN9" s="1993"/>
      <c r="AO9" s="1993"/>
      <c r="AP9" s="1993"/>
      <c r="AQ9" s="1994"/>
      <c r="AR9" s="1185" t="s">
        <v>465</v>
      </c>
      <c r="AS9" s="858">
        <f>AG9</f>
        <v>0</v>
      </c>
      <c r="AT9" s="1995" t="s">
        <v>466</v>
      </c>
      <c r="AU9" s="1996"/>
      <c r="AX9" s="733">
        <v>4</v>
      </c>
      <c r="AY9" s="1993" t="s">
        <v>464</v>
      </c>
      <c r="AZ9" s="1993"/>
      <c r="BA9" s="1993"/>
      <c r="BB9" s="1993"/>
      <c r="BC9" s="1994"/>
      <c r="BD9" s="1185" t="s">
        <v>465</v>
      </c>
      <c r="BE9" s="858">
        <f>AS9</f>
        <v>0</v>
      </c>
      <c r="BF9" s="1995" t="s">
        <v>466</v>
      </c>
      <c r="BG9" s="1996"/>
      <c r="BJ9" s="733">
        <v>4</v>
      </c>
      <c r="BK9" s="1993" t="s">
        <v>464</v>
      </c>
      <c r="BL9" s="1993"/>
      <c r="BM9" s="1993"/>
      <c r="BN9" s="1993"/>
      <c r="BO9" s="1994"/>
      <c r="BP9" s="1185" t="s">
        <v>465</v>
      </c>
      <c r="BQ9" s="858">
        <f>BE9</f>
        <v>0</v>
      </c>
      <c r="BR9" s="1995" t="s">
        <v>466</v>
      </c>
      <c r="BS9" s="1996"/>
      <c r="BV9" s="733">
        <v>4</v>
      </c>
      <c r="BW9" s="1993" t="s">
        <v>464</v>
      </c>
      <c r="BX9" s="1993"/>
      <c r="BY9" s="1993"/>
      <c r="BZ9" s="1993"/>
      <c r="CA9" s="1994"/>
      <c r="CB9" s="1185" t="s">
        <v>465</v>
      </c>
      <c r="CC9" s="858">
        <f>BQ9</f>
        <v>0</v>
      </c>
      <c r="CD9" s="1995" t="s">
        <v>466</v>
      </c>
      <c r="CE9" s="1996"/>
      <c r="CH9" s="733">
        <v>4</v>
      </c>
      <c r="CI9" s="1993" t="s">
        <v>464</v>
      </c>
      <c r="CJ9" s="1993"/>
      <c r="CK9" s="1993"/>
      <c r="CL9" s="1993"/>
      <c r="CM9" s="1994"/>
      <c r="CN9" s="1185" t="s">
        <v>465</v>
      </c>
      <c r="CO9" s="858">
        <f>CC9</f>
        <v>0</v>
      </c>
      <c r="CP9" s="1995" t="s">
        <v>466</v>
      </c>
      <c r="CQ9" s="1996"/>
      <c r="CT9" s="733">
        <v>4</v>
      </c>
      <c r="CU9" s="1993" t="s">
        <v>464</v>
      </c>
      <c r="CV9" s="1993"/>
      <c r="CW9" s="1993"/>
      <c r="CX9" s="1993"/>
      <c r="CY9" s="1994"/>
      <c r="CZ9" s="1185" t="s">
        <v>465</v>
      </c>
      <c r="DA9" s="858">
        <f>CO9</f>
        <v>0</v>
      </c>
      <c r="DB9" s="1995" t="s">
        <v>466</v>
      </c>
      <c r="DC9" s="1996"/>
      <c r="DF9" s="733">
        <v>4</v>
      </c>
      <c r="DG9" s="1993" t="s">
        <v>464</v>
      </c>
      <c r="DH9" s="1993"/>
      <c r="DI9" s="1993"/>
      <c r="DJ9" s="1993"/>
      <c r="DK9" s="1994"/>
      <c r="DL9" s="1185" t="s">
        <v>465</v>
      </c>
      <c r="DM9" s="858">
        <f>DA9</f>
        <v>0</v>
      </c>
      <c r="DN9" s="1995" t="s">
        <v>466</v>
      </c>
      <c r="DO9" s="1996"/>
      <c r="DR9" s="733">
        <v>4</v>
      </c>
      <c r="DS9" s="1993" t="s">
        <v>464</v>
      </c>
      <c r="DT9" s="1993"/>
      <c r="DU9" s="1993"/>
      <c r="DV9" s="1993"/>
      <c r="DW9" s="1994"/>
      <c r="DX9" s="1185" t="s">
        <v>465</v>
      </c>
      <c r="DY9" s="858">
        <f>DM9</f>
        <v>0</v>
      </c>
      <c r="DZ9" s="1995" t="s">
        <v>466</v>
      </c>
      <c r="EA9" s="1996"/>
      <c r="ED9" s="733">
        <v>4</v>
      </c>
      <c r="EE9" s="1993" t="s">
        <v>464</v>
      </c>
      <c r="EF9" s="1993"/>
      <c r="EG9" s="1993"/>
      <c r="EH9" s="1993"/>
      <c r="EI9" s="1994"/>
      <c r="EJ9" s="1185" t="s">
        <v>465</v>
      </c>
      <c r="EK9" s="858">
        <f>DY9</f>
        <v>0</v>
      </c>
      <c r="EL9" s="1995" t="s">
        <v>466</v>
      </c>
      <c r="EM9" s="1996"/>
      <c r="EP9" s="733">
        <v>4</v>
      </c>
      <c r="EQ9" s="1993" t="s">
        <v>464</v>
      </c>
      <c r="ER9" s="1993"/>
      <c r="ES9" s="1993"/>
      <c r="ET9" s="1993"/>
      <c r="EU9" s="1994"/>
      <c r="EV9" s="1185" t="s">
        <v>465</v>
      </c>
      <c r="EW9" s="858">
        <f>EK9</f>
        <v>0</v>
      </c>
      <c r="EX9" s="1995" t="s">
        <v>466</v>
      </c>
      <c r="EY9" s="1996"/>
      <c r="FB9" s="733">
        <v>4</v>
      </c>
      <c r="FC9" s="1993" t="s">
        <v>464</v>
      </c>
      <c r="FD9" s="1993"/>
      <c r="FE9" s="1993"/>
      <c r="FF9" s="1993"/>
      <c r="FG9" s="1994"/>
      <c r="FH9" s="1185" t="s">
        <v>465</v>
      </c>
      <c r="FI9" s="858">
        <f>EW9</f>
        <v>0</v>
      </c>
      <c r="FJ9" s="1995" t="s">
        <v>466</v>
      </c>
      <c r="FK9" s="1996"/>
      <c r="FN9" s="733">
        <v>4</v>
      </c>
      <c r="FO9" s="1993" t="s">
        <v>464</v>
      </c>
      <c r="FP9" s="1993"/>
      <c r="FQ9" s="1993"/>
      <c r="FR9" s="1993"/>
      <c r="FS9" s="1994"/>
      <c r="FT9" s="1185" t="s">
        <v>465</v>
      </c>
      <c r="FU9" s="858">
        <f>FI9</f>
        <v>0</v>
      </c>
      <c r="FV9" s="1995" t="s">
        <v>466</v>
      </c>
      <c r="FW9" s="1996"/>
      <c r="FZ9" s="733">
        <v>4</v>
      </c>
      <c r="GA9" s="1993" t="s">
        <v>464</v>
      </c>
      <c r="GB9" s="1993"/>
      <c r="GC9" s="1993"/>
      <c r="GD9" s="1993"/>
      <c r="GE9" s="1994"/>
      <c r="GF9" s="1185" t="s">
        <v>465</v>
      </c>
      <c r="GG9" s="858">
        <f>FU9</f>
        <v>0</v>
      </c>
      <c r="GH9" s="1995" t="s">
        <v>466</v>
      </c>
      <c r="GI9" s="1996"/>
      <c r="GL9" s="733">
        <v>4</v>
      </c>
      <c r="GM9" s="1993" t="s">
        <v>464</v>
      </c>
      <c r="GN9" s="1993"/>
      <c r="GO9" s="1993"/>
      <c r="GP9" s="1993"/>
      <c r="GQ9" s="1994"/>
      <c r="GR9" s="1185" t="s">
        <v>465</v>
      </c>
      <c r="GS9" s="858">
        <f>GG9</f>
        <v>0</v>
      </c>
      <c r="GT9" s="1995" t="s">
        <v>466</v>
      </c>
      <c r="GU9" s="1996"/>
    </row>
    <row r="10" spans="2:204" s="1178" customFormat="1" ht="15" customHeight="1" thickBot="1">
      <c r="B10" s="1261"/>
      <c r="C10" s="1186"/>
      <c r="D10" s="1186"/>
      <c r="E10" s="1186"/>
      <c r="F10" s="1186"/>
      <c r="G10" s="1186"/>
      <c r="I10" s="1187"/>
      <c r="L10" s="1186"/>
      <c r="M10" s="1180"/>
      <c r="N10" s="1261"/>
      <c r="O10" s="1186"/>
      <c r="P10" s="1186"/>
      <c r="Q10" s="1186"/>
      <c r="R10" s="1186"/>
      <c r="S10" s="1186"/>
      <c r="U10" s="1187"/>
      <c r="X10" s="1186"/>
      <c r="Z10" s="1261"/>
      <c r="AA10" s="1186"/>
      <c r="AB10" s="1186"/>
      <c r="AC10" s="1186"/>
      <c r="AD10" s="1186"/>
      <c r="AE10" s="1186"/>
      <c r="AG10" s="1187"/>
      <c r="AJ10" s="1186"/>
      <c r="AL10" s="1261"/>
      <c r="AM10" s="1186"/>
      <c r="AN10" s="1186"/>
      <c r="AO10" s="1186"/>
      <c r="AP10" s="1186"/>
      <c r="AQ10" s="1186"/>
      <c r="AS10" s="1187"/>
      <c r="AV10" s="1186"/>
      <c r="AX10" s="1261"/>
      <c r="AY10" s="1269"/>
      <c r="AZ10" s="1186"/>
      <c r="BA10" s="1186"/>
      <c r="BB10" s="1186"/>
      <c r="BC10" s="1186"/>
      <c r="BE10" s="1187"/>
      <c r="BH10" s="1186"/>
      <c r="BJ10" s="1261"/>
      <c r="BK10" s="1269"/>
      <c r="BL10" s="1186"/>
      <c r="BM10" s="1186"/>
      <c r="BN10" s="1186"/>
      <c r="BO10" s="1186"/>
      <c r="BQ10" s="1187"/>
      <c r="BT10" s="1186"/>
      <c r="BV10" s="1261"/>
      <c r="BW10" s="1186"/>
      <c r="BX10" s="1186"/>
      <c r="BY10" s="1186"/>
      <c r="BZ10" s="1186"/>
      <c r="CA10" s="1186"/>
      <c r="CC10" s="1187"/>
      <c r="CF10" s="1186"/>
      <c r="CH10" s="1261"/>
      <c r="CI10" s="1186"/>
      <c r="CJ10" s="1186"/>
      <c r="CK10" s="1186"/>
      <c r="CL10" s="1186"/>
      <c r="CM10" s="1186"/>
      <c r="CO10" s="1187"/>
      <c r="CR10" s="1186"/>
      <c r="CT10" s="1261"/>
      <c r="CU10" s="1186"/>
      <c r="CV10" s="1186"/>
      <c r="CW10" s="1186"/>
      <c r="CX10" s="1186"/>
      <c r="CY10" s="1186"/>
      <c r="DA10" s="1187"/>
      <c r="DD10" s="1186"/>
      <c r="DF10" s="1261"/>
      <c r="DG10" s="1186"/>
      <c r="DH10" s="1186"/>
      <c r="DI10" s="1186"/>
      <c r="DJ10" s="1186"/>
      <c r="DK10" s="1186"/>
      <c r="DM10" s="1187"/>
      <c r="DP10" s="1186"/>
      <c r="DR10" s="1261"/>
      <c r="DS10" s="1186"/>
      <c r="DT10" s="1186"/>
      <c r="DU10" s="1186"/>
      <c r="DV10" s="1186"/>
      <c r="DW10" s="1186"/>
      <c r="DY10" s="1187"/>
      <c r="EB10" s="1186"/>
      <c r="ED10" s="1261"/>
      <c r="EE10" s="1186"/>
      <c r="EF10" s="1186"/>
      <c r="EG10" s="1186"/>
      <c r="EH10" s="1186"/>
      <c r="EI10" s="1186"/>
      <c r="EK10" s="1187"/>
      <c r="EN10" s="1186"/>
      <c r="EP10" s="1261"/>
      <c r="EQ10" s="1186"/>
      <c r="ER10" s="1186"/>
      <c r="ES10" s="1186"/>
      <c r="ET10" s="1186"/>
      <c r="EU10" s="1186"/>
      <c r="EW10" s="1187"/>
      <c r="EZ10" s="1186"/>
      <c r="FB10" s="1261"/>
      <c r="FC10" s="1186"/>
      <c r="FD10" s="1186"/>
      <c r="FE10" s="1186"/>
      <c r="FF10" s="1186"/>
      <c r="FG10" s="1186"/>
      <c r="FI10" s="1187"/>
      <c r="FL10" s="1186"/>
      <c r="FN10" s="1261"/>
      <c r="FO10" s="1186"/>
      <c r="FP10" s="1186"/>
      <c r="FQ10" s="1186"/>
      <c r="FR10" s="1186"/>
      <c r="FS10" s="1186"/>
      <c r="FU10" s="1187"/>
      <c r="FX10" s="1186"/>
      <c r="FZ10" s="1261"/>
      <c r="GA10" s="1186"/>
      <c r="GB10" s="1186"/>
      <c r="GC10" s="1186"/>
      <c r="GD10" s="1186"/>
      <c r="GE10" s="1186"/>
      <c r="GG10" s="1187"/>
      <c r="GJ10" s="1186"/>
      <c r="GL10" s="1261"/>
      <c r="GM10" s="1186"/>
      <c r="GN10" s="1186"/>
      <c r="GO10" s="1186"/>
      <c r="GP10" s="1186"/>
      <c r="GQ10" s="1186"/>
      <c r="GS10" s="1187"/>
      <c r="GV10" s="1186"/>
    </row>
    <row r="11" spans="2:204" s="1178" customFormat="1" ht="15" customHeight="1" thickBot="1">
      <c r="B11" s="71" t="s">
        <v>79</v>
      </c>
      <c r="C11" s="1903" t="s">
        <v>467</v>
      </c>
      <c r="D11" s="1903"/>
      <c r="E11" s="1903"/>
      <c r="F11" s="1903"/>
      <c r="G11" s="1903"/>
      <c r="H11" s="1903"/>
      <c r="I11" s="1903"/>
      <c r="J11" s="1903"/>
      <c r="K11" s="1904"/>
      <c r="L11" s="1186"/>
      <c r="M11" s="1180"/>
      <c r="N11" s="71" t="s">
        <v>79</v>
      </c>
      <c r="O11" s="1903" t="s">
        <v>468</v>
      </c>
      <c r="P11" s="1903"/>
      <c r="Q11" s="1903"/>
      <c r="R11" s="1903"/>
      <c r="S11" s="1903"/>
      <c r="T11" s="1903"/>
      <c r="U11" s="1903"/>
      <c r="V11" s="1903"/>
      <c r="W11" s="1904"/>
      <c r="X11" s="1186"/>
      <c r="Z11" s="71" t="s">
        <v>79</v>
      </c>
      <c r="AA11" s="1903" t="s">
        <v>468</v>
      </c>
      <c r="AB11" s="1903"/>
      <c r="AC11" s="1903"/>
      <c r="AD11" s="1903"/>
      <c r="AE11" s="1903"/>
      <c r="AF11" s="1903"/>
      <c r="AG11" s="1903"/>
      <c r="AH11" s="1903"/>
      <c r="AI11" s="1904"/>
      <c r="AJ11" s="1186"/>
      <c r="AL11" s="71" t="s">
        <v>79</v>
      </c>
      <c r="AM11" s="1903" t="s">
        <v>468</v>
      </c>
      <c r="AN11" s="1903"/>
      <c r="AO11" s="1903"/>
      <c r="AP11" s="1903"/>
      <c r="AQ11" s="1903"/>
      <c r="AR11" s="1903"/>
      <c r="AS11" s="1903"/>
      <c r="AT11" s="1903"/>
      <c r="AU11" s="1904"/>
      <c r="AV11" s="1186"/>
      <c r="AX11" s="71" t="s">
        <v>79</v>
      </c>
      <c r="AY11" s="1903" t="s">
        <v>468</v>
      </c>
      <c r="AZ11" s="1903"/>
      <c r="BA11" s="1903"/>
      <c r="BB11" s="1903"/>
      <c r="BC11" s="1903"/>
      <c r="BD11" s="1903"/>
      <c r="BE11" s="1903"/>
      <c r="BF11" s="1903"/>
      <c r="BG11" s="1904"/>
      <c r="BH11" s="1186"/>
      <c r="BJ11" s="71" t="s">
        <v>79</v>
      </c>
      <c r="BK11" s="1903" t="s">
        <v>468</v>
      </c>
      <c r="BL11" s="1903"/>
      <c r="BM11" s="1903"/>
      <c r="BN11" s="1903"/>
      <c r="BO11" s="1903"/>
      <c r="BP11" s="1903"/>
      <c r="BQ11" s="1903"/>
      <c r="BR11" s="1903"/>
      <c r="BS11" s="1904"/>
      <c r="BT11" s="1186"/>
      <c r="BV11" s="71" t="s">
        <v>79</v>
      </c>
      <c r="BW11" s="1903" t="s">
        <v>468</v>
      </c>
      <c r="BX11" s="1903"/>
      <c r="BY11" s="1903"/>
      <c r="BZ11" s="1903"/>
      <c r="CA11" s="1903"/>
      <c r="CB11" s="1903"/>
      <c r="CC11" s="1903"/>
      <c r="CD11" s="1903"/>
      <c r="CE11" s="1904"/>
      <c r="CF11" s="1186"/>
      <c r="CH11" s="71" t="s">
        <v>79</v>
      </c>
      <c r="CI11" s="1903" t="s">
        <v>468</v>
      </c>
      <c r="CJ11" s="1903"/>
      <c r="CK11" s="1903"/>
      <c r="CL11" s="1903"/>
      <c r="CM11" s="1903"/>
      <c r="CN11" s="1903"/>
      <c r="CO11" s="1903"/>
      <c r="CP11" s="1903"/>
      <c r="CQ11" s="1904"/>
      <c r="CR11" s="1186"/>
      <c r="CT11" s="71" t="s">
        <v>79</v>
      </c>
      <c r="CU11" s="1903" t="s">
        <v>468</v>
      </c>
      <c r="CV11" s="1903"/>
      <c r="CW11" s="1903"/>
      <c r="CX11" s="1903"/>
      <c r="CY11" s="1903"/>
      <c r="CZ11" s="1903"/>
      <c r="DA11" s="1903"/>
      <c r="DB11" s="1903"/>
      <c r="DC11" s="1904"/>
      <c r="DD11" s="1186"/>
      <c r="DF11" s="71" t="s">
        <v>79</v>
      </c>
      <c r="DG11" s="1903" t="s">
        <v>468</v>
      </c>
      <c r="DH11" s="1903"/>
      <c r="DI11" s="1903"/>
      <c r="DJ11" s="1903"/>
      <c r="DK11" s="1903"/>
      <c r="DL11" s="1903"/>
      <c r="DM11" s="1903"/>
      <c r="DN11" s="1903"/>
      <c r="DO11" s="1904"/>
      <c r="DP11" s="1186"/>
      <c r="DR11" s="71" t="s">
        <v>79</v>
      </c>
      <c r="DS11" s="1903" t="s">
        <v>468</v>
      </c>
      <c r="DT11" s="1903"/>
      <c r="DU11" s="1903"/>
      <c r="DV11" s="1903"/>
      <c r="DW11" s="1903"/>
      <c r="DX11" s="1903"/>
      <c r="DY11" s="1903"/>
      <c r="DZ11" s="1903"/>
      <c r="EA11" s="1904"/>
      <c r="EB11" s="1186"/>
      <c r="ED11" s="71" t="s">
        <v>79</v>
      </c>
      <c r="EE11" s="1903" t="s">
        <v>468</v>
      </c>
      <c r="EF11" s="1903"/>
      <c r="EG11" s="1903"/>
      <c r="EH11" s="1903"/>
      <c r="EI11" s="1903"/>
      <c r="EJ11" s="1903"/>
      <c r="EK11" s="1903"/>
      <c r="EL11" s="1903"/>
      <c r="EM11" s="1904"/>
      <c r="EN11" s="1186"/>
      <c r="EP11" s="71" t="s">
        <v>79</v>
      </c>
      <c r="EQ11" s="1903" t="s">
        <v>468</v>
      </c>
      <c r="ER11" s="1903"/>
      <c r="ES11" s="1903"/>
      <c r="ET11" s="1903"/>
      <c r="EU11" s="1903"/>
      <c r="EV11" s="1903"/>
      <c r="EW11" s="1903"/>
      <c r="EX11" s="1903"/>
      <c r="EY11" s="1904"/>
      <c r="EZ11" s="1186"/>
      <c r="FB11" s="71" t="s">
        <v>79</v>
      </c>
      <c r="FC11" s="1903" t="s">
        <v>468</v>
      </c>
      <c r="FD11" s="1903"/>
      <c r="FE11" s="1903"/>
      <c r="FF11" s="1903"/>
      <c r="FG11" s="1903"/>
      <c r="FH11" s="1903"/>
      <c r="FI11" s="1903"/>
      <c r="FJ11" s="1903"/>
      <c r="FK11" s="1904"/>
      <c r="FL11" s="1186"/>
      <c r="FN11" s="71" t="s">
        <v>79</v>
      </c>
      <c r="FO11" s="1903" t="s">
        <v>468</v>
      </c>
      <c r="FP11" s="1903"/>
      <c r="FQ11" s="1903"/>
      <c r="FR11" s="1903"/>
      <c r="FS11" s="1903"/>
      <c r="FT11" s="1903"/>
      <c r="FU11" s="1903"/>
      <c r="FV11" s="1903"/>
      <c r="FW11" s="1904"/>
      <c r="FX11" s="1186"/>
      <c r="FZ11" s="71" t="s">
        <v>79</v>
      </c>
      <c r="GA11" s="1903" t="s">
        <v>468</v>
      </c>
      <c r="GB11" s="1903"/>
      <c r="GC11" s="1903"/>
      <c r="GD11" s="1903"/>
      <c r="GE11" s="1903"/>
      <c r="GF11" s="1903"/>
      <c r="GG11" s="1903"/>
      <c r="GH11" s="1903"/>
      <c r="GI11" s="1904"/>
      <c r="GJ11" s="1186"/>
      <c r="GL11" s="71" t="s">
        <v>79</v>
      </c>
      <c r="GM11" s="1903" t="s">
        <v>468</v>
      </c>
      <c r="GN11" s="1903"/>
      <c r="GO11" s="1903"/>
      <c r="GP11" s="1903"/>
      <c r="GQ11" s="1903"/>
      <c r="GR11" s="1903"/>
      <c r="GS11" s="1903"/>
      <c r="GT11" s="1903"/>
      <c r="GU11" s="1904"/>
      <c r="GV11" s="1186"/>
    </row>
    <row r="12" spans="2:204" s="1178" customFormat="1" ht="15" customHeight="1">
      <c r="B12" s="741">
        <v>1</v>
      </c>
      <c r="C12" s="1880" t="s">
        <v>469</v>
      </c>
      <c r="D12" s="1881"/>
      <c r="E12" s="1881"/>
      <c r="F12" s="1881"/>
      <c r="G12" s="1997"/>
      <c r="H12" s="1165" t="s">
        <v>470</v>
      </c>
      <c r="I12" s="527">
        <f>'1.2. System grzewczy'!E53</f>
        <v>0</v>
      </c>
      <c r="J12" s="1906" t="s">
        <v>257</v>
      </c>
      <c r="K12" s="1907"/>
      <c r="M12" s="1180"/>
      <c r="N12" s="741">
        <v>1</v>
      </c>
      <c r="O12" s="1880" t="s">
        <v>469</v>
      </c>
      <c r="P12" s="1881"/>
      <c r="Q12" s="1881"/>
      <c r="R12" s="1881"/>
      <c r="S12" s="1997"/>
      <c r="T12" s="1165" t="s">
        <v>470</v>
      </c>
      <c r="U12" s="527">
        <f>'1.2. System grzewczy'!L53</f>
        <v>0</v>
      </c>
      <c r="V12" s="1906" t="s">
        <v>257</v>
      </c>
      <c r="W12" s="1907"/>
      <c r="Z12" s="741">
        <v>1</v>
      </c>
      <c r="AA12" s="1880" t="s">
        <v>469</v>
      </c>
      <c r="AB12" s="1881"/>
      <c r="AC12" s="1881"/>
      <c r="AD12" s="1881"/>
      <c r="AE12" s="1997"/>
      <c r="AF12" s="1165" t="s">
        <v>470</v>
      </c>
      <c r="AG12" s="527">
        <f>'1.2. System grzewczy'!S53</f>
        <v>0</v>
      </c>
      <c r="AH12" s="1906" t="s">
        <v>257</v>
      </c>
      <c r="AI12" s="1907"/>
      <c r="AL12" s="741">
        <v>1</v>
      </c>
      <c r="AM12" s="1880" t="s">
        <v>469</v>
      </c>
      <c r="AN12" s="1881"/>
      <c r="AO12" s="1881"/>
      <c r="AP12" s="1881"/>
      <c r="AQ12" s="1997"/>
      <c r="AR12" s="1165" t="s">
        <v>470</v>
      </c>
      <c r="AS12" s="527">
        <f>'1.2. System grzewczy'!Z53</f>
        <v>0</v>
      </c>
      <c r="AT12" s="1906" t="s">
        <v>257</v>
      </c>
      <c r="AU12" s="1907"/>
      <c r="AX12" s="741">
        <v>1</v>
      </c>
      <c r="AY12" s="1880" t="s">
        <v>469</v>
      </c>
      <c r="AZ12" s="1881"/>
      <c r="BA12" s="1881"/>
      <c r="BB12" s="1881"/>
      <c r="BC12" s="1997"/>
      <c r="BD12" s="1165" t="s">
        <v>470</v>
      </c>
      <c r="BE12" s="527">
        <f>'1.2. System grzewczy'!AG53</f>
        <v>0</v>
      </c>
      <c r="BF12" s="1906" t="s">
        <v>257</v>
      </c>
      <c r="BG12" s="1907"/>
      <c r="BJ12" s="741">
        <v>1</v>
      </c>
      <c r="BK12" s="1880" t="s">
        <v>469</v>
      </c>
      <c r="BL12" s="1881"/>
      <c r="BM12" s="1881"/>
      <c r="BN12" s="1881"/>
      <c r="BO12" s="1997"/>
      <c r="BP12" s="1165" t="s">
        <v>470</v>
      </c>
      <c r="BQ12" s="527">
        <f>'1.2. System grzewczy'!AN53</f>
        <v>0</v>
      </c>
      <c r="BR12" s="1906" t="s">
        <v>257</v>
      </c>
      <c r="BS12" s="1907"/>
      <c r="BV12" s="741">
        <v>1</v>
      </c>
      <c r="BW12" s="1880" t="s">
        <v>469</v>
      </c>
      <c r="BX12" s="1881"/>
      <c r="BY12" s="1881"/>
      <c r="BZ12" s="1881"/>
      <c r="CA12" s="1997"/>
      <c r="CB12" s="1165" t="s">
        <v>470</v>
      </c>
      <c r="CC12" s="527">
        <f t="shared" ref="CC12:CC13" si="0">BQ12</f>
        <v>0</v>
      </c>
      <c r="CD12" s="1906" t="s">
        <v>257</v>
      </c>
      <c r="CE12" s="1907"/>
      <c r="CH12" s="741">
        <v>1</v>
      </c>
      <c r="CI12" s="1880" t="s">
        <v>469</v>
      </c>
      <c r="CJ12" s="1881"/>
      <c r="CK12" s="1881"/>
      <c r="CL12" s="1881"/>
      <c r="CM12" s="1997"/>
      <c r="CN12" s="1165" t="s">
        <v>470</v>
      </c>
      <c r="CO12" s="527">
        <v>0</v>
      </c>
      <c r="CP12" s="1906" t="s">
        <v>257</v>
      </c>
      <c r="CQ12" s="1907"/>
      <c r="CT12" s="741">
        <v>1</v>
      </c>
      <c r="CU12" s="1880" t="s">
        <v>469</v>
      </c>
      <c r="CV12" s="1881"/>
      <c r="CW12" s="1881"/>
      <c r="CX12" s="1881"/>
      <c r="CY12" s="1997"/>
      <c r="CZ12" s="1165" t="s">
        <v>470</v>
      </c>
      <c r="DA12" s="527">
        <f t="shared" ref="DA12:DA18" si="1">CO12</f>
        <v>0</v>
      </c>
      <c r="DB12" s="1906" t="s">
        <v>257</v>
      </c>
      <c r="DC12" s="1907"/>
      <c r="DF12" s="741">
        <v>1</v>
      </c>
      <c r="DG12" s="1880" t="s">
        <v>469</v>
      </c>
      <c r="DH12" s="1881"/>
      <c r="DI12" s="1881"/>
      <c r="DJ12" s="1881"/>
      <c r="DK12" s="1997"/>
      <c r="DL12" s="1165" t="s">
        <v>470</v>
      </c>
      <c r="DM12" s="527">
        <f t="shared" ref="DM12:DM18" si="2">DA12</f>
        <v>0</v>
      </c>
      <c r="DN12" s="1906" t="s">
        <v>257</v>
      </c>
      <c r="DO12" s="1907"/>
      <c r="DR12" s="741">
        <v>1</v>
      </c>
      <c r="DS12" s="1880" t="s">
        <v>469</v>
      </c>
      <c r="DT12" s="1881"/>
      <c r="DU12" s="1881"/>
      <c r="DV12" s="1881"/>
      <c r="DW12" s="1997"/>
      <c r="DX12" s="1165" t="s">
        <v>470</v>
      </c>
      <c r="DY12" s="527">
        <f t="shared" ref="DY12:DY18" si="3">DM12</f>
        <v>0</v>
      </c>
      <c r="DZ12" s="1906" t="s">
        <v>257</v>
      </c>
      <c r="EA12" s="1907"/>
      <c r="ED12" s="741">
        <v>1</v>
      </c>
      <c r="EE12" s="1880" t="s">
        <v>469</v>
      </c>
      <c r="EF12" s="1881"/>
      <c r="EG12" s="1881"/>
      <c r="EH12" s="1881"/>
      <c r="EI12" s="1997"/>
      <c r="EJ12" s="1165" t="s">
        <v>470</v>
      </c>
      <c r="EK12" s="527">
        <f t="shared" ref="EK12:EK18" si="4">DY12</f>
        <v>0</v>
      </c>
      <c r="EL12" s="1906" t="s">
        <v>257</v>
      </c>
      <c r="EM12" s="1907"/>
      <c r="EP12" s="741">
        <v>1</v>
      </c>
      <c r="EQ12" s="1880" t="s">
        <v>469</v>
      </c>
      <c r="ER12" s="1881"/>
      <c r="ES12" s="1881"/>
      <c r="ET12" s="1881"/>
      <c r="EU12" s="1997"/>
      <c r="EV12" s="1165" t="s">
        <v>470</v>
      </c>
      <c r="EW12" s="527">
        <f t="shared" ref="EW12:EW18" si="5">EK12</f>
        <v>0</v>
      </c>
      <c r="EX12" s="1906" t="s">
        <v>257</v>
      </c>
      <c r="EY12" s="1907"/>
      <c r="FB12" s="741">
        <v>1</v>
      </c>
      <c r="FC12" s="1880" t="s">
        <v>469</v>
      </c>
      <c r="FD12" s="1881"/>
      <c r="FE12" s="1881"/>
      <c r="FF12" s="1881"/>
      <c r="FG12" s="1997"/>
      <c r="FH12" s="1165" t="s">
        <v>470</v>
      </c>
      <c r="FI12" s="527">
        <f t="shared" ref="FI12:FI18" si="6">EW12</f>
        <v>0</v>
      </c>
      <c r="FJ12" s="1906" t="s">
        <v>257</v>
      </c>
      <c r="FK12" s="1907"/>
      <c r="FN12" s="741">
        <v>1</v>
      </c>
      <c r="FO12" s="1880" t="s">
        <v>469</v>
      </c>
      <c r="FP12" s="1881"/>
      <c r="FQ12" s="1881"/>
      <c r="FR12" s="1881"/>
      <c r="FS12" s="1997"/>
      <c r="FT12" s="1165" t="s">
        <v>470</v>
      </c>
      <c r="FU12" s="527">
        <f t="shared" ref="FU12:FU18" si="7">FI12</f>
        <v>0</v>
      </c>
      <c r="FV12" s="1906" t="s">
        <v>257</v>
      </c>
      <c r="FW12" s="1907"/>
      <c r="FZ12" s="741">
        <v>1</v>
      </c>
      <c r="GA12" s="1880" t="s">
        <v>469</v>
      </c>
      <c r="GB12" s="1881"/>
      <c r="GC12" s="1881"/>
      <c r="GD12" s="1881"/>
      <c r="GE12" s="1997"/>
      <c r="GF12" s="1165" t="s">
        <v>470</v>
      </c>
      <c r="GG12" s="527">
        <f t="shared" ref="GG12:GG18" si="8">FU12</f>
        <v>0</v>
      </c>
      <c r="GH12" s="1906" t="s">
        <v>257</v>
      </c>
      <c r="GI12" s="1907"/>
      <c r="GL12" s="741">
        <v>1</v>
      </c>
      <c r="GM12" s="1880" t="s">
        <v>469</v>
      </c>
      <c r="GN12" s="1881"/>
      <c r="GO12" s="1881"/>
      <c r="GP12" s="1881"/>
      <c r="GQ12" s="1997"/>
      <c r="GR12" s="1165" t="s">
        <v>470</v>
      </c>
      <c r="GS12" s="527">
        <f>GG12</f>
        <v>0</v>
      </c>
      <c r="GT12" s="1906" t="s">
        <v>257</v>
      </c>
      <c r="GU12" s="1907"/>
    </row>
    <row r="13" spans="2:204" s="1178" customFormat="1" ht="15" customHeight="1">
      <c r="B13" s="789">
        <v>2</v>
      </c>
      <c r="C13" s="1884" t="s">
        <v>471</v>
      </c>
      <c r="D13" s="1885"/>
      <c r="E13" s="1885"/>
      <c r="F13" s="1885"/>
      <c r="G13" s="1934"/>
      <c r="H13" s="1191" t="s">
        <v>472</v>
      </c>
      <c r="I13" s="493">
        <f>'1.2. System grzewczy'!F53</f>
        <v>0</v>
      </c>
      <c r="J13" s="1912" t="s">
        <v>302</v>
      </c>
      <c r="K13" s="1913"/>
      <c r="M13" s="1180"/>
      <c r="N13" s="789">
        <v>2</v>
      </c>
      <c r="O13" s="1884" t="s">
        <v>471</v>
      </c>
      <c r="P13" s="1885"/>
      <c r="Q13" s="1885"/>
      <c r="R13" s="1885"/>
      <c r="S13" s="1934"/>
      <c r="T13" s="1166" t="s">
        <v>472</v>
      </c>
      <c r="U13" s="493">
        <f>'1.2. System grzewczy'!M53</f>
        <v>0</v>
      </c>
      <c r="V13" s="1912" t="s">
        <v>302</v>
      </c>
      <c r="W13" s="1913"/>
      <c r="Z13" s="789">
        <v>2</v>
      </c>
      <c r="AA13" s="1884" t="s">
        <v>471</v>
      </c>
      <c r="AB13" s="1885"/>
      <c r="AC13" s="1885"/>
      <c r="AD13" s="1885"/>
      <c r="AE13" s="1934"/>
      <c r="AF13" s="1166" t="s">
        <v>472</v>
      </c>
      <c r="AG13" s="493">
        <f>'1.2. System grzewczy'!T53</f>
        <v>0</v>
      </c>
      <c r="AH13" s="1912" t="s">
        <v>302</v>
      </c>
      <c r="AI13" s="1913"/>
      <c r="AL13" s="789">
        <v>2</v>
      </c>
      <c r="AM13" s="1884" t="s">
        <v>471</v>
      </c>
      <c r="AN13" s="1885"/>
      <c r="AO13" s="1885"/>
      <c r="AP13" s="1885"/>
      <c r="AQ13" s="1934"/>
      <c r="AR13" s="1166" t="s">
        <v>472</v>
      </c>
      <c r="AS13" s="493">
        <f>'1.2. System grzewczy'!AA53</f>
        <v>0</v>
      </c>
      <c r="AT13" s="1912" t="s">
        <v>302</v>
      </c>
      <c r="AU13" s="1913"/>
      <c r="AX13" s="789">
        <v>2</v>
      </c>
      <c r="AY13" s="1884" t="s">
        <v>471</v>
      </c>
      <c r="AZ13" s="1885"/>
      <c r="BA13" s="1885"/>
      <c r="BB13" s="1885"/>
      <c r="BC13" s="1934"/>
      <c r="BD13" s="1166" t="s">
        <v>472</v>
      </c>
      <c r="BE13" s="493">
        <f>'1.2. System grzewczy'!AH53</f>
        <v>0</v>
      </c>
      <c r="BF13" s="1912" t="s">
        <v>302</v>
      </c>
      <c r="BG13" s="1913"/>
      <c r="BJ13" s="789">
        <v>2</v>
      </c>
      <c r="BK13" s="1884" t="s">
        <v>471</v>
      </c>
      <c r="BL13" s="1885"/>
      <c r="BM13" s="1885"/>
      <c r="BN13" s="1885"/>
      <c r="BO13" s="1934"/>
      <c r="BP13" s="1166" t="s">
        <v>472</v>
      </c>
      <c r="BQ13" s="493">
        <f>'1.2. System grzewczy'!AO53</f>
        <v>0</v>
      </c>
      <c r="BR13" s="1912" t="s">
        <v>302</v>
      </c>
      <c r="BS13" s="1913"/>
      <c r="BV13" s="789">
        <v>2</v>
      </c>
      <c r="BW13" s="1884" t="s">
        <v>471</v>
      </c>
      <c r="BX13" s="1885"/>
      <c r="BY13" s="1885"/>
      <c r="BZ13" s="1885"/>
      <c r="CA13" s="1934"/>
      <c r="CB13" s="1166" t="s">
        <v>472</v>
      </c>
      <c r="CC13" s="493">
        <f t="shared" si="0"/>
        <v>0</v>
      </c>
      <c r="CD13" s="1912" t="s">
        <v>302</v>
      </c>
      <c r="CE13" s="1913"/>
      <c r="CH13" s="789">
        <v>2</v>
      </c>
      <c r="CI13" s="1884" t="s">
        <v>471</v>
      </c>
      <c r="CJ13" s="1885"/>
      <c r="CK13" s="1885"/>
      <c r="CL13" s="1885"/>
      <c r="CM13" s="1934"/>
      <c r="CN13" s="1166" t="s">
        <v>472</v>
      </c>
      <c r="CO13" s="493">
        <v>0</v>
      </c>
      <c r="CP13" s="1912" t="s">
        <v>302</v>
      </c>
      <c r="CQ13" s="1913"/>
      <c r="CT13" s="789">
        <v>2</v>
      </c>
      <c r="CU13" s="1884" t="s">
        <v>471</v>
      </c>
      <c r="CV13" s="1885"/>
      <c r="CW13" s="1885"/>
      <c r="CX13" s="1885"/>
      <c r="CY13" s="1934"/>
      <c r="CZ13" s="1166" t="s">
        <v>472</v>
      </c>
      <c r="DA13" s="493">
        <f t="shared" si="1"/>
        <v>0</v>
      </c>
      <c r="DB13" s="1912" t="s">
        <v>302</v>
      </c>
      <c r="DC13" s="1913"/>
      <c r="DF13" s="789">
        <v>2</v>
      </c>
      <c r="DG13" s="1884" t="s">
        <v>471</v>
      </c>
      <c r="DH13" s="1885"/>
      <c r="DI13" s="1885"/>
      <c r="DJ13" s="1885"/>
      <c r="DK13" s="1934"/>
      <c r="DL13" s="1166" t="s">
        <v>472</v>
      </c>
      <c r="DM13" s="493">
        <f t="shared" si="2"/>
        <v>0</v>
      </c>
      <c r="DN13" s="1912" t="s">
        <v>302</v>
      </c>
      <c r="DO13" s="1913"/>
      <c r="DR13" s="789">
        <v>2</v>
      </c>
      <c r="DS13" s="1884" t="s">
        <v>471</v>
      </c>
      <c r="DT13" s="1885"/>
      <c r="DU13" s="1885"/>
      <c r="DV13" s="1885"/>
      <c r="DW13" s="1934"/>
      <c r="DX13" s="1166" t="s">
        <v>472</v>
      </c>
      <c r="DY13" s="493">
        <f t="shared" si="3"/>
        <v>0</v>
      </c>
      <c r="DZ13" s="1912" t="s">
        <v>302</v>
      </c>
      <c r="EA13" s="1913"/>
      <c r="ED13" s="789">
        <v>2</v>
      </c>
      <c r="EE13" s="1884" t="s">
        <v>471</v>
      </c>
      <c r="EF13" s="1885"/>
      <c r="EG13" s="1885"/>
      <c r="EH13" s="1885"/>
      <c r="EI13" s="1934"/>
      <c r="EJ13" s="1166" t="s">
        <v>472</v>
      </c>
      <c r="EK13" s="493">
        <f t="shared" si="4"/>
        <v>0</v>
      </c>
      <c r="EL13" s="1912" t="s">
        <v>302</v>
      </c>
      <c r="EM13" s="1913"/>
      <c r="EP13" s="789">
        <v>2</v>
      </c>
      <c r="EQ13" s="1884" t="s">
        <v>471</v>
      </c>
      <c r="ER13" s="1885"/>
      <c r="ES13" s="1885"/>
      <c r="ET13" s="1885"/>
      <c r="EU13" s="1934"/>
      <c r="EV13" s="1166" t="s">
        <v>472</v>
      </c>
      <c r="EW13" s="493">
        <f t="shared" si="5"/>
        <v>0</v>
      </c>
      <c r="EX13" s="1912" t="s">
        <v>302</v>
      </c>
      <c r="EY13" s="1913"/>
      <c r="FB13" s="789">
        <v>2</v>
      </c>
      <c r="FC13" s="1884" t="s">
        <v>471</v>
      </c>
      <c r="FD13" s="1885"/>
      <c r="FE13" s="1885"/>
      <c r="FF13" s="1885"/>
      <c r="FG13" s="1934"/>
      <c r="FH13" s="1166" t="s">
        <v>472</v>
      </c>
      <c r="FI13" s="493">
        <f t="shared" si="6"/>
        <v>0</v>
      </c>
      <c r="FJ13" s="1912" t="s">
        <v>302</v>
      </c>
      <c r="FK13" s="1913"/>
      <c r="FN13" s="789">
        <v>2</v>
      </c>
      <c r="FO13" s="1884" t="s">
        <v>471</v>
      </c>
      <c r="FP13" s="1885"/>
      <c r="FQ13" s="1885"/>
      <c r="FR13" s="1885"/>
      <c r="FS13" s="1934"/>
      <c r="FT13" s="1166" t="s">
        <v>472</v>
      </c>
      <c r="FU13" s="493">
        <f t="shared" si="7"/>
        <v>0</v>
      </c>
      <c r="FV13" s="1912" t="s">
        <v>302</v>
      </c>
      <c r="FW13" s="1913"/>
      <c r="FZ13" s="789">
        <v>2</v>
      </c>
      <c r="GA13" s="1884" t="s">
        <v>471</v>
      </c>
      <c r="GB13" s="1885"/>
      <c r="GC13" s="1885"/>
      <c r="GD13" s="1885"/>
      <c r="GE13" s="1934"/>
      <c r="GF13" s="1166" t="s">
        <v>472</v>
      </c>
      <c r="GG13" s="493">
        <f t="shared" si="8"/>
        <v>0</v>
      </c>
      <c r="GH13" s="1912" t="s">
        <v>302</v>
      </c>
      <c r="GI13" s="1913"/>
      <c r="GL13" s="789">
        <v>2</v>
      </c>
      <c r="GM13" s="1884" t="s">
        <v>471</v>
      </c>
      <c r="GN13" s="1885"/>
      <c r="GO13" s="1885"/>
      <c r="GP13" s="1885"/>
      <c r="GQ13" s="1934"/>
      <c r="GR13" s="1166" t="s">
        <v>472</v>
      </c>
      <c r="GS13" s="493">
        <f>GG13</f>
        <v>0</v>
      </c>
      <c r="GT13" s="1912" t="s">
        <v>302</v>
      </c>
      <c r="GU13" s="1913"/>
    </row>
    <row r="14" spans="2:204" s="1178" customFormat="1" ht="15" customHeight="1">
      <c r="B14" s="789">
        <v>3</v>
      </c>
      <c r="C14" s="1188" t="s">
        <v>473</v>
      </c>
      <c r="D14" s="1189"/>
      <c r="E14" s="1189"/>
      <c r="F14" s="1189"/>
      <c r="G14" s="1190"/>
      <c r="H14" s="1192" t="s">
        <v>317</v>
      </c>
      <c r="I14" s="493">
        <f>'1.2. System grzewczy'!F56</f>
        <v>0</v>
      </c>
      <c r="J14" s="1920" t="s">
        <v>289</v>
      </c>
      <c r="K14" s="1921"/>
      <c r="M14" s="1180"/>
      <c r="N14" s="789">
        <v>3</v>
      </c>
      <c r="O14" s="1188" t="s">
        <v>473</v>
      </c>
      <c r="P14" s="1189"/>
      <c r="Q14" s="1189"/>
      <c r="R14" s="1189"/>
      <c r="S14" s="1190"/>
      <c r="T14" s="1192" t="s">
        <v>317</v>
      </c>
      <c r="U14" s="493">
        <f>'1.2. System grzewczy'!M56</f>
        <v>0</v>
      </c>
      <c r="V14" s="1920" t="s">
        <v>289</v>
      </c>
      <c r="W14" s="1921"/>
      <c r="Z14" s="789">
        <v>3</v>
      </c>
      <c r="AA14" s="1188" t="s">
        <v>473</v>
      </c>
      <c r="AB14" s="1189"/>
      <c r="AC14" s="1189"/>
      <c r="AD14" s="1189"/>
      <c r="AE14" s="1190"/>
      <c r="AF14" s="1192" t="s">
        <v>317</v>
      </c>
      <c r="AG14" s="493">
        <f>'1.2. System grzewczy'!T56</f>
        <v>0</v>
      </c>
      <c r="AH14" s="1920" t="s">
        <v>289</v>
      </c>
      <c r="AI14" s="1921"/>
      <c r="AL14" s="789">
        <v>3</v>
      </c>
      <c r="AM14" s="1188" t="s">
        <v>473</v>
      </c>
      <c r="AN14" s="1189"/>
      <c r="AO14" s="1189"/>
      <c r="AP14" s="1189"/>
      <c r="AQ14" s="1190"/>
      <c r="AR14" s="1192" t="s">
        <v>317</v>
      </c>
      <c r="AS14" s="493">
        <f>'1.2. System grzewczy'!AA56</f>
        <v>0</v>
      </c>
      <c r="AT14" s="1920" t="s">
        <v>289</v>
      </c>
      <c r="AU14" s="1921"/>
      <c r="AX14" s="789">
        <v>3</v>
      </c>
      <c r="AY14" s="1188" t="s">
        <v>473</v>
      </c>
      <c r="AZ14" s="1189"/>
      <c r="BA14" s="1189"/>
      <c r="BB14" s="1189"/>
      <c r="BC14" s="1190"/>
      <c r="BD14" s="1192" t="s">
        <v>317</v>
      </c>
      <c r="BE14" s="493">
        <f>'1.2. System grzewczy'!AH56</f>
        <v>0</v>
      </c>
      <c r="BF14" s="1920" t="s">
        <v>289</v>
      </c>
      <c r="BG14" s="1921"/>
      <c r="BJ14" s="789">
        <v>3</v>
      </c>
      <c r="BK14" s="1188" t="s">
        <v>473</v>
      </c>
      <c r="BL14" s="1189"/>
      <c r="BM14" s="1189"/>
      <c r="BN14" s="1189"/>
      <c r="BO14" s="1190"/>
      <c r="BP14" s="1192" t="s">
        <v>317</v>
      </c>
      <c r="BQ14" s="493">
        <f>'1.2. System grzewczy'!AO56</f>
        <v>0</v>
      </c>
      <c r="BR14" s="1920" t="s">
        <v>289</v>
      </c>
      <c r="BS14" s="1921"/>
      <c r="BV14" s="789">
        <v>3</v>
      </c>
      <c r="BW14" s="1188" t="s">
        <v>473</v>
      </c>
      <c r="BX14" s="1189"/>
      <c r="BY14" s="1189"/>
      <c r="BZ14" s="1189"/>
      <c r="CA14" s="1190"/>
      <c r="CB14" s="1192" t="s">
        <v>317</v>
      </c>
      <c r="CC14" s="493">
        <f>'1.2. System grzewczy'!AV56</f>
        <v>0</v>
      </c>
      <c r="CD14" s="1920" t="s">
        <v>289</v>
      </c>
      <c r="CE14" s="1921"/>
      <c r="CH14" s="789">
        <v>3</v>
      </c>
      <c r="CI14" s="1188" t="s">
        <v>473</v>
      </c>
      <c r="CJ14" s="1189"/>
      <c r="CK14" s="1189"/>
      <c r="CL14" s="1189"/>
      <c r="CM14" s="1190"/>
      <c r="CN14" s="1192" t="s">
        <v>317</v>
      </c>
      <c r="CO14" s="493">
        <v>0</v>
      </c>
      <c r="CP14" s="1920" t="s">
        <v>289</v>
      </c>
      <c r="CQ14" s="1921"/>
      <c r="CT14" s="789">
        <v>3</v>
      </c>
      <c r="CU14" s="1188" t="s">
        <v>473</v>
      </c>
      <c r="CV14" s="1189"/>
      <c r="CW14" s="1189"/>
      <c r="CX14" s="1189"/>
      <c r="CY14" s="1190"/>
      <c r="CZ14" s="1192" t="s">
        <v>317</v>
      </c>
      <c r="DA14" s="493">
        <v>0</v>
      </c>
      <c r="DB14" s="1920" t="s">
        <v>289</v>
      </c>
      <c r="DC14" s="1921"/>
      <c r="DF14" s="789">
        <v>3</v>
      </c>
      <c r="DG14" s="1188" t="s">
        <v>473</v>
      </c>
      <c r="DH14" s="1189"/>
      <c r="DI14" s="1189"/>
      <c r="DJ14" s="1189"/>
      <c r="DK14" s="1190"/>
      <c r="DL14" s="1192" t="s">
        <v>317</v>
      </c>
      <c r="DM14" s="493">
        <v>0</v>
      </c>
      <c r="DN14" s="1920" t="s">
        <v>289</v>
      </c>
      <c r="DO14" s="1921"/>
      <c r="DR14" s="789">
        <v>3</v>
      </c>
      <c r="DS14" s="1188" t="s">
        <v>473</v>
      </c>
      <c r="DT14" s="1189"/>
      <c r="DU14" s="1189"/>
      <c r="DV14" s="1189"/>
      <c r="DW14" s="1190"/>
      <c r="DX14" s="1192" t="s">
        <v>317</v>
      </c>
      <c r="DY14" s="493">
        <v>0</v>
      </c>
      <c r="DZ14" s="1920" t="s">
        <v>289</v>
      </c>
      <c r="EA14" s="1921"/>
      <c r="ED14" s="789">
        <v>3</v>
      </c>
      <c r="EE14" s="1188" t="s">
        <v>473</v>
      </c>
      <c r="EF14" s="1189"/>
      <c r="EG14" s="1189"/>
      <c r="EH14" s="1189"/>
      <c r="EI14" s="1190"/>
      <c r="EJ14" s="1192" t="s">
        <v>317</v>
      </c>
      <c r="EK14" s="493">
        <v>0</v>
      </c>
      <c r="EL14" s="1920" t="s">
        <v>289</v>
      </c>
      <c r="EM14" s="1921"/>
      <c r="EP14" s="789">
        <v>3</v>
      </c>
      <c r="EQ14" s="1188" t="s">
        <v>473</v>
      </c>
      <c r="ER14" s="1189"/>
      <c r="ES14" s="1189"/>
      <c r="ET14" s="1189"/>
      <c r="EU14" s="1190"/>
      <c r="EV14" s="1192" t="s">
        <v>317</v>
      </c>
      <c r="EW14" s="493">
        <v>0</v>
      </c>
      <c r="EX14" s="1920" t="s">
        <v>289</v>
      </c>
      <c r="EY14" s="1921"/>
      <c r="FB14" s="789">
        <v>3</v>
      </c>
      <c r="FC14" s="1188" t="s">
        <v>473</v>
      </c>
      <c r="FD14" s="1189"/>
      <c r="FE14" s="1189"/>
      <c r="FF14" s="1189"/>
      <c r="FG14" s="1190"/>
      <c r="FH14" s="1192" t="s">
        <v>317</v>
      </c>
      <c r="FI14" s="493">
        <v>0</v>
      </c>
      <c r="FJ14" s="1920" t="s">
        <v>289</v>
      </c>
      <c r="FK14" s="1921"/>
      <c r="FN14" s="789">
        <v>3</v>
      </c>
      <c r="FO14" s="1188" t="s">
        <v>473</v>
      </c>
      <c r="FP14" s="1189"/>
      <c r="FQ14" s="1189"/>
      <c r="FR14" s="1189"/>
      <c r="FS14" s="1190"/>
      <c r="FT14" s="1192" t="s">
        <v>317</v>
      </c>
      <c r="FU14" s="493">
        <v>0</v>
      </c>
      <c r="FV14" s="1920" t="s">
        <v>289</v>
      </c>
      <c r="FW14" s="1921"/>
      <c r="FZ14" s="789">
        <v>3</v>
      </c>
      <c r="GA14" s="1188" t="s">
        <v>473</v>
      </c>
      <c r="GB14" s="1189"/>
      <c r="GC14" s="1189"/>
      <c r="GD14" s="1189"/>
      <c r="GE14" s="1190"/>
      <c r="GF14" s="1192" t="s">
        <v>317</v>
      </c>
      <c r="GG14" s="493">
        <v>0</v>
      </c>
      <c r="GH14" s="1920" t="s">
        <v>289</v>
      </c>
      <c r="GI14" s="1921"/>
      <c r="GL14" s="789">
        <v>3</v>
      </c>
      <c r="GM14" s="1188" t="s">
        <v>473</v>
      </c>
      <c r="GN14" s="1189"/>
      <c r="GO14" s="1189"/>
      <c r="GP14" s="1189"/>
      <c r="GQ14" s="1190"/>
      <c r="GR14" s="1192" t="s">
        <v>317</v>
      </c>
      <c r="GS14" s="493">
        <f t="shared" ref="GS14:GS17" si="9">GG14</f>
        <v>0</v>
      </c>
      <c r="GT14" s="1920" t="s">
        <v>289</v>
      </c>
      <c r="GU14" s="1921"/>
    </row>
    <row r="15" spans="2:204" s="1178" customFormat="1" ht="15" customHeight="1">
      <c r="B15" s="789">
        <v>4</v>
      </c>
      <c r="C15" s="1884" t="s">
        <v>474</v>
      </c>
      <c r="D15" s="1885"/>
      <c r="E15" s="2001"/>
      <c r="F15" s="2001"/>
      <c r="G15" s="2002"/>
      <c r="H15" s="1193" t="s">
        <v>475</v>
      </c>
      <c r="I15" s="493">
        <f>'1.2. System grzewczy'!F60</f>
        <v>0</v>
      </c>
      <c r="J15" s="1920" t="s">
        <v>289</v>
      </c>
      <c r="K15" s="1921"/>
      <c r="M15" s="1180"/>
      <c r="N15" s="789">
        <v>4</v>
      </c>
      <c r="O15" s="1884" t="s">
        <v>476</v>
      </c>
      <c r="P15" s="1885"/>
      <c r="Q15" s="1858"/>
      <c r="R15" s="1858"/>
      <c r="S15" s="1859"/>
      <c r="T15" s="1166" t="s">
        <v>477</v>
      </c>
      <c r="U15" s="493">
        <f>'1.2. System grzewczy'!M60</f>
        <v>0</v>
      </c>
      <c r="V15" s="1920" t="s">
        <v>289</v>
      </c>
      <c r="W15" s="1921"/>
      <c r="Z15" s="789">
        <v>4</v>
      </c>
      <c r="AA15" s="1884" t="s">
        <v>476</v>
      </c>
      <c r="AB15" s="1885"/>
      <c r="AC15" s="1858"/>
      <c r="AD15" s="1858"/>
      <c r="AE15" s="1859"/>
      <c r="AF15" s="1166" t="s">
        <v>477</v>
      </c>
      <c r="AG15" s="493">
        <f>'1.2. System grzewczy'!T60</f>
        <v>0</v>
      </c>
      <c r="AH15" s="1920" t="s">
        <v>289</v>
      </c>
      <c r="AI15" s="1921"/>
      <c r="AL15" s="789">
        <v>4</v>
      </c>
      <c r="AM15" s="1884" t="s">
        <v>476</v>
      </c>
      <c r="AN15" s="1885"/>
      <c r="AO15" s="1858"/>
      <c r="AP15" s="1858"/>
      <c r="AQ15" s="1859"/>
      <c r="AR15" s="1166" t="s">
        <v>477</v>
      </c>
      <c r="AS15" s="493">
        <f>AG15</f>
        <v>0</v>
      </c>
      <c r="AT15" s="1920" t="s">
        <v>289</v>
      </c>
      <c r="AU15" s="1921"/>
      <c r="AX15" s="789">
        <v>4</v>
      </c>
      <c r="AY15" s="1884" t="s">
        <v>476</v>
      </c>
      <c r="AZ15" s="1885"/>
      <c r="BA15" s="1858"/>
      <c r="BB15" s="1858"/>
      <c r="BC15" s="1859"/>
      <c r="BD15" s="1166" t="s">
        <v>477</v>
      </c>
      <c r="BE15" s="493">
        <f>'1.2. System grzewczy'!AH60</f>
        <v>0</v>
      </c>
      <c r="BF15" s="1920" t="s">
        <v>289</v>
      </c>
      <c r="BG15" s="1921"/>
      <c r="BJ15" s="789">
        <v>4</v>
      </c>
      <c r="BK15" s="1884" t="s">
        <v>476</v>
      </c>
      <c r="BL15" s="1885"/>
      <c r="BM15" s="1858"/>
      <c r="BN15" s="1858"/>
      <c r="BO15" s="1859"/>
      <c r="BP15" s="1166" t="s">
        <v>477</v>
      </c>
      <c r="BQ15" s="493">
        <f>'1.2. System grzewczy'!AO60</f>
        <v>0</v>
      </c>
      <c r="BR15" s="1920" t="s">
        <v>289</v>
      </c>
      <c r="BS15" s="1921"/>
      <c r="BV15" s="789">
        <v>4</v>
      </c>
      <c r="BW15" s="1884" t="s">
        <v>476</v>
      </c>
      <c r="BX15" s="1885"/>
      <c r="BY15" s="1858"/>
      <c r="BZ15" s="1858"/>
      <c r="CA15" s="1859"/>
      <c r="CB15" s="1166" t="s">
        <v>477</v>
      </c>
      <c r="CC15" s="493">
        <f>'1.2. System grzewczy'!AV60</f>
        <v>0</v>
      </c>
      <c r="CD15" s="1920" t="s">
        <v>289</v>
      </c>
      <c r="CE15" s="1921"/>
      <c r="CH15" s="789">
        <v>4</v>
      </c>
      <c r="CI15" s="1884" t="s">
        <v>476</v>
      </c>
      <c r="CJ15" s="1885"/>
      <c r="CK15" s="1858"/>
      <c r="CL15" s="1858"/>
      <c r="CM15" s="1859"/>
      <c r="CN15" s="1166" t="s">
        <v>477</v>
      </c>
      <c r="CO15" s="493">
        <v>0</v>
      </c>
      <c r="CP15" s="1920" t="s">
        <v>289</v>
      </c>
      <c r="CQ15" s="1921"/>
      <c r="CT15" s="789">
        <v>4</v>
      </c>
      <c r="CU15" s="1884" t="s">
        <v>476</v>
      </c>
      <c r="CV15" s="1885"/>
      <c r="CW15" s="1858"/>
      <c r="CX15" s="1858"/>
      <c r="CY15" s="1859"/>
      <c r="CZ15" s="1166" t="s">
        <v>477</v>
      </c>
      <c r="DA15" s="493">
        <f t="shared" si="1"/>
        <v>0</v>
      </c>
      <c r="DB15" s="1920" t="s">
        <v>289</v>
      </c>
      <c r="DC15" s="1921"/>
      <c r="DF15" s="789">
        <v>4</v>
      </c>
      <c r="DG15" s="1884" t="s">
        <v>476</v>
      </c>
      <c r="DH15" s="1885"/>
      <c r="DI15" s="1858"/>
      <c r="DJ15" s="1858"/>
      <c r="DK15" s="1859"/>
      <c r="DL15" s="1166" t="s">
        <v>477</v>
      </c>
      <c r="DM15" s="493">
        <f t="shared" si="2"/>
        <v>0</v>
      </c>
      <c r="DN15" s="1920" t="s">
        <v>289</v>
      </c>
      <c r="DO15" s="1921"/>
      <c r="DR15" s="789">
        <v>4</v>
      </c>
      <c r="DS15" s="1884" t="s">
        <v>476</v>
      </c>
      <c r="DT15" s="1885"/>
      <c r="DU15" s="1858"/>
      <c r="DV15" s="1858"/>
      <c r="DW15" s="1859"/>
      <c r="DX15" s="1166" t="s">
        <v>477</v>
      </c>
      <c r="DY15" s="493">
        <f t="shared" si="3"/>
        <v>0</v>
      </c>
      <c r="DZ15" s="1920" t="s">
        <v>289</v>
      </c>
      <c r="EA15" s="1921"/>
      <c r="ED15" s="789">
        <v>4</v>
      </c>
      <c r="EE15" s="1884" t="s">
        <v>476</v>
      </c>
      <c r="EF15" s="1885"/>
      <c r="EG15" s="1858"/>
      <c r="EH15" s="1858"/>
      <c r="EI15" s="1859"/>
      <c r="EJ15" s="1166" t="s">
        <v>477</v>
      </c>
      <c r="EK15" s="493">
        <f t="shared" si="4"/>
        <v>0</v>
      </c>
      <c r="EL15" s="1920" t="s">
        <v>289</v>
      </c>
      <c r="EM15" s="1921"/>
      <c r="EP15" s="789">
        <v>4</v>
      </c>
      <c r="EQ15" s="1884" t="s">
        <v>476</v>
      </c>
      <c r="ER15" s="1885"/>
      <c r="ES15" s="1858"/>
      <c r="ET15" s="1858"/>
      <c r="EU15" s="1859"/>
      <c r="EV15" s="1166" t="s">
        <v>477</v>
      </c>
      <c r="EW15" s="493">
        <f t="shared" si="5"/>
        <v>0</v>
      </c>
      <c r="EX15" s="1920" t="s">
        <v>289</v>
      </c>
      <c r="EY15" s="1921"/>
      <c r="FB15" s="789">
        <v>4</v>
      </c>
      <c r="FC15" s="1884" t="s">
        <v>476</v>
      </c>
      <c r="FD15" s="1885"/>
      <c r="FE15" s="1858"/>
      <c r="FF15" s="1858"/>
      <c r="FG15" s="1859"/>
      <c r="FH15" s="1166" t="s">
        <v>477</v>
      </c>
      <c r="FI15" s="493">
        <f t="shared" si="6"/>
        <v>0</v>
      </c>
      <c r="FJ15" s="1920" t="s">
        <v>289</v>
      </c>
      <c r="FK15" s="1921"/>
      <c r="FN15" s="789">
        <v>4</v>
      </c>
      <c r="FO15" s="1884" t="s">
        <v>476</v>
      </c>
      <c r="FP15" s="1885"/>
      <c r="FQ15" s="1858"/>
      <c r="FR15" s="1858"/>
      <c r="FS15" s="1859"/>
      <c r="FT15" s="1166" t="s">
        <v>477</v>
      </c>
      <c r="FU15" s="493">
        <f t="shared" si="7"/>
        <v>0</v>
      </c>
      <c r="FV15" s="1920" t="s">
        <v>289</v>
      </c>
      <c r="FW15" s="1921"/>
      <c r="FZ15" s="789">
        <v>4</v>
      </c>
      <c r="GA15" s="1884" t="s">
        <v>476</v>
      </c>
      <c r="GB15" s="1885"/>
      <c r="GC15" s="1858"/>
      <c r="GD15" s="1858"/>
      <c r="GE15" s="1859"/>
      <c r="GF15" s="1166" t="s">
        <v>477</v>
      </c>
      <c r="GG15" s="493">
        <f t="shared" si="8"/>
        <v>0</v>
      </c>
      <c r="GH15" s="1920" t="s">
        <v>289</v>
      </c>
      <c r="GI15" s="1921"/>
      <c r="GL15" s="789">
        <v>4</v>
      </c>
      <c r="GM15" s="1884" t="s">
        <v>476</v>
      </c>
      <c r="GN15" s="1885"/>
      <c r="GO15" s="1858"/>
      <c r="GP15" s="1858"/>
      <c r="GQ15" s="1859"/>
      <c r="GR15" s="1166" t="s">
        <v>477</v>
      </c>
      <c r="GS15" s="493">
        <f t="shared" si="9"/>
        <v>0</v>
      </c>
      <c r="GT15" s="1920" t="s">
        <v>289</v>
      </c>
      <c r="GU15" s="1921"/>
    </row>
    <row r="16" spans="2:204" s="1178" customFormat="1" ht="15" customHeight="1">
      <c r="B16" s="789">
        <v>5</v>
      </c>
      <c r="C16" s="1884" t="s">
        <v>478</v>
      </c>
      <c r="D16" s="1885"/>
      <c r="E16" s="2001"/>
      <c r="F16" s="2001"/>
      <c r="G16" s="2002"/>
      <c r="H16" s="1166" t="s">
        <v>479</v>
      </c>
      <c r="I16" s="493">
        <f>'1.2. System grzewczy'!F63</f>
        <v>0</v>
      </c>
      <c r="J16" s="1920" t="s">
        <v>289</v>
      </c>
      <c r="K16" s="1921"/>
      <c r="M16" s="1180"/>
      <c r="N16" s="789">
        <v>5</v>
      </c>
      <c r="O16" s="1884" t="s">
        <v>478</v>
      </c>
      <c r="P16" s="1885"/>
      <c r="Q16" s="1858"/>
      <c r="R16" s="1858"/>
      <c r="S16" s="1859"/>
      <c r="T16" s="1166" t="s">
        <v>479</v>
      </c>
      <c r="U16" s="493">
        <f>'1.2. System grzewczy'!M61</f>
        <v>0</v>
      </c>
      <c r="V16" s="1920" t="s">
        <v>289</v>
      </c>
      <c r="W16" s="1921"/>
      <c r="Z16" s="789">
        <v>5</v>
      </c>
      <c r="AA16" s="1884" t="s">
        <v>478</v>
      </c>
      <c r="AB16" s="1885"/>
      <c r="AC16" s="1858"/>
      <c r="AD16" s="1858"/>
      <c r="AE16" s="1859"/>
      <c r="AF16" s="1166" t="s">
        <v>479</v>
      </c>
      <c r="AG16" s="493">
        <f>'1.2. System grzewczy'!T63</f>
        <v>0</v>
      </c>
      <c r="AH16" s="1920" t="s">
        <v>289</v>
      </c>
      <c r="AI16" s="1921"/>
      <c r="AL16" s="789">
        <v>5</v>
      </c>
      <c r="AM16" s="1884" t="s">
        <v>478</v>
      </c>
      <c r="AN16" s="1885"/>
      <c r="AO16" s="1858"/>
      <c r="AP16" s="1858"/>
      <c r="AQ16" s="1859"/>
      <c r="AR16" s="1166" t="s">
        <v>479</v>
      </c>
      <c r="AS16" s="493">
        <f>'1.2. System grzewczy'!AA63</f>
        <v>0</v>
      </c>
      <c r="AT16" s="1920" t="s">
        <v>289</v>
      </c>
      <c r="AU16" s="1921"/>
      <c r="AX16" s="789">
        <v>5</v>
      </c>
      <c r="AY16" s="1884" t="s">
        <v>478</v>
      </c>
      <c r="AZ16" s="1885"/>
      <c r="BA16" s="1858"/>
      <c r="BB16" s="1858"/>
      <c r="BC16" s="1859"/>
      <c r="BD16" s="1166" t="s">
        <v>479</v>
      </c>
      <c r="BE16" s="493">
        <f>'1.2. System grzewczy'!AH63</f>
        <v>0</v>
      </c>
      <c r="BF16" s="1920" t="s">
        <v>289</v>
      </c>
      <c r="BG16" s="1921"/>
      <c r="BJ16" s="789">
        <v>5</v>
      </c>
      <c r="BK16" s="1884" t="s">
        <v>478</v>
      </c>
      <c r="BL16" s="1885"/>
      <c r="BM16" s="1858"/>
      <c r="BN16" s="1858"/>
      <c r="BO16" s="1859"/>
      <c r="BP16" s="1166" t="s">
        <v>479</v>
      </c>
      <c r="BQ16" s="493">
        <f>'1.2. System grzewczy'!AO63</f>
        <v>0</v>
      </c>
      <c r="BR16" s="1920" t="s">
        <v>289</v>
      </c>
      <c r="BS16" s="1921"/>
      <c r="BV16" s="789">
        <v>5</v>
      </c>
      <c r="BW16" s="1884" t="s">
        <v>478</v>
      </c>
      <c r="BX16" s="1885"/>
      <c r="BY16" s="1858"/>
      <c r="BZ16" s="1858"/>
      <c r="CA16" s="1859"/>
      <c r="CB16" s="1166" t="s">
        <v>479</v>
      </c>
      <c r="CC16" s="493">
        <f>'1.2. System grzewczy'!AV63</f>
        <v>1</v>
      </c>
      <c r="CD16" s="1920" t="s">
        <v>289</v>
      </c>
      <c r="CE16" s="1921"/>
      <c r="CH16" s="789">
        <v>5</v>
      </c>
      <c r="CI16" s="1884" t="s">
        <v>478</v>
      </c>
      <c r="CJ16" s="1885"/>
      <c r="CK16" s="1858"/>
      <c r="CL16" s="1858"/>
      <c r="CM16" s="1859"/>
      <c r="CN16" s="1166" t="s">
        <v>479</v>
      </c>
      <c r="CO16" s="493">
        <v>0</v>
      </c>
      <c r="CP16" s="1920" t="s">
        <v>289</v>
      </c>
      <c r="CQ16" s="1921"/>
      <c r="CT16" s="789">
        <v>5</v>
      </c>
      <c r="CU16" s="1884" t="s">
        <v>478</v>
      </c>
      <c r="CV16" s="1885"/>
      <c r="CW16" s="1858"/>
      <c r="CX16" s="1858"/>
      <c r="CY16" s="1859"/>
      <c r="CZ16" s="1166" t="s">
        <v>479</v>
      </c>
      <c r="DA16" s="493">
        <f t="shared" si="1"/>
        <v>0</v>
      </c>
      <c r="DB16" s="1920" t="s">
        <v>289</v>
      </c>
      <c r="DC16" s="1921"/>
      <c r="DF16" s="789">
        <v>5</v>
      </c>
      <c r="DG16" s="1884" t="s">
        <v>478</v>
      </c>
      <c r="DH16" s="1885"/>
      <c r="DI16" s="1858"/>
      <c r="DJ16" s="1858"/>
      <c r="DK16" s="1859"/>
      <c r="DL16" s="1166" t="s">
        <v>479</v>
      </c>
      <c r="DM16" s="493">
        <f t="shared" si="2"/>
        <v>0</v>
      </c>
      <c r="DN16" s="1920" t="s">
        <v>289</v>
      </c>
      <c r="DO16" s="1921"/>
      <c r="DR16" s="789">
        <v>5</v>
      </c>
      <c r="DS16" s="1884" t="s">
        <v>478</v>
      </c>
      <c r="DT16" s="1885"/>
      <c r="DU16" s="1858"/>
      <c r="DV16" s="1858"/>
      <c r="DW16" s="1859"/>
      <c r="DX16" s="1166" t="s">
        <v>479</v>
      </c>
      <c r="DY16" s="493">
        <f t="shared" si="3"/>
        <v>0</v>
      </c>
      <c r="DZ16" s="1920" t="s">
        <v>289</v>
      </c>
      <c r="EA16" s="1921"/>
      <c r="ED16" s="789">
        <v>5</v>
      </c>
      <c r="EE16" s="1884" t="s">
        <v>478</v>
      </c>
      <c r="EF16" s="1885"/>
      <c r="EG16" s="1858"/>
      <c r="EH16" s="1858"/>
      <c r="EI16" s="1859"/>
      <c r="EJ16" s="1166" t="s">
        <v>479</v>
      </c>
      <c r="EK16" s="493">
        <f t="shared" si="4"/>
        <v>0</v>
      </c>
      <c r="EL16" s="1920" t="s">
        <v>289</v>
      </c>
      <c r="EM16" s="1921"/>
      <c r="EP16" s="789">
        <v>5</v>
      </c>
      <c r="EQ16" s="1884" t="s">
        <v>478</v>
      </c>
      <c r="ER16" s="1885"/>
      <c r="ES16" s="1858"/>
      <c r="ET16" s="1858"/>
      <c r="EU16" s="1859"/>
      <c r="EV16" s="1166" t="s">
        <v>479</v>
      </c>
      <c r="EW16" s="493">
        <f t="shared" si="5"/>
        <v>0</v>
      </c>
      <c r="EX16" s="1920" t="s">
        <v>289</v>
      </c>
      <c r="EY16" s="1921"/>
      <c r="FB16" s="789">
        <v>5</v>
      </c>
      <c r="FC16" s="1884" t="s">
        <v>478</v>
      </c>
      <c r="FD16" s="1885"/>
      <c r="FE16" s="1858"/>
      <c r="FF16" s="1858"/>
      <c r="FG16" s="1859"/>
      <c r="FH16" s="1166" t="s">
        <v>479</v>
      </c>
      <c r="FI16" s="493">
        <f t="shared" si="6"/>
        <v>0</v>
      </c>
      <c r="FJ16" s="1920" t="s">
        <v>289</v>
      </c>
      <c r="FK16" s="1921"/>
      <c r="FN16" s="789">
        <v>5</v>
      </c>
      <c r="FO16" s="1884" t="s">
        <v>478</v>
      </c>
      <c r="FP16" s="1885"/>
      <c r="FQ16" s="1858"/>
      <c r="FR16" s="1858"/>
      <c r="FS16" s="1859"/>
      <c r="FT16" s="1166" t="s">
        <v>479</v>
      </c>
      <c r="FU16" s="493">
        <f t="shared" si="7"/>
        <v>0</v>
      </c>
      <c r="FV16" s="1920" t="s">
        <v>289</v>
      </c>
      <c r="FW16" s="1921"/>
      <c r="FZ16" s="789">
        <v>5</v>
      </c>
      <c r="GA16" s="1884" t="s">
        <v>478</v>
      </c>
      <c r="GB16" s="1885"/>
      <c r="GC16" s="1858"/>
      <c r="GD16" s="1858"/>
      <c r="GE16" s="1859"/>
      <c r="GF16" s="1166" t="s">
        <v>479</v>
      </c>
      <c r="GG16" s="493">
        <f t="shared" si="8"/>
        <v>0</v>
      </c>
      <c r="GH16" s="1920" t="s">
        <v>289</v>
      </c>
      <c r="GI16" s="1921"/>
      <c r="GL16" s="789">
        <v>5</v>
      </c>
      <c r="GM16" s="1884" t="s">
        <v>478</v>
      </c>
      <c r="GN16" s="1885"/>
      <c r="GO16" s="1858"/>
      <c r="GP16" s="1858"/>
      <c r="GQ16" s="1859"/>
      <c r="GR16" s="1166" t="s">
        <v>479</v>
      </c>
      <c r="GS16" s="493">
        <f t="shared" si="9"/>
        <v>0</v>
      </c>
      <c r="GT16" s="1920" t="s">
        <v>289</v>
      </c>
      <c r="GU16" s="1921"/>
    </row>
    <row r="17" spans="2:204" s="1178" customFormat="1" ht="15" customHeight="1">
      <c r="B17" s="789">
        <v>6</v>
      </c>
      <c r="C17" s="1884" t="s">
        <v>480</v>
      </c>
      <c r="D17" s="1885"/>
      <c r="E17" s="1885"/>
      <c r="F17" s="1885"/>
      <c r="G17" s="1934"/>
      <c r="H17" s="1166" t="s">
        <v>472</v>
      </c>
      <c r="I17" s="493" t="e">
        <f>'1.2. System grzewczy'!F64</f>
        <v>#DIV/0!</v>
      </c>
      <c r="J17" s="1912" t="s">
        <v>302</v>
      </c>
      <c r="K17" s="1913"/>
      <c r="L17" s="1194"/>
      <c r="M17" s="1180"/>
      <c r="N17" s="789">
        <v>6</v>
      </c>
      <c r="O17" s="1884" t="s">
        <v>480</v>
      </c>
      <c r="P17" s="1885"/>
      <c r="Q17" s="1885"/>
      <c r="R17" s="1885"/>
      <c r="S17" s="1934"/>
      <c r="T17" s="1166" t="s">
        <v>472</v>
      </c>
      <c r="U17" s="493" t="e">
        <f>'1.2. System grzewczy'!M64</f>
        <v>#DIV/0!</v>
      </c>
      <c r="V17" s="1912" t="s">
        <v>302</v>
      </c>
      <c r="W17" s="1913"/>
      <c r="X17" s="1194"/>
      <c r="Z17" s="789">
        <v>6</v>
      </c>
      <c r="AA17" s="1884" t="s">
        <v>480</v>
      </c>
      <c r="AB17" s="1885"/>
      <c r="AC17" s="1885"/>
      <c r="AD17" s="1885"/>
      <c r="AE17" s="1934"/>
      <c r="AF17" s="1166" t="s">
        <v>472</v>
      </c>
      <c r="AG17" s="493" t="e">
        <f>'1.2. System grzewczy'!T64</f>
        <v>#DIV/0!</v>
      </c>
      <c r="AH17" s="1912" t="s">
        <v>302</v>
      </c>
      <c r="AI17" s="1913"/>
      <c r="AJ17" s="1194"/>
      <c r="AL17" s="789">
        <v>6</v>
      </c>
      <c r="AM17" s="1884" t="s">
        <v>480</v>
      </c>
      <c r="AN17" s="1885"/>
      <c r="AO17" s="1885"/>
      <c r="AP17" s="1885"/>
      <c r="AQ17" s="1934"/>
      <c r="AR17" s="1166" t="s">
        <v>472</v>
      </c>
      <c r="AS17" s="493" t="e">
        <f>'1.2. System grzewczy'!AA64</f>
        <v>#DIV/0!</v>
      </c>
      <c r="AT17" s="1912" t="s">
        <v>302</v>
      </c>
      <c r="AU17" s="1913"/>
      <c r="AV17" s="1194"/>
      <c r="AX17" s="789">
        <v>6</v>
      </c>
      <c r="AY17" s="1884" t="s">
        <v>480</v>
      </c>
      <c r="AZ17" s="1885"/>
      <c r="BA17" s="1885"/>
      <c r="BB17" s="1885"/>
      <c r="BC17" s="1934"/>
      <c r="BD17" s="1166" t="s">
        <v>472</v>
      </c>
      <c r="BE17" s="493" t="e">
        <f>'1.2. System grzewczy'!AH64</f>
        <v>#DIV/0!</v>
      </c>
      <c r="BF17" s="1912" t="s">
        <v>302</v>
      </c>
      <c r="BG17" s="1913"/>
      <c r="BH17" s="1194"/>
      <c r="BJ17" s="789">
        <v>6</v>
      </c>
      <c r="BK17" s="1884" t="s">
        <v>480</v>
      </c>
      <c r="BL17" s="1885"/>
      <c r="BM17" s="1885"/>
      <c r="BN17" s="1885"/>
      <c r="BO17" s="1934"/>
      <c r="BP17" s="1166" t="s">
        <v>472</v>
      </c>
      <c r="BQ17" s="493" t="e">
        <f>'1.2. System grzewczy'!AO64</f>
        <v>#DIV/0!</v>
      </c>
      <c r="BR17" s="1912" t="s">
        <v>302</v>
      </c>
      <c r="BS17" s="1913"/>
      <c r="BT17" s="1194"/>
      <c r="BV17" s="789">
        <v>6</v>
      </c>
      <c r="BW17" s="1884" t="s">
        <v>480</v>
      </c>
      <c r="BX17" s="1885"/>
      <c r="BY17" s="1885"/>
      <c r="BZ17" s="1885"/>
      <c r="CA17" s="1934"/>
      <c r="CB17" s="1166" t="s">
        <v>472</v>
      </c>
      <c r="CC17" s="493" t="e">
        <f>'1.2. System grzewczy'!AV64</f>
        <v>#DIV/0!</v>
      </c>
      <c r="CD17" s="1912" t="s">
        <v>302</v>
      </c>
      <c r="CE17" s="1913"/>
      <c r="CF17" s="1194"/>
      <c r="CH17" s="789">
        <v>6</v>
      </c>
      <c r="CI17" s="1884" t="s">
        <v>480</v>
      </c>
      <c r="CJ17" s="1885"/>
      <c r="CK17" s="1885"/>
      <c r="CL17" s="1885"/>
      <c r="CM17" s="1934"/>
      <c r="CN17" s="1166" t="s">
        <v>472</v>
      </c>
      <c r="CO17" s="493">
        <v>0</v>
      </c>
      <c r="CP17" s="1912" t="s">
        <v>302</v>
      </c>
      <c r="CQ17" s="1913"/>
      <c r="CR17" s="1194"/>
      <c r="CT17" s="789">
        <v>6</v>
      </c>
      <c r="CU17" s="1884" t="s">
        <v>480</v>
      </c>
      <c r="CV17" s="1885"/>
      <c r="CW17" s="1885"/>
      <c r="CX17" s="1885"/>
      <c r="CY17" s="1934"/>
      <c r="CZ17" s="1166" t="s">
        <v>472</v>
      </c>
      <c r="DA17" s="493">
        <f t="shared" si="1"/>
        <v>0</v>
      </c>
      <c r="DB17" s="1912" t="s">
        <v>302</v>
      </c>
      <c r="DC17" s="1913"/>
      <c r="DD17" s="1194"/>
      <c r="DF17" s="789">
        <v>6</v>
      </c>
      <c r="DG17" s="1884" t="s">
        <v>480</v>
      </c>
      <c r="DH17" s="1885"/>
      <c r="DI17" s="1885"/>
      <c r="DJ17" s="1885"/>
      <c r="DK17" s="1934"/>
      <c r="DL17" s="1166" t="s">
        <v>472</v>
      </c>
      <c r="DM17" s="493">
        <f t="shared" si="2"/>
        <v>0</v>
      </c>
      <c r="DN17" s="1912" t="s">
        <v>302</v>
      </c>
      <c r="DO17" s="1913"/>
      <c r="DP17" s="1194"/>
      <c r="DR17" s="789">
        <v>6</v>
      </c>
      <c r="DS17" s="1884" t="s">
        <v>480</v>
      </c>
      <c r="DT17" s="1885"/>
      <c r="DU17" s="1885"/>
      <c r="DV17" s="1885"/>
      <c r="DW17" s="1934"/>
      <c r="DX17" s="1166" t="s">
        <v>472</v>
      </c>
      <c r="DY17" s="493">
        <f t="shared" si="3"/>
        <v>0</v>
      </c>
      <c r="DZ17" s="1912" t="s">
        <v>302</v>
      </c>
      <c r="EA17" s="1913"/>
      <c r="EB17" s="1194"/>
      <c r="ED17" s="789">
        <v>6</v>
      </c>
      <c r="EE17" s="1884" t="s">
        <v>480</v>
      </c>
      <c r="EF17" s="1885"/>
      <c r="EG17" s="1885"/>
      <c r="EH17" s="1885"/>
      <c r="EI17" s="1934"/>
      <c r="EJ17" s="1166" t="s">
        <v>472</v>
      </c>
      <c r="EK17" s="493">
        <f t="shared" si="4"/>
        <v>0</v>
      </c>
      <c r="EL17" s="1912" t="s">
        <v>302</v>
      </c>
      <c r="EM17" s="1913"/>
      <c r="EN17" s="1194"/>
      <c r="EP17" s="789">
        <v>6</v>
      </c>
      <c r="EQ17" s="1884" t="s">
        <v>480</v>
      </c>
      <c r="ER17" s="1885"/>
      <c r="ES17" s="1885"/>
      <c r="ET17" s="1885"/>
      <c r="EU17" s="1934"/>
      <c r="EV17" s="1166" t="s">
        <v>472</v>
      </c>
      <c r="EW17" s="493">
        <f t="shared" si="5"/>
        <v>0</v>
      </c>
      <c r="EX17" s="1912" t="s">
        <v>302</v>
      </c>
      <c r="EY17" s="1913"/>
      <c r="EZ17" s="1194"/>
      <c r="FB17" s="789">
        <v>6</v>
      </c>
      <c r="FC17" s="1884" t="s">
        <v>480</v>
      </c>
      <c r="FD17" s="1885"/>
      <c r="FE17" s="1885"/>
      <c r="FF17" s="1885"/>
      <c r="FG17" s="1934"/>
      <c r="FH17" s="1166" t="s">
        <v>472</v>
      </c>
      <c r="FI17" s="493">
        <f t="shared" si="6"/>
        <v>0</v>
      </c>
      <c r="FJ17" s="1912" t="s">
        <v>302</v>
      </c>
      <c r="FK17" s="1913"/>
      <c r="FL17" s="1194"/>
      <c r="FN17" s="789">
        <v>6</v>
      </c>
      <c r="FO17" s="1884" t="s">
        <v>480</v>
      </c>
      <c r="FP17" s="1885"/>
      <c r="FQ17" s="1885"/>
      <c r="FR17" s="1885"/>
      <c r="FS17" s="1934"/>
      <c r="FT17" s="1166" t="s">
        <v>472</v>
      </c>
      <c r="FU17" s="493">
        <f t="shared" si="7"/>
        <v>0</v>
      </c>
      <c r="FV17" s="1912" t="s">
        <v>302</v>
      </c>
      <c r="FW17" s="1913"/>
      <c r="FX17" s="1194"/>
      <c r="FZ17" s="789">
        <v>6</v>
      </c>
      <c r="GA17" s="1884" t="s">
        <v>480</v>
      </c>
      <c r="GB17" s="1885"/>
      <c r="GC17" s="1885"/>
      <c r="GD17" s="1885"/>
      <c r="GE17" s="1934"/>
      <c r="GF17" s="1166" t="s">
        <v>472</v>
      </c>
      <c r="GG17" s="493">
        <f t="shared" si="8"/>
        <v>0</v>
      </c>
      <c r="GH17" s="1912" t="s">
        <v>302</v>
      </c>
      <c r="GI17" s="1913"/>
      <c r="GJ17" s="1194"/>
      <c r="GL17" s="789">
        <v>6</v>
      </c>
      <c r="GM17" s="1884" t="s">
        <v>480</v>
      </c>
      <c r="GN17" s="1885"/>
      <c r="GO17" s="1885"/>
      <c r="GP17" s="1885"/>
      <c r="GQ17" s="1934"/>
      <c r="GR17" s="1166" t="s">
        <v>472</v>
      </c>
      <c r="GS17" s="493">
        <f t="shared" si="9"/>
        <v>0</v>
      </c>
      <c r="GT17" s="1912" t="s">
        <v>302</v>
      </c>
      <c r="GU17" s="1913"/>
      <c r="GV17" s="1194"/>
    </row>
    <row r="18" spans="2:204" s="1178" customFormat="1" ht="15" customHeight="1" thickBot="1">
      <c r="B18" s="790">
        <v>7</v>
      </c>
      <c r="C18" s="1876" t="s">
        <v>481</v>
      </c>
      <c r="D18" s="1877"/>
      <c r="E18" s="1877"/>
      <c r="F18" s="1877"/>
      <c r="G18" s="1935"/>
      <c r="H18" s="1167" t="s">
        <v>482</v>
      </c>
      <c r="I18" s="559">
        <f>'1.2. System grzewczy'!F67</f>
        <v>0</v>
      </c>
      <c r="J18" s="1918" t="s">
        <v>302</v>
      </c>
      <c r="K18" s="1919"/>
      <c r="L18" s="1194"/>
      <c r="M18" s="1180"/>
      <c r="N18" s="790">
        <v>7</v>
      </c>
      <c r="O18" s="1876" t="s">
        <v>481</v>
      </c>
      <c r="P18" s="1877"/>
      <c r="Q18" s="1877"/>
      <c r="R18" s="1877"/>
      <c r="S18" s="1935"/>
      <c r="T18" s="1167" t="s">
        <v>482</v>
      </c>
      <c r="U18" s="559">
        <f>'1.2. System grzewczy'!M69</f>
        <v>0</v>
      </c>
      <c r="V18" s="1918" t="s">
        <v>302</v>
      </c>
      <c r="W18" s="1919"/>
      <c r="X18" s="1194"/>
      <c r="Z18" s="790">
        <v>7</v>
      </c>
      <c r="AA18" s="1876" t="s">
        <v>481</v>
      </c>
      <c r="AB18" s="1877"/>
      <c r="AC18" s="1877"/>
      <c r="AD18" s="1877"/>
      <c r="AE18" s="1935"/>
      <c r="AF18" s="1167" t="s">
        <v>482</v>
      </c>
      <c r="AG18" s="559">
        <f>'1.2. System grzewczy'!T67</f>
        <v>0</v>
      </c>
      <c r="AH18" s="1918" t="s">
        <v>302</v>
      </c>
      <c r="AI18" s="1919"/>
      <c r="AJ18" s="1194"/>
      <c r="AL18" s="790">
        <v>7</v>
      </c>
      <c r="AM18" s="1876" t="s">
        <v>481</v>
      </c>
      <c r="AN18" s="1877"/>
      <c r="AO18" s="1877"/>
      <c r="AP18" s="1877"/>
      <c r="AQ18" s="1935"/>
      <c r="AR18" s="1167" t="s">
        <v>482</v>
      </c>
      <c r="AS18" s="559">
        <f>'1.2. System grzewczy'!AA67</f>
        <v>0</v>
      </c>
      <c r="AT18" s="1918" t="s">
        <v>302</v>
      </c>
      <c r="AU18" s="1919"/>
      <c r="AV18" s="1194"/>
      <c r="AX18" s="790">
        <v>7</v>
      </c>
      <c r="AY18" s="1876" t="s">
        <v>481</v>
      </c>
      <c r="AZ18" s="1877"/>
      <c r="BA18" s="1877"/>
      <c r="BB18" s="1877"/>
      <c r="BC18" s="1935"/>
      <c r="BD18" s="1167" t="s">
        <v>482</v>
      </c>
      <c r="BE18" s="559">
        <f>'1.2. System grzewczy'!AH67</f>
        <v>0</v>
      </c>
      <c r="BF18" s="1918" t="s">
        <v>302</v>
      </c>
      <c r="BG18" s="1919"/>
      <c r="BH18" s="1194"/>
      <c r="BJ18" s="790">
        <v>7</v>
      </c>
      <c r="BK18" s="1876" t="s">
        <v>481</v>
      </c>
      <c r="BL18" s="1877"/>
      <c r="BM18" s="1877"/>
      <c r="BN18" s="1877"/>
      <c r="BO18" s="1935"/>
      <c r="BP18" s="1167" t="s">
        <v>482</v>
      </c>
      <c r="BQ18" s="559">
        <f>'1.2. System grzewczy'!AO67</f>
        <v>0</v>
      </c>
      <c r="BR18" s="1918" t="s">
        <v>302</v>
      </c>
      <c r="BS18" s="1919"/>
      <c r="BT18" s="1194"/>
      <c r="BV18" s="790">
        <v>7</v>
      </c>
      <c r="BW18" s="1876" t="s">
        <v>481</v>
      </c>
      <c r="BX18" s="1877"/>
      <c r="BY18" s="1877"/>
      <c r="BZ18" s="1877"/>
      <c r="CA18" s="1935"/>
      <c r="CB18" s="1167" t="s">
        <v>482</v>
      </c>
      <c r="CC18" s="559">
        <f>'1.2. System grzewczy'!AV67</f>
        <v>0</v>
      </c>
      <c r="CD18" s="1918" t="s">
        <v>302</v>
      </c>
      <c r="CE18" s="1919"/>
      <c r="CF18" s="1194"/>
      <c r="CH18" s="790">
        <v>7</v>
      </c>
      <c r="CI18" s="1876" t="s">
        <v>481</v>
      </c>
      <c r="CJ18" s="1877"/>
      <c r="CK18" s="1877"/>
      <c r="CL18" s="1877"/>
      <c r="CM18" s="1935"/>
      <c r="CN18" s="1167" t="s">
        <v>482</v>
      </c>
      <c r="CO18" s="559">
        <v>0</v>
      </c>
      <c r="CP18" s="1918" t="s">
        <v>302</v>
      </c>
      <c r="CQ18" s="1919"/>
      <c r="CR18" s="1194"/>
      <c r="CT18" s="790">
        <v>7</v>
      </c>
      <c r="CU18" s="1876" t="s">
        <v>481</v>
      </c>
      <c r="CV18" s="1877"/>
      <c r="CW18" s="1877"/>
      <c r="CX18" s="1877"/>
      <c r="CY18" s="1935"/>
      <c r="CZ18" s="1167" t="s">
        <v>482</v>
      </c>
      <c r="DA18" s="559">
        <f t="shared" si="1"/>
        <v>0</v>
      </c>
      <c r="DB18" s="1918" t="s">
        <v>302</v>
      </c>
      <c r="DC18" s="1919"/>
      <c r="DD18" s="1194"/>
      <c r="DF18" s="790">
        <v>7</v>
      </c>
      <c r="DG18" s="1876" t="s">
        <v>481</v>
      </c>
      <c r="DH18" s="1877"/>
      <c r="DI18" s="1877"/>
      <c r="DJ18" s="1877"/>
      <c r="DK18" s="1935"/>
      <c r="DL18" s="1167" t="s">
        <v>482</v>
      </c>
      <c r="DM18" s="559">
        <f t="shared" si="2"/>
        <v>0</v>
      </c>
      <c r="DN18" s="1918" t="s">
        <v>302</v>
      </c>
      <c r="DO18" s="1919"/>
      <c r="DP18" s="1194"/>
      <c r="DR18" s="790">
        <v>7</v>
      </c>
      <c r="DS18" s="1876" t="s">
        <v>481</v>
      </c>
      <c r="DT18" s="1877"/>
      <c r="DU18" s="1877"/>
      <c r="DV18" s="1877"/>
      <c r="DW18" s="1935"/>
      <c r="DX18" s="1167" t="s">
        <v>482</v>
      </c>
      <c r="DY18" s="559">
        <f t="shared" si="3"/>
        <v>0</v>
      </c>
      <c r="DZ18" s="1918" t="s">
        <v>302</v>
      </c>
      <c r="EA18" s="1919"/>
      <c r="EB18" s="1194"/>
      <c r="ED18" s="790">
        <v>7</v>
      </c>
      <c r="EE18" s="1876" t="s">
        <v>481</v>
      </c>
      <c r="EF18" s="1877"/>
      <c r="EG18" s="1877"/>
      <c r="EH18" s="1877"/>
      <c r="EI18" s="1935"/>
      <c r="EJ18" s="1167" t="s">
        <v>482</v>
      </c>
      <c r="EK18" s="559">
        <f t="shared" si="4"/>
        <v>0</v>
      </c>
      <c r="EL18" s="1918" t="s">
        <v>302</v>
      </c>
      <c r="EM18" s="1919"/>
      <c r="EN18" s="1194"/>
      <c r="EP18" s="790">
        <v>7</v>
      </c>
      <c r="EQ18" s="1876" t="s">
        <v>481</v>
      </c>
      <c r="ER18" s="1877"/>
      <c r="ES18" s="1877"/>
      <c r="ET18" s="1877"/>
      <c r="EU18" s="1935"/>
      <c r="EV18" s="1167" t="s">
        <v>482</v>
      </c>
      <c r="EW18" s="559">
        <f t="shared" si="5"/>
        <v>0</v>
      </c>
      <c r="EX18" s="1918" t="s">
        <v>302</v>
      </c>
      <c r="EY18" s="1919"/>
      <c r="EZ18" s="1194"/>
      <c r="FB18" s="790">
        <v>7</v>
      </c>
      <c r="FC18" s="1876" t="s">
        <v>481</v>
      </c>
      <c r="FD18" s="1877"/>
      <c r="FE18" s="1877"/>
      <c r="FF18" s="1877"/>
      <c r="FG18" s="1935"/>
      <c r="FH18" s="1167" t="s">
        <v>482</v>
      </c>
      <c r="FI18" s="559">
        <f t="shared" si="6"/>
        <v>0</v>
      </c>
      <c r="FJ18" s="1918" t="s">
        <v>302</v>
      </c>
      <c r="FK18" s="1919"/>
      <c r="FL18" s="1194"/>
      <c r="FN18" s="790">
        <v>7</v>
      </c>
      <c r="FO18" s="1876" t="s">
        <v>481</v>
      </c>
      <c r="FP18" s="1877"/>
      <c r="FQ18" s="1877"/>
      <c r="FR18" s="1877"/>
      <c r="FS18" s="1935"/>
      <c r="FT18" s="1167" t="s">
        <v>482</v>
      </c>
      <c r="FU18" s="559">
        <f t="shared" si="7"/>
        <v>0</v>
      </c>
      <c r="FV18" s="1918" t="s">
        <v>302</v>
      </c>
      <c r="FW18" s="1919"/>
      <c r="FX18" s="1194"/>
      <c r="FZ18" s="790">
        <v>7</v>
      </c>
      <c r="GA18" s="1876" t="s">
        <v>481</v>
      </c>
      <c r="GB18" s="1877"/>
      <c r="GC18" s="1877"/>
      <c r="GD18" s="1877"/>
      <c r="GE18" s="1935"/>
      <c r="GF18" s="1167" t="s">
        <v>482</v>
      </c>
      <c r="GG18" s="559">
        <f t="shared" si="8"/>
        <v>0</v>
      </c>
      <c r="GH18" s="1918" t="s">
        <v>302</v>
      </c>
      <c r="GI18" s="1919"/>
      <c r="GJ18" s="1194"/>
      <c r="GL18" s="790">
        <v>7</v>
      </c>
      <c r="GM18" s="1876" t="s">
        <v>481</v>
      </c>
      <c r="GN18" s="1877"/>
      <c r="GO18" s="1877"/>
      <c r="GP18" s="1877"/>
      <c r="GQ18" s="1935"/>
      <c r="GR18" s="1167" t="s">
        <v>482</v>
      </c>
      <c r="GS18" s="559">
        <f>GG18</f>
        <v>0</v>
      </c>
      <c r="GT18" s="1918" t="s">
        <v>302</v>
      </c>
      <c r="GU18" s="1919"/>
      <c r="GV18" s="1194"/>
    </row>
    <row r="19" spans="2:204" s="1178" customFormat="1" ht="15" customHeight="1" thickBot="1">
      <c r="B19" s="1261"/>
      <c r="M19" s="1180"/>
      <c r="N19" s="840"/>
      <c r="O19" s="1186"/>
      <c r="P19" s="1186"/>
      <c r="Q19" s="1186"/>
      <c r="R19" s="1186"/>
      <c r="S19" s="1186"/>
      <c r="U19" s="1187"/>
      <c r="X19" s="1194"/>
      <c r="Z19" s="840"/>
      <c r="AA19" s="1186"/>
      <c r="AB19" s="1186"/>
      <c r="AC19" s="1186"/>
      <c r="AD19" s="1186"/>
      <c r="AE19" s="1186"/>
      <c r="AG19" s="1187"/>
      <c r="AJ19" s="1194"/>
      <c r="AL19" s="840"/>
      <c r="AM19" s="1186"/>
      <c r="AN19" s="1186"/>
      <c r="AO19" s="1186"/>
      <c r="AP19" s="1186"/>
      <c r="AQ19" s="1186"/>
      <c r="AS19" s="1187"/>
      <c r="AV19" s="1194"/>
      <c r="AX19" s="840"/>
      <c r="AY19" s="1269"/>
      <c r="AZ19" s="1186"/>
      <c r="BA19" s="1186"/>
      <c r="BB19" s="1186"/>
      <c r="BC19" s="1186"/>
      <c r="BE19" s="1187"/>
      <c r="BH19" s="1194"/>
      <c r="BJ19" s="840"/>
      <c r="BK19" s="1269"/>
      <c r="BL19" s="1186"/>
      <c r="BM19" s="1186"/>
      <c r="BN19" s="1186"/>
      <c r="BO19" s="1186"/>
      <c r="BQ19" s="1187"/>
      <c r="BT19" s="1194"/>
      <c r="BV19" s="840"/>
      <c r="BW19" s="1186"/>
      <c r="BX19" s="1186"/>
      <c r="BY19" s="1186"/>
      <c r="BZ19" s="1186"/>
      <c r="CA19" s="1186"/>
      <c r="CC19" s="1187"/>
      <c r="CF19" s="1194"/>
      <c r="CH19" s="840"/>
      <c r="CI19" s="1186"/>
      <c r="CJ19" s="1186"/>
      <c r="CK19" s="1186"/>
      <c r="CL19" s="1186"/>
      <c r="CM19" s="1186"/>
      <c r="CO19" s="1187"/>
      <c r="CR19" s="1194"/>
      <c r="CT19" s="840"/>
      <c r="CU19" s="1186"/>
      <c r="CV19" s="1186"/>
      <c r="CW19" s="1186"/>
      <c r="CX19" s="1186"/>
      <c r="CY19" s="1186"/>
      <c r="DA19" s="1187"/>
      <c r="DD19" s="1194"/>
      <c r="DF19" s="840"/>
      <c r="DG19" s="1186"/>
      <c r="DH19" s="1186"/>
      <c r="DI19" s="1186"/>
      <c r="DJ19" s="1186"/>
      <c r="DK19" s="1186"/>
      <c r="DM19" s="1187"/>
      <c r="DP19" s="1194"/>
      <c r="DR19" s="840"/>
      <c r="DS19" s="1186"/>
      <c r="DT19" s="1186"/>
      <c r="DU19" s="1186"/>
      <c r="DV19" s="1186"/>
      <c r="DW19" s="1186"/>
      <c r="DY19" s="1187"/>
      <c r="EB19" s="1194"/>
      <c r="ED19" s="840"/>
      <c r="EE19" s="1186"/>
      <c r="EF19" s="1186"/>
      <c r="EG19" s="1186"/>
      <c r="EH19" s="1186"/>
      <c r="EI19" s="1186"/>
      <c r="EK19" s="1187"/>
      <c r="EN19" s="1194"/>
      <c r="EP19" s="840"/>
      <c r="EQ19" s="1186"/>
      <c r="ER19" s="1186"/>
      <c r="ES19" s="1186"/>
      <c r="ET19" s="1186"/>
      <c r="EU19" s="1186"/>
      <c r="EW19" s="1187"/>
      <c r="EZ19" s="1194"/>
      <c r="FB19" s="840"/>
      <c r="FC19" s="1186"/>
      <c r="FD19" s="1186"/>
      <c r="FE19" s="1186"/>
      <c r="FF19" s="1186"/>
      <c r="FG19" s="1186"/>
      <c r="FI19" s="1187"/>
      <c r="FL19" s="1194"/>
      <c r="FN19" s="840"/>
      <c r="FO19" s="1186"/>
      <c r="FP19" s="1186"/>
      <c r="FQ19" s="1186"/>
      <c r="FR19" s="1186"/>
      <c r="FS19" s="1186"/>
      <c r="FU19" s="1187"/>
      <c r="FX19" s="1194"/>
      <c r="FZ19" s="840"/>
      <c r="GA19" s="1186"/>
      <c r="GB19" s="1186"/>
      <c r="GC19" s="1186"/>
      <c r="GD19" s="1186"/>
      <c r="GE19" s="1186"/>
      <c r="GG19" s="1187"/>
      <c r="GJ19" s="1194"/>
      <c r="GL19" s="840"/>
      <c r="GM19" s="1186"/>
      <c r="GN19" s="1186"/>
      <c r="GO19" s="1186"/>
      <c r="GP19" s="1186"/>
      <c r="GQ19" s="1186"/>
      <c r="GS19" s="1187"/>
      <c r="GV19" s="1194"/>
    </row>
    <row r="20" spans="2:204" s="1178" customFormat="1" ht="15" customHeight="1" thickBot="1">
      <c r="B20" s="71" t="s">
        <v>86</v>
      </c>
      <c r="C20" s="1903" t="s">
        <v>483</v>
      </c>
      <c r="D20" s="1903"/>
      <c r="E20" s="1903"/>
      <c r="F20" s="1903"/>
      <c r="G20" s="1903"/>
      <c r="H20" s="1903"/>
      <c r="I20" s="1903"/>
      <c r="J20" s="1903"/>
      <c r="K20" s="1904"/>
      <c r="L20" s="1194"/>
      <c r="M20" s="1180"/>
      <c r="N20" s="71" t="s">
        <v>86</v>
      </c>
      <c r="O20" s="1903" t="s">
        <v>483</v>
      </c>
      <c r="P20" s="1903"/>
      <c r="Q20" s="1903"/>
      <c r="R20" s="1903"/>
      <c r="S20" s="1903"/>
      <c r="T20" s="1903"/>
      <c r="U20" s="1903"/>
      <c r="V20" s="1903"/>
      <c r="W20" s="1904"/>
      <c r="X20" s="1194"/>
      <c r="Z20" s="71" t="s">
        <v>86</v>
      </c>
      <c r="AA20" s="1903" t="s">
        <v>483</v>
      </c>
      <c r="AB20" s="1903"/>
      <c r="AC20" s="1903"/>
      <c r="AD20" s="1903"/>
      <c r="AE20" s="1903"/>
      <c r="AF20" s="1903"/>
      <c r="AG20" s="1903"/>
      <c r="AH20" s="1903"/>
      <c r="AI20" s="1904"/>
      <c r="AJ20" s="1194"/>
      <c r="AL20" s="71" t="s">
        <v>86</v>
      </c>
      <c r="AM20" s="1903" t="s">
        <v>483</v>
      </c>
      <c r="AN20" s="1903"/>
      <c r="AO20" s="1903"/>
      <c r="AP20" s="1903"/>
      <c r="AQ20" s="1903"/>
      <c r="AR20" s="1903"/>
      <c r="AS20" s="1903"/>
      <c r="AT20" s="1903"/>
      <c r="AU20" s="1904"/>
      <c r="AV20" s="1194"/>
      <c r="AX20" s="71" t="s">
        <v>86</v>
      </c>
      <c r="AY20" s="1903" t="s">
        <v>483</v>
      </c>
      <c r="AZ20" s="1903"/>
      <c r="BA20" s="1903"/>
      <c r="BB20" s="1903"/>
      <c r="BC20" s="1903"/>
      <c r="BD20" s="1903"/>
      <c r="BE20" s="1903"/>
      <c r="BF20" s="1903"/>
      <c r="BG20" s="1904"/>
      <c r="BH20" s="1194"/>
      <c r="BJ20" s="71" t="s">
        <v>86</v>
      </c>
      <c r="BK20" s="1903" t="s">
        <v>483</v>
      </c>
      <c r="BL20" s="1903"/>
      <c r="BM20" s="1903"/>
      <c r="BN20" s="1903"/>
      <c r="BO20" s="1903"/>
      <c r="BP20" s="1903"/>
      <c r="BQ20" s="1903"/>
      <c r="BR20" s="1903"/>
      <c r="BS20" s="1904"/>
      <c r="BT20" s="1194"/>
      <c r="BV20" s="71" t="s">
        <v>86</v>
      </c>
      <c r="BW20" s="1903" t="s">
        <v>483</v>
      </c>
      <c r="BX20" s="1903"/>
      <c r="BY20" s="1903"/>
      <c r="BZ20" s="1903"/>
      <c r="CA20" s="1903"/>
      <c r="CB20" s="1903"/>
      <c r="CC20" s="1903"/>
      <c r="CD20" s="1903"/>
      <c r="CE20" s="1904"/>
      <c r="CF20" s="1194"/>
      <c r="CH20" s="71" t="s">
        <v>86</v>
      </c>
      <c r="CI20" s="1903" t="s">
        <v>483</v>
      </c>
      <c r="CJ20" s="1903"/>
      <c r="CK20" s="1903"/>
      <c r="CL20" s="1903"/>
      <c r="CM20" s="1903"/>
      <c r="CN20" s="1903"/>
      <c r="CO20" s="1903"/>
      <c r="CP20" s="1903"/>
      <c r="CQ20" s="1904"/>
      <c r="CR20" s="1194"/>
      <c r="CT20" s="71" t="s">
        <v>86</v>
      </c>
      <c r="CU20" s="1903" t="s">
        <v>483</v>
      </c>
      <c r="CV20" s="1903"/>
      <c r="CW20" s="1903"/>
      <c r="CX20" s="1903"/>
      <c r="CY20" s="1903"/>
      <c r="CZ20" s="1903"/>
      <c r="DA20" s="1903"/>
      <c r="DB20" s="1903"/>
      <c r="DC20" s="1904"/>
      <c r="DD20" s="1194"/>
      <c r="DF20" s="71" t="s">
        <v>86</v>
      </c>
      <c r="DG20" s="1903" t="s">
        <v>483</v>
      </c>
      <c r="DH20" s="1903"/>
      <c r="DI20" s="1903"/>
      <c r="DJ20" s="1903"/>
      <c r="DK20" s="1903"/>
      <c r="DL20" s="1903"/>
      <c r="DM20" s="1903"/>
      <c r="DN20" s="1903"/>
      <c r="DO20" s="1904"/>
      <c r="DP20" s="1194"/>
      <c r="DR20" s="71" t="s">
        <v>86</v>
      </c>
      <c r="DS20" s="1903" t="s">
        <v>483</v>
      </c>
      <c r="DT20" s="1903"/>
      <c r="DU20" s="1903"/>
      <c r="DV20" s="1903"/>
      <c r="DW20" s="1903"/>
      <c r="DX20" s="1903"/>
      <c r="DY20" s="1903"/>
      <c r="DZ20" s="1903"/>
      <c r="EA20" s="1904"/>
      <c r="EB20" s="1194"/>
      <c r="ED20" s="71" t="s">
        <v>86</v>
      </c>
      <c r="EE20" s="1903" t="s">
        <v>483</v>
      </c>
      <c r="EF20" s="1903"/>
      <c r="EG20" s="1903"/>
      <c r="EH20" s="1903"/>
      <c r="EI20" s="1903"/>
      <c r="EJ20" s="1903"/>
      <c r="EK20" s="1903"/>
      <c r="EL20" s="1903"/>
      <c r="EM20" s="1904"/>
      <c r="EN20" s="1194"/>
      <c r="EP20" s="71" t="s">
        <v>86</v>
      </c>
      <c r="EQ20" s="1903" t="s">
        <v>483</v>
      </c>
      <c r="ER20" s="1903"/>
      <c r="ES20" s="1903"/>
      <c r="ET20" s="1903"/>
      <c r="EU20" s="1903"/>
      <c r="EV20" s="1903"/>
      <c r="EW20" s="1903"/>
      <c r="EX20" s="1903"/>
      <c r="EY20" s="1904"/>
      <c r="EZ20" s="1194"/>
      <c r="FB20" s="71" t="s">
        <v>86</v>
      </c>
      <c r="FC20" s="1903" t="s">
        <v>483</v>
      </c>
      <c r="FD20" s="1903"/>
      <c r="FE20" s="1903"/>
      <c r="FF20" s="1903"/>
      <c r="FG20" s="1903"/>
      <c r="FH20" s="1903"/>
      <c r="FI20" s="1903"/>
      <c r="FJ20" s="1903"/>
      <c r="FK20" s="1904"/>
      <c r="FL20" s="1194"/>
      <c r="FN20" s="71" t="s">
        <v>86</v>
      </c>
      <c r="FO20" s="1903" t="s">
        <v>483</v>
      </c>
      <c r="FP20" s="1903"/>
      <c r="FQ20" s="1903"/>
      <c r="FR20" s="1903"/>
      <c r="FS20" s="1903"/>
      <c r="FT20" s="1903"/>
      <c r="FU20" s="1903"/>
      <c r="FV20" s="1903"/>
      <c r="FW20" s="1904"/>
      <c r="FX20" s="1194"/>
      <c r="FZ20" s="71" t="s">
        <v>86</v>
      </c>
      <c r="GA20" s="1903" t="s">
        <v>483</v>
      </c>
      <c r="GB20" s="1903"/>
      <c r="GC20" s="1903"/>
      <c r="GD20" s="1903"/>
      <c r="GE20" s="1903"/>
      <c r="GF20" s="1903"/>
      <c r="GG20" s="1903"/>
      <c r="GH20" s="1903"/>
      <c r="GI20" s="1904"/>
      <c r="GJ20" s="1194"/>
      <c r="GL20" s="71" t="s">
        <v>86</v>
      </c>
      <c r="GM20" s="1903" t="s">
        <v>483</v>
      </c>
      <c r="GN20" s="1903"/>
      <c r="GO20" s="1903"/>
      <c r="GP20" s="1903"/>
      <c r="GQ20" s="1903"/>
      <c r="GR20" s="1903"/>
      <c r="GS20" s="1903"/>
      <c r="GT20" s="1903"/>
      <c r="GU20" s="1904"/>
      <c r="GV20" s="1194"/>
    </row>
    <row r="21" spans="2:204" s="1178" customFormat="1" ht="15" customHeight="1">
      <c r="B21" s="741">
        <v>1</v>
      </c>
      <c r="C21" s="1927" t="s">
        <v>469</v>
      </c>
      <c r="D21" s="1928"/>
      <c r="E21" s="1928"/>
      <c r="F21" s="1928"/>
      <c r="G21" s="1929"/>
      <c r="H21" s="1165" t="s">
        <v>470</v>
      </c>
      <c r="I21" s="527">
        <f>'1.2. System grzewczy'!E77</f>
        <v>0</v>
      </c>
      <c r="J21" s="1906" t="s">
        <v>257</v>
      </c>
      <c r="K21" s="1907"/>
      <c r="L21" s="1194"/>
      <c r="M21" s="1180"/>
      <c r="N21" s="741">
        <v>1</v>
      </c>
      <c r="O21" s="1927" t="s">
        <v>469</v>
      </c>
      <c r="P21" s="1928"/>
      <c r="Q21" s="1928"/>
      <c r="R21" s="1928"/>
      <c r="S21" s="1929"/>
      <c r="T21" s="1165" t="s">
        <v>470</v>
      </c>
      <c r="U21" s="527">
        <f t="shared" ref="U21:U26" si="10">I21</f>
        <v>0</v>
      </c>
      <c r="V21" s="1906" t="s">
        <v>257</v>
      </c>
      <c r="W21" s="1907"/>
      <c r="X21" s="1194"/>
      <c r="Z21" s="741">
        <v>1</v>
      </c>
      <c r="AA21" s="1927" t="s">
        <v>469</v>
      </c>
      <c r="AB21" s="1928"/>
      <c r="AC21" s="1928"/>
      <c r="AD21" s="1928"/>
      <c r="AE21" s="1929"/>
      <c r="AF21" s="1165" t="s">
        <v>470</v>
      </c>
      <c r="AG21" s="527">
        <f>U21</f>
        <v>0</v>
      </c>
      <c r="AH21" s="1906" t="s">
        <v>257</v>
      </c>
      <c r="AI21" s="1907"/>
      <c r="AJ21" s="1194"/>
      <c r="AL21" s="741">
        <v>1</v>
      </c>
      <c r="AM21" s="1927" t="s">
        <v>469</v>
      </c>
      <c r="AN21" s="1928"/>
      <c r="AO21" s="1928"/>
      <c r="AP21" s="1928"/>
      <c r="AQ21" s="1929"/>
      <c r="AR21" s="1165" t="s">
        <v>470</v>
      </c>
      <c r="AS21" s="527">
        <f>AG21</f>
        <v>0</v>
      </c>
      <c r="AT21" s="1906" t="s">
        <v>257</v>
      </c>
      <c r="AU21" s="1907"/>
      <c r="AV21" s="1194"/>
      <c r="AX21" s="741">
        <v>1</v>
      </c>
      <c r="AY21" s="1927" t="s">
        <v>469</v>
      </c>
      <c r="AZ21" s="1928"/>
      <c r="BA21" s="1928"/>
      <c r="BB21" s="1928"/>
      <c r="BC21" s="1929"/>
      <c r="BD21" s="1165" t="s">
        <v>470</v>
      </c>
      <c r="BE21" s="527">
        <f>AS21</f>
        <v>0</v>
      </c>
      <c r="BF21" s="1906" t="s">
        <v>257</v>
      </c>
      <c r="BG21" s="1907"/>
      <c r="BH21" s="1194"/>
      <c r="BJ21" s="741">
        <v>1</v>
      </c>
      <c r="BK21" s="1927" t="s">
        <v>469</v>
      </c>
      <c r="BL21" s="1928"/>
      <c r="BM21" s="1928"/>
      <c r="BN21" s="1928"/>
      <c r="BO21" s="1929"/>
      <c r="BP21" s="1165" t="s">
        <v>470</v>
      </c>
      <c r="BQ21" s="527">
        <f>BE21</f>
        <v>0</v>
      </c>
      <c r="BR21" s="1906" t="s">
        <v>257</v>
      </c>
      <c r="BS21" s="1907"/>
      <c r="BT21" s="1194"/>
      <c r="BV21" s="741">
        <v>1</v>
      </c>
      <c r="BW21" s="1927" t="s">
        <v>469</v>
      </c>
      <c r="BX21" s="1928"/>
      <c r="BY21" s="1928"/>
      <c r="BZ21" s="1928"/>
      <c r="CA21" s="1929"/>
      <c r="CB21" s="1165" t="s">
        <v>470</v>
      </c>
      <c r="CC21" s="527">
        <f>BQ21</f>
        <v>0</v>
      </c>
      <c r="CD21" s="1906" t="s">
        <v>257</v>
      </c>
      <c r="CE21" s="1907"/>
      <c r="CF21" s="1194"/>
      <c r="CH21" s="741">
        <v>1</v>
      </c>
      <c r="CI21" s="1927" t="s">
        <v>469</v>
      </c>
      <c r="CJ21" s="1928"/>
      <c r="CK21" s="1928"/>
      <c r="CL21" s="1928"/>
      <c r="CM21" s="1929"/>
      <c r="CN21" s="1165" t="s">
        <v>470</v>
      </c>
      <c r="CO21" s="527">
        <f>'1.2. System grzewczy'!BB53</f>
        <v>0</v>
      </c>
      <c r="CP21" s="1906" t="s">
        <v>257</v>
      </c>
      <c r="CQ21" s="1907"/>
      <c r="CR21" s="1194"/>
      <c r="CT21" s="741">
        <v>1</v>
      </c>
      <c r="CU21" s="1927" t="s">
        <v>469</v>
      </c>
      <c r="CV21" s="1928"/>
      <c r="CW21" s="1928"/>
      <c r="CX21" s="1928"/>
      <c r="CY21" s="1929"/>
      <c r="CZ21" s="1165" t="s">
        <v>470</v>
      </c>
      <c r="DA21" s="527">
        <f>'1.2. System grzewczy'!BI53</f>
        <v>0</v>
      </c>
      <c r="DB21" s="1906" t="s">
        <v>257</v>
      </c>
      <c r="DC21" s="1907"/>
      <c r="DD21" s="1194"/>
      <c r="DF21" s="741">
        <v>1</v>
      </c>
      <c r="DG21" s="1927" t="s">
        <v>469</v>
      </c>
      <c r="DH21" s="1928"/>
      <c r="DI21" s="1928"/>
      <c r="DJ21" s="1928"/>
      <c r="DK21" s="1929"/>
      <c r="DL21" s="1165" t="s">
        <v>470</v>
      </c>
      <c r="DM21" s="527">
        <f>DA21</f>
        <v>0</v>
      </c>
      <c r="DN21" s="1906" t="s">
        <v>257</v>
      </c>
      <c r="DO21" s="1907"/>
      <c r="DP21" s="1194"/>
      <c r="DR21" s="741">
        <v>1</v>
      </c>
      <c r="DS21" s="1927" t="s">
        <v>469</v>
      </c>
      <c r="DT21" s="1928"/>
      <c r="DU21" s="1928"/>
      <c r="DV21" s="1928"/>
      <c r="DW21" s="1929"/>
      <c r="DX21" s="1165" t="s">
        <v>470</v>
      </c>
      <c r="DY21" s="527">
        <f>DM21</f>
        <v>0</v>
      </c>
      <c r="DZ21" s="1906" t="s">
        <v>257</v>
      </c>
      <c r="EA21" s="1907"/>
      <c r="EB21" s="1194"/>
      <c r="ED21" s="741">
        <v>1</v>
      </c>
      <c r="EE21" s="1927" t="s">
        <v>469</v>
      </c>
      <c r="EF21" s="1928"/>
      <c r="EG21" s="1928"/>
      <c r="EH21" s="1928"/>
      <c r="EI21" s="1929"/>
      <c r="EJ21" s="1165" t="s">
        <v>470</v>
      </c>
      <c r="EK21" s="527">
        <f>DY21</f>
        <v>0</v>
      </c>
      <c r="EL21" s="1906" t="s">
        <v>257</v>
      </c>
      <c r="EM21" s="1907"/>
      <c r="EN21" s="1194"/>
      <c r="EP21" s="741">
        <v>1</v>
      </c>
      <c r="EQ21" s="1927" t="s">
        <v>469</v>
      </c>
      <c r="ER21" s="1928"/>
      <c r="ES21" s="1928"/>
      <c r="ET21" s="1928"/>
      <c r="EU21" s="1929"/>
      <c r="EV21" s="1165" t="s">
        <v>470</v>
      </c>
      <c r="EW21" s="527">
        <f>EK21</f>
        <v>0</v>
      </c>
      <c r="EX21" s="1906" t="s">
        <v>257</v>
      </c>
      <c r="EY21" s="1907"/>
      <c r="EZ21" s="1194"/>
      <c r="FB21" s="741">
        <v>1</v>
      </c>
      <c r="FC21" s="1927" t="s">
        <v>469</v>
      </c>
      <c r="FD21" s="1928"/>
      <c r="FE21" s="1928"/>
      <c r="FF21" s="1928"/>
      <c r="FG21" s="1929"/>
      <c r="FH21" s="1165" t="s">
        <v>470</v>
      </c>
      <c r="FI21" s="527">
        <f>EW21</f>
        <v>0</v>
      </c>
      <c r="FJ21" s="1906" t="s">
        <v>257</v>
      </c>
      <c r="FK21" s="1907"/>
      <c r="FL21" s="1194"/>
      <c r="FN21" s="741">
        <v>1</v>
      </c>
      <c r="FO21" s="1927" t="s">
        <v>469</v>
      </c>
      <c r="FP21" s="1928"/>
      <c r="FQ21" s="1928"/>
      <c r="FR21" s="1928"/>
      <c r="FS21" s="1929"/>
      <c r="FT21" s="1165" t="s">
        <v>470</v>
      </c>
      <c r="FU21" s="527">
        <f>FI21</f>
        <v>0</v>
      </c>
      <c r="FV21" s="1906" t="s">
        <v>257</v>
      </c>
      <c r="FW21" s="1907"/>
      <c r="FX21" s="1194"/>
      <c r="FZ21" s="741">
        <v>1</v>
      </c>
      <c r="GA21" s="1927" t="s">
        <v>469</v>
      </c>
      <c r="GB21" s="1928"/>
      <c r="GC21" s="1928"/>
      <c r="GD21" s="1928"/>
      <c r="GE21" s="1929"/>
      <c r="GF21" s="1165" t="s">
        <v>470</v>
      </c>
      <c r="GG21" s="527">
        <f>'1.2. System grzewczy'!BP53</f>
        <v>0</v>
      </c>
      <c r="GH21" s="1906" t="s">
        <v>257</v>
      </c>
      <c r="GI21" s="1907"/>
      <c r="GJ21" s="1194"/>
      <c r="GL21" s="741">
        <v>1</v>
      </c>
      <c r="GM21" s="1927" t="s">
        <v>469</v>
      </c>
      <c r="GN21" s="1928"/>
      <c r="GO21" s="1928"/>
      <c r="GP21" s="1928"/>
      <c r="GQ21" s="1929"/>
      <c r="GR21" s="1165" t="s">
        <v>470</v>
      </c>
      <c r="GS21" s="527">
        <f>GG21</f>
        <v>0</v>
      </c>
      <c r="GT21" s="1906" t="s">
        <v>257</v>
      </c>
      <c r="GU21" s="1907"/>
      <c r="GV21" s="1194"/>
    </row>
    <row r="22" spans="2:204" s="1178" customFormat="1" ht="15" customHeight="1">
      <c r="B22" s="789">
        <v>2</v>
      </c>
      <c r="C22" s="1908" t="s">
        <v>471</v>
      </c>
      <c r="D22" s="1909"/>
      <c r="E22" s="1909"/>
      <c r="F22" s="1909"/>
      <c r="G22" s="1930"/>
      <c r="H22" s="1166" t="s">
        <v>472</v>
      </c>
      <c r="I22" s="493">
        <f>'1.2. System grzewczy'!F79</f>
        <v>0</v>
      </c>
      <c r="J22" s="1912" t="s">
        <v>302</v>
      </c>
      <c r="K22" s="1913"/>
      <c r="L22" s="1194"/>
      <c r="M22" s="1180"/>
      <c r="N22" s="789">
        <v>2</v>
      </c>
      <c r="O22" s="1908" t="s">
        <v>471</v>
      </c>
      <c r="P22" s="1909"/>
      <c r="Q22" s="1909"/>
      <c r="R22" s="1909"/>
      <c r="S22" s="1930"/>
      <c r="T22" s="1166" t="s">
        <v>472</v>
      </c>
      <c r="U22" s="493">
        <f t="shared" si="10"/>
        <v>0</v>
      </c>
      <c r="V22" s="1912" t="s">
        <v>302</v>
      </c>
      <c r="W22" s="1913"/>
      <c r="X22" s="1194"/>
      <c r="Z22" s="789">
        <v>2</v>
      </c>
      <c r="AA22" s="1908" t="s">
        <v>471</v>
      </c>
      <c r="AB22" s="1909"/>
      <c r="AC22" s="1909"/>
      <c r="AD22" s="1909"/>
      <c r="AE22" s="1930"/>
      <c r="AF22" s="1166" t="s">
        <v>472</v>
      </c>
      <c r="AG22" s="493">
        <f>U22</f>
        <v>0</v>
      </c>
      <c r="AH22" s="1912" t="s">
        <v>302</v>
      </c>
      <c r="AI22" s="1913"/>
      <c r="AJ22" s="1194"/>
      <c r="AL22" s="789">
        <v>2</v>
      </c>
      <c r="AM22" s="1908" t="s">
        <v>471</v>
      </c>
      <c r="AN22" s="1909"/>
      <c r="AO22" s="1909"/>
      <c r="AP22" s="1909"/>
      <c r="AQ22" s="1930"/>
      <c r="AR22" s="1166" t="s">
        <v>472</v>
      </c>
      <c r="AS22" s="493">
        <f>AG22</f>
        <v>0</v>
      </c>
      <c r="AT22" s="1912" t="s">
        <v>302</v>
      </c>
      <c r="AU22" s="1913"/>
      <c r="AV22" s="1194"/>
      <c r="AX22" s="789">
        <v>2</v>
      </c>
      <c r="AY22" s="1908" t="s">
        <v>471</v>
      </c>
      <c r="AZ22" s="1909"/>
      <c r="BA22" s="1909"/>
      <c r="BB22" s="1909"/>
      <c r="BC22" s="1930"/>
      <c r="BD22" s="1166" t="s">
        <v>472</v>
      </c>
      <c r="BE22" s="493">
        <f>AS22</f>
        <v>0</v>
      </c>
      <c r="BF22" s="1912" t="s">
        <v>302</v>
      </c>
      <c r="BG22" s="1913"/>
      <c r="BH22" s="1194"/>
      <c r="BJ22" s="789">
        <v>2</v>
      </c>
      <c r="BK22" s="1908" t="s">
        <v>471</v>
      </c>
      <c r="BL22" s="1909"/>
      <c r="BM22" s="1909"/>
      <c r="BN22" s="1909"/>
      <c r="BO22" s="1930"/>
      <c r="BP22" s="1166" t="s">
        <v>472</v>
      </c>
      <c r="BQ22" s="493">
        <f>BE22</f>
        <v>0</v>
      </c>
      <c r="BR22" s="1912" t="s">
        <v>302</v>
      </c>
      <c r="BS22" s="1913"/>
      <c r="BT22" s="1194"/>
      <c r="BV22" s="789">
        <v>2</v>
      </c>
      <c r="BW22" s="1908" t="s">
        <v>471</v>
      </c>
      <c r="BX22" s="1909"/>
      <c r="BY22" s="1909"/>
      <c r="BZ22" s="1909"/>
      <c r="CA22" s="1930"/>
      <c r="CB22" s="1166" t="s">
        <v>472</v>
      </c>
      <c r="CC22" s="493">
        <f>BQ22</f>
        <v>0</v>
      </c>
      <c r="CD22" s="1912" t="s">
        <v>302</v>
      </c>
      <c r="CE22" s="1913"/>
      <c r="CF22" s="1194"/>
      <c r="CH22" s="789">
        <v>2</v>
      </c>
      <c r="CI22" s="1908" t="s">
        <v>471</v>
      </c>
      <c r="CJ22" s="1909"/>
      <c r="CK22" s="1909"/>
      <c r="CL22" s="1909"/>
      <c r="CM22" s="1930"/>
      <c r="CN22" s="1166" t="s">
        <v>472</v>
      </c>
      <c r="CO22" s="493">
        <f>'1.2. System grzewczy'!BC53</f>
        <v>0</v>
      </c>
      <c r="CP22" s="1912" t="s">
        <v>302</v>
      </c>
      <c r="CQ22" s="1913"/>
      <c r="CR22" s="1194"/>
      <c r="CT22" s="789">
        <v>2</v>
      </c>
      <c r="CU22" s="1908" t="s">
        <v>471</v>
      </c>
      <c r="CV22" s="1909"/>
      <c r="CW22" s="1909"/>
      <c r="CX22" s="1909"/>
      <c r="CY22" s="1930"/>
      <c r="CZ22" s="1166" t="s">
        <v>472</v>
      </c>
      <c r="DA22" s="493">
        <f>'1.2. System grzewczy'!BJ53</f>
        <v>0</v>
      </c>
      <c r="DB22" s="1912" t="s">
        <v>302</v>
      </c>
      <c r="DC22" s="1913"/>
      <c r="DD22" s="1194"/>
      <c r="DF22" s="789">
        <v>2</v>
      </c>
      <c r="DG22" s="1908" t="s">
        <v>471</v>
      </c>
      <c r="DH22" s="1909"/>
      <c r="DI22" s="1909"/>
      <c r="DJ22" s="1909"/>
      <c r="DK22" s="1930"/>
      <c r="DL22" s="1166" t="s">
        <v>472</v>
      </c>
      <c r="DM22" s="493">
        <f>DA22</f>
        <v>0</v>
      </c>
      <c r="DN22" s="1912" t="s">
        <v>302</v>
      </c>
      <c r="DO22" s="1913"/>
      <c r="DP22" s="1194"/>
      <c r="DR22" s="789">
        <v>2</v>
      </c>
      <c r="DS22" s="1908" t="s">
        <v>471</v>
      </c>
      <c r="DT22" s="1909"/>
      <c r="DU22" s="1909"/>
      <c r="DV22" s="1909"/>
      <c r="DW22" s="1930"/>
      <c r="DX22" s="1166" t="s">
        <v>472</v>
      </c>
      <c r="DY22" s="493">
        <f>DM22</f>
        <v>0</v>
      </c>
      <c r="DZ22" s="1912" t="s">
        <v>302</v>
      </c>
      <c r="EA22" s="1913"/>
      <c r="EB22" s="1194"/>
      <c r="ED22" s="789">
        <v>2</v>
      </c>
      <c r="EE22" s="1908" t="s">
        <v>471</v>
      </c>
      <c r="EF22" s="1909"/>
      <c r="EG22" s="1909"/>
      <c r="EH22" s="1909"/>
      <c r="EI22" s="1930"/>
      <c r="EJ22" s="1166" t="s">
        <v>472</v>
      </c>
      <c r="EK22" s="493">
        <f>DY22</f>
        <v>0</v>
      </c>
      <c r="EL22" s="1912" t="s">
        <v>302</v>
      </c>
      <c r="EM22" s="1913"/>
      <c r="EN22" s="1194"/>
      <c r="EP22" s="789">
        <v>2</v>
      </c>
      <c r="EQ22" s="1908" t="s">
        <v>471</v>
      </c>
      <c r="ER22" s="1909"/>
      <c r="ES22" s="1909"/>
      <c r="ET22" s="1909"/>
      <c r="EU22" s="1930"/>
      <c r="EV22" s="1166" t="s">
        <v>472</v>
      </c>
      <c r="EW22" s="493">
        <f>EK22</f>
        <v>0</v>
      </c>
      <c r="EX22" s="1912" t="s">
        <v>302</v>
      </c>
      <c r="EY22" s="1913"/>
      <c r="EZ22" s="1194"/>
      <c r="FB22" s="789">
        <v>2</v>
      </c>
      <c r="FC22" s="1908" t="s">
        <v>471</v>
      </c>
      <c r="FD22" s="1909"/>
      <c r="FE22" s="1909"/>
      <c r="FF22" s="1909"/>
      <c r="FG22" s="1930"/>
      <c r="FH22" s="1166" t="s">
        <v>472</v>
      </c>
      <c r="FI22" s="493">
        <f>EW22</f>
        <v>0</v>
      </c>
      <c r="FJ22" s="1912" t="s">
        <v>302</v>
      </c>
      <c r="FK22" s="1913"/>
      <c r="FL22" s="1194"/>
      <c r="FN22" s="789">
        <v>2</v>
      </c>
      <c r="FO22" s="1908" t="s">
        <v>471</v>
      </c>
      <c r="FP22" s="1909"/>
      <c r="FQ22" s="1909"/>
      <c r="FR22" s="1909"/>
      <c r="FS22" s="1930"/>
      <c r="FT22" s="1166" t="s">
        <v>472</v>
      </c>
      <c r="FU22" s="493">
        <f>FI22</f>
        <v>0</v>
      </c>
      <c r="FV22" s="1912" t="s">
        <v>302</v>
      </c>
      <c r="FW22" s="1913"/>
      <c r="FX22" s="1194"/>
      <c r="FZ22" s="789">
        <v>2</v>
      </c>
      <c r="GA22" s="1908" t="s">
        <v>471</v>
      </c>
      <c r="GB22" s="1909"/>
      <c r="GC22" s="1909"/>
      <c r="GD22" s="1909"/>
      <c r="GE22" s="1930"/>
      <c r="GF22" s="1166" t="s">
        <v>472</v>
      </c>
      <c r="GG22" s="493">
        <f>'1.2. System grzewczy'!BQ53</f>
        <v>0</v>
      </c>
      <c r="GH22" s="1912" t="s">
        <v>302</v>
      </c>
      <c r="GI22" s="1913"/>
      <c r="GJ22" s="1194"/>
      <c r="GL22" s="789">
        <v>2</v>
      </c>
      <c r="GM22" s="1908" t="s">
        <v>471</v>
      </c>
      <c r="GN22" s="1909"/>
      <c r="GO22" s="1909"/>
      <c r="GP22" s="1909"/>
      <c r="GQ22" s="1930"/>
      <c r="GR22" s="1166" t="s">
        <v>472</v>
      </c>
      <c r="GS22" s="493">
        <f>GG22</f>
        <v>0</v>
      </c>
      <c r="GT22" s="1912" t="s">
        <v>302</v>
      </c>
      <c r="GU22" s="1913"/>
      <c r="GV22" s="1194"/>
    </row>
    <row r="23" spans="2:204" s="1178" customFormat="1" ht="15" customHeight="1">
      <c r="B23" s="789">
        <v>3</v>
      </c>
      <c r="C23" s="1198" t="s">
        <v>473</v>
      </c>
      <c r="D23" s="1199"/>
      <c r="E23" s="1199"/>
      <c r="F23" s="1199"/>
      <c r="G23" s="1200"/>
      <c r="H23" s="1192" t="s">
        <v>317</v>
      </c>
      <c r="I23" s="493">
        <f>I14</f>
        <v>0</v>
      </c>
      <c r="J23" s="1920" t="s">
        <v>289</v>
      </c>
      <c r="K23" s="1921"/>
      <c r="L23" s="1194"/>
      <c r="M23" s="1180"/>
      <c r="N23" s="789">
        <v>3</v>
      </c>
      <c r="O23" s="1198" t="s">
        <v>473</v>
      </c>
      <c r="P23" s="1199"/>
      <c r="Q23" s="1199"/>
      <c r="R23" s="1199"/>
      <c r="S23" s="1200"/>
      <c r="T23" s="1192" t="s">
        <v>317</v>
      </c>
      <c r="U23" s="493">
        <f t="shared" si="10"/>
        <v>0</v>
      </c>
      <c r="V23" s="1920" t="s">
        <v>289</v>
      </c>
      <c r="W23" s="1921"/>
      <c r="X23" s="1194"/>
      <c r="Z23" s="789">
        <v>3</v>
      </c>
      <c r="AA23" s="1198" t="s">
        <v>473</v>
      </c>
      <c r="AB23" s="1199"/>
      <c r="AC23" s="1199"/>
      <c r="AD23" s="1199"/>
      <c r="AE23" s="1200"/>
      <c r="AF23" s="1192" t="s">
        <v>317</v>
      </c>
      <c r="AG23" s="493">
        <f t="shared" ref="AG23:AG26" si="11">U23</f>
        <v>0</v>
      </c>
      <c r="AH23" s="1920" t="s">
        <v>289</v>
      </c>
      <c r="AI23" s="1921"/>
      <c r="AJ23" s="1194"/>
      <c r="AL23" s="789">
        <v>3</v>
      </c>
      <c r="AM23" s="1198" t="s">
        <v>473</v>
      </c>
      <c r="AN23" s="1199"/>
      <c r="AO23" s="1199"/>
      <c r="AP23" s="1199"/>
      <c r="AQ23" s="1200"/>
      <c r="AR23" s="1192" t="s">
        <v>317</v>
      </c>
      <c r="AS23" s="493">
        <f t="shared" ref="AS23:AS26" si="12">AG23</f>
        <v>0</v>
      </c>
      <c r="AT23" s="1920" t="s">
        <v>289</v>
      </c>
      <c r="AU23" s="1921"/>
      <c r="AV23" s="1194"/>
      <c r="AX23" s="789">
        <v>3</v>
      </c>
      <c r="AY23" s="1222" t="s">
        <v>473</v>
      </c>
      <c r="AZ23" s="1199"/>
      <c r="BA23" s="1199"/>
      <c r="BB23" s="1199"/>
      <c r="BC23" s="1200"/>
      <c r="BD23" s="1192" t="s">
        <v>317</v>
      </c>
      <c r="BE23" s="493">
        <f t="shared" ref="BE23:BE26" si="13">AS23</f>
        <v>0</v>
      </c>
      <c r="BF23" s="1920" t="s">
        <v>289</v>
      </c>
      <c r="BG23" s="1921"/>
      <c r="BH23" s="1194"/>
      <c r="BJ23" s="789">
        <v>3</v>
      </c>
      <c r="BK23" s="1198" t="s">
        <v>473</v>
      </c>
      <c r="BL23" s="1199"/>
      <c r="BM23" s="1199"/>
      <c r="BN23" s="1199"/>
      <c r="BO23" s="1200"/>
      <c r="BP23" s="1192" t="s">
        <v>317</v>
      </c>
      <c r="BQ23" s="493">
        <f t="shared" ref="BQ23:BQ26" si="14">BE23</f>
        <v>0</v>
      </c>
      <c r="BR23" s="1920" t="s">
        <v>289</v>
      </c>
      <c r="BS23" s="1921"/>
      <c r="BT23" s="1194"/>
      <c r="BV23" s="789">
        <v>3</v>
      </c>
      <c r="BW23" s="1198" t="s">
        <v>473</v>
      </c>
      <c r="BX23" s="1199"/>
      <c r="BY23" s="1199"/>
      <c r="BZ23" s="1199"/>
      <c r="CA23" s="1200"/>
      <c r="CB23" s="1192" t="s">
        <v>317</v>
      </c>
      <c r="CC23" s="493">
        <f t="shared" ref="CC23:CC26" si="15">BQ23</f>
        <v>0</v>
      </c>
      <c r="CD23" s="1920" t="s">
        <v>289</v>
      </c>
      <c r="CE23" s="1921"/>
      <c r="CF23" s="1194"/>
      <c r="CH23" s="789">
        <v>3</v>
      </c>
      <c r="CI23" s="1198" t="s">
        <v>473</v>
      </c>
      <c r="CJ23" s="1199"/>
      <c r="CK23" s="1199"/>
      <c r="CL23" s="1199"/>
      <c r="CM23" s="1200"/>
      <c r="CN23" s="1192" t="s">
        <v>317</v>
      </c>
      <c r="CO23" s="493">
        <f>'1.2. System grzewczy'!BC56</f>
        <v>0</v>
      </c>
      <c r="CP23" s="1920" t="s">
        <v>289</v>
      </c>
      <c r="CQ23" s="1921"/>
      <c r="CR23" s="1194"/>
      <c r="CT23" s="789">
        <v>3</v>
      </c>
      <c r="CU23" s="1198" t="s">
        <v>473</v>
      </c>
      <c r="CV23" s="1199"/>
      <c r="CW23" s="1199"/>
      <c r="CX23" s="1199"/>
      <c r="CY23" s="1200"/>
      <c r="CZ23" s="1192" t="s">
        <v>317</v>
      </c>
      <c r="DA23" s="493">
        <f>'1.2. System grzewczy'!BC56</f>
        <v>0</v>
      </c>
      <c r="DB23" s="1920" t="s">
        <v>289</v>
      </c>
      <c r="DC23" s="1921"/>
      <c r="DD23" s="1194"/>
      <c r="DF23" s="789">
        <v>3</v>
      </c>
      <c r="DG23" s="1198" t="s">
        <v>473</v>
      </c>
      <c r="DH23" s="1199"/>
      <c r="DI23" s="1199"/>
      <c r="DJ23" s="1199"/>
      <c r="DK23" s="1200"/>
      <c r="DL23" s="1192" t="s">
        <v>317</v>
      </c>
      <c r="DM23" s="493">
        <f>DA23</f>
        <v>0</v>
      </c>
      <c r="DN23" s="1920" t="s">
        <v>289</v>
      </c>
      <c r="DO23" s="1921"/>
      <c r="DP23" s="1194"/>
      <c r="DR23" s="789">
        <v>3</v>
      </c>
      <c r="DS23" s="1198" t="s">
        <v>473</v>
      </c>
      <c r="DT23" s="1199"/>
      <c r="DU23" s="1199"/>
      <c r="DV23" s="1199"/>
      <c r="DW23" s="1200"/>
      <c r="DX23" s="1192" t="s">
        <v>317</v>
      </c>
      <c r="DY23" s="493">
        <f>DM23</f>
        <v>0</v>
      </c>
      <c r="DZ23" s="1920" t="s">
        <v>289</v>
      </c>
      <c r="EA23" s="1921"/>
      <c r="EB23" s="1194"/>
      <c r="ED23" s="789">
        <v>3</v>
      </c>
      <c r="EE23" s="1198" t="s">
        <v>473</v>
      </c>
      <c r="EF23" s="1199"/>
      <c r="EG23" s="1199"/>
      <c r="EH23" s="1199"/>
      <c r="EI23" s="1200"/>
      <c r="EJ23" s="1192" t="s">
        <v>317</v>
      </c>
      <c r="EK23" s="493">
        <f>DY23</f>
        <v>0</v>
      </c>
      <c r="EL23" s="1920" t="s">
        <v>289</v>
      </c>
      <c r="EM23" s="1921"/>
      <c r="EN23" s="1194"/>
      <c r="EP23" s="789">
        <v>3</v>
      </c>
      <c r="EQ23" s="1198" t="s">
        <v>473</v>
      </c>
      <c r="ER23" s="1199"/>
      <c r="ES23" s="1199"/>
      <c r="ET23" s="1199"/>
      <c r="EU23" s="1200"/>
      <c r="EV23" s="1192" t="s">
        <v>317</v>
      </c>
      <c r="EW23" s="493">
        <f>EK23</f>
        <v>0</v>
      </c>
      <c r="EX23" s="1920" t="s">
        <v>289</v>
      </c>
      <c r="EY23" s="1921"/>
      <c r="EZ23" s="1194"/>
      <c r="FB23" s="789">
        <v>3</v>
      </c>
      <c r="FC23" s="1198" t="s">
        <v>473</v>
      </c>
      <c r="FD23" s="1199"/>
      <c r="FE23" s="1199"/>
      <c r="FF23" s="1199"/>
      <c r="FG23" s="1200"/>
      <c r="FH23" s="1192" t="s">
        <v>317</v>
      </c>
      <c r="FI23" s="493">
        <f>EW23</f>
        <v>0</v>
      </c>
      <c r="FJ23" s="1920" t="s">
        <v>289</v>
      </c>
      <c r="FK23" s="1921"/>
      <c r="FL23" s="1194"/>
      <c r="FN23" s="789">
        <v>3</v>
      </c>
      <c r="FO23" s="1198" t="s">
        <v>473</v>
      </c>
      <c r="FP23" s="1199"/>
      <c r="FQ23" s="1199"/>
      <c r="FR23" s="1199"/>
      <c r="FS23" s="1200"/>
      <c r="FT23" s="1192" t="s">
        <v>317</v>
      </c>
      <c r="FU23" s="493">
        <f>FI23</f>
        <v>0</v>
      </c>
      <c r="FV23" s="1920" t="s">
        <v>289</v>
      </c>
      <c r="FW23" s="1921"/>
      <c r="FX23" s="1194"/>
      <c r="FZ23" s="789">
        <v>3</v>
      </c>
      <c r="GA23" s="1198" t="s">
        <v>473</v>
      </c>
      <c r="GB23" s="1199"/>
      <c r="GC23" s="1199"/>
      <c r="GD23" s="1199"/>
      <c r="GE23" s="1200"/>
      <c r="GF23" s="1192" t="s">
        <v>317</v>
      </c>
      <c r="GG23" s="493">
        <f>'1.2. System grzewczy'!BQ56</f>
        <v>0</v>
      </c>
      <c r="GH23" s="1920" t="s">
        <v>289</v>
      </c>
      <c r="GI23" s="1921"/>
      <c r="GJ23" s="1194"/>
      <c r="GL23" s="789">
        <v>3</v>
      </c>
      <c r="GM23" s="1198" t="s">
        <v>473</v>
      </c>
      <c r="GN23" s="1199"/>
      <c r="GO23" s="1199"/>
      <c r="GP23" s="1199"/>
      <c r="GQ23" s="1200"/>
      <c r="GR23" s="1192" t="s">
        <v>317</v>
      </c>
      <c r="GS23" s="493">
        <f t="shared" ref="GS23:GS26" si="16">GG23</f>
        <v>0</v>
      </c>
      <c r="GT23" s="1920" t="s">
        <v>289</v>
      </c>
      <c r="GU23" s="1921"/>
      <c r="GV23" s="1194"/>
    </row>
    <row r="24" spans="2:204" s="1178" customFormat="1" ht="15" customHeight="1">
      <c r="B24" s="789">
        <v>4</v>
      </c>
      <c r="C24" s="1908" t="s">
        <v>474</v>
      </c>
      <c r="D24" s="1909"/>
      <c r="E24" s="1910"/>
      <c r="F24" s="1910"/>
      <c r="G24" s="1911"/>
      <c r="H24" s="1166" t="s">
        <v>477</v>
      </c>
      <c r="I24" s="493">
        <f>I15</f>
        <v>0</v>
      </c>
      <c r="J24" s="1920" t="s">
        <v>289</v>
      </c>
      <c r="K24" s="1921"/>
      <c r="L24" s="1194"/>
      <c r="M24" s="1180"/>
      <c r="N24" s="789">
        <v>4</v>
      </c>
      <c r="O24" s="1908" t="s">
        <v>474</v>
      </c>
      <c r="P24" s="1909"/>
      <c r="Q24" s="1910"/>
      <c r="R24" s="1910"/>
      <c r="S24" s="1911"/>
      <c r="T24" s="1166" t="s">
        <v>477</v>
      </c>
      <c r="U24" s="493">
        <f t="shared" si="10"/>
        <v>0</v>
      </c>
      <c r="V24" s="1920" t="s">
        <v>289</v>
      </c>
      <c r="W24" s="1921"/>
      <c r="X24" s="1194"/>
      <c r="Z24" s="789">
        <v>4</v>
      </c>
      <c r="AA24" s="1908" t="s">
        <v>474</v>
      </c>
      <c r="AB24" s="1909"/>
      <c r="AC24" s="1910"/>
      <c r="AD24" s="1910"/>
      <c r="AE24" s="1911"/>
      <c r="AF24" s="1166" t="s">
        <v>477</v>
      </c>
      <c r="AG24" s="493">
        <f t="shared" si="11"/>
        <v>0</v>
      </c>
      <c r="AH24" s="1920" t="s">
        <v>289</v>
      </c>
      <c r="AI24" s="1921"/>
      <c r="AJ24" s="1194"/>
      <c r="AL24" s="789">
        <v>4</v>
      </c>
      <c r="AM24" s="1908" t="s">
        <v>474</v>
      </c>
      <c r="AN24" s="1909"/>
      <c r="AO24" s="1910"/>
      <c r="AP24" s="1910"/>
      <c r="AQ24" s="1911"/>
      <c r="AR24" s="1166" t="s">
        <v>477</v>
      </c>
      <c r="AS24" s="493">
        <f t="shared" si="12"/>
        <v>0</v>
      </c>
      <c r="AT24" s="1920" t="s">
        <v>289</v>
      </c>
      <c r="AU24" s="1921"/>
      <c r="AV24" s="1194"/>
      <c r="AX24" s="789">
        <v>4</v>
      </c>
      <c r="AY24" s="1908" t="s">
        <v>474</v>
      </c>
      <c r="AZ24" s="1909"/>
      <c r="BA24" s="1910"/>
      <c r="BB24" s="1910"/>
      <c r="BC24" s="1911"/>
      <c r="BD24" s="1166" t="s">
        <v>477</v>
      </c>
      <c r="BE24" s="493">
        <f t="shared" si="13"/>
        <v>0</v>
      </c>
      <c r="BF24" s="1920" t="s">
        <v>289</v>
      </c>
      <c r="BG24" s="1921"/>
      <c r="BH24" s="1194"/>
      <c r="BJ24" s="789">
        <v>4</v>
      </c>
      <c r="BK24" s="1908" t="s">
        <v>474</v>
      </c>
      <c r="BL24" s="1909"/>
      <c r="BM24" s="1910"/>
      <c r="BN24" s="1910"/>
      <c r="BO24" s="1911"/>
      <c r="BP24" s="1166" t="s">
        <v>477</v>
      </c>
      <c r="BQ24" s="493">
        <f>'1.2. System grzewczy'!AO60</f>
        <v>0</v>
      </c>
      <c r="BR24" s="1920" t="s">
        <v>289</v>
      </c>
      <c r="BS24" s="1921"/>
      <c r="BT24" s="1194"/>
      <c r="BV24" s="789">
        <v>4</v>
      </c>
      <c r="BW24" s="1908" t="s">
        <v>474</v>
      </c>
      <c r="BX24" s="1909"/>
      <c r="BY24" s="1910"/>
      <c r="BZ24" s="1910"/>
      <c r="CA24" s="1911"/>
      <c r="CB24" s="1166" t="s">
        <v>477</v>
      </c>
      <c r="CC24" s="493">
        <f t="shared" si="15"/>
        <v>0</v>
      </c>
      <c r="CD24" s="1920" t="s">
        <v>289</v>
      </c>
      <c r="CE24" s="1921"/>
      <c r="CF24" s="1194"/>
      <c r="CH24" s="789">
        <v>4</v>
      </c>
      <c r="CI24" s="1908" t="s">
        <v>474</v>
      </c>
      <c r="CJ24" s="1909"/>
      <c r="CK24" s="1910"/>
      <c r="CL24" s="1910"/>
      <c r="CM24" s="1911"/>
      <c r="CN24" s="1166" t="s">
        <v>477</v>
      </c>
      <c r="CO24" s="493">
        <f>'1.2. System grzewczy'!BC60</f>
        <v>0</v>
      </c>
      <c r="CP24" s="1920" t="s">
        <v>289</v>
      </c>
      <c r="CQ24" s="1921"/>
      <c r="CR24" s="1194"/>
      <c r="CT24" s="789">
        <v>4</v>
      </c>
      <c r="CU24" s="1908" t="s">
        <v>474</v>
      </c>
      <c r="CV24" s="1909"/>
      <c r="CW24" s="1910"/>
      <c r="CX24" s="1910"/>
      <c r="CY24" s="1911"/>
      <c r="CZ24" s="1166" t="s">
        <v>477</v>
      </c>
      <c r="DA24" s="493">
        <f>'1.2. System grzewczy'!BJ60</f>
        <v>0</v>
      </c>
      <c r="DB24" s="1920" t="s">
        <v>289</v>
      </c>
      <c r="DC24" s="1921"/>
      <c r="DD24" s="1194"/>
      <c r="DF24" s="789">
        <v>4</v>
      </c>
      <c r="DG24" s="1908" t="s">
        <v>474</v>
      </c>
      <c r="DH24" s="1909"/>
      <c r="DI24" s="1910"/>
      <c r="DJ24" s="1910"/>
      <c r="DK24" s="1911"/>
      <c r="DL24" s="1166" t="s">
        <v>477</v>
      </c>
      <c r="DM24" s="493">
        <f>DA24</f>
        <v>0</v>
      </c>
      <c r="DN24" s="1920" t="s">
        <v>289</v>
      </c>
      <c r="DO24" s="1921"/>
      <c r="DP24" s="1194"/>
      <c r="DR24" s="789">
        <v>4</v>
      </c>
      <c r="DS24" s="1908" t="s">
        <v>474</v>
      </c>
      <c r="DT24" s="1909"/>
      <c r="DU24" s="1910"/>
      <c r="DV24" s="1910"/>
      <c r="DW24" s="1911"/>
      <c r="DX24" s="1166" t="s">
        <v>477</v>
      </c>
      <c r="DY24" s="493">
        <f t="shared" ref="DY24:DY26" si="17">DM24</f>
        <v>0</v>
      </c>
      <c r="DZ24" s="1920" t="s">
        <v>289</v>
      </c>
      <c r="EA24" s="1921"/>
      <c r="EB24" s="1194"/>
      <c r="ED24" s="789">
        <v>4</v>
      </c>
      <c r="EE24" s="1908" t="s">
        <v>474</v>
      </c>
      <c r="EF24" s="1909"/>
      <c r="EG24" s="1910"/>
      <c r="EH24" s="1910"/>
      <c r="EI24" s="1911"/>
      <c r="EJ24" s="1166" t="s">
        <v>477</v>
      </c>
      <c r="EK24" s="493">
        <f t="shared" ref="EK24:EK26" si="18">DY24</f>
        <v>0</v>
      </c>
      <c r="EL24" s="1920" t="s">
        <v>289</v>
      </c>
      <c r="EM24" s="1921"/>
      <c r="EN24" s="1194"/>
      <c r="EP24" s="789">
        <v>4</v>
      </c>
      <c r="EQ24" s="1908" t="s">
        <v>474</v>
      </c>
      <c r="ER24" s="1909"/>
      <c r="ES24" s="1910"/>
      <c r="ET24" s="1910"/>
      <c r="EU24" s="1911"/>
      <c r="EV24" s="1166" t="s">
        <v>477</v>
      </c>
      <c r="EW24" s="493">
        <f t="shared" ref="EW24:EW26" si="19">EK24</f>
        <v>0</v>
      </c>
      <c r="EX24" s="1920" t="s">
        <v>289</v>
      </c>
      <c r="EY24" s="1921"/>
      <c r="EZ24" s="1194"/>
      <c r="FB24" s="789">
        <v>4</v>
      </c>
      <c r="FC24" s="1908" t="s">
        <v>474</v>
      </c>
      <c r="FD24" s="1909"/>
      <c r="FE24" s="1910"/>
      <c r="FF24" s="1910"/>
      <c r="FG24" s="1911"/>
      <c r="FH24" s="1166" t="s">
        <v>477</v>
      </c>
      <c r="FI24" s="493">
        <f t="shared" ref="FI24:FI26" si="20">EW24</f>
        <v>0</v>
      </c>
      <c r="FJ24" s="1920" t="s">
        <v>289</v>
      </c>
      <c r="FK24" s="1921"/>
      <c r="FL24" s="1194"/>
      <c r="FN24" s="789">
        <v>4</v>
      </c>
      <c r="FO24" s="1908" t="s">
        <v>474</v>
      </c>
      <c r="FP24" s="1909"/>
      <c r="FQ24" s="1910"/>
      <c r="FR24" s="1910"/>
      <c r="FS24" s="1911"/>
      <c r="FT24" s="1166" t="s">
        <v>477</v>
      </c>
      <c r="FU24" s="493">
        <f t="shared" ref="FU24:FU26" si="21">FI24</f>
        <v>0</v>
      </c>
      <c r="FV24" s="1920" t="s">
        <v>289</v>
      </c>
      <c r="FW24" s="1921"/>
      <c r="FX24" s="1194"/>
      <c r="FZ24" s="789">
        <v>4</v>
      </c>
      <c r="GA24" s="1908" t="s">
        <v>474</v>
      </c>
      <c r="GB24" s="1909"/>
      <c r="GC24" s="1910"/>
      <c r="GD24" s="1910"/>
      <c r="GE24" s="1911"/>
      <c r="GF24" s="1166" t="s">
        <v>477</v>
      </c>
      <c r="GG24" s="493">
        <f>'1.2. System grzewczy'!BQ60</f>
        <v>0</v>
      </c>
      <c r="GH24" s="1920" t="s">
        <v>289</v>
      </c>
      <c r="GI24" s="1921"/>
      <c r="GJ24" s="1194"/>
      <c r="GL24" s="789">
        <v>4</v>
      </c>
      <c r="GM24" s="1908" t="s">
        <v>474</v>
      </c>
      <c r="GN24" s="1909"/>
      <c r="GO24" s="1910"/>
      <c r="GP24" s="1910"/>
      <c r="GQ24" s="1911"/>
      <c r="GR24" s="1166" t="s">
        <v>477</v>
      </c>
      <c r="GS24" s="493">
        <f t="shared" si="16"/>
        <v>0</v>
      </c>
      <c r="GT24" s="1920" t="s">
        <v>289</v>
      </c>
      <c r="GU24" s="1921"/>
      <c r="GV24" s="1194"/>
    </row>
    <row r="25" spans="2:204" s="1178" customFormat="1" ht="15" customHeight="1">
      <c r="B25" s="789">
        <v>5</v>
      </c>
      <c r="C25" s="1908" t="s">
        <v>478</v>
      </c>
      <c r="D25" s="1909"/>
      <c r="E25" s="1910"/>
      <c r="F25" s="1910"/>
      <c r="G25" s="1911"/>
      <c r="H25" s="1166" t="s">
        <v>479</v>
      </c>
      <c r="I25" s="493">
        <f>I16</f>
        <v>0</v>
      </c>
      <c r="J25" s="1920" t="s">
        <v>289</v>
      </c>
      <c r="K25" s="1921"/>
      <c r="L25" s="1194"/>
      <c r="M25" s="1180"/>
      <c r="N25" s="789">
        <v>5</v>
      </c>
      <c r="O25" s="1908" t="s">
        <v>478</v>
      </c>
      <c r="P25" s="1909"/>
      <c r="Q25" s="1910"/>
      <c r="R25" s="1910"/>
      <c r="S25" s="1911"/>
      <c r="T25" s="1166" t="s">
        <v>479</v>
      </c>
      <c r="U25" s="493">
        <f t="shared" si="10"/>
        <v>0</v>
      </c>
      <c r="V25" s="1920" t="s">
        <v>289</v>
      </c>
      <c r="W25" s="1921"/>
      <c r="X25" s="1194"/>
      <c r="Z25" s="789">
        <v>5</v>
      </c>
      <c r="AA25" s="1908" t="s">
        <v>478</v>
      </c>
      <c r="AB25" s="1909"/>
      <c r="AC25" s="1910"/>
      <c r="AD25" s="1910"/>
      <c r="AE25" s="1911"/>
      <c r="AF25" s="1166" t="s">
        <v>479</v>
      </c>
      <c r="AG25" s="493">
        <f t="shared" si="11"/>
        <v>0</v>
      </c>
      <c r="AH25" s="1920" t="s">
        <v>289</v>
      </c>
      <c r="AI25" s="1921"/>
      <c r="AJ25" s="1194"/>
      <c r="AL25" s="789">
        <v>5</v>
      </c>
      <c r="AM25" s="1908" t="s">
        <v>478</v>
      </c>
      <c r="AN25" s="1909"/>
      <c r="AO25" s="1910"/>
      <c r="AP25" s="1910"/>
      <c r="AQ25" s="1911"/>
      <c r="AR25" s="1166" t="s">
        <v>479</v>
      </c>
      <c r="AS25" s="493">
        <f t="shared" si="12"/>
        <v>0</v>
      </c>
      <c r="AT25" s="1920" t="s">
        <v>289</v>
      </c>
      <c r="AU25" s="1921"/>
      <c r="AV25" s="1194"/>
      <c r="AX25" s="789">
        <v>5</v>
      </c>
      <c r="AY25" s="1908" t="s">
        <v>478</v>
      </c>
      <c r="AZ25" s="1909"/>
      <c r="BA25" s="1910"/>
      <c r="BB25" s="1910"/>
      <c r="BC25" s="1911"/>
      <c r="BD25" s="1166" t="s">
        <v>479</v>
      </c>
      <c r="BE25" s="493">
        <f t="shared" si="13"/>
        <v>0</v>
      </c>
      <c r="BF25" s="1920" t="s">
        <v>289</v>
      </c>
      <c r="BG25" s="1921"/>
      <c r="BH25" s="1194"/>
      <c r="BJ25" s="789">
        <v>5</v>
      </c>
      <c r="BK25" s="1908" t="s">
        <v>478</v>
      </c>
      <c r="BL25" s="1909"/>
      <c r="BM25" s="1910"/>
      <c r="BN25" s="1910"/>
      <c r="BO25" s="1911"/>
      <c r="BP25" s="1166" t="s">
        <v>479</v>
      </c>
      <c r="BQ25" s="493">
        <f t="shared" si="14"/>
        <v>0</v>
      </c>
      <c r="BR25" s="1920" t="s">
        <v>289</v>
      </c>
      <c r="BS25" s="1921"/>
      <c r="BT25" s="1194"/>
      <c r="BV25" s="789">
        <v>5</v>
      </c>
      <c r="BW25" s="1908" t="s">
        <v>478</v>
      </c>
      <c r="BX25" s="1909"/>
      <c r="BY25" s="1910"/>
      <c r="BZ25" s="1910"/>
      <c r="CA25" s="1911"/>
      <c r="CB25" s="1166" t="s">
        <v>479</v>
      </c>
      <c r="CC25" s="493">
        <f t="shared" si="15"/>
        <v>0</v>
      </c>
      <c r="CD25" s="1920" t="s">
        <v>289</v>
      </c>
      <c r="CE25" s="1921"/>
      <c r="CF25" s="1194"/>
      <c r="CH25" s="789">
        <v>5</v>
      </c>
      <c r="CI25" s="1908" t="s">
        <v>478</v>
      </c>
      <c r="CJ25" s="1909"/>
      <c r="CK25" s="1910"/>
      <c r="CL25" s="1910"/>
      <c r="CM25" s="1911"/>
      <c r="CN25" s="1166" t="s">
        <v>479</v>
      </c>
      <c r="CO25" s="493">
        <f t="shared" ref="CO25" si="22">CC25</f>
        <v>0</v>
      </c>
      <c r="CP25" s="1920" t="s">
        <v>289</v>
      </c>
      <c r="CQ25" s="1921"/>
      <c r="CR25" s="1194"/>
      <c r="CT25" s="789">
        <v>5</v>
      </c>
      <c r="CU25" s="1908" t="s">
        <v>478</v>
      </c>
      <c r="CV25" s="1909"/>
      <c r="CW25" s="1910"/>
      <c r="CX25" s="1910"/>
      <c r="CY25" s="1911"/>
      <c r="CZ25" s="1166" t="s">
        <v>479</v>
      </c>
      <c r="DA25" s="493">
        <f>'1.2. System grzewczy'!BJ63</f>
        <v>0</v>
      </c>
      <c r="DB25" s="1920" t="s">
        <v>289</v>
      </c>
      <c r="DC25" s="1921"/>
      <c r="DD25" s="1194"/>
      <c r="DF25" s="789">
        <v>5</v>
      </c>
      <c r="DG25" s="1908" t="s">
        <v>478</v>
      </c>
      <c r="DH25" s="1909"/>
      <c r="DI25" s="1910"/>
      <c r="DJ25" s="1910"/>
      <c r="DK25" s="1911"/>
      <c r="DL25" s="1166" t="s">
        <v>479</v>
      </c>
      <c r="DM25" s="493">
        <f t="shared" ref="DM25:DM26" si="23">DA25</f>
        <v>0</v>
      </c>
      <c r="DN25" s="1920" t="s">
        <v>289</v>
      </c>
      <c r="DO25" s="1921"/>
      <c r="DP25" s="1194"/>
      <c r="DR25" s="789">
        <v>5</v>
      </c>
      <c r="DS25" s="1908" t="s">
        <v>478</v>
      </c>
      <c r="DT25" s="1909"/>
      <c r="DU25" s="1910"/>
      <c r="DV25" s="1910"/>
      <c r="DW25" s="1911"/>
      <c r="DX25" s="1166" t="s">
        <v>479</v>
      </c>
      <c r="DY25" s="493">
        <f t="shared" si="17"/>
        <v>0</v>
      </c>
      <c r="DZ25" s="1920" t="s">
        <v>289</v>
      </c>
      <c r="EA25" s="1921"/>
      <c r="EB25" s="1194"/>
      <c r="ED25" s="789">
        <v>5</v>
      </c>
      <c r="EE25" s="1908" t="s">
        <v>478</v>
      </c>
      <c r="EF25" s="1909"/>
      <c r="EG25" s="1910"/>
      <c r="EH25" s="1910"/>
      <c r="EI25" s="1911"/>
      <c r="EJ25" s="1166" t="s">
        <v>479</v>
      </c>
      <c r="EK25" s="493">
        <f t="shared" si="18"/>
        <v>0</v>
      </c>
      <c r="EL25" s="1920" t="s">
        <v>289</v>
      </c>
      <c r="EM25" s="1921"/>
      <c r="EN25" s="1194"/>
      <c r="EP25" s="789">
        <v>5</v>
      </c>
      <c r="EQ25" s="1908" t="s">
        <v>478</v>
      </c>
      <c r="ER25" s="1909"/>
      <c r="ES25" s="1910"/>
      <c r="ET25" s="1910"/>
      <c r="EU25" s="1911"/>
      <c r="EV25" s="1166" t="s">
        <v>479</v>
      </c>
      <c r="EW25" s="493">
        <f t="shared" si="19"/>
        <v>0</v>
      </c>
      <c r="EX25" s="1920" t="s">
        <v>289</v>
      </c>
      <c r="EY25" s="1921"/>
      <c r="EZ25" s="1194"/>
      <c r="FB25" s="789">
        <v>5</v>
      </c>
      <c r="FC25" s="1908" t="s">
        <v>478</v>
      </c>
      <c r="FD25" s="1909"/>
      <c r="FE25" s="1910"/>
      <c r="FF25" s="1910"/>
      <c r="FG25" s="1911"/>
      <c r="FH25" s="1166" t="s">
        <v>479</v>
      </c>
      <c r="FI25" s="493">
        <f t="shared" si="20"/>
        <v>0</v>
      </c>
      <c r="FJ25" s="1920" t="s">
        <v>289</v>
      </c>
      <c r="FK25" s="1921"/>
      <c r="FL25" s="1194"/>
      <c r="FN25" s="789">
        <v>5</v>
      </c>
      <c r="FO25" s="1908" t="s">
        <v>478</v>
      </c>
      <c r="FP25" s="1909"/>
      <c r="FQ25" s="1910"/>
      <c r="FR25" s="1910"/>
      <c r="FS25" s="1911"/>
      <c r="FT25" s="1166" t="s">
        <v>479</v>
      </c>
      <c r="FU25" s="493">
        <f t="shared" si="21"/>
        <v>0</v>
      </c>
      <c r="FV25" s="1920" t="s">
        <v>289</v>
      </c>
      <c r="FW25" s="1921"/>
      <c r="FX25" s="1194"/>
      <c r="FZ25" s="789">
        <v>5</v>
      </c>
      <c r="GA25" s="1908" t="s">
        <v>478</v>
      </c>
      <c r="GB25" s="1909"/>
      <c r="GC25" s="1910"/>
      <c r="GD25" s="1910"/>
      <c r="GE25" s="1911"/>
      <c r="GF25" s="1166" t="s">
        <v>479</v>
      </c>
      <c r="GG25" s="493">
        <f>'1.2. System grzewczy'!BQ63</f>
        <v>0</v>
      </c>
      <c r="GH25" s="1920" t="s">
        <v>289</v>
      </c>
      <c r="GI25" s="1921"/>
      <c r="GJ25" s="1194"/>
      <c r="GL25" s="789">
        <v>5</v>
      </c>
      <c r="GM25" s="1908" t="s">
        <v>478</v>
      </c>
      <c r="GN25" s="1909"/>
      <c r="GO25" s="1910"/>
      <c r="GP25" s="1910"/>
      <c r="GQ25" s="1911"/>
      <c r="GR25" s="1166" t="s">
        <v>479</v>
      </c>
      <c r="GS25" s="493">
        <f t="shared" si="16"/>
        <v>0</v>
      </c>
      <c r="GT25" s="1920" t="s">
        <v>289</v>
      </c>
      <c r="GU25" s="1921"/>
      <c r="GV25" s="1194"/>
    </row>
    <row r="26" spans="2:204" s="1178" customFormat="1" ht="15" customHeight="1">
      <c r="B26" s="789">
        <v>6</v>
      </c>
      <c r="C26" s="1908" t="s">
        <v>480</v>
      </c>
      <c r="D26" s="1909"/>
      <c r="E26" s="1909"/>
      <c r="F26" s="1909"/>
      <c r="G26" s="1930"/>
      <c r="H26" s="1166" t="s">
        <v>472</v>
      </c>
      <c r="I26" s="493" t="e">
        <f>'1.2. System grzewczy'!G79</f>
        <v>#DIV/0!</v>
      </c>
      <c r="J26" s="1912" t="s">
        <v>302</v>
      </c>
      <c r="K26" s="1913"/>
      <c r="L26" s="1194"/>
      <c r="M26" s="1180"/>
      <c r="N26" s="789">
        <v>6</v>
      </c>
      <c r="O26" s="1908" t="s">
        <v>480</v>
      </c>
      <c r="P26" s="1909"/>
      <c r="Q26" s="1909"/>
      <c r="R26" s="1909"/>
      <c r="S26" s="1930"/>
      <c r="T26" s="1166" t="s">
        <v>472</v>
      </c>
      <c r="U26" s="493" t="e">
        <f t="shared" si="10"/>
        <v>#DIV/0!</v>
      </c>
      <c r="V26" s="1912" t="s">
        <v>302</v>
      </c>
      <c r="W26" s="1913"/>
      <c r="X26" s="1194"/>
      <c r="Z26" s="789">
        <v>6</v>
      </c>
      <c r="AA26" s="1908" t="s">
        <v>480</v>
      </c>
      <c r="AB26" s="1909"/>
      <c r="AC26" s="1909"/>
      <c r="AD26" s="1909"/>
      <c r="AE26" s="1930"/>
      <c r="AF26" s="1166" t="s">
        <v>472</v>
      </c>
      <c r="AG26" s="493" t="e">
        <f t="shared" si="11"/>
        <v>#DIV/0!</v>
      </c>
      <c r="AH26" s="1912" t="s">
        <v>302</v>
      </c>
      <c r="AI26" s="1913"/>
      <c r="AJ26" s="1194"/>
      <c r="AL26" s="789">
        <v>6</v>
      </c>
      <c r="AM26" s="1908" t="s">
        <v>480</v>
      </c>
      <c r="AN26" s="1909"/>
      <c r="AO26" s="1909"/>
      <c r="AP26" s="1909"/>
      <c r="AQ26" s="1930"/>
      <c r="AR26" s="1166" t="s">
        <v>472</v>
      </c>
      <c r="AS26" s="493" t="e">
        <f t="shared" si="12"/>
        <v>#DIV/0!</v>
      </c>
      <c r="AT26" s="1912" t="s">
        <v>302</v>
      </c>
      <c r="AU26" s="1913"/>
      <c r="AV26" s="1194"/>
      <c r="AX26" s="789">
        <v>6</v>
      </c>
      <c r="AY26" s="1908" t="s">
        <v>480</v>
      </c>
      <c r="AZ26" s="1909"/>
      <c r="BA26" s="1909"/>
      <c r="BB26" s="1909"/>
      <c r="BC26" s="1930"/>
      <c r="BD26" s="1166" t="s">
        <v>472</v>
      </c>
      <c r="BE26" s="493" t="e">
        <f t="shared" si="13"/>
        <v>#DIV/0!</v>
      </c>
      <c r="BF26" s="1912" t="s">
        <v>302</v>
      </c>
      <c r="BG26" s="1913"/>
      <c r="BH26" s="1194"/>
      <c r="BJ26" s="789">
        <v>6</v>
      </c>
      <c r="BK26" s="1908" t="s">
        <v>480</v>
      </c>
      <c r="BL26" s="1909"/>
      <c r="BM26" s="1909"/>
      <c r="BN26" s="1909"/>
      <c r="BO26" s="1930"/>
      <c r="BP26" s="1166" t="s">
        <v>472</v>
      </c>
      <c r="BQ26" s="493" t="e">
        <f t="shared" si="14"/>
        <v>#DIV/0!</v>
      </c>
      <c r="BR26" s="1912" t="s">
        <v>302</v>
      </c>
      <c r="BS26" s="1913"/>
      <c r="BT26" s="1194"/>
      <c r="BV26" s="789">
        <v>6</v>
      </c>
      <c r="BW26" s="1908" t="s">
        <v>480</v>
      </c>
      <c r="BX26" s="1909"/>
      <c r="BY26" s="1909"/>
      <c r="BZ26" s="1909"/>
      <c r="CA26" s="1930"/>
      <c r="CB26" s="1166" t="s">
        <v>472</v>
      </c>
      <c r="CC26" s="493" t="e">
        <f t="shared" si="15"/>
        <v>#DIV/0!</v>
      </c>
      <c r="CD26" s="1912" t="s">
        <v>302</v>
      </c>
      <c r="CE26" s="1913"/>
      <c r="CF26" s="1194"/>
      <c r="CH26" s="789">
        <v>6</v>
      </c>
      <c r="CI26" s="1908" t="s">
        <v>480</v>
      </c>
      <c r="CJ26" s="1909"/>
      <c r="CK26" s="1909"/>
      <c r="CL26" s="1909"/>
      <c r="CM26" s="1930"/>
      <c r="CN26" s="1166" t="s">
        <v>472</v>
      </c>
      <c r="CO26" s="493" t="e">
        <f>'1.2. System grzewczy'!BC64</f>
        <v>#DIV/0!</v>
      </c>
      <c r="CP26" s="1912" t="s">
        <v>302</v>
      </c>
      <c r="CQ26" s="1913"/>
      <c r="CR26" s="1194"/>
      <c r="CT26" s="789">
        <v>6</v>
      </c>
      <c r="CU26" s="1908" t="s">
        <v>480</v>
      </c>
      <c r="CV26" s="1909"/>
      <c r="CW26" s="1909"/>
      <c r="CX26" s="1909"/>
      <c r="CY26" s="1930"/>
      <c r="CZ26" s="1166" t="s">
        <v>472</v>
      </c>
      <c r="DA26" s="493" t="e">
        <f>'1.2. System grzewczy'!BJ64</f>
        <v>#DIV/0!</v>
      </c>
      <c r="DB26" s="1912" t="s">
        <v>302</v>
      </c>
      <c r="DC26" s="1913"/>
      <c r="DD26" s="1194"/>
      <c r="DF26" s="789">
        <v>6</v>
      </c>
      <c r="DG26" s="1908" t="s">
        <v>480</v>
      </c>
      <c r="DH26" s="1909"/>
      <c r="DI26" s="1909"/>
      <c r="DJ26" s="1909"/>
      <c r="DK26" s="1930"/>
      <c r="DL26" s="1166" t="s">
        <v>472</v>
      </c>
      <c r="DM26" s="493" t="e">
        <f t="shared" si="23"/>
        <v>#DIV/0!</v>
      </c>
      <c r="DN26" s="1912" t="s">
        <v>302</v>
      </c>
      <c r="DO26" s="1913"/>
      <c r="DP26" s="1194"/>
      <c r="DR26" s="789">
        <v>6</v>
      </c>
      <c r="DS26" s="1908" t="s">
        <v>480</v>
      </c>
      <c r="DT26" s="1909"/>
      <c r="DU26" s="1909"/>
      <c r="DV26" s="1909"/>
      <c r="DW26" s="1930"/>
      <c r="DX26" s="1166" t="s">
        <v>472</v>
      </c>
      <c r="DY26" s="493" t="e">
        <f t="shared" si="17"/>
        <v>#DIV/0!</v>
      </c>
      <c r="DZ26" s="1912" t="s">
        <v>302</v>
      </c>
      <c r="EA26" s="1913"/>
      <c r="EB26" s="1194"/>
      <c r="ED26" s="789">
        <v>6</v>
      </c>
      <c r="EE26" s="1908" t="s">
        <v>480</v>
      </c>
      <c r="EF26" s="1909"/>
      <c r="EG26" s="1909"/>
      <c r="EH26" s="1909"/>
      <c r="EI26" s="1930"/>
      <c r="EJ26" s="1166" t="s">
        <v>472</v>
      </c>
      <c r="EK26" s="493" t="e">
        <f t="shared" si="18"/>
        <v>#DIV/0!</v>
      </c>
      <c r="EL26" s="1912" t="s">
        <v>302</v>
      </c>
      <c r="EM26" s="1913"/>
      <c r="EN26" s="1194"/>
      <c r="EP26" s="789">
        <v>6</v>
      </c>
      <c r="EQ26" s="1908" t="s">
        <v>480</v>
      </c>
      <c r="ER26" s="1909"/>
      <c r="ES26" s="1909"/>
      <c r="ET26" s="1909"/>
      <c r="EU26" s="1930"/>
      <c r="EV26" s="1166" t="s">
        <v>472</v>
      </c>
      <c r="EW26" s="493" t="e">
        <f t="shared" si="19"/>
        <v>#DIV/0!</v>
      </c>
      <c r="EX26" s="1912" t="s">
        <v>302</v>
      </c>
      <c r="EY26" s="1913"/>
      <c r="EZ26" s="1194"/>
      <c r="FB26" s="789">
        <v>6</v>
      </c>
      <c r="FC26" s="1908" t="s">
        <v>480</v>
      </c>
      <c r="FD26" s="1909"/>
      <c r="FE26" s="1909"/>
      <c r="FF26" s="1909"/>
      <c r="FG26" s="1930"/>
      <c r="FH26" s="1166" t="s">
        <v>472</v>
      </c>
      <c r="FI26" s="493" t="e">
        <f t="shared" si="20"/>
        <v>#DIV/0!</v>
      </c>
      <c r="FJ26" s="1912" t="s">
        <v>302</v>
      </c>
      <c r="FK26" s="1913"/>
      <c r="FL26" s="1194"/>
      <c r="FN26" s="789">
        <v>6</v>
      </c>
      <c r="FO26" s="1908" t="s">
        <v>480</v>
      </c>
      <c r="FP26" s="1909"/>
      <c r="FQ26" s="1909"/>
      <c r="FR26" s="1909"/>
      <c r="FS26" s="1930"/>
      <c r="FT26" s="1166" t="s">
        <v>472</v>
      </c>
      <c r="FU26" s="493" t="e">
        <f t="shared" si="21"/>
        <v>#DIV/0!</v>
      </c>
      <c r="FV26" s="1912" t="s">
        <v>302</v>
      </c>
      <c r="FW26" s="1913"/>
      <c r="FX26" s="1194"/>
      <c r="FZ26" s="789">
        <v>6</v>
      </c>
      <c r="GA26" s="1908" t="s">
        <v>480</v>
      </c>
      <c r="GB26" s="1909"/>
      <c r="GC26" s="1909"/>
      <c r="GD26" s="1909"/>
      <c r="GE26" s="1930"/>
      <c r="GF26" s="1166" t="s">
        <v>472</v>
      </c>
      <c r="GG26" s="493" t="e">
        <f>'1.2. System grzewczy'!BQ64</f>
        <v>#DIV/0!</v>
      </c>
      <c r="GH26" s="1912" t="s">
        <v>302</v>
      </c>
      <c r="GI26" s="1913"/>
      <c r="GJ26" s="1194"/>
      <c r="GL26" s="789">
        <v>6</v>
      </c>
      <c r="GM26" s="1908" t="s">
        <v>480</v>
      </c>
      <c r="GN26" s="1909"/>
      <c r="GO26" s="1909"/>
      <c r="GP26" s="1909"/>
      <c r="GQ26" s="1930"/>
      <c r="GR26" s="1166" t="s">
        <v>472</v>
      </c>
      <c r="GS26" s="493" t="e">
        <f t="shared" si="16"/>
        <v>#DIV/0!</v>
      </c>
      <c r="GT26" s="1912" t="s">
        <v>302</v>
      </c>
      <c r="GU26" s="1913"/>
      <c r="GV26" s="1194"/>
    </row>
    <row r="27" spans="2:204" s="1178" customFormat="1" ht="15" customHeight="1" thickBot="1">
      <c r="B27" s="790">
        <v>7</v>
      </c>
      <c r="C27" s="1931" t="s">
        <v>481</v>
      </c>
      <c r="D27" s="1932"/>
      <c r="E27" s="1932"/>
      <c r="F27" s="1932"/>
      <c r="G27" s="1933"/>
      <c r="H27" s="1167" t="s">
        <v>482</v>
      </c>
      <c r="I27" s="1138">
        <v>0</v>
      </c>
      <c r="J27" s="1918" t="s">
        <v>302</v>
      </c>
      <c r="K27" s="1919"/>
      <c r="L27" s="1194"/>
      <c r="M27" s="1180"/>
      <c r="N27" s="790">
        <v>7</v>
      </c>
      <c r="O27" s="1931" t="s">
        <v>481</v>
      </c>
      <c r="P27" s="1932"/>
      <c r="Q27" s="1932"/>
      <c r="R27" s="1932"/>
      <c r="S27" s="1933"/>
      <c r="T27" s="1167" t="s">
        <v>482</v>
      </c>
      <c r="U27" s="1138">
        <v>0</v>
      </c>
      <c r="V27" s="1918" t="s">
        <v>302</v>
      </c>
      <c r="W27" s="1919"/>
      <c r="X27" s="1194"/>
      <c r="Z27" s="790">
        <v>7</v>
      </c>
      <c r="AA27" s="1931" t="s">
        <v>481</v>
      </c>
      <c r="AB27" s="1932"/>
      <c r="AC27" s="1932"/>
      <c r="AD27" s="1932"/>
      <c r="AE27" s="1933"/>
      <c r="AF27" s="1167" t="s">
        <v>482</v>
      </c>
      <c r="AG27" s="1138">
        <v>0</v>
      </c>
      <c r="AH27" s="1918" t="s">
        <v>302</v>
      </c>
      <c r="AI27" s="1919"/>
      <c r="AJ27" s="1194"/>
      <c r="AL27" s="790">
        <v>7</v>
      </c>
      <c r="AM27" s="1931" t="s">
        <v>481</v>
      </c>
      <c r="AN27" s="1932"/>
      <c r="AO27" s="1932"/>
      <c r="AP27" s="1932"/>
      <c r="AQ27" s="1933"/>
      <c r="AR27" s="1167" t="s">
        <v>482</v>
      </c>
      <c r="AS27" s="1138">
        <v>0</v>
      </c>
      <c r="AT27" s="1918" t="s">
        <v>302</v>
      </c>
      <c r="AU27" s="1919"/>
      <c r="AV27" s="1194"/>
      <c r="AX27" s="790">
        <v>7</v>
      </c>
      <c r="AY27" s="1931" t="s">
        <v>481</v>
      </c>
      <c r="AZ27" s="1932"/>
      <c r="BA27" s="1932"/>
      <c r="BB27" s="1932"/>
      <c r="BC27" s="1933"/>
      <c r="BD27" s="1167" t="s">
        <v>482</v>
      </c>
      <c r="BE27" s="1138">
        <f>AS27</f>
        <v>0</v>
      </c>
      <c r="BF27" s="1918" t="s">
        <v>302</v>
      </c>
      <c r="BG27" s="1919"/>
      <c r="BH27" s="1194"/>
      <c r="BJ27" s="790">
        <v>7</v>
      </c>
      <c r="BK27" s="1931" t="s">
        <v>481</v>
      </c>
      <c r="BL27" s="1932"/>
      <c r="BM27" s="1932"/>
      <c r="BN27" s="1932"/>
      <c r="BO27" s="1933"/>
      <c r="BP27" s="1167" t="s">
        <v>482</v>
      </c>
      <c r="BQ27" s="1138">
        <v>0</v>
      </c>
      <c r="BR27" s="1918" t="s">
        <v>302</v>
      </c>
      <c r="BS27" s="1919"/>
      <c r="BT27" s="1194"/>
      <c r="BV27" s="790">
        <v>7</v>
      </c>
      <c r="BW27" s="1931" t="s">
        <v>481</v>
      </c>
      <c r="BX27" s="1932"/>
      <c r="BY27" s="1932"/>
      <c r="BZ27" s="1932"/>
      <c r="CA27" s="1933"/>
      <c r="CB27" s="1167" t="s">
        <v>482</v>
      </c>
      <c r="CC27" s="1138">
        <v>0</v>
      </c>
      <c r="CD27" s="1918" t="s">
        <v>302</v>
      </c>
      <c r="CE27" s="1919"/>
      <c r="CF27" s="1194"/>
      <c r="CH27" s="790">
        <v>7</v>
      </c>
      <c r="CI27" s="1931" t="s">
        <v>481</v>
      </c>
      <c r="CJ27" s="1932"/>
      <c r="CK27" s="1932"/>
      <c r="CL27" s="1932"/>
      <c r="CM27" s="1933"/>
      <c r="CN27" s="1167" t="s">
        <v>482</v>
      </c>
      <c r="CO27" s="997">
        <f>'1.2. System grzewczy'!BC67</f>
        <v>0</v>
      </c>
      <c r="CP27" s="1918" t="s">
        <v>302</v>
      </c>
      <c r="CQ27" s="1919"/>
      <c r="CR27" s="1194"/>
      <c r="CT27" s="790">
        <v>7</v>
      </c>
      <c r="CU27" s="1931" t="s">
        <v>481</v>
      </c>
      <c r="CV27" s="1932"/>
      <c r="CW27" s="1932"/>
      <c r="CX27" s="1932"/>
      <c r="CY27" s="1933"/>
      <c r="CZ27" s="1167" t="s">
        <v>482</v>
      </c>
      <c r="DA27" s="997">
        <f>'1.2. System grzewczy'!BJ67</f>
        <v>0</v>
      </c>
      <c r="DB27" s="1918" t="s">
        <v>302</v>
      </c>
      <c r="DC27" s="1919"/>
      <c r="DD27" s="1194"/>
      <c r="DF27" s="790">
        <v>7</v>
      </c>
      <c r="DG27" s="1931" t="s">
        <v>481</v>
      </c>
      <c r="DH27" s="1932"/>
      <c r="DI27" s="1932"/>
      <c r="DJ27" s="1932"/>
      <c r="DK27" s="1933"/>
      <c r="DL27" s="1167" t="s">
        <v>482</v>
      </c>
      <c r="DM27" s="997">
        <f>DA27</f>
        <v>0</v>
      </c>
      <c r="DN27" s="1918" t="s">
        <v>302</v>
      </c>
      <c r="DO27" s="1919"/>
      <c r="DP27" s="1194"/>
      <c r="DR27" s="790">
        <v>7</v>
      </c>
      <c r="DS27" s="1931" t="s">
        <v>481</v>
      </c>
      <c r="DT27" s="1932"/>
      <c r="DU27" s="1932"/>
      <c r="DV27" s="1932"/>
      <c r="DW27" s="1933"/>
      <c r="DX27" s="1167" t="s">
        <v>482</v>
      </c>
      <c r="DY27" s="997">
        <f>DM27</f>
        <v>0</v>
      </c>
      <c r="DZ27" s="1918" t="s">
        <v>302</v>
      </c>
      <c r="EA27" s="1919"/>
      <c r="EB27" s="1194"/>
      <c r="ED27" s="790">
        <v>7</v>
      </c>
      <c r="EE27" s="1931" t="s">
        <v>481</v>
      </c>
      <c r="EF27" s="1932"/>
      <c r="EG27" s="1932"/>
      <c r="EH27" s="1932"/>
      <c r="EI27" s="1933"/>
      <c r="EJ27" s="1167" t="s">
        <v>482</v>
      </c>
      <c r="EK27" s="997">
        <f>DY27</f>
        <v>0</v>
      </c>
      <c r="EL27" s="1918" t="s">
        <v>302</v>
      </c>
      <c r="EM27" s="1919"/>
      <c r="EN27" s="1194"/>
      <c r="EP27" s="790">
        <v>7</v>
      </c>
      <c r="EQ27" s="1931" t="s">
        <v>481</v>
      </c>
      <c r="ER27" s="1932"/>
      <c r="ES27" s="1932"/>
      <c r="ET27" s="1932"/>
      <c r="EU27" s="1933"/>
      <c r="EV27" s="1167" t="s">
        <v>482</v>
      </c>
      <c r="EW27" s="997">
        <f>EK27</f>
        <v>0</v>
      </c>
      <c r="EX27" s="1918" t="s">
        <v>302</v>
      </c>
      <c r="EY27" s="1919"/>
      <c r="EZ27" s="1194"/>
      <c r="FB27" s="790">
        <v>7</v>
      </c>
      <c r="FC27" s="1931" t="s">
        <v>481</v>
      </c>
      <c r="FD27" s="1932"/>
      <c r="FE27" s="1932"/>
      <c r="FF27" s="1932"/>
      <c r="FG27" s="1933"/>
      <c r="FH27" s="1167" t="s">
        <v>482</v>
      </c>
      <c r="FI27" s="997">
        <f>EW27</f>
        <v>0</v>
      </c>
      <c r="FJ27" s="1918" t="s">
        <v>302</v>
      </c>
      <c r="FK27" s="1919"/>
      <c r="FL27" s="1194"/>
      <c r="FN27" s="790">
        <v>7</v>
      </c>
      <c r="FO27" s="1931" t="s">
        <v>481</v>
      </c>
      <c r="FP27" s="1932"/>
      <c r="FQ27" s="1932"/>
      <c r="FR27" s="1932"/>
      <c r="FS27" s="1933"/>
      <c r="FT27" s="1167" t="s">
        <v>482</v>
      </c>
      <c r="FU27" s="997">
        <f>FI27</f>
        <v>0</v>
      </c>
      <c r="FV27" s="1918" t="s">
        <v>302</v>
      </c>
      <c r="FW27" s="1919"/>
      <c r="FX27" s="1194"/>
      <c r="FZ27" s="790">
        <v>7</v>
      </c>
      <c r="GA27" s="1931" t="s">
        <v>481</v>
      </c>
      <c r="GB27" s="1932"/>
      <c r="GC27" s="1932"/>
      <c r="GD27" s="1932"/>
      <c r="GE27" s="1933"/>
      <c r="GF27" s="1167" t="s">
        <v>482</v>
      </c>
      <c r="GG27" s="997">
        <f>'1.2. System grzewczy'!BQ67</f>
        <v>0</v>
      </c>
      <c r="GH27" s="1918" t="s">
        <v>302</v>
      </c>
      <c r="GI27" s="1919"/>
      <c r="GJ27" s="1194"/>
      <c r="GL27" s="790">
        <v>7</v>
      </c>
      <c r="GM27" s="1931" t="s">
        <v>481</v>
      </c>
      <c r="GN27" s="1932"/>
      <c r="GO27" s="1932"/>
      <c r="GP27" s="1932"/>
      <c r="GQ27" s="1933"/>
      <c r="GR27" s="1167" t="s">
        <v>482</v>
      </c>
      <c r="GS27" s="997">
        <f>GG27</f>
        <v>0</v>
      </c>
      <c r="GT27" s="1918" t="s">
        <v>302</v>
      </c>
      <c r="GU27" s="1919"/>
      <c r="GV27" s="1194"/>
    </row>
    <row r="28" spans="2:204" s="1178" customFormat="1" ht="15" customHeight="1" thickBot="1">
      <c r="B28" s="84"/>
      <c r="L28" s="1194"/>
      <c r="M28" s="1180"/>
      <c r="N28" s="69"/>
      <c r="X28" s="1194"/>
      <c r="Z28" s="69"/>
      <c r="AJ28" s="1194"/>
      <c r="AL28" s="69"/>
      <c r="AV28" s="1194"/>
      <c r="AX28" s="69"/>
      <c r="AY28" s="1224"/>
      <c r="BH28" s="1194"/>
      <c r="BJ28" s="69"/>
      <c r="BK28" s="1224"/>
      <c r="BT28" s="1194"/>
      <c r="BV28" s="69"/>
      <c r="CF28" s="1194"/>
      <c r="CH28" s="69"/>
      <c r="CR28" s="1194"/>
      <c r="CT28" s="69"/>
      <c r="DD28" s="1194"/>
      <c r="DF28" s="69"/>
      <c r="DP28" s="1194"/>
      <c r="DR28" s="69"/>
      <c r="EB28" s="1194"/>
      <c r="ED28" s="69"/>
      <c r="EN28" s="1194"/>
      <c r="EP28" s="69"/>
      <c r="EZ28" s="1194"/>
      <c r="FB28" s="69"/>
      <c r="FL28" s="1194"/>
      <c r="FN28" s="69"/>
      <c r="FX28" s="1194"/>
      <c r="FZ28" s="69"/>
      <c r="GJ28" s="1194"/>
      <c r="GL28" s="69"/>
      <c r="GV28" s="1194"/>
    </row>
    <row r="29" spans="2:204" s="1178" customFormat="1" ht="15" customHeight="1" thickBot="1">
      <c r="B29" s="71" t="s">
        <v>93</v>
      </c>
      <c r="C29" s="1903" t="s">
        <v>484</v>
      </c>
      <c r="D29" s="1903"/>
      <c r="E29" s="1903"/>
      <c r="F29" s="1903"/>
      <c r="G29" s="1903"/>
      <c r="H29" s="1903"/>
      <c r="I29" s="1903"/>
      <c r="J29" s="1903"/>
      <c r="K29" s="1904"/>
      <c r="L29" s="1194"/>
      <c r="M29" s="1180"/>
      <c r="N29" s="71" t="s">
        <v>93</v>
      </c>
      <c r="O29" s="1903" t="s">
        <v>484</v>
      </c>
      <c r="P29" s="1903"/>
      <c r="Q29" s="1903"/>
      <c r="R29" s="1903"/>
      <c r="S29" s="1903"/>
      <c r="T29" s="1903"/>
      <c r="U29" s="1903"/>
      <c r="V29" s="1903"/>
      <c r="W29" s="1904"/>
      <c r="X29" s="1194"/>
      <c r="Z29" s="71" t="s">
        <v>93</v>
      </c>
      <c r="AA29" s="1903" t="s">
        <v>484</v>
      </c>
      <c r="AB29" s="1903"/>
      <c r="AC29" s="1903"/>
      <c r="AD29" s="1903"/>
      <c r="AE29" s="1903"/>
      <c r="AF29" s="1903"/>
      <c r="AG29" s="1903"/>
      <c r="AH29" s="1903"/>
      <c r="AI29" s="1904"/>
      <c r="AJ29" s="1194"/>
      <c r="AL29" s="71" t="s">
        <v>93</v>
      </c>
      <c r="AM29" s="1903" t="s">
        <v>484</v>
      </c>
      <c r="AN29" s="1903"/>
      <c r="AO29" s="1903"/>
      <c r="AP29" s="1903"/>
      <c r="AQ29" s="1903"/>
      <c r="AR29" s="1903"/>
      <c r="AS29" s="1903"/>
      <c r="AT29" s="1903"/>
      <c r="AU29" s="1904"/>
      <c r="AV29" s="1194"/>
      <c r="AX29" s="71" t="s">
        <v>93</v>
      </c>
      <c r="AY29" s="1903" t="s">
        <v>484</v>
      </c>
      <c r="AZ29" s="1903"/>
      <c r="BA29" s="1903"/>
      <c r="BB29" s="1903"/>
      <c r="BC29" s="1903"/>
      <c r="BD29" s="1903"/>
      <c r="BE29" s="1903"/>
      <c r="BF29" s="1903"/>
      <c r="BG29" s="1904"/>
      <c r="BH29" s="1194"/>
      <c r="BJ29" s="71" t="s">
        <v>93</v>
      </c>
      <c r="BK29" s="1903" t="s">
        <v>484</v>
      </c>
      <c r="BL29" s="1903"/>
      <c r="BM29" s="1903"/>
      <c r="BN29" s="1903"/>
      <c r="BO29" s="1903"/>
      <c r="BP29" s="1903"/>
      <c r="BQ29" s="1903"/>
      <c r="BR29" s="1903"/>
      <c r="BS29" s="1904"/>
      <c r="BT29" s="1194"/>
      <c r="BV29" s="71" t="s">
        <v>93</v>
      </c>
      <c r="BW29" s="1903" t="s">
        <v>484</v>
      </c>
      <c r="BX29" s="1903"/>
      <c r="BY29" s="1903"/>
      <c r="BZ29" s="1903"/>
      <c r="CA29" s="1903"/>
      <c r="CB29" s="1903"/>
      <c r="CC29" s="1903"/>
      <c r="CD29" s="1903"/>
      <c r="CE29" s="1904"/>
      <c r="CF29" s="1194"/>
      <c r="CH29" s="71" t="s">
        <v>93</v>
      </c>
      <c r="CI29" s="1903" t="s">
        <v>484</v>
      </c>
      <c r="CJ29" s="1903"/>
      <c r="CK29" s="1903"/>
      <c r="CL29" s="1903"/>
      <c r="CM29" s="1903"/>
      <c r="CN29" s="1903"/>
      <c r="CO29" s="1903"/>
      <c r="CP29" s="1903"/>
      <c r="CQ29" s="1904"/>
      <c r="CR29" s="1194"/>
      <c r="CT29" s="71" t="s">
        <v>93</v>
      </c>
      <c r="CU29" s="1903" t="s">
        <v>484</v>
      </c>
      <c r="CV29" s="1903"/>
      <c r="CW29" s="1903"/>
      <c r="CX29" s="1903"/>
      <c r="CY29" s="1903"/>
      <c r="CZ29" s="1903"/>
      <c r="DA29" s="1903"/>
      <c r="DB29" s="1903"/>
      <c r="DC29" s="1904"/>
      <c r="DD29" s="1194"/>
      <c r="DF29" s="71" t="s">
        <v>93</v>
      </c>
      <c r="DG29" s="1903" t="s">
        <v>484</v>
      </c>
      <c r="DH29" s="1903"/>
      <c r="DI29" s="1903"/>
      <c r="DJ29" s="1903"/>
      <c r="DK29" s="1903"/>
      <c r="DL29" s="1903"/>
      <c r="DM29" s="1903"/>
      <c r="DN29" s="1903"/>
      <c r="DO29" s="1904"/>
      <c r="DP29" s="1194"/>
      <c r="DR29" s="71" t="s">
        <v>93</v>
      </c>
      <c r="DS29" s="1903" t="s">
        <v>485</v>
      </c>
      <c r="DT29" s="1903"/>
      <c r="DU29" s="1903"/>
      <c r="DV29" s="1903"/>
      <c r="DW29" s="1903"/>
      <c r="DX29" s="1903"/>
      <c r="DY29" s="1903"/>
      <c r="DZ29" s="1903"/>
      <c r="EA29" s="1904"/>
      <c r="EB29" s="1194"/>
      <c r="ED29" s="71" t="s">
        <v>93</v>
      </c>
      <c r="EE29" s="1903" t="s">
        <v>484</v>
      </c>
      <c r="EF29" s="1903"/>
      <c r="EG29" s="1903"/>
      <c r="EH29" s="1903"/>
      <c r="EI29" s="1903"/>
      <c r="EJ29" s="1903"/>
      <c r="EK29" s="1903"/>
      <c r="EL29" s="1903"/>
      <c r="EM29" s="1904"/>
      <c r="EN29" s="1194"/>
      <c r="EP29" s="71" t="s">
        <v>93</v>
      </c>
      <c r="EQ29" s="1903" t="s">
        <v>484</v>
      </c>
      <c r="ER29" s="1903"/>
      <c r="ES29" s="1903"/>
      <c r="ET29" s="1903"/>
      <c r="EU29" s="1903"/>
      <c r="EV29" s="1903"/>
      <c r="EW29" s="1903"/>
      <c r="EX29" s="1903"/>
      <c r="EY29" s="1904"/>
      <c r="EZ29" s="1194"/>
      <c r="FB29" s="71" t="s">
        <v>93</v>
      </c>
      <c r="FC29" s="1903" t="s">
        <v>484</v>
      </c>
      <c r="FD29" s="1903"/>
      <c r="FE29" s="1903"/>
      <c r="FF29" s="1903"/>
      <c r="FG29" s="1903"/>
      <c r="FH29" s="1903"/>
      <c r="FI29" s="1903"/>
      <c r="FJ29" s="1903"/>
      <c r="FK29" s="1904"/>
      <c r="FL29" s="1194"/>
      <c r="FN29" s="71" t="s">
        <v>93</v>
      </c>
      <c r="FO29" s="1903" t="s">
        <v>485</v>
      </c>
      <c r="FP29" s="1903"/>
      <c r="FQ29" s="1903"/>
      <c r="FR29" s="1903"/>
      <c r="FS29" s="1903"/>
      <c r="FT29" s="1903"/>
      <c r="FU29" s="1903"/>
      <c r="FV29" s="1903"/>
      <c r="FW29" s="1904"/>
      <c r="FX29" s="1194"/>
      <c r="FZ29" s="71" t="s">
        <v>93</v>
      </c>
      <c r="GA29" s="1903" t="s">
        <v>485</v>
      </c>
      <c r="GB29" s="1903"/>
      <c r="GC29" s="1903"/>
      <c r="GD29" s="1903"/>
      <c r="GE29" s="1903"/>
      <c r="GF29" s="1903"/>
      <c r="GG29" s="1903"/>
      <c r="GH29" s="1903"/>
      <c r="GI29" s="1904"/>
      <c r="GJ29" s="1194"/>
      <c r="GL29" s="71" t="s">
        <v>93</v>
      </c>
      <c r="GM29" s="1903" t="s">
        <v>485</v>
      </c>
      <c r="GN29" s="1903"/>
      <c r="GO29" s="1903"/>
      <c r="GP29" s="1903"/>
      <c r="GQ29" s="1903"/>
      <c r="GR29" s="1903"/>
      <c r="GS29" s="1903"/>
      <c r="GT29" s="1903"/>
      <c r="GU29" s="1904"/>
      <c r="GV29" s="1194"/>
    </row>
    <row r="30" spans="2:204" s="1178" customFormat="1" ht="15" customHeight="1">
      <c r="B30" s="741">
        <v>1</v>
      </c>
      <c r="C30" s="1940" t="s">
        <v>486</v>
      </c>
      <c r="D30" s="1940"/>
      <c r="E30" s="1940"/>
      <c r="F30" s="1940"/>
      <c r="G30" s="1940"/>
      <c r="H30" s="1165" t="s">
        <v>487</v>
      </c>
      <c r="I30" s="527">
        <f>'1.2. System grzewczy'!E54</f>
        <v>0</v>
      </c>
      <c r="J30" s="1906" t="s">
        <v>257</v>
      </c>
      <c r="K30" s="1907"/>
      <c r="L30" s="1194"/>
      <c r="M30" s="1180"/>
      <c r="N30" s="741">
        <v>1</v>
      </c>
      <c r="O30" s="1940" t="s">
        <v>486</v>
      </c>
      <c r="P30" s="1940"/>
      <c r="Q30" s="1940"/>
      <c r="R30" s="1940"/>
      <c r="S30" s="1940"/>
      <c r="T30" s="1165" t="s">
        <v>487</v>
      </c>
      <c r="U30" s="527">
        <f t="shared" ref="U30:U36" si="24">I30</f>
        <v>0</v>
      </c>
      <c r="V30" s="1906" t="s">
        <v>257</v>
      </c>
      <c r="W30" s="1907"/>
      <c r="X30" s="1194"/>
      <c r="Z30" s="741">
        <v>1</v>
      </c>
      <c r="AA30" s="1940" t="s">
        <v>486</v>
      </c>
      <c r="AB30" s="1940"/>
      <c r="AC30" s="1940"/>
      <c r="AD30" s="1940"/>
      <c r="AE30" s="1940"/>
      <c r="AF30" s="1165" t="s">
        <v>487</v>
      </c>
      <c r="AG30" s="527">
        <f>U30</f>
        <v>0</v>
      </c>
      <c r="AH30" s="1906" t="s">
        <v>257</v>
      </c>
      <c r="AI30" s="1907"/>
      <c r="AJ30" s="1194"/>
      <c r="AL30" s="741">
        <v>1</v>
      </c>
      <c r="AM30" s="1940" t="s">
        <v>486</v>
      </c>
      <c r="AN30" s="1940"/>
      <c r="AO30" s="1940"/>
      <c r="AP30" s="1940"/>
      <c r="AQ30" s="1940"/>
      <c r="AR30" s="1165" t="s">
        <v>487</v>
      </c>
      <c r="AS30" s="527">
        <f>'1.2. System grzewczy'!Z54</f>
        <v>0</v>
      </c>
      <c r="AT30" s="1906" t="s">
        <v>257</v>
      </c>
      <c r="AU30" s="1907"/>
      <c r="AV30" s="1194"/>
      <c r="AX30" s="741">
        <v>1</v>
      </c>
      <c r="AY30" s="1940" t="s">
        <v>486</v>
      </c>
      <c r="AZ30" s="1940"/>
      <c r="BA30" s="1940"/>
      <c r="BB30" s="1940"/>
      <c r="BC30" s="1940"/>
      <c r="BD30" s="1165" t="s">
        <v>487</v>
      </c>
      <c r="BE30" s="527">
        <f>AS30</f>
        <v>0</v>
      </c>
      <c r="BF30" s="1906" t="s">
        <v>257</v>
      </c>
      <c r="BG30" s="1907"/>
      <c r="BH30" s="1194"/>
      <c r="BJ30" s="741">
        <v>1</v>
      </c>
      <c r="BK30" s="1940" t="s">
        <v>486</v>
      </c>
      <c r="BL30" s="1940"/>
      <c r="BM30" s="1940"/>
      <c r="BN30" s="1940"/>
      <c r="BO30" s="1940"/>
      <c r="BP30" s="1165" t="s">
        <v>487</v>
      </c>
      <c r="BQ30" s="527">
        <f>'1.2. System grzewczy'!AN54</f>
        <v>0</v>
      </c>
      <c r="BR30" s="1906" t="s">
        <v>257</v>
      </c>
      <c r="BS30" s="1907"/>
      <c r="BT30" s="1194"/>
      <c r="BV30" s="741">
        <v>1</v>
      </c>
      <c r="BW30" s="1940" t="s">
        <v>486</v>
      </c>
      <c r="BX30" s="1940"/>
      <c r="BY30" s="1940"/>
      <c r="BZ30" s="1940"/>
      <c r="CA30" s="1940"/>
      <c r="CB30" s="1165" t="s">
        <v>487</v>
      </c>
      <c r="CC30" s="527">
        <f t="shared" ref="CC30:CC36" si="25">BQ30</f>
        <v>0</v>
      </c>
      <c r="CD30" s="1906" t="s">
        <v>257</v>
      </c>
      <c r="CE30" s="1907"/>
      <c r="CF30" s="1194"/>
      <c r="CH30" s="741">
        <v>1</v>
      </c>
      <c r="CI30" s="1940" t="s">
        <v>486</v>
      </c>
      <c r="CJ30" s="1940"/>
      <c r="CK30" s="1940"/>
      <c r="CL30" s="1940"/>
      <c r="CM30" s="1940"/>
      <c r="CN30" s="1165" t="s">
        <v>487</v>
      </c>
      <c r="CO30" s="527">
        <v>0</v>
      </c>
      <c r="CP30" s="1906" t="s">
        <v>257</v>
      </c>
      <c r="CQ30" s="1907"/>
      <c r="CR30" s="1194"/>
      <c r="CT30" s="741">
        <v>1</v>
      </c>
      <c r="CU30" s="1940" t="s">
        <v>486</v>
      </c>
      <c r="CV30" s="1940"/>
      <c r="CW30" s="1940"/>
      <c r="CX30" s="1940"/>
      <c r="CY30" s="1940"/>
      <c r="CZ30" s="1165" t="s">
        <v>487</v>
      </c>
      <c r="DA30" s="527">
        <f t="shared" ref="DA30:DA36" si="26">CO30</f>
        <v>0</v>
      </c>
      <c r="DB30" s="1906" t="s">
        <v>257</v>
      </c>
      <c r="DC30" s="1907"/>
      <c r="DD30" s="1194"/>
      <c r="DF30" s="741">
        <v>1</v>
      </c>
      <c r="DG30" s="1940" t="s">
        <v>486</v>
      </c>
      <c r="DH30" s="1940"/>
      <c r="DI30" s="1940"/>
      <c r="DJ30" s="1940"/>
      <c r="DK30" s="1940"/>
      <c r="DL30" s="1165" t="s">
        <v>487</v>
      </c>
      <c r="DM30" s="527">
        <f t="shared" ref="DM30:DM36" si="27">DA30</f>
        <v>0</v>
      </c>
      <c r="DN30" s="1906" t="s">
        <v>257</v>
      </c>
      <c r="DO30" s="1907"/>
      <c r="DP30" s="1194"/>
      <c r="DR30" s="741">
        <v>1</v>
      </c>
      <c r="DS30" s="1940" t="s">
        <v>486</v>
      </c>
      <c r="DT30" s="1940"/>
      <c r="DU30" s="1940"/>
      <c r="DV30" s="1940"/>
      <c r="DW30" s="1940"/>
      <c r="DX30" s="1165" t="s">
        <v>487</v>
      </c>
      <c r="DY30" s="527">
        <f t="shared" ref="DY30:DY36" si="28">DM30</f>
        <v>0</v>
      </c>
      <c r="DZ30" s="1906" t="s">
        <v>257</v>
      </c>
      <c r="EA30" s="1907"/>
      <c r="EB30" s="1194"/>
      <c r="ED30" s="741">
        <v>1</v>
      </c>
      <c r="EE30" s="1940" t="s">
        <v>486</v>
      </c>
      <c r="EF30" s="1940"/>
      <c r="EG30" s="1940"/>
      <c r="EH30" s="1940"/>
      <c r="EI30" s="1940"/>
      <c r="EJ30" s="1165" t="s">
        <v>487</v>
      </c>
      <c r="EK30" s="527">
        <f t="shared" ref="EK30:EK36" si="29">DY30</f>
        <v>0</v>
      </c>
      <c r="EL30" s="1906" t="s">
        <v>257</v>
      </c>
      <c r="EM30" s="1907"/>
      <c r="EN30" s="1194"/>
      <c r="EP30" s="741">
        <v>1</v>
      </c>
      <c r="EQ30" s="1940" t="s">
        <v>486</v>
      </c>
      <c r="ER30" s="1940"/>
      <c r="ES30" s="1940"/>
      <c r="ET30" s="1940"/>
      <c r="EU30" s="1940"/>
      <c r="EV30" s="1165" t="s">
        <v>487</v>
      </c>
      <c r="EW30" s="527">
        <f t="shared" ref="EW30:EW36" si="30">EK30</f>
        <v>0</v>
      </c>
      <c r="EX30" s="1906" t="s">
        <v>257</v>
      </c>
      <c r="EY30" s="1907"/>
      <c r="EZ30" s="1194"/>
      <c r="FB30" s="741">
        <v>1</v>
      </c>
      <c r="FC30" s="1940" t="s">
        <v>486</v>
      </c>
      <c r="FD30" s="1940"/>
      <c r="FE30" s="1940"/>
      <c r="FF30" s="1940"/>
      <c r="FG30" s="1940"/>
      <c r="FH30" s="1165" t="s">
        <v>487</v>
      </c>
      <c r="FI30" s="527">
        <f t="shared" ref="FI30:FI36" si="31">EW30</f>
        <v>0</v>
      </c>
      <c r="FJ30" s="1906" t="s">
        <v>257</v>
      </c>
      <c r="FK30" s="1907"/>
      <c r="FL30" s="1194"/>
      <c r="FN30" s="741">
        <v>1</v>
      </c>
      <c r="FO30" s="1940" t="s">
        <v>486</v>
      </c>
      <c r="FP30" s="1940"/>
      <c r="FQ30" s="1940"/>
      <c r="FR30" s="1940"/>
      <c r="FS30" s="1940"/>
      <c r="FT30" s="1165" t="s">
        <v>487</v>
      </c>
      <c r="FU30" s="527">
        <f t="shared" ref="FU30:FU36" si="32">FI30</f>
        <v>0</v>
      </c>
      <c r="FV30" s="1906" t="s">
        <v>257</v>
      </c>
      <c r="FW30" s="1907"/>
      <c r="FX30" s="1194"/>
      <c r="FZ30" s="741">
        <v>1</v>
      </c>
      <c r="GA30" s="1940" t="s">
        <v>486</v>
      </c>
      <c r="GB30" s="1940"/>
      <c r="GC30" s="1940"/>
      <c r="GD30" s="1940"/>
      <c r="GE30" s="1940"/>
      <c r="GF30" s="1165" t="s">
        <v>487</v>
      </c>
      <c r="GG30" s="527">
        <f>FU30</f>
        <v>0</v>
      </c>
      <c r="GH30" s="1906" t="s">
        <v>257</v>
      </c>
      <c r="GI30" s="1907"/>
      <c r="GJ30" s="1194"/>
      <c r="GL30" s="741">
        <v>1</v>
      </c>
      <c r="GM30" s="1940" t="s">
        <v>486</v>
      </c>
      <c r="GN30" s="1940"/>
      <c r="GO30" s="1940"/>
      <c r="GP30" s="1940"/>
      <c r="GQ30" s="1940"/>
      <c r="GR30" s="1165" t="s">
        <v>487</v>
      </c>
      <c r="GS30" s="527">
        <f>GG30</f>
        <v>0</v>
      </c>
      <c r="GT30" s="1906" t="s">
        <v>257</v>
      </c>
      <c r="GU30" s="1907"/>
      <c r="GV30" s="1194"/>
    </row>
    <row r="31" spans="2:204" s="1178" customFormat="1" ht="15" customHeight="1">
      <c r="B31" s="789">
        <v>2</v>
      </c>
      <c r="C31" s="1925" t="s">
        <v>488</v>
      </c>
      <c r="D31" s="1925"/>
      <c r="E31" s="1925"/>
      <c r="F31" s="1925"/>
      <c r="G31" s="1925"/>
      <c r="H31" s="1166" t="s">
        <v>489</v>
      </c>
      <c r="I31" s="493">
        <f>'1.2. System grzewczy'!F54</f>
        <v>0</v>
      </c>
      <c r="J31" s="1912" t="s">
        <v>302</v>
      </c>
      <c r="K31" s="1913"/>
      <c r="M31" s="1180"/>
      <c r="N31" s="789">
        <v>2</v>
      </c>
      <c r="O31" s="1925" t="s">
        <v>488</v>
      </c>
      <c r="P31" s="1925"/>
      <c r="Q31" s="1925"/>
      <c r="R31" s="1925"/>
      <c r="S31" s="1925"/>
      <c r="T31" s="1166" t="s">
        <v>489</v>
      </c>
      <c r="U31" s="493">
        <f t="shared" si="24"/>
        <v>0</v>
      </c>
      <c r="V31" s="1912" t="s">
        <v>302</v>
      </c>
      <c r="W31" s="1913"/>
      <c r="Z31" s="789">
        <v>2</v>
      </c>
      <c r="AA31" s="1925" t="s">
        <v>488</v>
      </c>
      <c r="AB31" s="1925"/>
      <c r="AC31" s="1925"/>
      <c r="AD31" s="1925"/>
      <c r="AE31" s="1925"/>
      <c r="AF31" s="1166" t="s">
        <v>489</v>
      </c>
      <c r="AG31" s="493">
        <f>U31</f>
        <v>0</v>
      </c>
      <c r="AH31" s="1912" t="s">
        <v>302</v>
      </c>
      <c r="AI31" s="1913"/>
      <c r="AL31" s="789">
        <v>2</v>
      </c>
      <c r="AM31" s="1925" t="s">
        <v>488</v>
      </c>
      <c r="AN31" s="1925"/>
      <c r="AO31" s="1925"/>
      <c r="AP31" s="1925"/>
      <c r="AQ31" s="1925"/>
      <c r="AR31" s="1166" t="s">
        <v>489</v>
      </c>
      <c r="AS31" s="493">
        <f>'1.2. System grzewczy'!AA54</f>
        <v>0</v>
      </c>
      <c r="AT31" s="1912" t="s">
        <v>302</v>
      </c>
      <c r="AU31" s="1913"/>
      <c r="AX31" s="789">
        <v>2</v>
      </c>
      <c r="AY31" s="1925" t="s">
        <v>488</v>
      </c>
      <c r="AZ31" s="1925"/>
      <c r="BA31" s="1925"/>
      <c r="BB31" s="1925"/>
      <c r="BC31" s="1925"/>
      <c r="BD31" s="1166" t="s">
        <v>489</v>
      </c>
      <c r="BE31" s="493">
        <f>AS31</f>
        <v>0</v>
      </c>
      <c r="BF31" s="1912" t="s">
        <v>302</v>
      </c>
      <c r="BG31" s="1913"/>
      <c r="BJ31" s="789">
        <v>2</v>
      </c>
      <c r="BK31" s="1925" t="s">
        <v>488</v>
      </c>
      <c r="BL31" s="1925"/>
      <c r="BM31" s="1925"/>
      <c r="BN31" s="1925"/>
      <c r="BO31" s="1925"/>
      <c r="BP31" s="1166" t="s">
        <v>489</v>
      </c>
      <c r="BQ31" s="493">
        <f>'1.2. System grzewczy'!AO54</f>
        <v>0</v>
      </c>
      <c r="BR31" s="1912" t="s">
        <v>302</v>
      </c>
      <c r="BS31" s="1913"/>
      <c r="BV31" s="789">
        <v>2</v>
      </c>
      <c r="BW31" s="1925" t="s">
        <v>488</v>
      </c>
      <c r="BX31" s="1925"/>
      <c r="BY31" s="1925"/>
      <c r="BZ31" s="1925"/>
      <c r="CA31" s="1925"/>
      <c r="CB31" s="1166" t="s">
        <v>489</v>
      </c>
      <c r="CC31" s="493">
        <f t="shared" si="25"/>
        <v>0</v>
      </c>
      <c r="CD31" s="1912" t="s">
        <v>302</v>
      </c>
      <c r="CE31" s="1913"/>
      <c r="CH31" s="789">
        <v>2</v>
      </c>
      <c r="CI31" s="1925" t="s">
        <v>488</v>
      </c>
      <c r="CJ31" s="1925"/>
      <c r="CK31" s="1925"/>
      <c r="CL31" s="1925"/>
      <c r="CM31" s="1925"/>
      <c r="CN31" s="1166" t="s">
        <v>489</v>
      </c>
      <c r="CO31" s="493">
        <v>0</v>
      </c>
      <c r="CP31" s="1912" t="s">
        <v>302</v>
      </c>
      <c r="CQ31" s="1913"/>
      <c r="CT31" s="789">
        <v>2</v>
      </c>
      <c r="CU31" s="1925" t="s">
        <v>488</v>
      </c>
      <c r="CV31" s="1925"/>
      <c r="CW31" s="1925"/>
      <c r="CX31" s="1925"/>
      <c r="CY31" s="1925"/>
      <c r="CZ31" s="1166" t="s">
        <v>489</v>
      </c>
      <c r="DA31" s="493">
        <f t="shared" si="26"/>
        <v>0</v>
      </c>
      <c r="DB31" s="1912" t="s">
        <v>302</v>
      </c>
      <c r="DC31" s="1913"/>
      <c r="DF31" s="789">
        <v>2</v>
      </c>
      <c r="DG31" s="1925" t="s">
        <v>488</v>
      </c>
      <c r="DH31" s="1925"/>
      <c r="DI31" s="1925"/>
      <c r="DJ31" s="1925"/>
      <c r="DK31" s="1925"/>
      <c r="DL31" s="1166" t="s">
        <v>489</v>
      </c>
      <c r="DM31" s="493">
        <f t="shared" si="27"/>
        <v>0</v>
      </c>
      <c r="DN31" s="1912" t="s">
        <v>302</v>
      </c>
      <c r="DO31" s="1913"/>
      <c r="DR31" s="789">
        <v>2</v>
      </c>
      <c r="DS31" s="1925" t="s">
        <v>488</v>
      </c>
      <c r="DT31" s="1925"/>
      <c r="DU31" s="1925"/>
      <c r="DV31" s="1925"/>
      <c r="DW31" s="1925"/>
      <c r="DX31" s="1166" t="s">
        <v>489</v>
      </c>
      <c r="DY31" s="493">
        <f t="shared" si="28"/>
        <v>0</v>
      </c>
      <c r="DZ31" s="1912" t="s">
        <v>302</v>
      </c>
      <c r="EA31" s="1913"/>
      <c r="ED31" s="789">
        <v>2</v>
      </c>
      <c r="EE31" s="1925" t="s">
        <v>488</v>
      </c>
      <c r="EF31" s="1925"/>
      <c r="EG31" s="1925"/>
      <c r="EH31" s="1925"/>
      <c r="EI31" s="1925"/>
      <c r="EJ31" s="1166" t="s">
        <v>489</v>
      </c>
      <c r="EK31" s="493">
        <f t="shared" si="29"/>
        <v>0</v>
      </c>
      <c r="EL31" s="1912" t="s">
        <v>302</v>
      </c>
      <c r="EM31" s="1913"/>
      <c r="EP31" s="789">
        <v>2</v>
      </c>
      <c r="EQ31" s="1925" t="s">
        <v>488</v>
      </c>
      <c r="ER31" s="1925"/>
      <c r="ES31" s="1925"/>
      <c r="ET31" s="1925"/>
      <c r="EU31" s="1925"/>
      <c r="EV31" s="1166" t="s">
        <v>489</v>
      </c>
      <c r="EW31" s="493">
        <f t="shared" si="30"/>
        <v>0</v>
      </c>
      <c r="EX31" s="1912" t="s">
        <v>302</v>
      </c>
      <c r="EY31" s="1913"/>
      <c r="FB31" s="789">
        <v>2</v>
      </c>
      <c r="FC31" s="1925" t="s">
        <v>488</v>
      </c>
      <c r="FD31" s="1925"/>
      <c r="FE31" s="1925"/>
      <c r="FF31" s="1925"/>
      <c r="FG31" s="1925"/>
      <c r="FH31" s="1166" t="s">
        <v>489</v>
      </c>
      <c r="FI31" s="493">
        <f t="shared" si="31"/>
        <v>0</v>
      </c>
      <c r="FJ31" s="1912" t="s">
        <v>302</v>
      </c>
      <c r="FK31" s="1913"/>
      <c r="FN31" s="789">
        <v>2</v>
      </c>
      <c r="FO31" s="1925" t="s">
        <v>488</v>
      </c>
      <c r="FP31" s="1925"/>
      <c r="FQ31" s="1925"/>
      <c r="FR31" s="1925"/>
      <c r="FS31" s="1925"/>
      <c r="FT31" s="1166" t="s">
        <v>489</v>
      </c>
      <c r="FU31" s="493">
        <f t="shared" si="32"/>
        <v>0</v>
      </c>
      <c r="FV31" s="1912" t="s">
        <v>302</v>
      </c>
      <c r="FW31" s="1913"/>
      <c r="FZ31" s="789">
        <v>2</v>
      </c>
      <c r="GA31" s="1925" t="s">
        <v>488</v>
      </c>
      <c r="GB31" s="1925"/>
      <c r="GC31" s="1925"/>
      <c r="GD31" s="1925"/>
      <c r="GE31" s="1925"/>
      <c r="GF31" s="1166" t="s">
        <v>489</v>
      </c>
      <c r="GG31" s="493">
        <f>FU31</f>
        <v>0</v>
      </c>
      <c r="GH31" s="1912" t="s">
        <v>302</v>
      </c>
      <c r="GI31" s="1913"/>
      <c r="GL31" s="789">
        <v>2</v>
      </c>
      <c r="GM31" s="1925" t="s">
        <v>488</v>
      </c>
      <c r="GN31" s="1925"/>
      <c r="GO31" s="1925"/>
      <c r="GP31" s="1925"/>
      <c r="GQ31" s="1925"/>
      <c r="GR31" s="1166" t="s">
        <v>489</v>
      </c>
      <c r="GS31" s="493">
        <f>GG31</f>
        <v>0</v>
      </c>
      <c r="GT31" s="1912" t="s">
        <v>302</v>
      </c>
      <c r="GU31" s="1913"/>
    </row>
    <row r="32" spans="2:204" s="1178" customFormat="1" ht="15" customHeight="1">
      <c r="B32" s="789">
        <v>3</v>
      </c>
      <c r="C32" s="1188" t="s">
        <v>473</v>
      </c>
      <c r="D32" s="1189"/>
      <c r="E32" s="1189"/>
      <c r="F32" s="1189"/>
      <c r="G32" s="1190"/>
      <c r="H32" s="1192" t="s">
        <v>317</v>
      </c>
      <c r="I32" s="493">
        <f>I14</f>
        <v>0</v>
      </c>
      <c r="J32" s="1920" t="s">
        <v>289</v>
      </c>
      <c r="K32" s="1921"/>
      <c r="M32" s="1180"/>
      <c r="N32" s="789">
        <v>3</v>
      </c>
      <c r="O32" s="1188" t="s">
        <v>473</v>
      </c>
      <c r="P32" s="1189"/>
      <c r="Q32" s="1189"/>
      <c r="R32" s="1189"/>
      <c r="S32" s="1190"/>
      <c r="T32" s="1192" t="s">
        <v>317</v>
      </c>
      <c r="U32" s="493">
        <f t="shared" si="24"/>
        <v>0</v>
      </c>
      <c r="V32" s="1920" t="s">
        <v>289</v>
      </c>
      <c r="W32" s="1921"/>
      <c r="Z32" s="789">
        <v>3</v>
      </c>
      <c r="AA32" s="1188" t="s">
        <v>473</v>
      </c>
      <c r="AB32" s="1189"/>
      <c r="AC32" s="1189"/>
      <c r="AD32" s="1189"/>
      <c r="AE32" s="1190"/>
      <c r="AF32" s="1192" t="s">
        <v>317</v>
      </c>
      <c r="AG32" s="493">
        <f t="shared" ref="AG32:AG35" si="33">U32</f>
        <v>0</v>
      </c>
      <c r="AH32" s="1920" t="s">
        <v>289</v>
      </c>
      <c r="AI32" s="1921"/>
      <c r="AL32" s="789">
        <v>3</v>
      </c>
      <c r="AM32" s="1188" t="s">
        <v>473</v>
      </c>
      <c r="AN32" s="1189"/>
      <c r="AO32" s="1189"/>
      <c r="AP32" s="1189"/>
      <c r="AQ32" s="1190"/>
      <c r="AR32" s="1192" t="s">
        <v>317</v>
      </c>
      <c r="AS32" s="493">
        <f>'1.2. System grzewczy'!AA56</f>
        <v>0</v>
      </c>
      <c r="AT32" s="1920" t="s">
        <v>289</v>
      </c>
      <c r="AU32" s="1921"/>
      <c r="AX32" s="789">
        <v>3</v>
      </c>
      <c r="AY32" s="1229" t="s">
        <v>473</v>
      </c>
      <c r="AZ32" s="1189"/>
      <c r="BA32" s="1189"/>
      <c r="BB32" s="1189"/>
      <c r="BC32" s="1190"/>
      <c r="BD32" s="1192" t="s">
        <v>317</v>
      </c>
      <c r="BE32" s="493">
        <f t="shared" ref="BE32:BE35" si="34">AS32</f>
        <v>0</v>
      </c>
      <c r="BF32" s="1920" t="s">
        <v>289</v>
      </c>
      <c r="BG32" s="1921"/>
      <c r="BJ32" s="789">
        <v>3</v>
      </c>
      <c r="BK32" s="1188" t="s">
        <v>473</v>
      </c>
      <c r="BL32" s="1189"/>
      <c r="BM32" s="1189"/>
      <c r="BN32" s="1189"/>
      <c r="BO32" s="1190"/>
      <c r="BP32" s="1192" t="s">
        <v>317</v>
      </c>
      <c r="BQ32" s="493">
        <f>'1.2. System grzewczy'!AO56</f>
        <v>0</v>
      </c>
      <c r="BR32" s="1920" t="s">
        <v>289</v>
      </c>
      <c r="BS32" s="1921"/>
      <c r="BV32" s="789">
        <v>3</v>
      </c>
      <c r="BW32" s="1188" t="s">
        <v>473</v>
      </c>
      <c r="BX32" s="1189"/>
      <c r="BY32" s="1189"/>
      <c r="BZ32" s="1189"/>
      <c r="CA32" s="1190"/>
      <c r="CB32" s="1192" t="s">
        <v>317</v>
      </c>
      <c r="CC32" s="493">
        <f>BQ32</f>
        <v>0</v>
      </c>
      <c r="CD32" s="1920" t="s">
        <v>289</v>
      </c>
      <c r="CE32" s="1921"/>
      <c r="CH32" s="789">
        <v>3</v>
      </c>
      <c r="CI32" s="1188" t="s">
        <v>473</v>
      </c>
      <c r="CJ32" s="1189"/>
      <c r="CK32" s="1189"/>
      <c r="CL32" s="1189"/>
      <c r="CM32" s="1190"/>
      <c r="CN32" s="1192" t="s">
        <v>317</v>
      </c>
      <c r="CO32" s="493">
        <v>0</v>
      </c>
      <c r="CP32" s="1920" t="s">
        <v>289</v>
      </c>
      <c r="CQ32" s="1921"/>
      <c r="CT32" s="789">
        <v>3</v>
      </c>
      <c r="CU32" s="1188" t="s">
        <v>473</v>
      </c>
      <c r="CV32" s="1189"/>
      <c r="CW32" s="1189"/>
      <c r="CX32" s="1189"/>
      <c r="CY32" s="1190"/>
      <c r="CZ32" s="1192" t="s">
        <v>317</v>
      </c>
      <c r="DA32" s="493">
        <v>0</v>
      </c>
      <c r="DB32" s="1920" t="s">
        <v>289</v>
      </c>
      <c r="DC32" s="1921"/>
      <c r="DF32" s="789">
        <v>3</v>
      </c>
      <c r="DG32" s="1188" t="s">
        <v>473</v>
      </c>
      <c r="DH32" s="1189"/>
      <c r="DI32" s="1189"/>
      <c r="DJ32" s="1189"/>
      <c r="DK32" s="1190"/>
      <c r="DL32" s="1192" t="s">
        <v>317</v>
      </c>
      <c r="DM32" s="493">
        <v>0</v>
      </c>
      <c r="DN32" s="1920" t="s">
        <v>289</v>
      </c>
      <c r="DO32" s="1921"/>
      <c r="DR32" s="789">
        <v>3</v>
      </c>
      <c r="DS32" s="1188" t="s">
        <v>473</v>
      </c>
      <c r="DT32" s="1189"/>
      <c r="DU32" s="1189"/>
      <c r="DV32" s="1189"/>
      <c r="DW32" s="1190"/>
      <c r="DX32" s="1192" t="s">
        <v>317</v>
      </c>
      <c r="DY32" s="493">
        <v>0</v>
      </c>
      <c r="DZ32" s="1920" t="s">
        <v>289</v>
      </c>
      <c r="EA32" s="1921"/>
      <c r="ED32" s="789">
        <v>3</v>
      </c>
      <c r="EE32" s="1188" t="s">
        <v>473</v>
      </c>
      <c r="EF32" s="1189"/>
      <c r="EG32" s="1189"/>
      <c r="EH32" s="1189"/>
      <c r="EI32" s="1190"/>
      <c r="EJ32" s="1192" t="s">
        <v>317</v>
      </c>
      <c r="EK32" s="493">
        <v>0</v>
      </c>
      <c r="EL32" s="1920" t="s">
        <v>289</v>
      </c>
      <c r="EM32" s="1921"/>
      <c r="EP32" s="789">
        <v>3</v>
      </c>
      <c r="EQ32" s="1188" t="s">
        <v>473</v>
      </c>
      <c r="ER32" s="1189"/>
      <c r="ES32" s="1189"/>
      <c r="ET32" s="1189"/>
      <c r="EU32" s="1190"/>
      <c r="EV32" s="1192" t="s">
        <v>317</v>
      </c>
      <c r="EW32" s="493">
        <v>0</v>
      </c>
      <c r="EX32" s="1920" t="s">
        <v>289</v>
      </c>
      <c r="EY32" s="1921"/>
      <c r="FB32" s="789">
        <v>3</v>
      </c>
      <c r="FC32" s="1188" t="s">
        <v>473</v>
      </c>
      <c r="FD32" s="1189"/>
      <c r="FE32" s="1189"/>
      <c r="FF32" s="1189"/>
      <c r="FG32" s="1190"/>
      <c r="FH32" s="1192" t="s">
        <v>317</v>
      </c>
      <c r="FI32" s="493">
        <v>0</v>
      </c>
      <c r="FJ32" s="1920" t="s">
        <v>289</v>
      </c>
      <c r="FK32" s="1921"/>
      <c r="FN32" s="789">
        <v>3</v>
      </c>
      <c r="FO32" s="1188" t="s">
        <v>473</v>
      </c>
      <c r="FP32" s="1189"/>
      <c r="FQ32" s="1189"/>
      <c r="FR32" s="1189"/>
      <c r="FS32" s="1190"/>
      <c r="FT32" s="1192" t="s">
        <v>317</v>
      </c>
      <c r="FU32" s="493">
        <v>0</v>
      </c>
      <c r="FV32" s="1920" t="s">
        <v>289</v>
      </c>
      <c r="FW32" s="1921"/>
      <c r="FZ32" s="789">
        <v>3</v>
      </c>
      <c r="GA32" s="1188" t="s">
        <v>473</v>
      </c>
      <c r="GB32" s="1189"/>
      <c r="GC32" s="1189"/>
      <c r="GD32" s="1189"/>
      <c r="GE32" s="1190"/>
      <c r="GF32" s="1192" t="s">
        <v>317</v>
      </c>
      <c r="GG32" s="493">
        <v>0</v>
      </c>
      <c r="GH32" s="1920" t="s">
        <v>289</v>
      </c>
      <c r="GI32" s="1921"/>
      <c r="GL32" s="789">
        <v>3</v>
      </c>
      <c r="GM32" s="1188" t="s">
        <v>473</v>
      </c>
      <c r="GN32" s="1189"/>
      <c r="GO32" s="1189"/>
      <c r="GP32" s="1189"/>
      <c r="GQ32" s="1190"/>
      <c r="GR32" s="1192" t="s">
        <v>317</v>
      </c>
      <c r="GS32" s="493">
        <f t="shared" ref="GS32:GS35" si="35">GG32</f>
        <v>0</v>
      </c>
      <c r="GT32" s="1920" t="s">
        <v>289</v>
      </c>
      <c r="GU32" s="1921"/>
    </row>
    <row r="33" spans="2:203" s="1178" customFormat="1" ht="15" customHeight="1">
      <c r="B33" s="789">
        <v>4</v>
      </c>
      <c r="C33" s="1884" t="s">
        <v>490</v>
      </c>
      <c r="D33" s="1885"/>
      <c r="E33" s="1858"/>
      <c r="F33" s="1858"/>
      <c r="G33" s="1859"/>
      <c r="H33" s="1166" t="s">
        <v>477</v>
      </c>
      <c r="I33" s="493">
        <f>'1.2. System grzewczy'!F60</f>
        <v>0</v>
      </c>
      <c r="J33" s="1920" t="s">
        <v>289</v>
      </c>
      <c r="K33" s="1921"/>
      <c r="M33" s="1180"/>
      <c r="N33" s="789">
        <v>4</v>
      </c>
      <c r="O33" s="1884" t="s">
        <v>490</v>
      </c>
      <c r="P33" s="1885"/>
      <c r="Q33" s="1858"/>
      <c r="R33" s="1858"/>
      <c r="S33" s="1859"/>
      <c r="T33" s="1166" t="s">
        <v>477</v>
      </c>
      <c r="U33" s="493">
        <f t="shared" si="24"/>
        <v>0</v>
      </c>
      <c r="V33" s="1920" t="s">
        <v>289</v>
      </c>
      <c r="W33" s="1921"/>
      <c r="Z33" s="789">
        <v>4</v>
      </c>
      <c r="AA33" s="1884" t="s">
        <v>490</v>
      </c>
      <c r="AB33" s="1885"/>
      <c r="AC33" s="1858"/>
      <c r="AD33" s="1858"/>
      <c r="AE33" s="1859"/>
      <c r="AF33" s="1166" t="s">
        <v>477</v>
      </c>
      <c r="AG33" s="493">
        <f t="shared" si="33"/>
        <v>0</v>
      </c>
      <c r="AH33" s="1920" t="s">
        <v>289</v>
      </c>
      <c r="AI33" s="1921"/>
      <c r="AL33" s="789">
        <v>4</v>
      </c>
      <c r="AM33" s="1884" t="s">
        <v>490</v>
      </c>
      <c r="AN33" s="1885"/>
      <c r="AO33" s="1858"/>
      <c r="AP33" s="1858"/>
      <c r="AQ33" s="1859"/>
      <c r="AR33" s="1166" t="s">
        <v>477</v>
      </c>
      <c r="AS33" s="493">
        <f>'1.2. System grzewczy'!AA60</f>
        <v>0</v>
      </c>
      <c r="AT33" s="1920" t="s">
        <v>289</v>
      </c>
      <c r="AU33" s="1921"/>
      <c r="AX33" s="789">
        <v>4</v>
      </c>
      <c r="AY33" s="1884" t="s">
        <v>490</v>
      </c>
      <c r="AZ33" s="1885"/>
      <c r="BA33" s="1858"/>
      <c r="BB33" s="1858"/>
      <c r="BC33" s="1859"/>
      <c r="BD33" s="1166" t="s">
        <v>477</v>
      </c>
      <c r="BE33" s="493">
        <f t="shared" si="34"/>
        <v>0</v>
      </c>
      <c r="BF33" s="1920" t="s">
        <v>289</v>
      </c>
      <c r="BG33" s="1921"/>
      <c r="BJ33" s="789">
        <v>4</v>
      </c>
      <c r="BK33" s="1884" t="s">
        <v>490</v>
      </c>
      <c r="BL33" s="1885"/>
      <c r="BM33" s="1858"/>
      <c r="BN33" s="1858"/>
      <c r="BO33" s="1859"/>
      <c r="BP33" s="1166" t="s">
        <v>477</v>
      </c>
      <c r="BQ33" s="493">
        <f>'1.2. System grzewczy'!AO60</f>
        <v>0</v>
      </c>
      <c r="BR33" s="1920" t="s">
        <v>289</v>
      </c>
      <c r="BS33" s="1921"/>
      <c r="BV33" s="789">
        <v>4</v>
      </c>
      <c r="BW33" s="1884" t="s">
        <v>490</v>
      </c>
      <c r="BX33" s="1885"/>
      <c r="BY33" s="1858"/>
      <c r="BZ33" s="1858"/>
      <c r="CA33" s="1859"/>
      <c r="CB33" s="1166" t="s">
        <v>477</v>
      </c>
      <c r="CC33" s="493">
        <f t="shared" si="25"/>
        <v>0</v>
      </c>
      <c r="CD33" s="1920" t="s">
        <v>289</v>
      </c>
      <c r="CE33" s="1921"/>
      <c r="CH33" s="789">
        <v>4</v>
      </c>
      <c r="CI33" s="1884" t="s">
        <v>490</v>
      </c>
      <c r="CJ33" s="1885"/>
      <c r="CK33" s="1858"/>
      <c r="CL33" s="1858"/>
      <c r="CM33" s="1859"/>
      <c r="CN33" s="1166" t="s">
        <v>477</v>
      </c>
      <c r="CO33" s="493">
        <v>0</v>
      </c>
      <c r="CP33" s="1920" t="s">
        <v>289</v>
      </c>
      <c r="CQ33" s="1921"/>
      <c r="CT33" s="789">
        <v>4</v>
      </c>
      <c r="CU33" s="1884" t="s">
        <v>490</v>
      </c>
      <c r="CV33" s="1885"/>
      <c r="CW33" s="1858"/>
      <c r="CX33" s="1858"/>
      <c r="CY33" s="1859"/>
      <c r="CZ33" s="1166" t="s">
        <v>477</v>
      </c>
      <c r="DA33" s="493">
        <f t="shared" si="26"/>
        <v>0</v>
      </c>
      <c r="DB33" s="1920" t="s">
        <v>289</v>
      </c>
      <c r="DC33" s="1921"/>
      <c r="DF33" s="789">
        <v>4</v>
      </c>
      <c r="DG33" s="1884" t="s">
        <v>490</v>
      </c>
      <c r="DH33" s="1885"/>
      <c r="DI33" s="1858"/>
      <c r="DJ33" s="1858"/>
      <c r="DK33" s="1859"/>
      <c r="DL33" s="1166" t="s">
        <v>477</v>
      </c>
      <c r="DM33" s="493">
        <f t="shared" si="27"/>
        <v>0</v>
      </c>
      <c r="DN33" s="1920" t="s">
        <v>289</v>
      </c>
      <c r="DO33" s="1921"/>
      <c r="DR33" s="789">
        <v>4</v>
      </c>
      <c r="DS33" s="1884" t="s">
        <v>490</v>
      </c>
      <c r="DT33" s="1885"/>
      <c r="DU33" s="1858"/>
      <c r="DV33" s="1858"/>
      <c r="DW33" s="1859"/>
      <c r="DX33" s="1166" t="s">
        <v>477</v>
      </c>
      <c r="DY33" s="493">
        <f t="shared" si="28"/>
        <v>0</v>
      </c>
      <c r="DZ33" s="1920" t="s">
        <v>289</v>
      </c>
      <c r="EA33" s="1921"/>
      <c r="ED33" s="789">
        <v>4</v>
      </c>
      <c r="EE33" s="1884" t="s">
        <v>490</v>
      </c>
      <c r="EF33" s="1885"/>
      <c r="EG33" s="1858"/>
      <c r="EH33" s="1858"/>
      <c r="EI33" s="1859"/>
      <c r="EJ33" s="1166" t="s">
        <v>477</v>
      </c>
      <c r="EK33" s="493">
        <f t="shared" si="29"/>
        <v>0</v>
      </c>
      <c r="EL33" s="1920" t="s">
        <v>289</v>
      </c>
      <c r="EM33" s="1921"/>
      <c r="EP33" s="789">
        <v>4</v>
      </c>
      <c r="EQ33" s="1884" t="s">
        <v>490</v>
      </c>
      <c r="ER33" s="1885"/>
      <c r="ES33" s="1858"/>
      <c r="ET33" s="1858"/>
      <c r="EU33" s="1859"/>
      <c r="EV33" s="1166" t="s">
        <v>477</v>
      </c>
      <c r="EW33" s="493">
        <f t="shared" si="30"/>
        <v>0</v>
      </c>
      <c r="EX33" s="1920" t="s">
        <v>289</v>
      </c>
      <c r="EY33" s="1921"/>
      <c r="FB33" s="789">
        <v>4</v>
      </c>
      <c r="FC33" s="1884" t="s">
        <v>490</v>
      </c>
      <c r="FD33" s="1885"/>
      <c r="FE33" s="1858"/>
      <c r="FF33" s="1858"/>
      <c r="FG33" s="1859"/>
      <c r="FH33" s="1166" t="s">
        <v>477</v>
      </c>
      <c r="FI33" s="493">
        <f t="shared" si="31"/>
        <v>0</v>
      </c>
      <c r="FJ33" s="1920" t="s">
        <v>289</v>
      </c>
      <c r="FK33" s="1921"/>
      <c r="FN33" s="789">
        <v>4</v>
      </c>
      <c r="FO33" s="1884" t="s">
        <v>490</v>
      </c>
      <c r="FP33" s="1885"/>
      <c r="FQ33" s="1858"/>
      <c r="FR33" s="1858"/>
      <c r="FS33" s="1859"/>
      <c r="FT33" s="1166" t="s">
        <v>477</v>
      </c>
      <c r="FU33" s="493">
        <f t="shared" si="32"/>
        <v>0</v>
      </c>
      <c r="FV33" s="1920" t="s">
        <v>289</v>
      </c>
      <c r="FW33" s="1921"/>
      <c r="FZ33" s="789">
        <v>4</v>
      </c>
      <c r="GA33" s="1884" t="s">
        <v>490</v>
      </c>
      <c r="GB33" s="1885"/>
      <c r="GC33" s="1858"/>
      <c r="GD33" s="1858"/>
      <c r="GE33" s="1859"/>
      <c r="GF33" s="1166" t="s">
        <v>477</v>
      </c>
      <c r="GG33" s="493">
        <f>GG15</f>
        <v>0</v>
      </c>
      <c r="GH33" s="1920" t="s">
        <v>289</v>
      </c>
      <c r="GI33" s="1921"/>
      <c r="GL33" s="789">
        <v>4</v>
      </c>
      <c r="GM33" s="1884" t="s">
        <v>490</v>
      </c>
      <c r="GN33" s="1885"/>
      <c r="GO33" s="1858"/>
      <c r="GP33" s="1858"/>
      <c r="GQ33" s="1859"/>
      <c r="GR33" s="1166" t="s">
        <v>477</v>
      </c>
      <c r="GS33" s="493">
        <f t="shared" si="35"/>
        <v>0</v>
      </c>
      <c r="GT33" s="1920" t="s">
        <v>289</v>
      </c>
      <c r="GU33" s="1921"/>
    </row>
    <row r="34" spans="2:203" s="1178" customFormat="1" ht="15" customHeight="1">
      <c r="B34" s="789">
        <v>5</v>
      </c>
      <c r="C34" s="1884" t="s">
        <v>478</v>
      </c>
      <c r="D34" s="1885"/>
      <c r="E34" s="1858"/>
      <c r="F34" s="1858"/>
      <c r="G34" s="1859"/>
      <c r="H34" s="1166" t="s">
        <v>479</v>
      </c>
      <c r="I34" s="493">
        <f>'1.2. System grzewczy'!F63</f>
        <v>0</v>
      </c>
      <c r="J34" s="1920" t="s">
        <v>289</v>
      </c>
      <c r="K34" s="1921"/>
      <c r="M34" s="1180"/>
      <c r="N34" s="789">
        <v>5</v>
      </c>
      <c r="O34" s="1884" t="s">
        <v>478</v>
      </c>
      <c r="P34" s="1885"/>
      <c r="Q34" s="1858"/>
      <c r="R34" s="1858"/>
      <c r="S34" s="1859"/>
      <c r="T34" s="1166" t="s">
        <v>479</v>
      </c>
      <c r="U34" s="493">
        <f t="shared" si="24"/>
        <v>0</v>
      </c>
      <c r="V34" s="1920" t="s">
        <v>289</v>
      </c>
      <c r="W34" s="1921"/>
      <c r="Z34" s="789">
        <v>5</v>
      </c>
      <c r="AA34" s="1884" t="s">
        <v>478</v>
      </c>
      <c r="AB34" s="1885"/>
      <c r="AC34" s="1858"/>
      <c r="AD34" s="1858"/>
      <c r="AE34" s="1859"/>
      <c r="AF34" s="1166" t="s">
        <v>479</v>
      </c>
      <c r="AG34" s="493">
        <f t="shared" si="33"/>
        <v>0</v>
      </c>
      <c r="AH34" s="1920" t="s">
        <v>289</v>
      </c>
      <c r="AI34" s="1921"/>
      <c r="AL34" s="789">
        <v>5</v>
      </c>
      <c r="AM34" s="1884" t="s">
        <v>478</v>
      </c>
      <c r="AN34" s="1885"/>
      <c r="AO34" s="1858"/>
      <c r="AP34" s="1858"/>
      <c r="AQ34" s="1859"/>
      <c r="AR34" s="1166" t="s">
        <v>479</v>
      </c>
      <c r="AS34" s="493">
        <f>'1.2. System grzewczy'!AA63</f>
        <v>0</v>
      </c>
      <c r="AT34" s="1920" t="s">
        <v>289</v>
      </c>
      <c r="AU34" s="1921"/>
      <c r="AX34" s="789">
        <v>5</v>
      </c>
      <c r="AY34" s="1884" t="s">
        <v>478</v>
      </c>
      <c r="AZ34" s="1885"/>
      <c r="BA34" s="1858"/>
      <c r="BB34" s="1858"/>
      <c r="BC34" s="1859"/>
      <c r="BD34" s="1166" t="s">
        <v>479</v>
      </c>
      <c r="BE34" s="493">
        <f t="shared" si="34"/>
        <v>0</v>
      </c>
      <c r="BF34" s="1920" t="s">
        <v>289</v>
      </c>
      <c r="BG34" s="1921"/>
      <c r="BJ34" s="789">
        <v>5</v>
      </c>
      <c r="BK34" s="1884" t="s">
        <v>478</v>
      </c>
      <c r="BL34" s="1885"/>
      <c r="BM34" s="1858"/>
      <c r="BN34" s="1858"/>
      <c r="BO34" s="1859"/>
      <c r="BP34" s="1166" t="s">
        <v>479</v>
      </c>
      <c r="BQ34" s="493">
        <f>'1.2. System grzewczy'!AO63</f>
        <v>0</v>
      </c>
      <c r="BR34" s="1920" t="s">
        <v>289</v>
      </c>
      <c r="BS34" s="1921"/>
      <c r="BV34" s="789">
        <v>5</v>
      </c>
      <c r="BW34" s="1884" t="s">
        <v>478</v>
      </c>
      <c r="BX34" s="1885"/>
      <c r="BY34" s="1858"/>
      <c r="BZ34" s="1858"/>
      <c r="CA34" s="1859"/>
      <c r="CB34" s="1166" t="s">
        <v>479</v>
      </c>
      <c r="CC34" s="493">
        <f t="shared" si="25"/>
        <v>0</v>
      </c>
      <c r="CD34" s="1920" t="s">
        <v>289</v>
      </c>
      <c r="CE34" s="1921"/>
      <c r="CH34" s="789">
        <v>5</v>
      </c>
      <c r="CI34" s="1884" t="s">
        <v>478</v>
      </c>
      <c r="CJ34" s="1885"/>
      <c r="CK34" s="1858"/>
      <c r="CL34" s="1858"/>
      <c r="CM34" s="1859"/>
      <c r="CN34" s="1166" t="s">
        <v>479</v>
      </c>
      <c r="CO34" s="493">
        <v>0</v>
      </c>
      <c r="CP34" s="1920" t="s">
        <v>289</v>
      </c>
      <c r="CQ34" s="1921"/>
      <c r="CT34" s="789">
        <v>5</v>
      </c>
      <c r="CU34" s="1884" t="s">
        <v>478</v>
      </c>
      <c r="CV34" s="1885"/>
      <c r="CW34" s="1858"/>
      <c r="CX34" s="1858"/>
      <c r="CY34" s="1859"/>
      <c r="CZ34" s="1166" t="s">
        <v>479</v>
      </c>
      <c r="DA34" s="493">
        <f t="shared" si="26"/>
        <v>0</v>
      </c>
      <c r="DB34" s="1920" t="s">
        <v>289</v>
      </c>
      <c r="DC34" s="1921"/>
      <c r="DF34" s="789">
        <v>5</v>
      </c>
      <c r="DG34" s="1884" t="s">
        <v>478</v>
      </c>
      <c r="DH34" s="1885"/>
      <c r="DI34" s="1858"/>
      <c r="DJ34" s="1858"/>
      <c r="DK34" s="1859"/>
      <c r="DL34" s="1166" t="s">
        <v>479</v>
      </c>
      <c r="DM34" s="493">
        <f t="shared" si="27"/>
        <v>0</v>
      </c>
      <c r="DN34" s="1920" t="s">
        <v>289</v>
      </c>
      <c r="DO34" s="1921"/>
      <c r="DR34" s="789">
        <v>5</v>
      </c>
      <c r="DS34" s="1884" t="s">
        <v>478</v>
      </c>
      <c r="DT34" s="1885"/>
      <c r="DU34" s="1858"/>
      <c r="DV34" s="1858"/>
      <c r="DW34" s="1859"/>
      <c r="DX34" s="1166" t="s">
        <v>479</v>
      </c>
      <c r="DY34" s="493">
        <f t="shared" si="28"/>
        <v>0</v>
      </c>
      <c r="DZ34" s="1920" t="s">
        <v>289</v>
      </c>
      <c r="EA34" s="1921"/>
      <c r="ED34" s="789">
        <v>5</v>
      </c>
      <c r="EE34" s="1884" t="s">
        <v>478</v>
      </c>
      <c r="EF34" s="1885"/>
      <c r="EG34" s="1858"/>
      <c r="EH34" s="1858"/>
      <c r="EI34" s="1859"/>
      <c r="EJ34" s="1166" t="s">
        <v>479</v>
      </c>
      <c r="EK34" s="493">
        <f t="shared" si="29"/>
        <v>0</v>
      </c>
      <c r="EL34" s="1920" t="s">
        <v>289</v>
      </c>
      <c r="EM34" s="1921"/>
      <c r="EP34" s="789">
        <v>5</v>
      </c>
      <c r="EQ34" s="1884" t="s">
        <v>478</v>
      </c>
      <c r="ER34" s="1885"/>
      <c r="ES34" s="1858"/>
      <c r="ET34" s="1858"/>
      <c r="EU34" s="1859"/>
      <c r="EV34" s="1166" t="s">
        <v>479</v>
      </c>
      <c r="EW34" s="493">
        <f t="shared" si="30"/>
        <v>0</v>
      </c>
      <c r="EX34" s="1920" t="s">
        <v>289</v>
      </c>
      <c r="EY34" s="1921"/>
      <c r="FB34" s="789">
        <v>5</v>
      </c>
      <c r="FC34" s="1884" t="s">
        <v>478</v>
      </c>
      <c r="FD34" s="1885"/>
      <c r="FE34" s="1858"/>
      <c r="FF34" s="1858"/>
      <c r="FG34" s="1859"/>
      <c r="FH34" s="1166" t="s">
        <v>479</v>
      </c>
      <c r="FI34" s="493">
        <f t="shared" si="31"/>
        <v>0</v>
      </c>
      <c r="FJ34" s="1920" t="s">
        <v>289</v>
      </c>
      <c r="FK34" s="1921"/>
      <c r="FN34" s="789">
        <v>5</v>
      </c>
      <c r="FO34" s="1884" t="s">
        <v>478</v>
      </c>
      <c r="FP34" s="1885"/>
      <c r="FQ34" s="1858"/>
      <c r="FR34" s="1858"/>
      <c r="FS34" s="1859"/>
      <c r="FT34" s="1166" t="s">
        <v>479</v>
      </c>
      <c r="FU34" s="493">
        <f t="shared" si="32"/>
        <v>0</v>
      </c>
      <c r="FV34" s="1920" t="s">
        <v>289</v>
      </c>
      <c r="FW34" s="1921"/>
      <c r="FZ34" s="789">
        <v>5</v>
      </c>
      <c r="GA34" s="1884" t="s">
        <v>478</v>
      </c>
      <c r="GB34" s="1885"/>
      <c r="GC34" s="1858"/>
      <c r="GD34" s="1858"/>
      <c r="GE34" s="1859"/>
      <c r="GF34" s="1166" t="s">
        <v>479</v>
      </c>
      <c r="GG34" s="493">
        <f>FU34</f>
        <v>0</v>
      </c>
      <c r="GH34" s="1920" t="s">
        <v>289</v>
      </c>
      <c r="GI34" s="1921"/>
      <c r="GL34" s="789">
        <v>5</v>
      </c>
      <c r="GM34" s="1884" t="s">
        <v>478</v>
      </c>
      <c r="GN34" s="1885"/>
      <c r="GO34" s="1858"/>
      <c r="GP34" s="1858"/>
      <c r="GQ34" s="1859"/>
      <c r="GR34" s="1166" t="s">
        <v>479</v>
      </c>
      <c r="GS34" s="493">
        <f t="shared" si="35"/>
        <v>0</v>
      </c>
      <c r="GT34" s="1920" t="s">
        <v>289</v>
      </c>
      <c r="GU34" s="1921"/>
    </row>
    <row r="35" spans="2:203" s="1178" customFormat="1" ht="15" customHeight="1">
      <c r="B35" s="789">
        <v>6</v>
      </c>
      <c r="C35" s="1925" t="s">
        <v>491</v>
      </c>
      <c r="D35" s="1925"/>
      <c r="E35" s="1925"/>
      <c r="F35" s="1925"/>
      <c r="G35" s="1925"/>
      <c r="H35" s="1166" t="s">
        <v>489</v>
      </c>
      <c r="I35" s="493" t="e">
        <f>'1.2. System grzewczy'!F65</f>
        <v>#DIV/0!</v>
      </c>
      <c r="J35" s="1912" t="s">
        <v>302</v>
      </c>
      <c r="K35" s="1913"/>
      <c r="M35" s="1180"/>
      <c r="N35" s="789">
        <v>6</v>
      </c>
      <c r="O35" s="1925" t="s">
        <v>491</v>
      </c>
      <c r="P35" s="1925"/>
      <c r="Q35" s="1925"/>
      <c r="R35" s="1925"/>
      <c r="S35" s="1925"/>
      <c r="T35" s="1166" t="s">
        <v>489</v>
      </c>
      <c r="U35" s="493" t="e">
        <f t="shared" si="24"/>
        <v>#DIV/0!</v>
      </c>
      <c r="V35" s="1912" t="s">
        <v>302</v>
      </c>
      <c r="W35" s="1913"/>
      <c r="Z35" s="789">
        <v>6</v>
      </c>
      <c r="AA35" s="1925" t="s">
        <v>491</v>
      </c>
      <c r="AB35" s="1925"/>
      <c r="AC35" s="1925"/>
      <c r="AD35" s="1925"/>
      <c r="AE35" s="1925"/>
      <c r="AF35" s="1166" t="s">
        <v>489</v>
      </c>
      <c r="AG35" s="493" t="e">
        <f t="shared" si="33"/>
        <v>#DIV/0!</v>
      </c>
      <c r="AH35" s="1912" t="s">
        <v>302</v>
      </c>
      <c r="AI35" s="1913"/>
      <c r="AL35" s="789">
        <v>6</v>
      </c>
      <c r="AM35" s="1925" t="s">
        <v>491</v>
      </c>
      <c r="AN35" s="1925"/>
      <c r="AO35" s="1925"/>
      <c r="AP35" s="1925"/>
      <c r="AQ35" s="1925"/>
      <c r="AR35" s="1166" t="s">
        <v>489</v>
      </c>
      <c r="AS35" s="493" t="e">
        <f>'1.2. System grzewczy'!AA65</f>
        <v>#DIV/0!</v>
      </c>
      <c r="AT35" s="1912" t="s">
        <v>302</v>
      </c>
      <c r="AU35" s="1913"/>
      <c r="AX35" s="789">
        <v>6</v>
      </c>
      <c r="AY35" s="1925" t="s">
        <v>491</v>
      </c>
      <c r="AZ35" s="1925"/>
      <c r="BA35" s="1925"/>
      <c r="BB35" s="1925"/>
      <c r="BC35" s="1925"/>
      <c r="BD35" s="1166" t="s">
        <v>489</v>
      </c>
      <c r="BE35" s="493" t="e">
        <f t="shared" si="34"/>
        <v>#DIV/0!</v>
      </c>
      <c r="BF35" s="1912" t="s">
        <v>302</v>
      </c>
      <c r="BG35" s="1913"/>
      <c r="BJ35" s="789">
        <v>6</v>
      </c>
      <c r="BK35" s="1925" t="s">
        <v>491</v>
      </c>
      <c r="BL35" s="1925"/>
      <c r="BM35" s="1925"/>
      <c r="BN35" s="1925"/>
      <c r="BO35" s="1925"/>
      <c r="BP35" s="1166" t="s">
        <v>489</v>
      </c>
      <c r="BQ35" s="493" t="e">
        <f>'1.2. System grzewczy'!AO65</f>
        <v>#DIV/0!</v>
      </c>
      <c r="BR35" s="1912" t="s">
        <v>302</v>
      </c>
      <c r="BS35" s="1913"/>
      <c r="BV35" s="789">
        <v>6</v>
      </c>
      <c r="BW35" s="1925" t="s">
        <v>491</v>
      </c>
      <c r="BX35" s="1925"/>
      <c r="BY35" s="1925"/>
      <c r="BZ35" s="1925"/>
      <c r="CA35" s="1925"/>
      <c r="CB35" s="1166" t="s">
        <v>489</v>
      </c>
      <c r="CC35" s="493" t="e">
        <f t="shared" si="25"/>
        <v>#DIV/0!</v>
      </c>
      <c r="CD35" s="1912" t="s">
        <v>302</v>
      </c>
      <c r="CE35" s="1913"/>
      <c r="CH35" s="789">
        <v>6</v>
      </c>
      <c r="CI35" s="1925" t="s">
        <v>491</v>
      </c>
      <c r="CJ35" s="1925"/>
      <c r="CK35" s="1925"/>
      <c r="CL35" s="1925"/>
      <c r="CM35" s="1925"/>
      <c r="CN35" s="1166" t="s">
        <v>489</v>
      </c>
      <c r="CO35" s="493">
        <v>0</v>
      </c>
      <c r="CP35" s="1912" t="s">
        <v>302</v>
      </c>
      <c r="CQ35" s="1913"/>
      <c r="CT35" s="789">
        <v>6</v>
      </c>
      <c r="CU35" s="1925" t="s">
        <v>491</v>
      </c>
      <c r="CV35" s="1925"/>
      <c r="CW35" s="1925"/>
      <c r="CX35" s="1925"/>
      <c r="CY35" s="1925"/>
      <c r="CZ35" s="1166" t="s">
        <v>489</v>
      </c>
      <c r="DA35" s="493">
        <f t="shared" si="26"/>
        <v>0</v>
      </c>
      <c r="DB35" s="1912" t="s">
        <v>302</v>
      </c>
      <c r="DC35" s="1913"/>
      <c r="DF35" s="789">
        <v>6</v>
      </c>
      <c r="DG35" s="1925" t="s">
        <v>491</v>
      </c>
      <c r="DH35" s="1925"/>
      <c r="DI35" s="1925"/>
      <c r="DJ35" s="1925"/>
      <c r="DK35" s="1925"/>
      <c r="DL35" s="1166" t="s">
        <v>489</v>
      </c>
      <c r="DM35" s="493">
        <f t="shared" si="27"/>
        <v>0</v>
      </c>
      <c r="DN35" s="1912" t="s">
        <v>302</v>
      </c>
      <c r="DO35" s="1913"/>
      <c r="DR35" s="789">
        <v>6</v>
      </c>
      <c r="DS35" s="1925" t="s">
        <v>491</v>
      </c>
      <c r="DT35" s="1925"/>
      <c r="DU35" s="1925"/>
      <c r="DV35" s="1925"/>
      <c r="DW35" s="1925"/>
      <c r="DX35" s="1166" t="s">
        <v>489</v>
      </c>
      <c r="DY35" s="493">
        <f t="shared" si="28"/>
        <v>0</v>
      </c>
      <c r="DZ35" s="1912" t="s">
        <v>302</v>
      </c>
      <c r="EA35" s="1913"/>
      <c r="ED35" s="789">
        <v>6</v>
      </c>
      <c r="EE35" s="1925" t="s">
        <v>491</v>
      </c>
      <c r="EF35" s="1925"/>
      <c r="EG35" s="1925"/>
      <c r="EH35" s="1925"/>
      <c r="EI35" s="1925"/>
      <c r="EJ35" s="1166" t="s">
        <v>489</v>
      </c>
      <c r="EK35" s="493">
        <f t="shared" si="29"/>
        <v>0</v>
      </c>
      <c r="EL35" s="1912" t="s">
        <v>302</v>
      </c>
      <c r="EM35" s="1913"/>
      <c r="EP35" s="789">
        <v>6</v>
      </c>
      <c r="EQ35" s="1925" t="s">
        <v>491</v>
      </c>
      <c r="ER35" s="1925"/>
      <c r="ES35" s="1925"/>
      <c r="ET35" s="1925"/>
      <c r="EU35" s="1925"/>
      <c r="EV35" s="1166" t="s">
        <v>489</v>
      </c>
      <c r="EW35" s="493">
        <f t="shared" si="30"/>
        <v>0</v>
      </c>
      <c r="EX35" s="1912" t="s">
        <v>302</v>
      </c>
      <c r="EY35" s="1913"/>
      <c r="FB35" s="789">
        <v>6</v>
      </c>
      <c r="FC35" s="1925" t="s">
        <v>491</v>
      </c>
      <c r="FD35" s="1925"/>
      <c r="FE35" s="1925"/>
      <c r="FF35" s="1925"/>
      <c r="FG35" s="1925"/>
      <c r="FH35" s="1166" t="s">
        <v>489</v>
      </c>
      <c r="FI35" s="493">
        <f t="shared" si="31"/>
        <v>0</v>
      </c>
      <c r="FJ35" s="1912" t="s">
        <v>302</v>
      </c>
      <c r="FK35" s="1913"/>
      <c r="FN35" s="789">
        <v>6</v>
      </c>
      <c r="FO35" s="1925" t="s">
        <v>491</v>
      </c>
      <c r="FP35" s="1925"/>
      <c r="FQ35" s="1925"/>
      <c r="FR35" s="1925"/>
      <c r="FS35" s="1925"/>
      <c r="FT35" s="1166" t="s">
        <v>489</v>
      </c>
      <c r="FU35" s="493">
        <f t="shared" si="32"/>
        <v>0</v>
      </c>
      <c r="FV35" s="1912" t="s">
        <v>302</v>
      </c>
      <c r="FW35" s="1913"/>
      <c r="FZ35" s="789">
        <v>6</v>
      </c>
      <c r="GA35" s="1925" t="s">
        <v>491</v>
      </c>
      <c r="GB35" s="1925"/>
      <c r="GC35" s="1925"/>
      <c r="GD35" s="1925"/>
      <c r="GE35" s="1925"/>
      <c r="GF35" s="1166" t="s">
        <v>489</v>
      </c>
      <c r="GG35" s="493">
        <f>FU35</f>
        <v>0</v>
      </c>
      <c r="GH35" s="1912" t="s">
        <v>302</v>
      </c>
      <c r="GI35" s="1913"/>
      <c r="GL35" s="789">
        <v>6</v>
      </c>
      <c r="GM35" s="1925" t="s">
        <v>491</v>
      </c>
      <c r="GN35" s="1925"/>
      <c r="GO35" s="1925"/>
      <c r="GP35" s="1925"/>
      <c r="GQ35" s="1925"/>
      <c r="GR35" s="1166" t="s">
        <v>489</v>
      </c>
      <c r="GS35" s="493">
        <f t="shared" si="35"/>
        <v>0</v>
      </c>
      <c r="GT35" s="1912" t="s">
        <v>302</v>
      </c>
      <c r="GU35" s="1913"/>
    </row>
    <row r="36" spans="2:203" s="1178" customFormat="1" ht="15" customHeight="1" thickBot="1">
      <c r="B36" s="744">
        <v>7</v>
      </c>
      <c r="C36" s="1926" t="s">
        <v>492</v>
      </c>
      <c r="D36" s="1926"/>
      <c r="E36" s="1926"/>
      <c r="F36" s="1926"/>
      <c r="G36" s="1926"/>
      <c r="H36" s="1167" t="s">
        <v>493</v>
      </c>
      <c r="I36" s="497">
        <f>'1.2. System grzewczy'!F68</f>
        <v>0</v>
      </c>
      <c r="J36" s="1923" t="s">
        <v>302</v>
      </c>
      <c r="K36" s="1924"/>
      <c r="M36" s="1180"/>
      <c r="N36" s="744">
        <v>7</v>
      </c>
      <c r="O36" s="1926" t="s">
        <v>492</v>
      </c>
      <c r="P36" s="1926"/>
      <c r="Q36" s="1926"/>
      <c r="R36" s="1926"/>
      <c r="S36" s="1926"/>
      <c r="T36" s="1167" t="s">
        <v>493</v>
      </c>
      <c r="U36" s="497">
        <f t="shared" si="24"/>
        <v>0</v>
      </c>
      <c r="V36" s="1923" t="s">
        <v>302</v>
      </c>
      <c r="W36" s="1924"/>
      <c r="Z36" s="744">
        <v>7</v>
      </c>
      <c r="AA36" s="1926" t="s">
        <v>492</v>
      </c>
      <c r="AB36" s="1926"/>
      <c r="AC36" s="1926"/>
      <c r="AD36" s="1926"/>
      <c r="AE36" s="1926"/>
      <c r="AF36" s="1167" t="s">
        <v>493</v>
      </c>
      <c r="AG36" s="497">
        <f>U36</f>
        <v>0</v>
      </c>
      <c r="AH36" s="1923" t="s">
        <v>302</v>
      </c>
      <c r="AI36" s="1924"/>
      <c r="AL36" s="744">
        <v>7</v>
      </c>
      <c r="AM36" s="1926" t="s">
        <v>492</v>
      </c>
      <c r="AN36" s="1926"/>
      <c r="AO36" s="1926"/>
      <c r="AP36" s="1926"/>
      <c r="AQ36" s="1926"/>
      <c r="AR36" s="1167" t="s">
        <v>493</v>
      </c>
      <c r="AS36" s="497">
        <f>'1.2. System grzewczy'!AA68</f>
        <v>0</v>
      </c>
      <c r="AT36" s="1923" t="s">
        <v>302</v>
      </c>
      <c r="AU36" s="1924"/>
      <c r="AX36" s="744">
        <v>7</v>
      </c>
      <c r="AY36" s="1926" t="s">
        <v>492</v>
      </c>
      <c r="AZ36" s="1926"/>
      <c r="BA36" s="1926"/>
      <c r="BB36" s="1926"/>
      <c r="BC36" s="1926"/>
      <c r="BD36" s="1167" t="s">
        <v>493</v>
      </c>
      <c r="BE36" s="497">
        <f>AS36</f>
        <v>0</v>
      </c>
      <c r="BF36" s="1923" t="s">
        <v>302</v>
      </c>
      <c r="BG36" s="1924"/>
      <c r="BJ36" s="744">
        <v>7</v>
      </c>
      <c r="BK36" s="1926" t="s">
        <v>492</v>
      </c>
      <c r="BL36" s="1926"/>
      <c r="BM36" s="1926"/>
      <c r="BN36" s="1926"/>
      <c r="BO36" s="1926"/>
      <c r="BP36" s="1167" t="s">
        <v>493</v>
      </c>
      <c r="BQ36" s="497">
        <f>'1.2. System grzewczy'!AO68</f>
        <v>0</v>
      </c>
      <c r="BR36" s="1923" t="s">
        <v>302</v>
      </c>
      <c r="BS36" s="1924"/>
      <c r="BV36" s="744">
        <v>7</v>
      </c>
      <c r="BW36" s="1926" t="s">
        <v>492</v>
      </c>
      <c r="BX36" s="1926"/>
      <c r="BY36" s="1926"/>
      <c r="BZ36" s="1926"/>
      <c r="CA36" s="1926"/>
      <c r="CB36" s="1167" t="s">
        <v>493</v>
      </c>
      <c r="CC36" s="497">
        <f t="shared" si="25"/>
        <v>0</v>
      </c>
      <c r="CD36" s="1923" t="s">
        <v>302</v>
      </c>
      <c r="CE36" s="1924"/>
      <c r="CH36" s="744">
        <v>7</v>
      </c>
      <c r="CI36" s="1926" t="s">
        <v>492</v>
      </c>
      <c r="CJ36" s="1926"/>
      <c r="CK36" s="1926"/>
      <c r="CL36" s="1926"/>
      <c r="CM36" s="1926"/>
      <c r="CN36" s="1167" t="s">
        <v>493</v>
      </c>
      <c r="CO36" s="497">
        <v>0</v>
      </c>
      <c r="CP36" s="1923" t="s">
        <v>302</v>
      </c>
      <c r="CQ36" s="1924"/>
      <c r="CT36" s="744">
        <v>7</v>
      </c>
      <c r="CU36" s="1926" t="s">
        <v>492</v>
      </c>
      <c r="CV36" s="1926"/>
      <c r="CW36" s="1926"/>
      <c r="CX36" s="1926"/>
      <c r="CY36" s="1926"/>
      <c r="CZ36" s="1167" t="s">
        <v>493</v>
      </c>
      <c r="DA36" s="497">
        <f t="shared" si="26"/>
        <v>0</v>
      </c>
      <c r="DB36" s="1923" t="s">
        <v>302</v>
      </c>
      <c r="DC36" s="1924"/>
      <c r="DF36" s="744">
        <v>7</v>
      </c>
      <c r="DG36" s="1926" t="s">
        <v>492</v>
      </c>
      <c r="DH36" s="1926"/>
      <c r="DI36" s="1926"/>
      <c r="DJ36" s="1926"/>
      <c r="DK36" s="1926"/>
      <c r="DL36" s="1167" t="s">
        <v>493</v>
      </c>
      <c r="DM36" s="497">
        <f t="shared" si="27"/>
        <v>0</v>
      </c>
      <c r="DN36" s="1923" t="s">
        <v>302</v>
      </c>
      <c r="DO36" s="1924"/>
      <c r="DR36" s="744">
        <v>7</v>
      </c>
      <c r="DS36" s="1926" t="s">
        <v>492</v>
      </c>
      <c r="DT36" s="1926"/>
      <c r="DU36" s="1926"/>
      <c r="DV36" s="1926"/>
      <c r="DW36" s="1926"/>
      <c r="DX36" s="1167" t="s">
        <v>493</v>
      </c>
      <c r="DY36" s="497">
        <f t="shared" si="28"/>
        <v>0</v>
      </c>
      <c r="DZ36" s="1923" t="s">
        <v>302</v>
      </c>
      <c r="EA36" s="1924"/>
      <c r="ED36" s="744">
        <v>7</v>
      </c>
      <c r="EE36" s="1926" t="s">
        <v>492</v>
      </c>
      <c r="EF36" s="1926"/>
      <c r="EG36" s="1926"/>
      <c r="EH36" s="1926"/>
      <c r="EI36" s="1926"/>
      <c r="EJ36" s="1167" t="s">
        <v>493</v>
      </c>
      <c r="EK36" s="497">
        <f t="shared" si="29"/>
        <v>0</v>
      </c>
      <c r="EL36" s="1923" t="s">
        <v>302</v>
      </c>
      <c r="EM36" s="1924"/>
      <c r="EP36" s="744">
        <v>7</v>
      </c>
      <c r="EQ36" s="1926" t="s">
        <v>492</v>
      </c>
      <c r="ER36" s="1926"/>
      <c r="ES36" s="1926"/>
      <c r="ET36" s="1926"/>
      <c r="EU36" s="1926"/>
      <c r="EV36" s="1167" t="s">
        <v>493</v>
      </c>
      <c r="EW36" s="497">
        <f t="shared" si="30"/>
        <v>0</v>
      </c>
      <c r="EX36" s="1923" t="s">
        <v>302</v>
      </c>
      <c r="EY36" s="1924"/>
      <c r="FB36" s="744">
        <v>7</v>
      </c>
      <c r="FC36" s="1926" t="s">
        <v>492</v>
      </c>
      <c r="FD36" s="1926"/>
      <c r="FE36" s="1926"/>
      <c r="FF36" s="1926"/>
      <c r="FG36" s="1926"/>
      <c r="FH36" s="1167" t="s">
        <v>493</v>
      </c>
      <c r="FI36" s="497">
        <f t="shared" si="31"/>
        <v>0</v>
      </c>
      <c r="FJ36" s="1923" t="s">
        <v>302</v>
      </c>
      <c r="FK36" s="1924"/>
      <c r="FN36" s="744">
        <v>7</v>
      </c>
      <c r="FO36" s="1926" t="s">
        <v>492</v>
      </c>
      <c r="FP36" s="1926"/>
      <c r="FQ36" s="1926"/>
      <c r="FR36" s="1926"/>
      <c r="FS36" s="1926"/>
      <c r="FT36" s="1167" t="s">
        <v>493</v>
      </c>
      <c r="FU36" s="497">
        <f t="shared" si="32"/>
        <v>0</v>
      </c>
      <c r="FV36" s="1923" t="s">
        <v>302</v>
      </c>
      <c r="FW36" s="1924"/>
      <c r="FZ36" s="744">
        <v>7</v>
      </c>
      <c r="GA36" s="1926" t="s">
        <v>492</v>
      </c>
      <c r="GB36" s="1926"/>
      <c r="GC36" s="1926"/>
      <c r="GD36" s="1926"/>
      <c r="GE36" s="1926"/>
      <c r="GF36" s="1167" t="s">
        <v>493</v>
      </c>
      <c r="GG36" s="497">
        <f>FU36</f>
        <v>0</v>
      </c>
      <c r="GH36" s="1923" t="s">
        <v>302</v>
      </c>
      <c r="GI36" s="1924"/>
      <c r="GL36" s="744">
        <v>7</v>
      </c>
      <c r="GM36" s="1926" t="s">
        <v>492</v>
      </c>
      <c r="GN36" s="1926"/>
      <c r="GO36" s="1926"/>
      <c r="GP36" s="1926"/>
      <c r="GQ36" s="1926"/>
      <c r="GR36" s="1167" t="s">
        <v>493</v>
      </c>
      <c r="GS36" s="497">
        <f>GG36</f>
        <v>0</v>
      </c>
      <c r="GT36" s="1923" t="s">
        <v>302</v>
      </c>
      <c r="GU36" s="1924"/>
    </row>
    <row r="37" spans="2:203" s="1178" customFormat="1" ht="15" customHeight="1" thickBot="1">
      <c r="B37" s="413"/>
      <c r="C37" s="1186"/>
      <c r="D37" s="1186"/>
      <c r="E37" s="1186"/>
      <c r="F37" s="1186"/>
      <c r="G37" s="1186"/>
      <c r="I37" s="1187"/>
      <c r="M37" s="1180"/>
      <c r="N37" s="840"/>
      <c r="O37" s="1186"/>
      <c r="P37" s="1186"/>
      <c r="Q37" s="1186"/>
      <c r="R37" s="1186"/>
      <c r="S37" s="1186"/>
      <c r="U37" s="1187"/>
      <c r="Z37" s="840"/>
      <c r="AA37" s="1186"/>
      <c r="AB37" s="1186"/>
      <c r="AC37" s="1186"/>
      <c r="AD37" s="1186"/>
      <c r="AE37" s="1186"/>
      <c r="AG37" s="1187"/>
      <c r="AL37" s="840"/>
      <c r="AM37" s="1186"/>
      <c r="AN37" s="1186"/>
      <c r="AO37" s="1186"/>
      <c r="AP37" s="1186"/>
      <c r="AQ37" s="1186"/>
      <c r="AS37" s="1187"/>
      <c r="AX37" s="840"/>
      <c r="AY37" s="1269"/>
      <c r="AZ37" s="1186"/>
      <c r="BA37" s="1186"/>
      <c r="BB37" s="1186"/>
      <c r="BC37" s="1186"/>
      <c r="BE37" s="1187"/>
      <c r="BJ37" s="840"/>
      <c r="BK37" s="1269"/>
      <c r="BL37" s="1186"/>
      <c r="BM37" s="1186"/>
      <c r="BN37" s="1186"/>
      <c r="BO37" s="1186"/>
      <c r="BQ37" s="1187"/>
      <c r="BV37" s="840"/>
      <c r="BW37" s="1186"/>
      <c r="BX37" s="1186"/>
      <c r="BY37" s="1186"/>
      <c r="BZ37" s="1186"/>
      <c r="CA37" s="1186"/>
      <c r="CC37" s="1187"/>
      <c r="CH37" s="840"/>
      <c r="CI37" s="1186"/>
      <c r="CJ37" s="1186"/>
      <c r="CK37" s="1186"/>
      <c r="CL37" s="1186"/>
      <c r="CM37" s="1186"/>
      <c r="CO37" s="1187"/>
      <c r="CT37" s="840"/>
      <c r="CU37" s="1186"/>
      <c r="CV37" s="1186"/>
      <c r="CW37" s="1186"/>
      <c r="CX37" s="1186"/>
      <c r="CY37" s="1186"/>
      <c r="DA37" s="1187"/>
      <c r="DF37" s="840"/>
      <c r="DG37" s="1186"/>
      <c r="DH37" s="1186"/>
      <c r="DI37" s="1186"/>
      <c r="DJ37" s="1186"/>
      <c r="DK37" s="1186"/>
      <c r="DM37" s="1187"/>
      <c r="DR37" s="840"/>
      <c r="DS37" s="1186"/>
      <c r="DT37" s="1186"/>
      <c r="DU37" s="1186"/>
      <c r="DV37" s="1186"/>
      <c r="DW37" s="1186"/>
      <c r="DY37" s="1187"/>
      <c r="ED37" s="840"/>
      <c r="EE37" s="1186"/>
      <c r="EF37" s="1186"/>
      <c r="EG37" s="1186"/>
      <c r="EH37" s="1186"/>
      <c r="EI37" s="1186"/>
      <c r="EK37" s="1187"/>
      <c r="EP37" s="840"/>
      <c r="EQ37" s="1186"/>
      <c r="ER37" s="1186"/>
      <c r="ES37" s="1186"/>
      <c r="ET37" s="1186"/>
      <c r="EU37" s="1186"/>
      <c r="EW37" s="1187"/>
      <c r="FB37" s="840"/>
      <c r="FC37" s="1186"/>
      <c r="FD37" s="1186"/>
      <c r="FE37" s="1186"/>
      <c r="FF37" s="1186"/>
      <c r="FG37" s="1186"/>
      <c r="FI37" s="1187"/>
      <c r="FN37" s="840"/>
      <c r="FO37" s="1186"/>
      <c r="FP37" s="1186"/>
      <c r="FQ37" s="1186"/>
      <c r="FR37" s="1186"/>
      <c r="FS37" s="1186"/>
      <c r="FU37" s="1187"/>
      <c r="FZ37" s="840"/>
      <c r="GA37" s="1186"/>
      <c r="GB37" s="1186"/>
      <c r="GC37" s="1186"/>
      <c r="GD37" s="1186"/>
      <c r="GE37" s="1186"/>
      <c r="GG37" s="1187"/>
      <c r="GL37" s="840"/>
      <c r="GM37" s="1186"/>
      <c r="GN37" s="1186"/>
      <c r="GO37" s="1186"/>
      <c r="GP37" s="1186"/>
      <c r="GQ37" s="1186"/>
      <c r="GS37" s="1187"/>
    </row>
    <row r="38" spans="2:203" s="1178" customFormat="1" ht="15" customHeight="1" thickBot="1">
      <c r="B38" s="71" t="s">
        <v>95</v>
      </c>
      <c r="C38" s="1903" t="s">
        <v>494</v>
      </c>
      <c r="D38" s="1903"/>
      <c r="E38" s="1903"/>
      <c r="F38" s="1903"/>
      <c r="G38" s="1903"/>
      <c r="H38" s="1903"/>
      <c r="I38" s="1903"/>
      <c r="J38" s="1903"/>
      <c r="K38" s="1904"/>
      <c r="M38" s="1180"/>
      <c r="N38" s="71" t="s">
        <v>95</v>
      </c>
      <c r="O38" s="1903" t="s">
        <v>494</v>
      </c>
      <c r="P38" s="1903"/>
      <c r="Q38" s="1903"/>
      <c r="R38" s="1903"/>
      <c r="S38" s="1903"/>
      <c r="T38" s="1903"/>
      <c r="U38" s="1903"/>
      <c r="V38" s="1903"/>
      <c r="W38" s="1904"/>
      <c r="Z38" s="71" t="s">
        <v>95</v>
      </c>
      <c r="AA38" s="1903" t="s">
        <v>494</v>
      </c>
      <c r="AB38" s="1903"/>
      <c r="AC38" s="1903"/>
      <c r="AD38" s="1903"/>
      <c r="AE38" s="1903"/>
      <c r="AF38" s="1903"/>
      <c r="AG38" s="1903"/>
      <c r="AH38" s="1903"/>
      <c r="AI38" s="1904"/>
      <c r="AL38" s="71" t="s">
        <v>95</v>
      </c>
      <c r="AM38" s="1903" t="s">
        <v>494</v>
      </c>
      <c r="AN38" s="1903"/>
      <c r="AO38" s="1903"/>
      <c r="AP38" s="1903"/>
      <c r="AQ38" s="1903"/>
      <c r="AR38" s="1903"/>
      <c r="AS38" s="1903"/>
      <c r="AT38" s="1903"/>
      <c r="AU38" s="1904"/>
      <c r="AX38" s="71" t="s">
        <v>95</v>
      </c>
      <c r="AY38" s="1903" t="s">
        <v>494</v>
      </c>
      <c r="AZ38" s="1903"/>
      <c r="BA38" s="1903"/>
      <c r="BB38" s="1903"/>
      <c r="BC38" s="1903"/>
      <c r="BD38" s="1903"/>
      <c r="BE38" s="1903"/>
      <c r="BF38" s="1903"/>
      <c r="BG38" s="1904"/>
      <c r="BJ38" s="71" t="s">
        <v>95</v>
      </c>
      <c r="BK38" s="1903" t="s">
        <v>494</v>
      </c>
      <c r="BL38" s="1903"/>
      <c r="BM38" s="1903"/>
      <c r="BN38" s="1903"/>
      <c r="BO38" s="1903"/>
      <c r="BP38" s="1903"/>
      <c r="BQ38" s="1903"/>
      <c r="BR38" s="1903"/>
      <c r="BS38" s="1904"/>
      <c r="BV38" s="71" t="s">
        <v>95</v>
      </c>
      <c r="BW38" s="1903" t="s">
        <v>494</v>
      </c>
      <c r="BX38" s="1903"/>
      <c r="BY38" s="1903"/>
      <c r="BZ38" s="1903"/>
      <c r="CA38" s="1903"/>
      <c r="CB38" s="1903"/>
      <c r="CC38" s="1903"/>
      <c r="CD38" s="1903"/>
      <c r="CE38" s="1904"/>
      <c r="CH38" s="71" t="s">
        <v>95</v>
      </c>
      <c r="CI38" s="1903" t="s">
        <v>494</v>
      </c>
      <c r="CJ38" s="1903"/>
      <c r="CK38" s="1903"/>
      <c r="CL38" s="1903"/>
      <c r="CM38" s="1903"/>
      <c r="CN38" s="1903"/>
      <c r="CO38" s="1903"/>
      <c r="CP38" s="1903"/>
      <c r="CQ38" s="1904"/>
      <c r="CT38" s="71" t="s">
        <v>95</v>
      </c>
      <c r="CU38" s="1903" t="s">
        <v>494</v>
      </c>
      <c r="CV38" s="1903"/>
      <c r="CW38" s="1903"/>
      <c r="CX38" s="1903"/>
      <c r="CY38" s="1903"/>
      <c r="CZ38" s="1903"/>
      <c r="DA38" s="1903"/>
      <c r="DB38" s="1903"/>
      <c r="DC38" s="1904"/>
      <c r="DF38" s="71" t="s">
        <v>95</v>
      </c>
      <c r="DG38" s="1903" t="s">
        <v>494</v>
      </c>
      <c r="DH38" s="1903"/>
      <c r="DI38" s="1903"/>
      <c r="DJ38" s="1903"/>
      <c r="DK38" s="1903"/>
      <c r="DL38" s="1903"/>
      <c r="DM38" s="1903"/>
      <c r="DN38" s="1903"/>
      <c r="DO38" s="1904"/>
      <c r="DR38" s="71" t="s">
        <v>95</v>
      </c>
      <c r="DS38" s="1903" t="s">
        <v>494</v>
      </c>
      <c r="DT38" s="1903"/>
      <c r="DU38" s="1903"/>
      <c r="DV38" s="1903"/>
      <c r="DW38" s="1903"/>
      <c r="DX38" s="1903"/>
      <c r="DY38" s="1903"/>
      <c r="DZ38" s="1903"/>
      <c r="EA38" s="1904"/>
      <c r="ED38" s="71" t="s">
        <v>95</v>
      </c>
      <c r="EE38" s="1903" t="s">
        <v>494</v>
      </c>
      <c r="EF38" s="1903"/>
      <c r="EG38" s="1903"/>
      <c r="EH38" s="1903"/>
      <c r="EI38" s="1903"/>
      <c r="EJ38" s="1903"/>
      <c r="EK38" s="1903"/>
      <c r="EL38" s="1903"/>
      <c r="EM38" s="1904"/>
      <c r="EP38" s="71" t="s">
        <v>95</v>
      </c>
      <c r="EQ38" s="1903" t="s">
        <v>494</v>
      </c>
      <c r="ER38" s="1903"/>
      <c r="ES38" s="1903"/>
      <c r="ET38" s="1903"/>
      <c r="EU38" s="1903"/>
      <c r="EV38" s="1903"/>
      <c r="EW38" s="1903"/>
      <c r="EX38" s="1903"/>
      <c r="EY38" s="1904"/>
      <c r="FB38" s="71" t="s">
        <v>95</v>
      </c>
      <c r="FC38" s="1903" t="s">
        <v>494</v>
      </c>
      <c r="FD38" s="1903"/>
      <c r="FE38" s="1903"/>
      <c r="FF38" s="1903"/>
      <c r="FG38" s="1903"/>
      <c r="FH38" s="1903"/>
      <c r="FI38" s="1903"/>
      <c r="FJ38" s="1903"/>
      <c r="FK38" s="1904"/>
      <c r="FN38" s="71" t="s">
        <v>95</v>
      </c>
      <c r="FO38" s="1903" t="s">
        <v>494</v>
      </c>
      <c r="FP38" s="1903"/>
      <c r="FQ38" s="1903"/>
      <c r="FR38" s="1903"/>
      <c r="FS38" s="1903"/>
      <c r="FT38" s="1903"/>
      <c r="FU38" s="1903"/>
      <c r="FV38" s="1903"/>
      <c r="FW38" s="1904"/>
      <c r="FZ38" s="71" t="s">
        <v>95</v>
      </c>
      <c r="GA38" s="1903" t="s">
        <v>494</v>
      </c>
      <c r="GB38" s="1903"/>
      <c r="GC38" s="1903"/>
      <c r="GD38" s="1903"/>
      <c r="GE38" s="1903"/>
      <c r="GF38" s="1903"/>
      <c r="GG38" s="1903"/>
      <c r="GH38" s="1903"/>
      <c r="GI38" s="1904"/>
      <c r="GL38" s="71" t="s">
        <v>95</v>
      </c>
      <c r="GM38" s="1903" t="s">
        <v>494</v>
      </c>
      <c r="GN38" s="1903"/>
      <c r="GO38" s="1903"/>
      <c r="GP38" s="1903"/>
      <c r="GQ38" s="1903"/>
      <c r="GR38" s="1903"/>
      <c r="GS38" s="1903"/>
      <c r="GT38" s="1903"/>
      <c r="GU38" s="1904"/>
    </row>
    <row r="39" spans="2:203" s="1178" customFormat="1" ht="15" customHeight="1">
      <c r="B39" s="741">
        <v>1</v>
      </c>
      <c r="C39" s="1905" t="s">
        <v>486</v>
      </c>
      <c r="D39" s="1905"/>
      <c r="E39" s="1905"/>
      <c r="F39" s="1905"/>
      <c r="G39" s="1905"/>
      <c r="H39" s="1165" t="s">
        <v>487</v>
      </c>
      <c r="I39" s="527">
        <f>'1.2. System grzewczy'!E78</f>
        <v>0</v>
      </c>
      <c r="J39" s="1906" t="s">
        <v>257</v>
      </c>
      <c r="K39" s="1907"/>
      <c r="M39" s="1180"/>
      <c r="N39" s="741">
        <v>1</v>
      </c>
      <c r="O39" s="1905" t="s">
        <v>486</v>
      </c>
      <c r="P39" s="1905"/>
      <c r="Q39" s="1905"/>
      <c r="R39" s="1905"/>
      <c r="S39" s="1905"/>
      <c r="T39" s="1165" t="s">
        <v>487</v>
      </c>
      <c r="U39" s="527">
        <f t="shared" ref="U39:U44" si="36">I39</f>
        <v>0</v>
      </c>
      <c r="V39" s="1906" t="s">
        <v>257</v>
      </c>
      <c r="W39" s="1907"/>
      <c r="Z39" s="741">
        <v>1</v>
      </c>
      <c r="AA39" s="1905" t="s">
        <v>486</v>
      </c>
      <c r="AB39" s="1905"/>
      <c r="AC39" s="1905"/>
      <c r="AD39" s="1905"/>
      <c r="AE39" s="1905"/>
      <c r="AF39" s="1165" t="s">
        <v>487</v>
      </c>
      <c r="AG39" s="527">
        <f>U39</f>
        <v>0</v>
      </c>
      <c r="AH39" s="1906" t="s">
        <v>257</v>
      </c>
      <c r="AI39" s="1907"/>
      <c r="AL39" s="741">
        <v>1</v>
      </c>
      <c r="AM39" s="1905" t="s">
        <v>486</v>
      </c>
      <c r="AN39" s="1905"/>
      <c r="AO39" s="1905"/>
      <c r="AP39" s="1905"/>
      <c r="AQ39" s="1905"/>
      <c r="AR39" s="1165" t="s">
        <v>487</v>
      </c>
      <c r="AS39" s="527">
        <f>AG39</f>
        <v>0</v>
      </c>
      <c r="AT39" s="1906" t="s">
        <v>257</v>
      </c>
      <c r="AU39" s="1907"/>
      <c r="AX39" s="741">
        <v>1</v>
      </c>
      <c r="AY39" s="1905" t="s">
        <v>486</v>
      </c>
      <c r="AZ39" s="1905"/>
      <c r="BA39" s="1905"/>
      <c r="BB39" s="1905"/>
      <c r="BC39" s="1905"/>
      <c r="BD39" s="1165" t="s">
        <v>487</v>
      </c>
      <c r="BE39" s="527">
        <f>AS39</f>
        <v>0</v>
      </c>
      <c r="BF39" s="1906" t="s">
        <v>257</v>
      </c>
      <c r="BG39" s="1907"/>
      <c r="BJ39" s="741">
        <v>1</v>
      </c>
      <c r="BK39" s="1905" t="s">
        <v>486</v>
      </c>
      <c r="BL39" s="1905"/>
      <c r="BM39" s="1905"/>
      <c r="BN39" s="1905"/>
      <c r="BO39" s="1905"/>
      <c r="BP39" s="1165" t="s">
        <v>487</v>
      </c>
      <c r="BQ39" s="527">
        <f>BE39</f>
        <v>0</v>
      </c>
      <c r="BR39" s="1906" t="s">
        <v>257</v>
      </c>
      <c r="BS39" s="1907"/>
      <c r="BV39" s="741">
        <v>1</v>
      </c>
      <c r="BW39" s="1905" t="s">
        <v>486</v>
      </c>
      <c r="BX39" s="1905"/>
      <c r="BY39" s="1905"/>
      <c r="BZ39" s="1905"/>
      <c r="CA39" s="1905"/>
      <c r="CB39" s="1165" t="s">
        <v>487</v>
      </c>
      <c r="CC39" s="527">
        <f>BQ39</f>
        <v>0</v>
      </c>
      <c r="CD39" s="1906" t="s">
        <v>257</v>
      </c>
      <c r="CE39" s="1907"/>
      <c r="CH39" s="741">
        <v>1</v>
      </c>
      <c r="CI39" s="1905" t="s">
        <v>486</v>
      </c>
      <c r="CJ39" s="1905"/>
      <c r="CK39" s="1905"/>
      <c r="CL39" s="1905"/>
      <c r="CM39" s="1905"/>
      <c r="CN39" s="1165" t="s">
        <v>487</v>
      </c>
      <c r="CO39" s="527">
        <f>'1.2. System grzewczy'!BB65</f>
        <v>0</v>
      </c>
      <c r="CP39" s="1906" t="s">
        <v>257</v>
      </c>
      <c r="CQ39" s="1907"/>
      <c r="CT39" s="741">
        <v>1</v>
      </c>
      <c r="CU39" s="1905" t="s">
        <v>486</v>
      </c>
      <c r="CV39" s="1905"/>
      <c r="CW39" s="1905"/>
      <c r="CX39" s="1905"/>
      <c r="CY39" s="1905"/>
      <c r="CZ39" s="1165" t="s">
        <v>487</v>
      </c>
      <c r="DA39" s="527">
        <f>'1.2. System grzewczy'!BI54</f>
        <v>0</v>
      </c>
      <c r="DB39" s="1906" t="s">
        <v>257</v>
      </c>
      <c r="DC39" s="1907"/>
      <c r="DF39" s="741">
        <v>1</v>
      </c>
      <c r="DG39" s="1905" t="s">
        <v>486</v>
      </c>
      <c r="DH39" s="1905"/>
      <c r="DI39" s="1905"/>
      <c r="DJ39" s="1905"/>
      <c r="DK39" s="1905"/>
      <c r="DL39" s="1165" t="s">
        <v>487</v>
      </c>
      <c r="DM39" s="527">
        <f>DA39</f>
        <v>0</v>
      </c>
      <c r="DN39" s="1906" t="s">
        <v>257</v>
      </c>
      <c r="DO39" s="1907"/>
      <c r="DR39" s="741">
        <v>1</v>
      </c>
      <c r="DS39" s="1905" t="s">
        <v>486</v>
      </c>
      <c r="DT39" s="1905"/>
      <c r="DU39" s="1905"/>
      <c r="DV39" s="1905"/>
      <c r="DW39" s="1905"/>
      <c r="DX39" s="1165" t="s">
        <v>487</v>
      </c>
      <c r="DY39" s="527">
        <f>DM39</f>
        <v>0</v>
      </c>
      <c r="DZ39" s="1906" t="s">
        <v>257</v>
      </c>
      <c r="EA39" s="1907"/>
      <c r="ED39" s="741">
        <v>1</v>
      </c>
      <c r="EE39" s="1905" t="s">
        <v>486</v>
      </c>
      <c r="EF39" s="1905"/>
      <c r="EG39" s="1905"/>
      <c r="EH39" s="1905"/>
      <c r="EI39" s="1905"/>
      <c r="EJ39" s="1165" t="s">
        <v>487</v>
      </c>
      <c r="EK39" s="527">
        <f>DY39</f>
        <v>0</v>
      </c>
      <c r="EL39" s="1906" t="s">
        <v>257</v>
      </c>
      <c r="EM39" s="1907"/>
      <c r="EP39" s="741">
        <v>1</v>
      </c>
      <c r="EQ39" s="1905" t="s">
        <v>486</v>
      </c>
      <c r="ER39" s="1905"/>
      <c r="ES39" s="1905"/>
      <c r="ET39" s="1905"/>
      <c r="EU39" s="1905"/>
      <c r="EV39" s="1165" t="s">
        <v>487</v>
      </c>
      <c r="EW39" s="527">
        <f>EK39</f>
        <v>0</v>
      </c>
      <c r="EX39" s="1906" t="s">
        <v>257</v>
      </c>
      <c r="EY39" s="1907"/>
      <c r="FB39" s="741">
        <v>1</v>
      </c>
      <c r="FC39" s="1905" t="s">
        <v>486</v>
      </c>
      <c r="FD39" s="1905"/>
      <c r="FE39" s="1905"/>
      <c r="FF39" s="1905"/>
      <c r="FG39" s="1905"/>
      <c r="FH39" s="1165" t="s">
        <v>487</v>
      </c>
      <c r="FI39" s="527">
        <f>EW39</f>
        <v>0</v>
      </c>
      <c r="FJ39" s="1906" t="s">
        <v>257</v>
      </c>
      <c r="FK39" s="1907"/>
      <c r="FN39" s="741">
        <v>1</v>
      </c>
      <c r="FO39" s="1905" t="s">
        <v>486</v>
      </c>
      <c r="FP39" s="1905"/>
      <c r="FQ39" s="1905"/>
      <c r="FR39" s="1905"/>
      <c r="FS39" s="1905"/>
      <c r="FT39" s="1165" t="s">
        <v>487</v>
      </c>
      <c r="FU39" s="527">
        <f>FI39</f>
        <v>0</v>
      </c>
      <c r="FV39" s="1906" t="s">
        <v>257</v>
      </c>
      <c r="FW39" s="1907"/>
      <c r="FZ39" s="741">
        <v>1</v>
      </c>
      <c r="GA39" s="1905" t="s">
        <v>486</v>
      </c>
      <c r="GB39" s="1905"/>
      <c r="GC39" s="1905"/>
      <c r="GD39" s="1905"/>
      <c r="GE39" s="1905"/>
      <c r="GF39" s="1165" t="s">
        <v>487</v>
      </c>
      <c r="GG39" s="527">
        <f>FU39</f>
        <v>0</v>
      </c>
      <c r="GH39" s="1906" t="s">
        <v>257</v>
      </c>
      <c r="GI39" s="1907"/>
      <c r="GL39" s="741">
        <v>1</v>
      </c>
      <c r="GM39" s="1905" t="s">
        <v>486</v>
      </c>
      <c r="GN39" s="1905"/>
      <c r="GO39" s="1905"/>
      <c r="GP39" s="1905"/>
      <c r="GQ39" s="1905"/>
      <c r="GR39" s="1165" t="s">
        <v>487</v>
      </c>
      <c r="GS39" s="527">
        <f>GG39</f>
        <v>0</v>
      </c>
      <c r="GT39" s="1906" t="s">
        <v>257</v>
      </c>
      <c r="GU39" s="1907"/>
    </row>
    <row r="40" spans="2:203" s="1178" customFormat="1" ht="15" customHeight="1">
      <c r="B40" s="789">
        <v>2</v>
      </c>
      <c r="C40" s="1914" t="s">
        <v>488</v>
      </c>
      <c r="D40" s="1914"/>
      <c r="E40" s="1914"/>
      <c r="F40" s="1914"/>
      <c r="G40" s="1914"/>
      <c r="H40" s="1166" t="s">
        <v>489</v>
      </c>
      <c r="I40" s="493">
        <f>'1.2. System grzewczy'!F80</f>
        <v>0</v>
      </c>
      <c r="J40" s="1912" t="s">
        <v>302</v>
      </c>
      <c r="K40" s="1913"/>
      <c r="M40" s="1180"/>
      <c r="N40" s="789">
        <v>2</v>
      </c>
      <c r="O40" s="1914" t="s">
        <v>488</v>
      </c>
      <c r="P40" s="1914"/>
      <c r="Q40" s="1914"/>
      <c r="R40" s="1914"/>
      <c r="S40" s="1914"/>
      <c r="T40" s="1166" t="s">
        <v>489</v>
      </c>
      <c r="U40" s="493">
        <f t="shared" si="36"/>
        <v>0</v>
      </c>
      <c r="V40" s="1912" t="s">
        <v>302</v>
      </c>
      <c r="W40" s="1913"/>
      <c r="Z40" s="789">
        <v>2</v>
      </c>
      <c r="AA40" s="1914" t="s">
        <v>488</v>
      </c>
      <c r="AB40" s="1914"/>
      <c r="AC40" s="1914"/>
      <c r="AD40" s="1914"/>
      <c r="AE40" s="1914"/>
      <c r="AF40" s="1166" t="s">
        <v>489</v>
      </c>
      <c r="AG40" s="493">
        <f>U40</f>
        <v>0</v>
      </c>
      <c r="AH40" s="1912" t="s">
        <v>302</v>
      </c>
      <c r="AI40" s="1913"/>
      <c r="AL40" s="789">
        <v>2</v>
      </c>
      <c r="AM40" s="1914" t="s">
        <v>488</v>
      </c>
      <c r="AN40" s="1914"/>
      <c r="AO40" s="1914"/>
      <c r="AP40" s="1914"/>
      <c r="AQ40" s="1914"/>
      <c r="AR40" s="1166" t="s">
        <v>489</v>
      </c>
      <c r="AS40" s="493">
        <f>AG40</f>
        <v>0</v>
      </c>
      <c r="AT40" s="1912" t="s">
        <v>302</v>
      </c>
      <c r="AU40" s="1913"/>
      <c r="AX40" s="789">
        <v>2</v>
      </c>
      <c r="AY40" s="1914" t="s">
        <v>488</v>
      </c>
      <c r="AZ40" s="1914"/>
      <c r="BA40" s="1914"/>
      <c r="BB40" s="1914"/>
      <c r="BC40" s="1914"/>
      <c r="BD40" s="1166" t="s">
        <v>489</v>
      </c>
      <c r="BE40" s="493">
        <f>AS40</f>
        <v>0</v>
      </c>
      <c r="BF40" s="1912" t="s">
        <v>302</v>
      </c>
      <c r="BG40" s="1913"/>
      <c r="BJ40" s="789">
        <v>2</v>
      </c>
      <c r="BK40" s="1914" t="s">
        <v>488</v>
      </c>
      <c r="BL40" s="1914"/>
      <c r="BM40" s="1914"/>
      <c r="BN40" s="1914"/>
      <c r="BO40" s="1914"/>
      <c r="BP40" s="1166" t="s">
        <v>489</v>
      </c>
      <c r="BQ40" s="493">
        <f>BE40</f>
        <v>0</v>
      </c>
      <c r="BR40" s="1912" t="s">
        <v>302</v>
      </c>
      <c r="BS40" s="1913"/>
      <c r="BV40" s="789">
        <v>2</v>
      </c>
      <c r="BW40" s="1914" t="s">
        <v>488</v>
      </c>
      <c r="BX40" s="1914"/>
      <c r="BY40" s="1914"/>
      <c r="BZ40" s="1914"/>
      <c r="CA40" s="1914"/>
      <c r="CB40" s="1166" t="s">
        <v>489</v>
      </c>
      <c r="CC40" s="493">
        <f>BQ40</f>
        <v>0</v>
      </c>
      <c r="CD40" s="1912" t="s">
        <v>302</v>
      </c>
      <c r="CE40" s="1913"/>
      <c r="CH40" s="789">
        <v>2</v>
      </c>
      <c r="CI40" s="1914" t="s">
        <v>488</v>
      </c>
      <c r="CJ40" s="1914"/>
      <c r="CK40" s="1914"/>
      <c r="CL40" s="1914"/>
      <c r="CM40" s="1914"/>
      <c r="CN40" s="1166" t="s">
        <v>489</v>
      </c>
      <c r="CO40" s="493">
        <f>'1.2. System grzewczy'!BC54</f>
        <v>0</v>
      </c>
      <c r="CP40" s="1912" t="s">
        <v>302</v>
      </c>
      <c r="CQ40" s="1913"/>
      <c r="CT40" s="789">
        <v>2</v>
      </c>
      <c r="CU40" s="1914" t="s">
        <v>488</v>
      </c>
      <c r="CV40" s="1914"/>
      <c r="CW40" s="1914"/>
      <c r="CX40" s="1914"/>
      <c r="CY40" s="1914"/>
      <c r="CZ40" s="1166" t="s">
        <v>489</v>
      </c>
      <c r="DA40" s="493">
        <f>'1.2. System grzewczy'!BJ54</f>
        <v>0</v>
      </c>
      <c r="DB40" s="1912" t="s">
        <v>302</v>
      </c>
      <c r="DC40" s="1913"/>
      <c r="DF40" s="789">
        <v>2</v>
      </c>
      <c r="DG40" s="1914" t="s">
        <v>488</v>
      </c>
      <c r="DH40" s="1914"/>
      <c r="DI40" s="1914"/>
      <c r="DJ40" s="1914"/>
      <c r="DK40" s="1914"/>
      <c r="DL40" s="1166" t="s">
        <v>489</v>
      </c>
      <c r="DM40" s="493">
        <f>DA40</f>
        <v>0</v>
      </c>
      <c r="DN40" s="1912" t="s">
        <v>302</v>
      </c>
      <c r="DO40" s="1913"/>
      <c r="DR40" s="789">
        <v>2</v>
      </c>
      <c r="DS40" s="1914" t="s">
        <v>488</v>
      </c>
      <c r="DT40" s="1914"/>
      <c r="DU40" s="1914"/>
      <c r="DV40" s="1914"/>
      <c r="DW40" s="1914"/>
      <c r="DX40" s="1166" t="s">
        <v>489</v>
      </c>
      <c r="DY40" s="493">
        <f>DM40</f>
        <v>0</v>
      </c>
      <c r="DZ40" s="1912" t="s">
        <v>302</v>
      </c>
      <c r="EA40" s="1913"/>
      <c r="ED40" s="789">
        <v>2</v>
      </c>
      <c r="EE40" s="1914" t="s">
        <v>488</v>
      </c>
      <c r="EF40" s="1914"/>
      <c r="EG40" s="1914"/>
      <c r="EH40" s="1914"/>
      <c r="EI40" s="1914"/>
      <c r="EJ40" s="1166" t="s">
        <v>489</v>
      </c>
      <c r="EK40" s="493">
        <f>DY40</f>
        <v>0</v>
      </c>
      <c r="EL40" s="1912" t="s">
        <v>302</v>
      </c>
      <c r="EM40" s="1913"/>
      <c r="EP40" s="789">
        <v>2</v>
      </c>
      <c r="EQ40" s="1914" t="s">
        <v>488</v>
      </c>
      <c r="ER40" s="1914"/>
      <c r="ES40" s="1914"/>
      <c r="ET40" s="1914"/>
      <c r="EU40" s="1914"/>
      <c r="EV40" s="1166" t="s">
        <v>489</v>
      </c>
      <c r="EW40" s="493">
        <f>EK40</f>
        <v>0</v>
      </c>
      <c r="EX40" s="1912" t="s">
        <v>302</v>
      </c>
      <c r="EY40" s="1913"/>
      <c r="FB40" s="789">
        <v>2</v>
      </c>
      <c r="FC40" s="1914" t="s">
        <v>488</v>
      </c>
      <c r="FD40" s="1914"/>
      <c r="FE40" s="1914"/>
      <c r="FF40" s="1914"/>
      <c r="FG40" s="1914"/>
      <c r="FH40" s="1166" t="s">
        <v>489</v>
      </c>
      <c r="FI40" s="493">
        <f>EW40</f>
        <v>0</v>
      </c>
      <c r="FJ40" s="1912" t="s">
        <v>302</v>
      </c>
      <c r="FK40" s="1913"/>
      <c r="FN40" s="789">
        <v>2</v>
      </c>
      <c r="FO40" s="1914" t="s">
        <v>488</v>
      </c>
      <c r="FP40" s="1914"/>
      <c r="FQ40" s="1914"/>
      <c r="FR40" s="1914"/>
      <c r="FS40" s="1914"/>
      <c r="FT40" s="1166" t="s">
        <v>489</v>
      </c>
      <c r="FU40" s="493">
        <f>FI40</f>
        <v>0</v>
      </c>
      <c r="FV40" s="1912" t="s">
        <v>302</v>
      </c>
      <c r="FW40" s="1913"/>
      <c r="FZ40" s="789">
        <v>2</v>
      </c>
      <c r="GA40" s="1914" t="s">
        <v>488</v>
      </c>
      <c r="GB40" s="1914"/>
      <c r="GC40" s="1914"/>
      <c r="GD40" s="1914"/>
      <c r="GE40" s="1914"/>
      <c r="GF40" s="1166" t="s">
        <v>489</v>
      </c>
      <c r="GG40" s="493">
        <f>FU40</f>
        <v>0</v>
      </c>
      <c r="GH40" s="1912" t="s">
        <v>302</v>
      </c>
      <c r="GI40" s="1913"/>
      <c r="GL40" s="789">
        <v>2</v>
      </c>
      <c r="GM40" s="1914" t="s">
        <v>488</v>
      </c>
      <c r="GN40" s="1914"/>
      <c r="GO40" s="1914"/>
      <c r="GP40" s="1914"/>
      <c r="GQ40" s="1914"/>
      <c r="GR40" s="1166" t="s">
        <v>489</v>
      </c>
      <c r="GS40" s="493">
        <f>GG40</f>
        <v>0</v>
      </c>
      <c r="GT40" s="1912" t="s">
        <v>302</v>
      </c>
      <c r="GU40" s="1913"/>
    </row>
    <row r="41" spans="2:203" s="1178" customFormat="1" ht="15" customHeight="1">
      <c r="B41" s="789">
        <v>3</v>
      </c>
      <c r="C41" s="1198" t="s">
        <v>473</v>
      </c>
      <c r="D41" s="1199"/>
      <c r="E41" s="1199"/>
      <c r="F41" s="1199"/>
      <c r="G41" s="1200"/>
      <c r="H41" s="1192" t="s">
        <v>317</v>
      </c>
      <c r="I41" s="493">
        <f>I32</f>
        <v>0</v>
      </c>
      <c r="J41" s="1920" t="s">
        <v>289</v>
      </c>
      <c r="K41" s="1921"/>
      <c r="M41" s="1180"/>
      <c r="N41" s="789">
        <v>3</v>
      </c>
      <c r="O41" s="1198" t="s">
        <v>473</v>
      </c>
      <c r="P41" s="1199"/>
      <c r="Q41" s="1199"/>
      <c r="R41" s="1199"/>
      <c r="S41" s="1200"/>
      <c r="T41" s="1192" t="s">
        <v>317</v>
      </c>
      <c r="U41" s="493">
        <f t="shared" si="36"/>
        <v>0</v>
      </c>
      <c r="V41" s="1920" t="s">
        <v>289</v>
      </c>
      <c r="W41" s="1921"/>
      <c r="Z41" s="789">
        <v>3</v>
      </c>
      <c r="AA41" s="1198" t="s">
        <v>473</v>
      </c>
      <c r="AB41" s="1199"/>
      <c r="AC41" s="1199"/>
      <c r="AD41" s="1199"/>
      <c r="AE41" s="1200"/>
      <c r="AF41" s="1192" t="s">
        <v>317</v>
      </c>
      <c r="AG41" s="493">
        <f t="shared" ref="AG41:AG44" si="37">U41</f>
        <v>0</v>
      </c>
      <c r="AH41" s="1920" t="s">
        <v>289</v>
      </c>
      <c r="AI41" s="1921"/>
      <c r="AL41" s="789">
        <v>3</v>
      </c>
      <c r="AM41" s="1198" t="s">
        <v>473</v>
      </c>
      <c r="AN41" s="1199"/>
      <c r="AO41" s="1199"/>
      <c r="AP41" s="1199"/>
      <c r="AQ41" s="1200"/>
      <c r="AR41" s="1192" t="s">
        <v>317</v>
      </c>
      <c r="AS41" s="493">
        <f t="shared" ref="AS41:AS44" si="38">AG41</f>
        <v>0</v>
      </c>
      <c r="AT41" s="1920" t="s">
        <v>289</v>
      </c>
      <c r="AU41" s="1921"/>
      <c r="AX41" s="789">
        <v>3</v>
      </c>
      <c r="AY41" s="1270" t="s">
        <v>473</v>
      </c>
      <c r="AZ41" s="1199"/>
      <c r="BA41" s="1199"/>
      <c r="BB41" s="1199"/>
      <c r="BC41" s="1200"/>
      <c r="BD41" s="1192" t="s">
        <v>317</v>
      </c>
      <c r="BE41" s="493">
        <f t="shared" ref="BE41:BE44" si="39">AS41</f>
        <v>0</v>
      </c>
      <c r="BF41" s="1920" t="s">
        <v>289</v>
      </c>
      <c r="BG41" s="1921"/>
      <c r="BJ41" s="789">
        <v>3</v>
      </c>
      <c r="BK41" s="1198" t="s">
        <v>473</v>
      </c>
      <c r="BL41" s="1199"/>
      <c r="BM41" s="1199"/>
      <c r="BN41" s="1199"/>
      <c r="BO41" s="1200"/>
      <c r="BP41" s="1192" t="s">
        <v>317</v>
      </c>
      <c r="BQ41" s="493">
        <f t="shared" ref="BQ41:BQ44" si="40">BE41</f>
        <v>0</v>
      </c>
      <c r="BR41" s="1920" t="s">
        <v>289</v>
      </c>
      <c r="BS41" s="1921"/>
      <c r="BV41" s="789">
        <v>3</v>
      </c>
      <c r="BW41" s="1198" t="s">
        <v>473</v>
      </c>
      <c r="BX41" s="1199"/>
      <c r="BY41" s="1199"/>
      <c r="BZ41" s="1199"/>
      <c r="CA41" s="1200"/>
      <c r="CB41" s="1192" t="s">
        <v>317</v>
      </c>
      <c r="CC41" s="493">
        <f t="shared" ref="CC41:CC44" si="41">BQ41</f>
        <v>0</v>
      </c>
      <c r="CD41" s="1920" t="s">
        <v>289</v>
      </c>
      <c r="CE41" s="1921"/>
      <c r="CH41" s="789">
        <v>3</v>
      </c>
      <c r="CI41" s="1198" t="s">
        <v>473</v>
      </c>
      <c r="CJ41" s="1199"/>
      <c r="CK41" s="1199"/>
      <c r="CL41" s="1199"/>
      <c r="CM41" s="1200"/>
      <c r="CN41" s="1192" t="s">
        <v>317</v>
      </c>
      <c r="CO41" s="493">
        <f>'1.2. System grzewczy'!BC56</f>
        <v>0</v>
      </c>
      <c r="CP41" s="1920" t="s">
        <v>289</v>
      </c>
      <c r="CQ41" s="1921"/>
      <c r="CT41" s="789">
        <v>3</v>
      </c>
      <c r="CU41" s="1198" t="s">
        <v>473</v>
      </c>
      <c r="CV41" s="1199"/>
      <c r="CW41" s="1199"/>
      <c r="CX41" s="1199"/>
      <c r="CY41" s="1200"/>
      <c r="CZ41" s="1192" t="s">
        <v>317</v>
      </c>
      <c r="DA41" s="493">
        <f>'1.2. System grzewczy'!BJ56</f>
        <v>0</v>
      </c>
      <c r="DB41" s="1920" t="s">
        <v>289</v>
      </c>
      <c r="DC41" s="1921"/>
      <c r="DF41" s="789">
        <v>3</v>
      </c>
      <c r="DG41" s="1198" t="s">
        <v>473</v>
      </c>
      <c r="DH41" s="1199"/>
      <c r="DI41" s="1199"/>
      <c r="DJ41" s="1199"/>
      <c r="DK41" s="1200"/>
      <c r="DL41" s="1192" t="s">
        <v>317</v>
      </c>
      <c r="DM41" s="493">
        <f t="shared" ref="DM41:DM44" si="42">DA41</f>
        <v>0</v>
      </c>
      <c r="DN41" s="1920" t="s">
        <v>289</v>
      </c>
      <c r="DO41" s="1921"/>
      <c r="DR41" s="789">
        <v>3</v>
      </c>
      <c r="DS41" s="1198" t="s">
        <v>473</v>
      </c>
      <c r="DT41" s="1199"/>
      <c r="DU41" s="1199"/>
      <c r="DV41" s="1199"/>
      <c r="DW41" s="1200"/>
      <c r="DX41" s="1192" t="s">
        <v>317</v>
      </c>
      <c r="DY41" s="493">
        <f t="shared" ref="DY41:DY44" si="43">DM41</f>
        <v>0</v>
      </c>
      <c r="DZ41" s="1920" t="s">
        <v>289</v>
      </c>
      <c r="EA41" s="1921"/>
      <c r="ED41" s="789">
        <v>3</v>
      </c>
      <c r="EE41" s="1198" t="s">
        <v>473</v>
      </c>
      <c r="EF41" s="1199"/>
      <c r="EG41" s="1199"/>
      <c r="EH41" s="1199"/>
      <c r="EI41" s="1200"/>
      <c r="EJ41" s="1192" t="s">
        <v>317</v>
      </c>
      <c r="EK41" s="493">
        <f t="shared" ref="EK41:EK44" si="44">DY41</f>
        <v>0</v>
      </c>
      <c r="EL41" s="1920" t="s">
        <v>289</v>
      </c>
      <c r="EM41" s="1921"/>
      <c r="EP41" s="789">
        <v>3</v>
      </c>
      <c r="EQ41" s="1198" t="s">
        <v>473</v>
      </c>
      <c r="ER41" s="1199"/>
      <c r="ES41" s="1199"/>
      <c r="ET41" s="1199"/>
      <c r="EU41" s="1200"/>
      <c r="EV41" s="1192" t="s">
        <v>317</v>
      </c>
      <c r="EW41" s="493">
        <f t="shared" ref="EW41:EW44" si="45">EK41</f>
        <v>0</v>
      </c>
      <c r="EX41" s="1920" t="s">
        <v>289</v>
      </c>
      <c r="EY41" s="1921"/>
      <c r="FB41" s="789">
        <v>3</v>
      </c>
      <c r="FC41" s="1198" t="s">
        <v>473</v>
      </c>
      <c r="FD41" s="1199"/>
      <c r="FE41" s="1199"/>
      <c r="FF41" s="1199"/>
      <c r="FG41" s="1200"/>
      <c r="FH41" s="1192" t="s">
        <v>317</v>
      </c>
      <c r="FI41" s="493">
        <f t="shared" ref="FI41:FI44" si="46">EW41</f>
        <v>0</v>
      </c>
      <c r="FJ41" s="1920" t="s">
        <v>289</v>
      </c>
      <c r="FK41" s="1921"/>
      <c r="FN41" s="789">
        <v>3</v>
      </c>
      <c r="FO41" s="1198" t="s">
        <v>473</v>
      </c>
      <c r="FP41" s="1199"/>
      <c r="FQ41" s="1199"/>
      <c r="FR41" s="1199"/>
      <c r="FS41" s="1200"/>
      <c r="FT41" s="1192" t="s">
        <v>317</v>
      </c>
      <c r="FU41" s="493">
        <f t="shared" ref="FU41:FU44" si="47">FI41</f>
        <v>0</v>
      </c>
      <c r="FV41" s="1920" t="s">
        <v>289</v>
      </c>
      <c r="FW41" s="1921"/>
      <c r="FZ41" s="789">
        <v>3</v>
      </c>
      <c r="GA41" s="1198" t="s">
        <v>473</v>
      </c>
      <c r="GB41" s="1199"/>
      <c r="GC41" s="1199"/>
      <c r="GD41" s="1199"/>
      <c r="GE41" s="1200"/>
      <c r="GF41" s="1192" t="s">
        <v>317</v>
      </c>
      <c r="GG41" s="493">
        <f t="shared" ref="GG41:GG44" si="48">FU41</f>
        <v>0</v>
      </c>
      <c r="GH41" s="1920" t="s">
        <v>289</v>
      </c>
      <c r="GI41" s="1921"/>
      <c r="GL41" s="789">
        <v>3</v>
      </c>
      <c r="GM41" s="1198" t="s">
        <v>473</v>
      </c>
      <c r="GN41" s="1199"/>
      <c r="GO41" s="1199"/>
      <c r="GP41" s="1199"/>
      <c r="GQ41" s="1200"/>
      <c r="GR41" s="1192" t="s">
        <v>317</v>
      </c>
      <c r="GS41" s="493">
        <f t="shared" ref="GS41:GS44" si="49">GG41</f>
        <v>0</v>
      </c>
      <c r="GT41" s="1920" t="s">
        <v>289</v>
      </c>
      <c r="GU41" s="1921"/>
    </row>
    <row r="42" spans="2:203" s="1178" customFormat="1" ht="15" customHeight="1">
      <c r="B42" s="789">
        <v>4</v>
      </c>
      <c r="C42" s="1908" t="s">
        <v>495</v>
      </c>
      <c r="D42" s="1909"/>
      <c r="E42" s="1910"/>
      <c r="F42" s="1910"/>
      <c r="G42" s="1911"/>
      <c r="H42" s="1166" t="s">
        <v>477</v>
      </c>
      <c r="I42" s="493">
        <f>I33</f>
        <v>0</v>
      </c>
      <c r="J42" s="1920" t="s">
        <v>289</v>
      </c>
      <c r="K42" s="1921"/>
      <c r="M42" s="1180"/>
      <c r="N42" s="789">
        <v>4</v>
      </c>
      <c r="O42" s="1908" t="s">
        <v>495</v>
      </c>
      <c r="P42" s="1909"/>
      <c r="Q42" s="1910"/>
      <c r="R42" s="1910"/>
      <c r="S42" s="1911"/>
      <c r="T42" s="1166" t="s">
        <v>477</v>
      </c>
      <c r="U42" s="493">
        <f t="shared" si="36"/>
        <v>0</v>
      </c>
      <c r="V42" s="1920" t="s">
        <v>289</v>
      </c>
      <c r="W42" s="1921"/>
      <c r="Z42" s="789">
        <v>4</v>
      </c>
      <c r="AA42" s="1908" t="s">
        <v>495</v>
      </c>
      <c r="AB42" s="1909"/>
      <c r="AC42" s="1910"/>
      <c r="AD42" s="1910"/>
      <c r="AE42" s="1911"/>
      <c r="AF42" s="1166" t="s">
        <v>477</v>
      </c>
      <c r="AG42" s="493">
        <f t="shared" si="37"/>
        <v>0</v>
      </c>
      <c r="AH42" s="1920" t="s">
        <v>289</v>
      </c>
      <c r="AI42" s="1921"/>
      <c r="AL42" s="789">
        <v>4</v>
      </c>
      <c r="AM42" s="1908" t="s">
        <v>495</v>
      </c>
      <c r="AN42" s="1909"/>
      <c r="AO42" s="1910"/>
      <c r="AP42" s="1910"/>
      <c r="AQ42" s="1911"/>
      <c r="AR42" s="1166" t="s">
        <v>477</v>
      </c>
      <c r="AS42" s="493">
        <f t="shared" si="38"/>
        <v>0</v>
      </c>
      <c r="AT42" s="1920" t="s">
        <v>289</v>
      </c>
      <c r="AU42" s="1921"/>
      <c r="AX42" s="789">
        <v>4</v>
      </c>
      <c r="AY42" s="1908" t="s">
        <v>495</v>
      </c>
      <c r="AZ42" s="1909"/>
      <c r="BA42" s="1910"/>
      <c r="BB42" s="1910"/>
      <c r="BC42" s="1911"/>
      <c r="BD42" s="1166" t="s">
        <v>477</v>
      </c>
      <c r="BE42" s="493">
        <f t="shared" si="39"/>
        <v>0</v>
      </c>
      <c r="BF42" s="1920" t="s">
        <v>289</v>
      </c>
      <c r="BG42" s="1921"/>
      <c r="BJ42" s="789">
        <v>4</v>
      </c>
      <c r="BK42" s="1908" t="s">
        <v>495</v>
      </c>
      <c r="BL42" s="1909"/>
      <c r="BM42" s="1910"/>
      <c r="BN42" s="1910"/>
      <c r="BO42" s="1911"/>
      <c r="BP42" s="1166" t="s">
        <v>477</v>
      </c>
      <c r="BQ42" s="493">
        <f>'1.2. System grzewczy'!AO60</f>
        <v>0</v>
      </c>
      <c r="BR42" s="1920" t="s">
        <v>289</v>
      </c>
      <c r="BS42" s="1921"/>
      <c r="BV42" s="789">
        <v>4</v>
      </c>
      <c r="BW42" s="1908" t="s">
        <v>495</v>
      </c>
      <c r="BX42" s="1909"/>
      <c r="BY42" s="1910"/>
      <c r="BZ42" s="1910"/>
      <c r="CA42" s="1911"/>
      <c r="CB42" s="1166" t="s">
        <v>477</v>
      </c>
      <c r="CC42" s="493">
        <f t="shared" si="41"/>
        <v>0</v>
      </c>
      <c r="CD42" s="1920" t="s">
        <v>289</v>
      </c>
      <c r="CE42" s="1921"/>
      <c r="CH42" s="789">
        <v>4</v>
      </c>
      <c r="CI42" s="1908" t="s">
        <v>495</v>
      </c>
      <c r="CJ42" s="1909"/>
      <c r="CK42" s="1910"/>
      <c r="CL42" s="1910"/>
      <c r="CM42" s="1911"/>
      <c r="CN42" s="1166" t="s">
        <v>477</v>
      </c>
      <c r="CO42" s="493">
        <f>'1.2. System grzewczy'!BC60</f>
        <v>0</v>
      </c>
      <c r="CP42" s="1920" t="s">
        <v>289</v>
      </c>
      <c r="CQ42" s="1921"/>
      <c r="CT42" s="789">
        <v>4</v>
      </c>
      <c r="CU42" s="1908" t="s">
        <v>495</v>
      </c>
      <c r="CV42" s="1909"/>
      <c r="CW42" s="1910"/>
      <c r="CX42" s="1910"/>
      <c r="CY42" s="1911"/>
      <c r="CZ42" s="1166" t="s">
        <v>477</v>
      </c>
      <c r="DA42" s="493">
        <f>'1.2. System grzewczy'!BJ60</f>
        <v>0</v>
      </c>
      <c r="DB42" s="1920" t="s">
        <v>289</v>
      </c>
      <c r="DC42" s="1921"/>
      <c r="DF42" s="789">
        <v>4</v>
      </c>
      <c r="DG42" s="1908" t="s">
        <v>495</v>
      </c>
      <c r="DH42" s="1909"/>
      <c r="DI42" s="1910"/>
      <c r="DJ42" s="1910"/>
      <c r="DK42" s="1911"/>
      <c r="DL42" s="1166" t="s">
        <v>477</v>
      </c>
      <c r="DM42" s="493">
        <f t="shared" si="42"/>
        <v>0</v>
      </c>
      <c r="DN42" s="1920" t="s">
        <v>289</v>
      </c>
      <c r="DO42" s="1921"/>
      <c r="DR42" s="789">
        <v>4</v>
      </c>
      <c r="DS42" s="1908" t="s">
        <v>495</v>
      </c>
      <c r="DT42" s="1909"/>
      <c r="DU42" s="1910"/>
      <c r="DV42" s="1910"/>
      <c r="DW42" s="1911"/>
      <c r="DX42" s="1166" t="s">
        <v>477</v>
      </c>
      <c r="DY42" s="493">
        <f t="shared" si="43"/>
        <v>0</v>
      </c>
      <c r="DZ42" s="1920" t="s">
        <v>289</v>
      </c>
      <c r="EA42" s="1921"/>
      <c r="ED42" s="789">
        <v>4</v>
      </c>
      <c r="EE42" s="1908" t="s">
        <v>495</v>
      </c>
      <c r="EF42" s="1909"/>
      <c r="EG42" s="1910"/>
      <c r="EH42" s="1910"/>
      <c r="EI42" s="1911"/>
      <c r="EJ42" s="1166" t="s">
        <v>477</v>
      </c>
      <c r="EK42" s="493">
        <f t="shared" si="44"/>
        <v>0</v>
      </c>
      <c r="EL42" s="1920" t="s">
        <v>289</v>
      </c>
      <c r="EM42" s="1921"/>
      <c r="EP42" s="789">
        <v>4</v>
      </c>
      <c r="EQ42" s="1908" t="s">
        <v>495</v>
      </c>
      <c r="ER42" s="1909"/>
      <c r="ES42" s="1910"/>
      <c r="ET42" s="1910"/>
      <c r="EU42" s="1911"/>
      <c r="EV42" s="1166" t="s">
        <v>477</v>
      </c>
      <c r="EW42" s="493">
        <f t="shared" si="45"/>
        <v>0</v>
      </c>
      <c r="EX42" s="1920" t="s">
        <v>289</v>
      </c>
      <c r="EY42" s="1921"/>
      <c r="FB42" s="789">
        <v>4</v>
      </c>
      <c r="FC42" s="1908" t="s">
        <v>495</v>
      </c>
      <c r="FD42" s="1909"/>
      <c r="FE42" s="1910"/>
      <c r="FF42" s="1910"/>
      <c r="FG42" s="1911"/>
      <c r="FH42" s="1166" t="s">
        <v>477</v>
      </c>
      <c r="FI42" s="493">
        <f t="shared" si="46"/>
        <v>0</v>
      </c>
      <c r="FJ42" s="1920" t="s">
        <v>289</v>
      </c>
      <c r="FK42" s="1921"/>
      <c r="FN42" s="789">
        <v>4</v>
      </c>
      <c r="FO42" s="1908" t="s">
        <v>495</v>
      </c>
      <c r="FP42" s="1909"/>
      <c r="FQ42" s="1910"/>
      <c r="FR42" s="1910"/>
      <c r="FS42" s="1911"/>
      <c r="FT42" s="1166" t="s">
        <v>477</v>
      </c>
      <c r="FU42" s="493">
        <f t="shared" si="47"/>
        <v>0</v>
      </c>
      <c r="FV42" s="1920" t="s">
        <v>289</v>
      </c>
      <c r="FW42" s="1921"/>
      <c r="FZ42" s="789">
        <v>4</v>
      </c>
      <c r="GA42" s="1908" t="s">
        <v>495</v>
      </c>
      <c r="GB42" s="1909"/>
      <c r="GC42" s="1910"/>
      <c r="GD42" s="1910"/>
      <c r="GE42" s="1911"/>
      <c r="GF42" s="1166" t="s">
        <v>477</v>
      </c>
      <c r="GG42" s="493">
        <f t="shared" si="48"/>
        <v>0</v>
      </c>
      <c r="GH42" s="1920" t="s">
        <v>289</v>
      </c>
      <c r="GI42" s="1921"/>
      <c r="GL42" s="789">
        <v>4</v>
      </c>
      <c r="GM42" s="1908" t="s">
        <v>495</v>
      </c>
      <c r="GN42" s="1909"/>
      <c r="GO42" s="1910"/>
      <c r="GP42" s="1910"/>
      <c r="GQ42" s="1911"/>
      <c r="GR42" s="1166" t="s">
        <v>477</v>
      </c>
      <c r="GS42" s="493">
        <f t="shared" si="49"/>
        <v>0</v>
      </c>
      <c r="GT42" s="1920" t="s">
        <v>289</v>
      </c>
      <c r="GU42" s="1921"/>
    </row>
    <row r="43" spans="2:203" s="1178" customFormat="1" ht="15" customHeight="1">
      <c r="B43" s="789">
        <v>5</v>
      </c>
      <c r="C43" s="1908" t="s">
        <v>478</v>
      </c>
      <c r="D43" s="1909"/>
      <c r="E43" s="1910"/>
      <c r="F43" s="1910"/>
      <c r="G43" s="1911"/>
      <c r="H43" s="1166" t="s">
        <v>479</v>
      </c>
      <c r="I43" s="493">
        <f>I34</f>
        <v>0</v>
      </c>
      <c r="J43" s="1920" t="s">
        <v>289</v>
      </c>
      <c r="K43" s="1921"/>
      <c r="M43" s="1180"/>
      <c r="N43" s="789">
        <v>5</v>
      </c>
      <c r="O43" s="1908" t="s">
        <v>478</v>
      </c>
      <c r="P43" s="1909"/>
      <c r="Q43" s="1910"/>
      <c r="R43" s="1910"/>
      <c r="S43" s="1911"/>
      <c r="T43" s="1166" t="s">
        <v>479</v>
      </c>
      <c r="U43" s="493">
        <f t="shared" si="36"/>
        <v>0</v>
      </c>
      <c r="V43" s="1920" t="s">
        <v>289</v>
      </c>
      <c r="W43" s="1921"/>
      <c r="Z43" s="789">
        <v>5</v>
      </c>
      <c r="AA43" s="1908" t="s">
        <v>478</v>
      </c>
      <c r="AB43" s="1909"/>
      <c r="AC43" s="1910"/>
      <c r="AD43" s="1910"/>
      <c r="AE43" s="1911"/>
      <c r="AF43" s="1166" t="s">
        <v>479</v>
      </c>
      <c r="AG43" s="493">
        <f t="shared" si="37"/>
        <v>0</v>
      </c>
      <c r="AH43" s="1920" t="s">
        <v>289</v>
      </c>
      <c r="AI43" s="1921"/>
      <c r="AL43" s="789">
        <v>5</v>
      </c>
      <c r="AM43" s="1908" t="s">
        <v>478</v>
      </c>
      <c r="AN43" s="1909"/>
      <c r="AO43" s="1910"/>
      <c r="AP43" s="1910"/>
      <c r="AQ43" s="1911"/>
      <c r="AR43" s="1166" t="s">
        <v>479</v>
      </c>
      <c r="AS43" s="493">
        <f t="shared" si="38"/>
        <v>0</v>
      </c>
      <c r="AT43" s="1920" t="s">
        <v>289</v>
      </c>
      <c r="AU43" s="1921"/>
      <c r="AX43" s="789">
        <v>5</v>
      </c>
      <c r="AY43" s="1908" t="s">
        <v>478</v>
      </c>
      <c r="AZ43" s="1909"/>
      <c r="BA43" s="1910"/>
      <c r="BB43" s="1910"/>
      <c r="BC43" s="1911"/>
      <c r="BD43" s="1166" t="s">
        <v>479</v>
      </c>
      <c r="BE43" s="493">
        <f t="shared" si="39"/>
        <v>0</v>
      </c>
      <c r="BF43" s="1920" t="s">
        <v>289</v>
      </c>
      <c r="BG43" s="1921"/>
      <c r="BJ43" s="789">
        <v>5</v>
      </c>
      <c r="BK43" s="1908" t="s">
        <v>478</v>
      </c>
      <c r="BL43" s="1909"/>
      <c r="BM43" s="1910"/>
      <c r="BN43" s="1910"/>
      <c r="BO43" s="1911"/>
      <c r="BP43" s="1166" t="s">
        <v>479</v>
      </c>
      <c r="BQ43" s="493">
        <f t="shared" si="40"/>
        <v>0</v>
      </c>
      <c r="BR43" s="1920" t="s">
        <v>289</v>
      </c>
      <c r="BS43" s="1921"/>
      <c r="BV43" s="789">
        <v>5</v>
      </c>
      <c r="BW43" s="1908" t="s">
        <v>478</v>
      </c>
      <c r="BX43" s="1909"/>
      <c r="BY43" s="1910"/>
      <c r="BZ43" s="1910"/>
      <c r="CA43" s="1911"/>
      <c r="CB43" s="1166" t="s">
        <v>479</v>
      </c>
      <c r="CC43" s="493">
        <f t="shared" si="41"/>
        <v>0</v>
      </c>
      <c r="CD43" s="1920" t="s">
        <v>289</v>
      </c>
      <c r="CE43" s="1921"/>
      <c r="CH43" s="789">
        <v>5</v>
      </c>
      <c r="CI43" s="1908" t="s">
        <v>478</v>
      </c>
      <c r="CJ43" s="1909"/>
      <c r="CK43" s="1910"/>
      <c r="CL43" s="1910"/>
      <c r="CM43" s="1911"/>
      <c r="CN43" s="1166" t="s">
        <v>479</v>
      </c>
      <c r="CO43" s="493">
        <f>'1.2. System grzewczy'!BC63</f>
        <v>0</v>
      </c>
      <c r="CP43" s="1920" t="s">
        <v>289</v>
      </c>
      <c r="CQ43" s="1921"/>
      <c r="CT43" s="789">
        <v>5</v>
      </c>
      <c r="CU43" s="1908" t="s">
        <v>478</v>
      </c>
      <c r="CV43" s="1909"/>
      <c r="CW43" s="1910"/>
      <c r="CX43" s="1910"/>
      <c r="CY43" s="1911"/>
      <c r="CZ43" s="1166" t="s">
        <v>479</v>
      </c>
      <c r="DA43" s="493">
        <f>'1.2. System grzewczy'!BJ63</f>
        <v>0</v>
      </c>
      <c r="DB43" s="1920" t="s">
        <v>289</v>
      </c>
      <c r="DC43" s="1921"/>
      <c r="DF43" s="789">
        <v>5</v>
      </c>
      <c r="DG43" s="1908" t="s">
        <v>478</v>
      </c>
      <c r="DH43" s="1909"/>
      <c r="DI43" s="1910"/>
      <c r="DJ43" s="1910"/>
      <c r="DK43" s="1911"/>
      <c r="DL43" s="1166" t="s">
        <v>479</v>
      </c>
      <c r="DM43" s="493">
        <f t="shared" si="42"/>
        <v>0</v>
      </c>
      <c r="DN43" s="1920" t="s">
        <v>289</v>
      </c>
      <c r="DO43" s="1921"/>
      <c r="DR43" s="789">
        <v>5</v>
      </c>
      <c r="DS43" s="1908" t="s">
        <v>478</v>
      </c>
      <c r="DT43" s="1909"/>
      <c r="DU43" s="1910"/>
      <c r="DV43" s="1910"/>
      <c r="DW43" s="1911"/>
      <c r="DX43" s="1166" t="s">
        <v>479</v>
      </c>
      <c r="DY43" s="493">
        <f t="shared" si="43"/>
        <v>0</v>
      </c>
      <c r="DZ43" s="1920" t="s">
        <v>289</v>
      </c>
      <c r="EA43" s="1921"/>
      <c r="ED43" s="789">
        <v>5</v>
      </c>
      <c r="EE43" s="1908" t="s">
        <v>478</v>
      </c>
      <c r="EF43" s="1909"/>
      <c r="EG43" s="1910"/>
      <c r="EH43" s="1910"/>
      <c r="EI43" s="1911"/>
      <c r="EJ43" s="1166" t="s">
        <v>479</v>
      </c>
      <c r="EK43" s="493">
        <f t="shared" si="44"/>
        <v>0</v>
      </c>
      <c r="EL43" s="1920" t="s">
        <v>289</v>
      </c>
      <c r="EM43" s="1921"/>
      <c r="EP43" s="789">
        <v>5</v>
      </c>
      <c r="EQ43" s="1908" t="s">
        <v>478</v>
      </c>
      <c r="ER43" s="1909"/>
      <c r="ES43" s="1910"/>
      <c r="ET43" s="1910"/>
      <c r="EU43" s="1911"/>
      <c r="EV43" s="1166" t="s">
        <v>479</v>
      </c>
      <c r="EW43" s="493">
        <f t="shared" si="45"/>
        <v>0</v>
      </c>
      <c r="EX43" s="1920" t="s">
        <v>289</v>
      </c>
      <c r="EY43" s="1921"/>
      <c r="FB43" s="789">
        <v>5</v>
      </c>
      <c r="FC43" s="1908" t="s">
        <v>478</v>
      </c>
      <c r="FD43" s="1909"/>
      <c r="FE43" s="1910"/>
      <c r="FF43" s="1910"/>
      <c r="FG43" s="1911"/>
      <c r="FH43" s="1166" t="s">
        <v>479</v>
      </c>
      <c r="FI43" s="493">
        <f t="shared" si="46"/>
        <v>0</v>
      </c>
      <c r="FJ43" s="1920" t="s">
        <v>289</v>
      </c>
      <c r="FK43" s="1921"/>
      <c r="FN43" s="789">
        <v>5</v>
      </c>
      <c r="FO43" s="1908" t="s">
        <v>478</v>
      </c>
      <c r="FP43" s="1909"/>
      <c r="FQ43" s="1910"/>
      <c r="FR43" s="1910"/>
      <c r="FS43" s="1911"/>
      <c r="FT43" s="1166" t="s">
        <v>479</v>
      </c>
      <c r="FU43" s="493">
        <f t="shared" si="47"/>
        <v>0</v>
      </c>
      <c r="FV43" s="1920" t="s">
        <v>289</v>
      </c>
      <c r="FW43" s="1921"/>
      <c r="FZ43" s="789">
        <v>5</v>
      </c>
      <c r="GA43" s="1908" t="s">
        <v>478</v>
      </c>
      <c r="GB43" s="1909"/>
      <c r="GC43" s="1910"/>
      <c r="GD43" s="1910"/>
      <c r="GE43" s="1911"/>
      <c r="GF43" s="1166" t="s">
        <v>479</v>
      </c>
      <c r="GG43" s="493">
        <f t="shared" si="48"/>
        <v>0</v>
      </c>
      <c r="GH43" s="1920" t="s">
        <v>289</v>
      </c>
      <c r="GI43" s="1921"/>
      <c r="GL43" s="789">
        <v>5</v>
      </c>
      <c r="GM43" s="1908" t="s">
        <v>478</v>
      </c>
      <c r="GN43" s="1909"/>
      <c r="GO43" s="1910"/>
      <c r="GP43" s="1910"/>
      <c r="GQ43" s="1911"/>
      <c r="GR43" s="1166" t="s">
        <v>479</v>
      </c>
      <c r="GS43" s="493">
        <f t="shared" si="49"/>
        <v>0</v>
      </c>
      <c r="GT43" s="1920" t="s">
        <v>289</v>
      </c>
      <c r="GU43" s="1921"/>
    </row>
    <row r="44" spans="2:203" s="1178" customFormat="1" ht="15" customHeight="1">
      <c r="B44" s="789">
        <v>6</v>
      </c>
      <c r="C44" s="1914" t="s">
        <v>491</v>
      </c>
      <c r="D44" s="1914"/>
      <c r="E44" s="1914"/>
      <c r="F44" s="1914"/>
      <c r="G44" s="1914"/>
      <c r="H44" s="1166" t="s">
        <v>489</v>
      </c>
      <c r="I44" s="493" t="e">
        <f>'1.2. System grzewczy'!G80</f>
        <v>#DIV/0!</v>
      </c>
      <c r="J44" s="1912" t="s">
        <v>302</v>
      </c>
      <c r="K44" s="1913"/>
      <c r="M44" s="1180"/>
      <c r="N44" s="789">
        <v>6</v>
      </c>
      <c r="O44" s="1914" t="s">
        <v>491</v>
      </c>
      <c r="P44" s="1914"/>
      <c r="Q44" s="1914"/>
      <c r="R44" s="1914"/>
      <c r="S44" s="1914"/>
      <c r="T44" s="1166" t="s">
        <v>489</v>
      </c>
      <c r="U44" s="493" t="e">
        <f t="shared" si="36"/>
        <v>#DIV/0!</v>
      </c>
      <c r="V44" s="1912" t="s">
        <v>302</v>
      </c>
      <c r="W44" s="1913"/>
      <c r="Z44" s="789">
        <v>6</v>
      </c>
      <c r="AA44" s="1914" t="s">
        <v>491</v>
      </c>
      <c r="AB44" s="1914"/>
      <c r="AC44" s="1914"/>
      <c r="AD44" s="1914"/>
      <c r="AE44" s="1914"/>
      <c r="AF44" s="1166" t="s">
        <v>489</v>
      </c>
      <c r="AG44" s="493" t="e">
        <f t="shared" si="37"/>
        <v>#DIV/0!</v>
      </c>
      <c r="AH44" s="1912" t="s">
        <v>302</v>
      </c>
      <c r="AI44" s="1913"/>
      <c r="AL44" s="789">
        <v>6</v>
      </c>
      <c r="AM44" s="1914" t="s">
        <v>491</v>
      </c>
      <c r="AN44" s="1914"/>
      <c r="AO44" s="1914"/>
      <c r="AP44" s="1914"/>
      <c r="AQ44" s="1914"/>
      <c r="AR44" s="1166" t="s">
        <v>489</v>
      </c>
      <c r="AS44" s="493" t="e">
        <f t="shared" si="38"/>
        <v>#DIV/0!</v>
      </c>
      <c r="AT44" s="1912" t="s">
        <v>302</v>
      </c>
      <c r="AU44" s="1913"/>
      <c r="AX44" s="789">
        <v>6</v>
      </c>
      <c r="AY44" s="1914" t="s">
        <v>491</v>
      </c>
      <c r="AZ44" s="1914"/>
      <c r="BA44" s="1914"/>
      <c r="BB44" s="1914"/>
      <c r="BC44" s="1914"/>
      <c r="BD44" s="1166" t="s">
        <v>489</v>
      </c>
      <c r="BE44" s="493" t="e">
        <f t="shared" si="39"/>
        <v>#DIV/0!</v>
      </c>
      <c r="BF44" s="1912" t="s">
        <v>302</v>
      </c>
      <c r="BG44" s="1913"/>
      <c r="BJ44" s="789">
        <v>6</v>
      </c>
      <c r="BK44" s="1914" t="s">
        <v>491</v>
      </c>
      <c r="BL44" s="1914"/>
      <c r="BM44" s="1914"/>
      <c r="BN44" s="1914"/>
      <c r="BO44" s="1914"/>
      <c r="BP44" s="1166" t="s">
        <v>489</v>
      </c>
      <c r="BQ44" s="493" t="e">
        <f t="shared" si="40"/>
        <v>#DIV/0!</v>
      </c>
      <c r="BR44" s="1912" t="s">
        <v>302</v>
      </c>
      <c r="BS44" s="1913"/>
      <c r="BV44" s="789">
        <v>6</v>
      </c>
      <c r="BW44" s="1914" t="s">
        <v>491</v>
      </c>
      <c r="BX44" s="1914"/>
      <c r="BY44" s="1914"/>
      <c r="BZ44" s="1914"/>
      <c r="CA44" s="1914"/>
      <c r="CB44" s="1166" t="s">
        <v>489</v>
      </c>
      <c r="CC44" s="493" t="e">
        <f t="shared" si="41"/>
        <v>#DIV/0!</v>
      </c>
      <c r="CD44" s="1912" t="s">
        <v>302</v>
      </c>
      <c r="CE44" s="1913"/>
      <c r="CH44" s="789">
        <v>6</v>
      </c>
      <c r="CI44" s="1914" t="s">
        <v>491</v>
      </c>
      <c r="CJ44" s="1914"/>
      <c r="CK44" s="1914"/>
      <c r="CL44" s="1914"/>
      <c r="CM44" s="1914"/>
      <c r="CN44" s="1166" t="s">
        <v>489</v>
      </c>
      <c r="CO44" s="493" t="e">
        <f>'1.2. System grzewczy'!BC65</f>
        <v>#DIV/0!</v>
      </c>
      <c r="CP44" s="1912" t="s">
        <v>302</v>
      </c>
      <c r="CQ44" s="1913"/>
      <c r="CT44" s="789">
        <v>6</v>
      </c>
      <c r="CU44" s="1914" t="s">
        <v>491</v>
      </c>
      <c r="CV44" s="1914"/>
      <c r="CW44" s="1914"/>
      <c r="CX44" s="1914"/>
      <c r="CY44" s="1914"/>
      <c r="CZ44" s="1166" t="s">
        <v>489</v>
      </c>
      <c r="DA44" s="493" t="e">
        <f>'1.2. System grzewczy'!BJ65</f>
        <v>#DIV/0!</v>
      </c>
      <c r="DB44" s="1912" t="s">
        <v>302</v>
      </c>
      <c r="DC44" s="1913"/>
      <c r="DF44" s="789">
        <v>6</v>
      </c>
      <c r="DG44" s="1914" t="s">
        <v>491</v>
      </c>
      <c r="DH44" s="1914"/>
      <c r="DI44" s="1914"/>
      <c r="DJ44" s="1914"/>
      <c r="DK44" s="1914"/>
      <c r="DL44" s="1166" t="s">
        <v>489</v>
      </c>
      <c r="DM44" s="493" t="e">
        <f t="shared" si="42"/>
        <v>#DIV/0!</v>
      </c>
      <c r="DN44" s="1912" t="s">
        <v>302</v>
      </c>
      <c r="DO44" s="1913"/>
      <c r="DR44" s="789">
        <v>6</v>
      </c>
      <c r="DS44" s="1914" t="s">
        <v>491</v>
      </c>
      <c r="DT44" s="1914"/>
      <c r="DU44" s="1914"/>
      <c r="DV44" s="1914"/>
      <c r="DW44" s="1914"/>
      <c r="DX44" s="1166" t="s">
        <v>489</v>
      </c>
      <c r="DY44" s="493" t="e">
        <f t="shared" si="43"/>
        <v>#DIV/0!</v>
      </c>
      <c r="DZ44" s="1912" t="s">
        <v>302</v>
      </c>
      <c r="EA44" s="1913"/>
      <c r="ED44" s="789">
        <v>6</v>
      </c>
      <c r="EE44" s="1914" t="s">
        <v>491</v>
      </c>
      <c r="EF44" s="1914"/>
      <c r="EG44" s="1914"/>
      <c r="EH44" s="1914"/>
      <c r="EI44" s="1914"/>
      <c r="EJ44" s="1166" t="s">
        <v>489</v>
      </c>
      <c r="EK44" s="493" t="e">
        <f t="shared" si="44"/>
        <v>#DIV/0!</v>
      </c>
      <c r="EL44" s="1912" t="s">
        <v>302</v>
      </c>
      <c r="EM44" s="1913"/>
      <c r="EP44" s="789">
        <v>6</v>
      </c>
      <c r="EQ44" s="1914" t="s">
        <v>491</v>
      </c>
      <c r="ER44" s="1914"/>
      <c r="ES44" s="1914"/>
      <c r="ET44" s="1914"/>
      <c r="EU44" s="1914"/>
      <c r="EV44" s="1166" t="s">
        <v>489</v>
      </c>
      <c r="EW44" s="493" t="e">
        <f t="shared" si="45"/>
        <v>#DIV/0!</v>
      </c>
      <c r="EX44" s="1912" t="s">
        <v>302</v>
      </c>
      <c r="EY44" s="1913"/>
      <c r="FB44" s="789">
        <v>6</v>
      </c>
      <c r="FC44" s="1914" t="s">
        <v>491</v>
      </c>
      <c r="FD44" s="1914"/>
      <c r="FE44" s="1914"/>
      <c r="FF44" s="1914"/>
      <c r="FG44" s="1914"/>
      <c r="FH44" s="1166" t="s">
        <v>489</v>
      </c>
      <c r="FI44" s="493" t="e">
        <f t="shared" si="46"/>
        <v>#DIV/0!</v>
      </c>
      <c r="FJ44" s="1912" t="s">
        <v>302</v>
      </c>
      <c r="FK44" s="1913"/>
      <c r="FN44" s="789">
        <v>6</v>
      </c>
      <c r="FO44" s="1914" t="s">
        <v>491</v>
      </c>
      <c r="FP44" s="1914"/>
      <c r="FQ44" s="1914"/>
      <c r="FR44" s="1914"/>
      <c r="FS44" s="1914"/>
      <c r="FT44" s="1166" t="s">
        <v>489</v>
      </c>
      <c r="FU44" s="493" t="e">
        <f t="shared" si="47"/>
        <v>#DIV/0!</v>
      </c>
      <c r="FV44" s="1912" t="s">
        <v>302</v>
      </c>
      <c r="FW44" s="1913"/>
      <c r="FZ44" s="789">
        <v>6</v>
      </c>
      <c r="GA44" s="1914" t="s">
        <v>491</v>
      </c>
      <c r="GB44" s="1914"/>
      <c r="GC44" s="1914"/>
      <c r="GD44" s="1914"/>
      <c r="GE44" s="1914"/>
      <c r="GF44" s="1166" t="s">
        <v>489</v>
      </c>
      <c r="GG44" s="493" t="e">
        <f t="shared" si="48"/>
        <v>#DIV/0!</v>
      </c>
      <c r="GH44" s="1912" t="s">
        <v>302</v>
      </c>
      <c r="GI44" s="1913"/>
      <c r="GL44" s="789">
        <v>6</v>
      </c>
      <c r="GM44" s="1914" t="s">
        <v>491</v>
      </c>
      <c r="GN44" s="1914"/>
      <c r="GO44" s="1914"/>
      <c r="GP44" s="1914"/>
      <c r="GQ44" s="1914"/>
      <c r="GR44" s="1166" t="s">
        <v>489</v>
      </c>
      <c r="GS44" s="493" t="e">
        <f t="shared" si="49"/>
        <v>#DIV/0!</v>
      </c>
      <c r="GT44" s="1912" t="s">
        <v>302</v>
      </c>
      <c r="GU44" s="1913"/>
    </row>
    <row r="45" spans="2:203" s="1178" customFormat="1" ht="15" customHeight="1" thickBot="1">
      <c r="B45" s="744">
        <v>7</v>
      </c>
      <c r="C45" s="1922" t="s">
        <v>492</v>
      </c>
      <c r="D45" s="1922"/>
      <c r="E45" s="1922"/>
      <c r="F45" s="1922"/>
      <c r="G45" s="1922"/>
      <c r="H45" s="1167" t="s">
        <v>493</v>
      </c>
      <c r="I45" s="1138">
        <v>0</v>
      </c>
      <c r="J45" s="1923" t="s">
        <v>302</v>
      </c>
      <c r="K45" s="1924"/>
      <c r="M45" s="1180"/>
      <c r="N45" s="744">
        <v>7</v>
      </c>
      <c r="O45" s="1922" t="s">
        <v>492</v>
      </c>
      <c r="P45" s="1922"/>
      <c r="Q45" s="1922"/>
      <c r="R45" s="1922"/>
      <c r="S45" s="1922"/>
      <c r="T45" s="1167" t="s">
        <v>493</v>
      </c>
      <c r="U45" s="1138">
        <v>0</v>
      </c>
      <c r="V45" s="1923" t="s">
        <v>302</v>
      </c>
      <c r="W45" s="1924"/>
      <c r="Z45" s="744">
        <v>7</v>
      </c>
      <c r="AA45" s="1922" t="s">
        <v>492</v>
      </c>
      <c r="AB45" s="1922"/>
      <c r="AC45" s="1922"/>
      <c r="AD45" s="1922"/>
      <c r="AE45" s="1922"/>
      <c r="AF45" s="1167" t="s">
        <v>493</v>
      </c>
      <c r="AG45" s="1138">
        <v>0</v>
      </c>
      <c r="AH45" s="1923" t="s">
        <v>302</v>
      </c>
      <c r="AI45" s="1924"/>
      <c r="AL45" s="744">
        <v>7</v>
      </c>
      <c r="AM45" s="1922" t="s">
        <v>492</v>
      </c>
      <c r="AN45" s="1922"/>
      <c r="AO45" s="1922"/>
      <c r="AP45" s="1922"/>
      <c r="AQ45" s="1922"/>
      <c r="AR45" s="1167" t="s">
        <v>493</v>
      </c>
      <c r="AS45" s="1138">
        <v>0</v>
      </c>
      <c r="AT45" s="1923" t="s">
        <v>302</v>
      </c>
      <c r="AU45" s="1924"/>
      <c r="AX45" s="744">
        <v>7</v>
      </c>
      <c r="AY45" s="1922" t="s">
        <v>492</v>
      </c>
      <c r="AZ45" s="1922"/>
      <c r="BA45" s="1922"/>
      <c r="BB45" s="1922"/>
      <c r="BC45" s="1922"/>
      <c r="BD45" s="1167" t="s">
        <v>493</v>
      </c>
      <c r="BE45" s="1138">
        <v>0</v>
      </c>
      <c r="BF45" s="1923" t="s">
        <v>302</v>
      </c>
      <c r="BG45" s="1924"/>
      <c r="BJ45" s="744">
        <v>7</v>
      </c>
      <c r="BK45" s="1922" t="s">
        <v>492</v>
      </c>
      <c r="BL45" s="1922"/>
      <c r="BM45" s="1922"/>
      <c r="BN45" s="1922"/>
      <c r="BO45" s="1922"/>
      <c r="BP45" s="1167" t="s">
        <v>493</v>
      </c>
      <c r="BQ45" s="1138">
        <v>0</v>
      </c>
      <c r="BR45" s="1923" t="s">
        <v>302</v>
      </c>
      <c r="BS45" s="1924"/>
      <c r="BV45" s="744">
        <v>7</v>
      </c>
      <c r="BW45" s="1922" t="s">
        <v>492</v>
      </c>
      <c r="BX45" s="1922"/>
      <c r="BY45" s="1922"/>
      <c r="BZ45" s="1922"/>
      <c r="CA45" s="1922"/>
      <c r="CB45" s="1167" t="s">
        <v>493</v>
      </c>
      <c r="CC45" s="1138">
        <v>0</v>
      </c>
      <c r="CD45" s="1923" t="s">
        <v>302</v>
      </c>
      <c r="CE45" s="1924"/>
      <c r="CH45" s="744">
        <v>7</v>
      </c>
      <c r="CI45" s="1922" t="s">
        <v>492</v>
      </c>
      <c r="CJ45" s="1922"/>
      <c r="CK45" s="1922"/>
      <c r="CL45" s="1922"/>
      <c r="CM45" s="1922"/>
      <c r="CN45" s="1167" t="s">
        <v>493</v>
      </c>
      <c r="CO45" s="1138">
        <f>'1.2. System grzewczy'!BC68</f>
        <v>0</v>
      </c>
      <c r="CP45" s="1923" t="s">
        <v>302</v>
      </c>
      <c r="CQ45" s="1924"/>
      <c r="CT45" s="744">
        <v>7</v>
      </c>
      <c r="CU45" s="1922" t="s">
        <v>492</v>
      </c>
      <c r="CV45" s="1922"/>
      <c r="CW45" s="1922"/>
      <c r="CX45" s="1922"/>
      <c r="CY45" s="1922"/>
      <c r="CZ45" s="1167" t="s">
        <v>493</v>
      </c>
      <c r="DA45" s="1138">
        <f>'1.2. System grzewczy'!BJ68</f>
        <v>0</v>
      </c>
      <c r="DB45" s="1923" t="s">
        <v>302</v>
      </c>
      <c r="DC45" s="1924"/>
      <c r="DF45" s="744">
        <v>7</v>
      </c>
      <c r="DG45" s="1922" t="s">
        <v>492</v>
      </c>
      <c r="DH45" s="1922"/>
      <c r="DI45" s="1922"/>
      <c r="DJ45" s="1922"/>
      <c r="DK45" s="1922"/>
      <c r="DL45" s="1167" t="s">
        <v>493</v>
      </c>
      <c r="DM45" s="1138">
        <f>DA45</f>
        <v>0</v>
      </c>
      <c r="DN45" s="1923" t="s">
        <v>302</v>
      </c>
      <c r="DO45" s="1924"/>
      <c r="DR45" s="744">
        <v>7</v>
      </c>
      <c r="DS45" s="1922" t="s">
        <v>492</v>
      </c>
      <c r="DT45" s="1922"/>
      <c r="DU45" s="1922"/>
      <c r="DV45" s="1922"/>
      <c r="DW45" s="1922"/>
      <c r="DX45" s="1167" t="s">
        <v>493</v>
      </c>
      <c r="DY45" s="1138">
        <f>DM45</f>
        <v>0</v>
      </c>
      <c r="DZ45" s="1923" t="s">
        <v>302</v>
      </c>
      <c r="EA45" s="1924"/>
      <c r="ED45" s="744">
        <v>7</v>
      </c>
      <c r="EE45" s="1922" t="s">
        <v>492</v>
      </c>
      <c r="EF45" s="1922"/>
      <c r="EG45" s="1922"/>
      <c r="EH45" s="1922"/>
      <c r="EI45" s="1922"/>
      <c r="EJ45" s="1167" t="s">
        <v>493</v>
      </c>
      <c r="EK45" s="1138">
        <f>DY45</f>
        <v>0</v>
      </c>
      <c r="EL45" s="1923" t="s">
        <v>302</v>
      </c>
      <c r="EM45" s="1924"/>
      <c r="EP45" s="744">
        <v>7</v>
      </c>
      <c r="EQ45" s="1922" t="s">
        <v>492</v>
      </c>
      <c r="ER45" s="1922"/>
      <c r="ES45" s="1922"/>
      <c r="ET45" s="1922"/>
      <c r="EU45" s="1922"/>
      <c r="EV45" s="1167" t="s">
        <v>493</v>
      </c>
      <c r="EW45" s="1138">
        <f>EK45</f>
        <v>0</v>
      </c>
      <c r="EX45" s="1923" t="s">
        <v>302</v>
      </c>
      <c r="EY45" s="1924"/>
      <c r="FB45" s="744">
        <v>7</v>
      </c>
      <c r="FC45" s="1922" t="s">
        <v>492</v>
      </c>
      <c r="FD45" s="1922"/>
      <c r="FE45" s="1922"/>
      <c r="FF45" s="1922"/>
      <c r="FG45" s="1922"/>
      <c r="FH45" s="1167" t="s">
        <v>493</v>
      </c>
      <c r="FI45" s="1138">
        <f>EW45</f>
        <v>0</v>
      </c>
      <c r="FJ45" s="1923" t="s">
        <v>302</v>
      </c>
      <c r="FK45" s="1924"/>
      <c r="FN45" s="744">
        <v>7</v>
      </c>
      <c r="FO45" s="1922" t="s">
        <v>492</v>
      </c>
      <c r="FP45" s="1922"/>
      <c r="FQ45" s="1922"/>
      <c r="FR45" s="1922"/>
      <c r="FS45" s="1922"/>
      <c r="FT45" s="1167" t="s">
        <v>493</v>
      </c>
      <c r="FU45" s="1138">
        <f>FI45</f>
        <v>0</v>
      </c>
      <c r="FV45" s="1923" t="s">
        <v>302</v>
      </c>
      <c r="FW45" s="1924"/>
      <c r="FZ45" s="744">
        <v>7</v>
      </c>
      <c r="GA45" s="1922" t="s">
        <v>492</v>
      </c>
      <c r="GB45" s="1922"/>
      <c r="GC45" s="1922"/>
      <c r="GD45" s="1922"/>
      <c r="GE45" s="1922"/>
      <c r="GF45" s="1167" t="s">
        <v>493</v>
      </c>
      <c r="GG45" s="1138">
        <f>FU45</f>
        <v>0</v>
      </c>
      <c r="GH45" s="1923" t="s">
        <v>302</v>
      </c>
      <c r="GI45" s="1924"/>
      <c r="GL45" s="744">
        <v>7</v>
      </c>
      <c r="GM45" s="1922" t="s">
        <v>492</v>
      </c>
      <c r="GN45" s="1922"/>
      <c r="GO45" s="1922"/>
      <c r="GP45" s="1922"/>
      <c r="GQ45" s="1922"/>
      <c r="GR45" s="1167" t="s">
        <v>493</v>
      </c>
      <c r="GS45" s="1138">
        <f>GG45</f>
        <v>0</v>
      </c>
      <c r="GT45" s="1923" t="s">
        <v>302</v>
      </c>
      <c r="GU45" s="1924"/>
    </row>
    <row r="46" spans="2:203" s="1178" customFormat="1" ht="15" customHeight="1" thickBot="1">
      <c r="B46" s="413"/>
      <c r="C46" s="1186"/>
      <c r="D46" s="1186"/>
      <c r="E46" s="1186"/>
      <c r="F46" s="1186"/>
      <c r="G46" s="1186"/>
      <c r="I46" s="1187"/>
      <c r="M46" s="1180"/>
      <c r="N46" s="840"/>
      <c r="O46" s="1186"/>
      <c r="P46" s="1186"/>
      <c r="Q46" s="1186"/>
      <c r="R46" s="1186"/>
      <c r="S46" s="1186"/>
      <c r="U46" s="1187"/>
      <c r="Z46" s="840"/>
      <c r="AA46" s="1186"/>
      <c r="AB46" s="1186"/>
      <c r="AC46" s="1186"/>
      <c r="AD46" s="1186"/>
      <c r="AE46" s="1186"/>
      <c r="AG46" s="1187"/>
      <c r="AL46" s="840"/>
      <c r="AM46" s="1186"/>
      <c r="AN46" s="1186"/>
      <c r="AO46" s="1186"/>
      <c r="AP46" s="1186"/>
      <c r="AQ46" s="1186"/>
      <c r="AS46" s="1187"/>
      <c r="AX46" s="840"/>
      <c r="AY46" s="1269"/>
      <c r="AZ46" s="1186"/>
      <c r="BA46" s="1186"/>
      <c r="BB46" s="1186"/>
      <c r="BC46" s="1186"/>
      <c r="BE46" s="1187"/>
      <c r="BJ46" s="840"/>
      <c r="BK46" s="1269"/>
      <c r="BL46" s="1186"/>
      <c r="BM46" s="1186"/>
      <c r="BN46" s="1186"/>
      <c r="BO46" s="1186"/>
      <c r="BQ46" s="1187"/>
      <c r="BV46" s="840"/>
      <c r="BW46" s="1186"/>
      <c r="BX46" s="1186"/>
      <c r="BY46" s="1186"/>
      <c r="BZ46" s="1186"/>
      <c r="CA46" s="1186"/>
      <c r="CC46" s="1187"/>
      <c r="CH46" s="840"/>
      <c r="CI46" s="1186"/>
      <c r="CJ46" s="1186"/>
      <c r="CK46" s="1186"/>
      <c r="CL46" s="1186"/>
      <c r="CM46" s="1186"/>
      <c r="CO46" s="1187"/>
      <c r="CT46" s="840"/>
      <c r="CU46" s="1186"/>
      <c r="CV46" s="1186"/>
      <c r="CW46" s="1186"/>
      <c r="CX46" s="1186"/>
      <c r="CY46" s="1186"/>
      <c r="DA46" s="1187"/>
      <c r="DF46" s="840"/>
      <c r="DG46" s="1186"/>
      <c r="DH46" s="1186"/>
      <c r="DI46" s="1186"/>
      <c r="DJ46" s="1186"/>
      <c r="DK46" s="1186"/>
      <c r="DM46" s="1187"/>
      <c r="DR46" s="840"/>
      <c r="DS46" s="1186"/>
      <c r="DT46" s="1186"/>
      <c r="DU46" s="1186"/>
      <c r="DV46" s="1186"/>
      <c r="DW46" s="1186"/>
      <c r="DY46" s="1187"/>
      <c r="ED46" s="840"/>
      <c r="EE46" s="1186"/>
      <c r="EF46" s="1186"/>
      <c r="EG46" s="1186"/>
      <c r="EH46" s="1186"/>
      <c r="EI46" s="1186"/>
      <c r="EK46" s="1187"/>
      <c r="EP46" s="840"/>
      <c r="EQ46" s="1186"/>
      <c r="ER46" s="1186"/>
      <c r="ES46" s="1186"/>
      <c r="ET46" s="1186"/>
      <c r="EU46" s="1186"/>
      <c r="EW46" s="1187"/>
      <c r="FB46" s="840"/>
      <c r="FC46" s="1186"/>
      <c r="FD46" s="1186"/>
      <c r="FE46" s="1186"/>
      <c r="FF46" s="1186"/>
      <c r="FG46" s="1186"/>
      <c r="FI46" s="1187"/>
      <c r="FN46" s="840"/>
      <c r="FO46" s="1186"/>
      <c r="FP46" s="1186"/>
      <c r="FQ46" s="1186"/>
      <c r="FR46" s="1186"/>
      <c r="FS46" s="1186"/>
      <c r="FU46" s="1187"/>
      <c r="FZ46" s="840"/>
      <c r="GA46" s="1186"/>
      <c r="GB46" s="1186"/>
      <c r="GC46" s="1186"/>
      <c r="GD46" s="1186"/>
      <c r="GE46" s="1186"/>
      <c r="GG46" s="1187"/>
      <c r="GL46" s="840"/>
      <c r="GM46" s="1186"/>
      <c r="GN46" s="1186"/>
      <c r="GO46" s="1186"/>
      <c r="GP46" s="1186"/>
      <c r="GQ46" s="1186"/>
      <c r="GS46" s="1187"/>
    </row>
    <row r="47" spans="2:203" s="1178" customFormat="1" ht="15" customHeight="1" thickBot="1">
      <c r="B47" s="71" t="s">
        <v>97</v>
      </c>
      <c r="C47" s="1903" t="s">
        <v>496</v>
      </c>
      <c r="D47" s="1903"/>
      <c r="E47" s="1903"/>
      <c r="F47" s="1903"/>
      <c r="G47" s="1903"/>
      <c r="H47" s="1903"/>
      <c r="I47" s="1903"/>
      <c r="J47" s="1903"/>
      <c r="K47" s="1904"/>
      <c r="M47" s="1180"/>
      <c r="N47" s="71" t="s">
        <v>97</v>
      </c>
      <c r="O47" s="1903" t="s">
        <v>497</v>
      </c>
      <c r="P47" s="1903"/>
      <c r="Q47" s="1903"/>
      <c r="R47" s="1903"/>
      <c r="S47" s="1903"/>
      <c r="T47" s="1903"/>
      <c r="U47" s="1903"/>
      <c r="V47" s="1903"/>
      <c r="W47" s="1904"/>
      <c r="Z47" s="71" t="s">
        <v>97</v>
      </c>
      <c r="AA47" s="1903" t="s">
        <v>497</v>
      </c>
      <c r="AB47" s="1903"/>
      <c r="AC47" s="1903"/>
      <c r="AD47" s="1903"/>
      <c r="AE47" s="1903"/>
      <c r="AF47" s="1903"/>
      <c r="AG47" s="1903"/>
      <c r="AH47" s="1903"/>
      <c r="AI47" s="1904"/>
      <c r="AL47" s="71" t="s">
        <v>97</v>
      </c>
      <c r="AM47" s="1903" t="s">
        <v>497</v>
      </c>
      <c r="AN47" s="1903"/>
      <c r="AO47" s="1903"/>
      <c r="AP47" s="1903"/>
      <c r="AQ47" s="1903"/>
      <c r="AR47" s="1903"/>
      <c r="AS47" s="1903"/>
      <c r="AT47" s="1903"/>
      <c r="AU47" s="1904"/>
      <c r="AX47" s="71" t="s">
        <v>97</v>
      </c>
      <c r="AY47" s="1903" t="s">
        <v>497</v>
      </c>
      <c r="AZ47" s="1903"/>
      <c r="BA47" s="1903"/>
      <c r="BB47" s="1903"/>
      <c r="BC47" s="1903"/>
      <c r="BD47" s="1903"/>
      <c r="BE47" s="1903"/>
      <c r="BF47" s="1903"/>
      <c r="BG47" s="1904"/>
      <c r="BJ47" s="71" t="s">
        <v>97</v>
      </c>
      <c r="BK47" s="1903" t="s">
        <v>497</v>
      </c>
      <c r="BL47" s="1903"/>
      <c r="BM47" s="1903"/>
      <c r="BN47" s="1903"/>
      <c r="BO47" s="1903"/>
      <c r="BP47" s="1903"/>
      <c r="BQ47" s="1903"/>
      <c r="BR47" s="1903"/>
      <c r="BS47" s="1904"/>
      <c r="BV47" s="71" t="s">
        <v>97</v>
      </c>
      <c r="BW47" s="1903" t="s">
        <v>497</v>
      </c>
      <c r="BX47" s="1903"/>
      <c r="BY47" s="1903"/>
      <c r="BZ47" s="1903"/>
      <c r="CA47" s="1903"/>
      <c r="CB47" s="1903"/>
      <c r="CC47" s="1903"/>
      <c r="CD47" s="1903"/>
      <c r="CE47" s="1904"/>
      <c r="CH47" s="71" t="s">
        <v>97</v>
      </c>
      <c r="CI47" s="1903" t="s">
        <v>497</v>
      </c>
      <c r="CJ47" s="1903"/>
      <c r="CK47" s="1903"/>
      <c r="CL47" s="1903"/>
      <c r="CM47" s="1903"/>
      <c r="CN47" s="1903"/>
      <c r="CO47" s="1903"/>
      <c r="CP47" s="1903"/>
      <c r="CQ47" s="1904"/>
      <c r="CT47" s="71" t="s">
        <v>97</v>
      </c>
      <c r="CU47" s="1903" t="s">
        <v>497</v>
      </c>
      <c r="CV47" s="1903"/>
      <c r="CW47" s="1903"/>
      <c r="CX47" s="1903"/>
      <c r="CY47" s="1903"/>
      <c r="CZ47" s="1903"/>
      <c r="DA47" s="1903"/>
      <c r="DB47" s="1903"/>
      <c r="DC47" s="1904"/>
      <c r="DF47" s="71" t="s">
        <v>97</v>
      </c>
      <c r="DG47" s="1903" t="s">
        <v>497</v>
      </c>
      <c r="DH47" s="1903"/>
      <c r="DI47" s="1903"/>
      <c r="DJ47" s="1903"/>
      <c r="DK47" s="1903"/>
      <c r="DL47" s="1903"/>
      <c r="DM47" s="1903"/>
      <c r="DN47" s="1903"/>
      <c r="DO47" s="1904"/>
      <c r="DR47" s="71" t="s">
        <v>97</v>
      </c>
      <c r="DS47" s="1903" t="s">
        <v>497</v>
      </c>
      <c r="DT47" s="1903"/>
      <c r="DU47" s="1903"/>
      <c r="DV47" s="1903"/>
      <c r="DW47" s="1903"/>
      <c r="DX47" s="1903"/>
      <c r="DY47" s="1903"/>
      <c r="DZ47" s="1903"/>
      <c r="EA47" s="1904"/>
      <c r="ED47" s="71" t="s">
        <v>97</v>
      </c>
      <c r="EE47" s="1903" t="s">
        <v>497</v>
      </c>
      <c r="EF47" s="1903"/>
      <c r="EG47" s="1903"/>
      <c r="EH47" s="1903"/>
      <c r="EI47" s="1903"/>
      <c r="EJ47" s="1903"/>
      <c r="EK47" s="1903"/>
      <c r="EL47" s="1903"/>
      <c r="EM47" s="1904"/>
      <c r="EP47" s="71" t="s">
        <v>97</v>
      </c>
      <c r="EQ47" s="1903" t="s">
        <v>497</v>
      </c>
      <c r="ER47" s="1903"/>
      <c r="ES47" s="1903"/>
      <c r="ET47" s="1903"/>
      <c r="EU47" s="1903"/>
      <c r="EV47" s="1903"/>
      <c r="EW47" s="1903"/>
      <c r="EX47" s="1903"/>
      <c r="EY47" s="1904"/>
      <c r="FB47" s="71" t="s">
        <v>97</v>
      </c>
      <c r="FC47" s="1903" t="s">
        <v>497</v>
      </c>
      <c r="FD47" s="1903"/>
      <c r="FE47" s="1903"/>
      <c r="FF47" s="1903"/>
      <c r="FG47" s="1903"/>
      <c r="FH47" s="1903"/>
      <c r="FI47" s="1903"/>
      <c r="FJ47" s="1903"/>
      <c r="FK47" s="1904"/>
      <c r="FN47" s="71" t="s">
        <v>97</v>
      </c>
      <c r="FO47" s="1903" t="s">
        <v>497</v>
      </c>
      <c r="FP47" s="1903"/>
      <c r="FQ47" s="1903"/>
      <c r="FR47" s="1903"/>
      <c r="FS47" s="1903"/>
      <c r="FT47" s="1903"/>
      <c r="FU47" s="1903"/>
      <c r="FV47" s="1903"/>
      <c r="FW47" s="1904"/>
      <c r="FZ47" s="71" t="s">
        <v>97</v>
      </c>
      <c r="GA47" s="1903" t="s">
        <v>497</v>
      </c>
      <c r="GB47" s="1903"/>
      <c r="GC47" s="1903"/>
      <c r="GD47" s="1903"/>
      <c r="GE47" s="1903"/>
      <c r="GF47" s="1903"/>
      <c r="GG47" s="1903"/>
      <c r="GH47" s="1903"/>
      <c r="GI47" s="1904"/>
      <c r="GL47" s="71" t="s">
        <v>97</v>
      </c>
      <c r="GM47" s="1903" t="s">
        <v>497</v>
      </c>
      <c r="GN47" s="1903"/>
      <c r="GO47" s="1903"/>
      <c r="GP47" s="1903"/>
      <c r="GQ47" s="1903"/>
      <c r="GR47" s="1903"/>
      <c r="GS47" s="1903"/>
      <c r="GT47" s="1903"/>
      <c r="GU47" s="1904"/>
    </row>
    <row r="48" spans="2:203" s="1178" customFormat="1" ht="15" customHeight="1">
      <c r="B48" s="741">
        <v>1</v>
      </c>
      <c r="C48" s="1940" t="s">
        <v>498</v>
      </c>
      <c r="D48" s="1940"/>
      <c r="E48" s="1940"/>
      <c r="F48" s="1940"/>
      <c r="G48" s="1940"/>
      <c r="H48" s="1165" t="s">
        <v>499</v>
      </c>
      <c r="I48" s="527">
        <f>'1.2. System grzewczy'!F94</f>
        <v>0</v>
      </c>
      <c r="J48" s="1906" t="s">
        <v>257</v>
      </c>
      <c r="K48" s="1907"/>
      <c r="M48" s="1180"/>
      <c r="N48" s="741">
        <v>1</v>
      </c>
      <c r="O48" s="1940" t="s">
        <v>498</v>
      </c>
      <c r="P48" s="1940"/>
      <c r="Q48" s="1940"/>
      <c r="R48" s="1940"/>
      <c r="S48" s="1940"/>
      <c r="T48" s="1165" t="s">
        <v>499</v>
      </c>
      <c r="U48" s="527">
        <f>I48</f>
        <v>0</v>
      </c>
      <c r="V48" s="1906" t="s">
        <v>257</v>
      </c>
      <c r="W48" s="1907"/>
      <c r="Z48" s="741">
        <v>1</v>
      </c>
      <c r="AA48" s="1940" t="s">
        <v>498</v>
      </c>
      <c r="AB48" s="1940"/>
      <c r="AC48" s="1940"/>
      <c r="AD48" s="1940"/>
      <c r="AE48" s="1940"/>
      <c r="AF48" s="1165" t="s">
        <v>499</v>
      </c>
      <c r="AG48" s="527">
        <f>U48</f>
        <v>0</v>
      </c>
      <c r="AH48" s="1906" t="s">
        <v>257</v>
      </c>
      <c r="AI48" s="1907"/>
      <c r="AL48" s="741">
        <v>1</v>
      </c>
      <c r="AM48" s="1940" t="s">
        <v>498</v>
      </c>
      <c r="AN48" s="1940"/>
      <c r="AO48" s="1940"/>
      <c r="AP48" s="1940"/>
      <c r="AQ48" s="1940"/>
      <c r="AR48" s="1165" t="s">
        <v>499</v>
      </c>
      <c r="AS48" s="527">
        <f>AG48</f>
        <v>0</v>
      </c>
      <c r="AT48" s="1906" t="s">
        <v>257</v>
      </c>
      <c r="AU48" s="1907"/>
      <c r="AX48" s="741">
        <v>1</v>
      </c>
      <c r="AY48" s="1940" t="s">
        <v>498</v>
      </c>
      <c r="AZ48" s="1940"/>
      <c r="BA48" s="1940"/>
      <c r="BB48" s="1940"/>
      <c r="BC48" s="1940"/>
      <c r="BD48" s="1165" t="s">
        <v>499</v>
      </c>
      <c r="BE48" s="527">
        <f>'1.2. System grzewczy'!AG98</f>
        <v>0</v>
      </c>
      <c r="BF48" s="1906" t="s">
        <v>257</v>
      </c>
      <c r="BG48" s="1907"/>
      <c r="BJ48" s="741">
        <v>1</v>
      </c>
      <c r="BK48" s="1940" t="s">
        <v>498</v>
      </c>
      <c r="BL48" s="1940"/>
      <c r="BM48" s="1940"/>
      <c r="BN48" s="1940"/>
      <c r="BO48" s="1940"/>
      <c r="BP48" s="1165" t="s">
        <v>499</v>
      </c>
      <c r="BQ48" s="527">
        <f>BE48</f>
        <v>0</v>
      </c>
      <c r="BR48" s="1906" t="s">
        <v>257</v>
      </c>
      <c r="BS48" s="1907"/>
      <c r="BV48" s="741">
        <v>1</v>
      </c>
      <c r="BW48" s="1940" t="s">
        <v>498</v>
      </c>
      <c r="BX48" s="1940"/>
      <c r="BY48" s="1940"/>
      <c r="BZ48" s="1940"/>
      <c r="CA48" s="1940"/>
      <c r="CB48" s="1165" t="s">
        <v>499</v>
      </c>
      <c r="CC48" s="527">
        <f>BQ48</f>
        <v>0</v>
      </c>
      <c r="CD48" s="1906" t="s">
        <v>257</v>
      </c>
      <c r="CE48" s="1907"/>
      <c r="CH48" s="741">
        <v>1</v>
      </c>
      <c r="CI48" s="1940" t="s">
        <v>498</v>
      </c>
      <c r="CJ48" s="1940"/>
      <c r="CK48" s="1940"/>
      <c r="CL48" s="1940"/>
      <c r="CM48" s="1940"/>
      <c r="CN48" s="1165" t="s">
        <v>499</v>
      </c>
      <c r="CO48" s="527">
        <f>CC48</f>
        <v>0</v>
      </c>
      <c r="CP48" s="1906" t="s">
        <v>257</v>
      </c>
      <c r="CQ48" s="1907"/>
      <c r="CT48" s="741">
        <v>1</v>
      </c>
      <c r="CU48" s="1940" t="s">
        <v>498</v>
      </c>
      <c r="CV48" s="1940"/>
      <c r="CW48" s="1940"/>
      <c r="CX48" s="1940"/>
      <c r="CY48" s="1940"/>
      <c r="CZ48" s="1165" t="s">
        <v>499</v>
      </c>
      <c r="DA48" s="527">
        <f>CO48</f>
        <v>0</v>
      </c>
      <c r="DB48" s="1906" t="s">
        <v>257</v>
      </c>
      <c r="DC48" s="1907"/>
      <c r="DF48" s="741">
        <v>1</v>
      </c>
      <c r="DG48" s="1940" t="s">
        <v>498</v>
      </c>
      <c r="DH48" s="1940"/>
      <c r="DI48" s="1940"/>
      <c r="DJ48" s="1940"/>
      <c r="DK48" s="1940"/>
      <c r="DL48" s="1165" t="s">
        <v>499</v>
      </c>
      <c r="DM48" s="527">
        <f>DA48</f>
        <v>0</v>
      </c>
      <c r="DN48" s="1906" t="s">
        <v>257</v>
      </c>
      <c r="DO48" s="1907"/>
      <c r="DR48" s="741">
        <v>1</v>
      </c>
      <c r="DS48" s="1940" t="s">
        <v>498</v>
      </c>
      <c r="DT48" s="1940"/>
      <c r="DU48" s="1940"/>
      <c r="DV48" s="1940"/>
      <c r="DW48" s="1940"/>
      <c r="DX48" s="1165" t="s">
        <v>499</v>
      </c>
      <c r="DY48" s="527">
        <f>DM48</f>
        <v>0</v>
      </c>
      <c r="DZ48" s="1906" t="s">
        <v>257</v>
      </c>
      <c r="EA48" s="1907"/>
      <c r="ED48" s="741">
        <v>1</v>
      </c>
      <c r="EE48" s="1940" t="s">
        <v>498</v>
      </c>
      <c r="EF48" s="1940"/>
      <c r="EG48" s="1940"/>
      <c r="EH48" s="1940"/>
      <c r="EI48" s="1940"/>
      <c r="EJ48" s="1165" t="s">
        <v>499</v>
      </c>
      <c r="EK48" s="527">
        <f>DY48</f>
        <v>0</v>
      </c>
      <c r="EL48" s="1906" t="s">
        <v>257</v>
      </c>
      <c r="EM48" s="1907"/>
      <c r="EP48" s="741">
        <v>1</v>
      </c>
      <c r="EQ48" s="1940" t="s">
        <v>498</v>
      </c>
      <c r="ER48" s="1940"/>
      <c r="ES48" s="1940"/>
      <c r="ET48" s="1940"/>
      <c r="EU48" s="1940"/>
      <c r="EV48" s="1165" t="s">
        <v>499</v>
      </c>
      <c r="EW48" s="527">
        <f>EK48</f>
        <v>0</v>
      </c>
      <c r="EX48" s="1906" t="s">
        <v>257</v>
      </c>
      <c r="EY48" s="1907"/>
      <c r="FB48" s="741">
        <v>1</v>
      </c>
      <c r="FC48" s="1940" t="s">
        <v>498</v>
      </c>
      <c r="FD48" s="1940"/>
      <c r="FE48" s="1940"/>
      <c r="FF48" s="1940"/>
      <c r="FG48" s="1940"/>
      <c r="FH48" s="1165" t="s">
        <v>499</v>
      </c>
      <c r="FI48" s="527">
        <f>EW48</f>
        <v>0</v>
      </c>
      <c r="FJ48" s="1906" t="s">
        <v>257</v>
      </c>
      <c r="FK48" s="1907"/>
      <c r="FN48" s="741">
        <v>1</v>
      </c>
      <c r="FO48" s="1940" t="s">
        <v>498</v>
      </c>
      <c r="FP48" s="1940"/>
      <c r="FQ48" s="1940"/>
      <c r="FR48" s="1940"/>
      <c r="FS48" s="1940"/>
      <c r="FT48" s="1165" t="s">
        <v>499</v>
      </c>
      <c r="FU48" s="527">
        <f>FI48</f>
        <v>0</v>
      </c>
      <c r="FV48" s="1906" t="s">
        <v>257</v>
      </c>
      <c r="FW48" s="1907"/>
      <c r="FZ48" s="741">
        <v>1</v>
      </c>
      <c r="GA48" s="1940" t="s">
        <v>498</v>
      </c>
      <c r="GB48" s="1940"/>
      <c r="GC48" s="1940"/>
      <c r="GD48" s="1940"/>
      <c r="GE48" s="1940"/>
      <c r="GF48" s="1165" t="s">
        <v>499</v>
      </c>
      <c r="GG48" s="527">
        <f>FU48</f>
        <v>0</v>
      </c>
      <c r="GH48" s="1906" t="s">
        <v>257</v>
      </c>
      <c r="GI48" s="1907"/>
      <c r="GL48" s="741">
        <v>1</v>
      </c>
      <c r="GM48" s="1940" t="s">
        <v>498</v>
      </c>
      <c r="GN48" s="1940"/>
      <c r="GO48" s="1940"/>
      <c r="GP48" s="1940"/>
      <c r="GQ48" s="1940"/>
      <c r="GR48" s="1165" t="s">
        <v>499</v>
      </c>
      <c r="GS48" s="527">
        <f>GG48</f>
        <v>0</v>
      </c>
      <c r="GT48" s="1906" t="s">
        <v>257</v>
      </c>
      <c r="GU48" s="1907"/>
    </row>
    <row r="49" spans="2:203" s="1178" customFormat="1" ht="15" customHeight="1">
      <c r="B49" s="789">
        <v>2</v>
      </c>
      <c r="C49" s="1884" t="s">
        <v>500</v>
      </c>
      <c r="D49" s="1885"/>
      <c r="E49" s="1858"/>
      <c r="F49" s="1858"/>
      <c r="G49" s="1859"/>
      <c r="H49" s="1166" t="s">
        <v>501</v>
      </c>
      <c r="I49" s="493">
        <f>'1.2. System grzewczy'!F98</f>
        <v>0</v>
      </c>
      <c r="J49" s="1912" t="s">
        <v>302</v>
      </c>
      <c r="K49" s="1913"/>
      <c r="M49" s="1180"/>
      <c r="N49" s="789">
        <v>2</v>
      </c>
      <c r="O49" s="1884" t="s">
        <v>500</v>
      </c>
      <c r="P49" s="1885"/>
      <c r="Q49" s="1858"/>
      <c r="R49" s="1858"/>
      <c r="S49" s="1859"/>
      <c r="T49" s="1166" t="s">
        <v>501</v>
      </c>
      <c r="U49" s="493">
        <f>I49</f>
        <v>0</v>
      </c>
      <c r="V49" s="1912" t="s">
        <v>302</v>
      </c>
      <c r="W49" s="1913"/>
      <c r="Z49" s="789">
        <v>2</v>
      </c>
      <c r="AA49" s="1884" t="s">
        <v>500</v>
      </c>
      <c r="AB49" s="1885"/>
      <c r="AC49" s="1858"/>
      <c r="AD49" s="1858"/>
      <c r="AE49" s="1859"/>
      <c r="AF49" s="1166" t="s">
        <v>501</v>
      </c>
      <c r="AG49" s="493">
        <f>U49</f>
        <v>0</v>
      </c>
      <c r="AH49" s="1912" t="s">
        <v>302</v>
      </c>
      <c r="AI49" s="1913"/>
      <c r="AL49" s="789">
        <v>2</v>
      </c>
      <c r="AM49" s="1884" t="s">
        <v>500</v>
      </c>
      <c r="AN49" s="1885"/>
      <c r="AO49" s="1858"/>
      <c r="AP49" s="1858"/>
      <c r="AQ49" s="1859"/>
      <c r="AR49" s="1166" t="s">
        <v>501</v>
      </c>
      <c r="AS49" s="493">
        <f>AG49</f>
        <v>0</v>
      </c>
      <c r="AT49" s="1912" t="s">
        <v>302</v>
      </c>
      <c r="AU49" s="1913"/>
      <c r="AX49" s="789">
        <v>2</v>
      </c>
      <c r="AY49" s="1884" t="s">
        <v>500</v>
      </c>
      <c r="AZ49" s="1885"/>
      <c r="BA49" s="1858"/>
      <c r="BB49" s="1858"/>
      <c r="BC49" s="1859"/>
      <c r="BD49" s="1166" t="s">
        <v>501</v>
      </c>
      <c r="BE49" s="493">
        <f>'1.2. System grzewczy'!AH98</f>
        <v>0</v>
      </c>
      <c r="BF49" s="1912" t="s">
        <v>302</v>
      </c>
      <c r="BG49" s="1913"/>
      <c r="BJ49" s="789">
        <v>2</v>
      </c>
      <c r="BK49" s="1884" t="s">
        <v>500</v>
      </c>
      <c r="BL49" s="1885"/>
      <c r="BM49" s="1858"/>
      <c r="BN49" s="1858"/>
      <c r="BO49" s="1859"/>
      <c r="BP49" s="1166" t="s">
        <v>501</v>
      </c>
      <c r="BQ49" s="493">
        <f>BE49</f>
        <v>0</v>
      </c>
      <c r="BR49" s="1912" t="s">
        <v>302</v>
      </c>
      <c r="BS49" s="1913"/>
      <c r="BV49" s="789">
        <v>2</v>
      </c>
      <c r="BW49" s="1884" t="s">
        <v>500</v>
      </c>
      <c r="BX49" s="1885"/>
      <c r="BY49" s="1858"/>
      <c r="BZ49" s="1858"/>
      <c r="CA49" s="1859"/>
      <c r="CB49" s="1166" t="s">
        <v>501</v>
      </c>
      <c r="CC49" s="493">
        <f>BQ49</f>
        <v>0</v>
      </c>
      <c r="CD49" s="1912" t="s">
        <v>302</v>
      </c>
      <c r="CE49" s="1913"/>
      <c r="CH49" s="789">
        <v>2</v>
      </c>
      <c r="CI49" s="1884" t="s">
        <v>500</v>
      </c>
      <c r="CJ49" s="1885"/>
      <c r="CK49" s="1858"/>
      <c r="CL49" s="1858"/>
      <c r="CM49" s="1859"/>
      <c r="CN49" s="1166" t="s">
        <v>501</v>
      </c>
      <c r="CO49" s="493">
        <f>'1.2. System grzewczy'!BC98</f>
        <v>0</v>
      </c>
      <c r="CP49" s="1912" t="s">
        <v>302</v>
      </c>
      <c r="CQ49" s="1913"/>
      <c r="CT49" s="789">
        <v>2</v>
      </c>
      <c r="CU49" s="1884" t="s">
        <v>500</v>
      </c>
      <c r="CV49" s="1885"/>
      <c r="CW49" s="1858"/>
      <c r="CX49" s="1858"/>
      <c r="CY49" s="1859"/>
      <c r="CZ49" s="1166" t="s">
        <v>501</v>
      </c>
      <c r="DA49" s="493">
        <f>CO49</f>
        <v>0</v>
      </c>
      <c r="DB49" s="1912" t="s">
        <v>302</v>
      </c>
      <c r="DC49" s="1913"/>
      <c r="DF49" s="789">
        <v>2</v>
      </c>
      <c r="DG49" s="1884" t="s">
        <v>500</v>
      </c>
      <c r="DH49" s="1885"/>
      <c r="DI49" s="1858"/>
      <c r="DJ49" s="1858"/>
      <c r="DK49" s="1859"/>
      <c r="DL49" s="1166" t="s">
        <v>501</v>
      </c>
      <c r="DM49" s="493">
        <f>DA49</f>
        <v>0</v>
      </c>
      <c r="DN49" s="1912" t="s">
        <v>302</v>
      </c>
      <c r="DO49" s="1913"/>
      <c r="DR49" s="789">
        <v>2</v>
      </c>
      <c r="DS49" s="1884" t="s">
        <v>500</v>
      </c>
      <c r="DT49" s="1885"/>
      <c r="DU49" s="1858"/>
      <c r="DV49" s="1858"/>
      <c r="DW49" s="1859"/>
      <c r="DX49" s="1166" t="s">
        <v>501</v>
      </c>
      <c r="DY49" s="493">
        <f>DM49</f>
        <v>0</v>
      </c>
      <c r="DZ49" s="1912" t="s">
        <v>302</v>
      </c>
      <c r="EA49" s="1913"/>
      <c r="ED49" s="789">
        <v>2</v>
      </c>
      <c r="EE49" s="1884" t="s">
        <v>500</v>
      </c>
      <c r="EF49" s="1885"/>
      <c r="EG49" s="1858"/>
      <c r="EH49" s="1858"/>
      <c r="EI49" s="1859"/>
      <c r="EJ49" s="1166" t="s">
        <v>501</v>
      </c>
      <c r="EK49" s="493">
        <f>DY49</f>
        <v>0</v>
      </c>
      <c r="EL49" s="1912" t="s">
        <v>302</v>
      </c>
      <c r="EM49" s="1913"/>
      <c r="EP49" s="789">
        <v>2</v>
      </c>
      <c r="EQ49" s="1884" t="s">
        <v>500</v>
      </c>
      <c r="ER49" s="1885"/>
      <c r="ES49" s="1858"/>
      <c r="ET49" s="1858"/>
      <c r="EU49" s="1859"/>
      <c r="EV49" s="1166" t="s">
        <v>501</v>
      </c>
      <c r="EW49" s="493">
        <f>EK49</f>
        <v>0</v>
      </c>
      <c r="EX49" s="1912" t="s">
        <v>302</v>
      </c>
      <c r="EY49" s="1913"/>
      <c r="FB49" s="789">
        <v>2</v>
      </c>
      <c r="FC49" s="1884" t="s">
        <v>500</v>
      </c>
      <c r="FD49" s="1885"/>
      <c r="FE49" s="1858"/>
      <c r="FF49" s="1858"/>
      <c r="FG49" s="1859"/>
      <c r="FH49" s="1166" t="s">
        <v>501</v>
      </c>
      <c r="FI49" s="493">
        <f>EW49</f>
        <v>0</v>
      </c>
      <c r="FJ49" s="1912" t="s">
        <v>302</v>
      </c>
      <c r="FK49" s="1913"/>
      <c r="FN49" s="789">
        <v>2</v>
      </c>
      <c r="FO49" s="1884" t="s">
        <v>500</v>
      </c>
      <c r="FP49" s="1885"/>
      <c r="FQ49" s="1858"/>
      <c r="FR49" s="1858"/>
      <c r="FS49" s="1859"/>
      <c r="FT49" s="1166" t="s">
        <v>501</v>
      </c>
      <c r="FU49" s="493">
        <f>FI49</f>
        <v>0</v>
      </c>
      <c r="FV49" s="1912" t="s">
        <v>302</v>
      </c>
      <c r="FW49" s="1913"/>
      <c r="FZ49" s="789">
        <v>2</v>
      </c>
      <c r="GA49" s="1884" t="s">
        <v>500</v>
      </c>
      <c r="GB49" s="1885"/>
      <c r="GC49" s="1858"/>
      <c r="GD49" s="1858"/>
      <c r="GE49" s="1859"/>
      <c r="GF49" s="1166" t="s">
        <v>501</v>
      </c>
      <c r="GG49" s="493">
        <f>FU49</f>
        <v>0</v>
      </c>
      <c r="GH49" s="1912" t="s">
        <v>302</v>
      </c>
      <c r="GI49" s="1913"/>
      <c r="GL49" s="789">
        <v>2</v>
      </c>
      <c r="GM49" s="1884" t="s">
        <v>500</v>
      </c>
      <c r="GN49" s="1885"/>
      <c r="GO49" s="1858"/>
      <c r="GP49" s="1858"/>
      <c r="GQ49" s="1859"/>
      <c r="GR49" s="1166" t="s">
        <v>501</v>
      </c>
      <c r="GS49" s="493">
        <f>GG49</f>
        <v>0</v>
      </c>
      <c r="GT49" s="1912" t="s">
        <v>302</v>
      </c>
      <c r="GU49" s="1913"/>
    </row>
    <row r="50" spans="2:203" s="1178" customFormat="1" ht="15" customHeight="1">
      <c r="B50" s="789">
        <v>3</v>
      </c>
      <c r="C50" s="1925" t="s">
        <v>502</v>
      </c>
      <c r="D50" s="1925"/>
      <c r="E50" s="1941"/>
      <c r="F50" s="1941"/>
      <c r="G50" s="1941"/>
      <c r="H50" s="1166" t="s">
        <v>503</v>
      </c>
      <c r="I50" s="493">
        <f>'1.2. System grzewczy'!F103</f>
        <v>0</v>
      </c>
      <c r="J50" s="1866" t="s">
        <v>289</v>
      </c>
      <c r="K50" s="1916"/>
      <c r="M50" s="1180"/>
      <c r="N50" s="789">
        <v>3</v>
      </c>
      <c r="O50" s="1925" t="s">
        <v>502</v>
      </c>
      <c r="P50" s="1925"/>
      <c r="Q50" s="1941"/>
      <c r="R50" s="1941"/>
      <c r="S50" s="1941"/>
      <c r="T50" s="1166" t="s">
        <v>503</v>
      </c>
      <c r="U50" s="493">
        <f>I50</f>
        <v>0</v>
      </c>
      <c r="V50" s="1866" t="s">
        <v>289</v>
      </c>
      <c r="W50" s="1916"/>
      <c r="Z50" s="789">
        <v>3</v>
      </c>
      <c r="AA50" s="1925" t="s">
        <v>502</v>
      </c>
      <c r="AB50" s="1925"/>
      <c r="AC50" s="1941"/>
      <c r="AD50" s="1941"/>
      <c r="AE50" s="1941"/>
      <c r="AF50" s="1166" t="s">
        <v>503</v>
      </c>
      <c r="AG50" s="493">
        <f>U50</f>
        <v>0</v>
      </c>
      <c r="AH50" s="1866" t="s">
        <v>289</v>
      </c>
      <c r="AI50" s="1916"/>
      <c r="AL50" s="789">
        <v>3</v>
      </c>
      <c r="AM50" s="1925" t="s">
        <v>502</v>
      </c>
      <c r="AN50" s="1925"/>
      <c r="AO50" s="1941"/>
      <c r="AP50" s="1941"/>
      <c r="AQ50" s="1941"/>
      <c r="AR50" s="1166" t="s">
        <v>503</v>
      </c>
      <c r="AS50" s="493">
        <f>AG50</f>
        <v>0</v>
      </c>
      <c r="AT50" s="1866" t="s">
        <v>289</v>
      </c>
      <c r="AU50" s="1916"/>
      <c r="AX50" s="789">
        <v>3</v>
      </c>
      <c r="AY50" s="1925" t="s">
        <v>502</v>
      </c>
      <c r="AZ50" s="1925"/>
      <c r="BA50" s="1941"/>
      <c r="BB50" s="1941"/>
      <c r="BC50" s="1941"/>
      <c r="BD50" s="1166" t="s">
        <v>503</v>
      </c>
      <c r="BE50" s="493">
        <f>'1.2. System grzewczy'!AH103</f>
        <v>0</v>
      </c>
      <c r="BF50" s="1866" t="s">
        <v>289</v>
      </c>
      <c r="BG50" s="1916"/>
      <c r="BJ50" s="789">
        <v>3</v>
      </c>
      <c r="BK50" s="1925" t="s">
        <v>502</v>
      </c>
      <c r="BL50" s="1925"/>
      <c r="BM50" s="1941"/>
      <c r="BN50" s="1941"/>
      <c r="BO50" s="1941"/>
      <c r="BP50" s="1166" t="s">
        <v>503</v>
      </c>
      <c r="BQ50" s="493">
        <f>BE50</f>
        <v>0</v>
      </c>
      <c r="BR50" s="1866" t="s">
        <v>289</v>
      </c>
      <c r="BS50" s="1916"/>
      <c r="BV50" s="789">
        <v>3</v>
      </c>
      <c r="BW50" s="1925" t="s">
        <v>502</v>
      </c>
      <c r="BX50" s="1925"/>
      <c r="BY50" s="1941"/>
      <c r="BZ50" s="1941"/>
      <c r="CA50" s="1941"/>
      <c r="CB50" s="1166" t="s">
        <v>503</v>
      </c>
      <c r="CC50" s="493">
        <f>BQ50</f>
        <v>0</v>
      </c>
      <c r="CD50" s="1866" t="s">
        <v>289</v>
      </c>
      <c r="CE50" s="1916"/>
      <c r="CH50" s="789">
        <v>3</v>
      </c>
      <c r="CI50" s="1925" t="s">
        <v>502</v>
      </c>
      <c r="CJ50" s="1925"/>
      <c r="CK50" s="1941"/>
      <c r="CL50" s="1941"/>
      <c r="CM50" s="1941"/>
      <c r="CN50" s="1166" t="s">
        <v>503</v>
      </c>
      <c r="CO50" s="493">
        <f>'1.2. System grzewczy'!BC103</f>
        <v>0</v>
      </c>
      <c r="CP50" s="1866" t="s">
        <v>289</v>
      </c>
      <c r="CQ50" s="1916"/>
      <c r="CT50" s="789">
        <v>3</v>
      </c>
      <c r="CU50" s="1925" t="s">
        <v>502</v>
      </c>
      <c r="CV50" s="1925"/>
      <c r="CW50" s="1941"/>
      <c r="CX50" s="1941"/>
      <c r="CY50" s="1941"/>
      <c r="CZ50" s="1166" t="s">
        <v>503</v>
      </c>
      <c r="DA50" s="493">
        <f>CO50</f>
        <v>0</v>
      </c>
      <c r="DB50" s="1866" t="s">
        <v>289</v>
      </c>
      <c r="DC50" s="1916"/>
      <c r="DF50" s="789">
        <v>3</v>
      </c>
      <c r="DG50" s="1925" t="s">
        <v>502</v>
      </c>
      <c r="DH50" s="1925"/>
      <c r="DI50" s="1941"/>
      <c r="DJ50" s="1941"/>
      <c r="DK50" s="1941"/>
      <c r="DL50" s="1166" t="s">
        <v>503</v>
      </c>
      <c r="DM50" s="493">
        <f>DA50</f>
        <v>0</v>
      </c>
      <c r="DN50" s="1866" t="s">
        <v>289</v>
      </c>
      <c r="DO50" s="1916"/>
      <c r="DR50" s="789">
        <v>3</v>
      </c>
      <c r="DS50" s="1925" t="s">
        <v>502</v>
      </c>
      <c r="DT50" s="1925"/>
      <c r="DU50" s="1941"/>
      <c r="DV50" s="1941"/>
      <c r="DW50" s="1941"/>
      <c r="DX50" s="1166" t="s">
        <v>503</v>
      </c>
      <c r="DY50" s="493">
        <f>DM50</f>
        <v>0</v>
      </c>
      <c r="DZ50" s="1866" t="s">
        <v>289</v>
      </c>
      <c r="EA50" s="1916"/>
      <c r="ED50" s="789">
        <v>3</v>
      </c>
      <c r="EE50" s="1925" t="s">
        <v>502</v>
      </c>
      <c r="EF50" s="1925"/>
      <c r="EG50" s="1941"/>
      <c r="EH50" s="1941"/>
      <c r="EI50" s="1941"/>
      <c r="EJ50" s="1166" t="s">
        <v>503</v>
      </c>
      <c r="EK50" s="493">
        <f>DY50</f>
        <v>0</v>
      </c>
      <c r="EL50" s="1866" t="s">
        <v>289</v>
      </c>
      <c r="EM50" s="1916"/>
      <c r="EP50" s="789">
        <v>3</v>
      </c>
      <c r="EQ50" s="1925" t="s">
        <v>502</v>
      </c>
      <c r="ER50" s="1925"/>
      <c r="ES50" s="1941"/>
      <c r="ET50" s="1941"/>
      <c r="EU50" s="1941"/>
      <c r="EV50" s="1166" t="s">
        <v>503</v>
      </c>
      <c r="EW50" s="493">
        <f>EK50</f>
        <v>0</v>
      </c>
      <c r="EX50" s="1866" t="s">
        <v>289</v>
      </c>
      <c r="EY50" s="1916"/>
      <c r="FB50" s="789">
        <v>3</v>
      </c>
      <c r="FC50" s="1925" t="s">
        <v>502</v>
      </c>
      <c r="FD50" s="1925"/>
      <c r="FE50" s="1941"/>
      <c r="FF50" s="1941"/>
      <c r="FG50" s="1941"/>
      <c r="FH50" s="1166" t="s">
        <v>503</v>
      </c>
      <c r="FI50" s="493">
        <f>EW50</f>
        <v>0</v>
      </c>
      <c r="FJ50" s="1866" t="s">
        <v>289</v>
      </c>
      <c r="FK50" s="1916"/>
      <c r="FN50" s="789">
        <v>3</v>
      </c>
      <c r="FO50" s="1925" t="s">
        <v>502</v>
      </c>
      <c r="FP50" s="1925"/>
      <c r="FQ50" s="1941"/>
      <c r="FR50" s="1941"/>
      <c r="FS50" s="1941"/>
      <c r="FT50" s="1166" t="s">
        <v>503</v>
      </c>
      <c r="FU50" s="493">
        <f>FI50</f>
        <v>0</v>
      </c>
      <c r="FV50" s="1866" t="s">
        <v>289</v>
      </c>
      <c r="FW50" s="1916"/>
      <c r="FZ50" s="789">
        <v>3</v>
      </c>
      <c r="GA50" s="1925" t="s">
        <v>502</v>
      </c>
      <c r="GB50" s="1925"/>
      <c r="GC50" s="1941"/>
      <c r="GD50" s="1941"/>
      <c r="GE50" s="1941"/>
      <c r="GF50" s="1166" t="s">
        <v>503</v>
      </c>
      <c r="GG50" s="493">
        <f>FU50</f>
        <v>0</v>
      </c>
      <c r="GH50" s="1866" t="s">
        <v>289</v>
      </c>
      <c r="GI50" s="1916"/>
      <c r="GL50" s="789">
        <v>3</v>
      </c>
      <c r="GM50" s="1925" t="s">
        <v>502</v>
      </c>
      <c r="GN50" s="1925"/>
      <c r="GO50" s="1941"/>
      <c r="GP50" s="1941"/>
      <c r="GQ50" s="1941"/>
      <c r="GR50" s="1166" t="s">
        <v>503</v>
      </c>
      <c r="GS50" s="493">
        <f>GG50</f>
        <v>0</v>
      </c>
      <c r="GT50" s="1866" t="s">
        <v>289</v>
      </c>
      <c r="GU50" s="1916"/>
    </row>
    <row r="51" spans="2:203" s="1178" customFormat="1" ht="15" customHeight="1">
      <c r="B51" s="789">
        <v>4</v>
      </c>
      <c r="C51" s="1884" t="s">
        <v>504</v>
      </c>
      <c r="D51" s="1885"/>
      <c r="E51" s="1858"/>
      <c r="F51" s="1858"/>
      <c r="G51" s="1859"/>
      <c r="H51" s="1166" t="s">
        <v>505</v>
      </c>
      <c r="I51" s="493">
        <f>IFERROR(I49/I50,0)</f>
        <v>0</v>
      </c>
      <c r="J51" s="1912" t="s">
        <v>302</v>
      </c>
      <c r="K51" s="1913"/>
      <c r="M51" s="1180"/>
      <c r="N51" s="789">
        <v>4</v>
      </c>
      <c r="O51" s="1884" t="s">
        <v>504</v>
      </c>
      <c r="P51" s="1885"/>
      <c r="Q51" s="1858"/>
      <c r="R51" s="1858"/>
      <c r="S51" s="1859"/>
      <c r="T51" s="1166" t="s">
        <v>505</v>
      </c>
      <c r="U51" s="493">
        <f>I51</f>
        <v>0</v>
      </c>
      <c r="V51" s="1912" t="s">
        <v>302</v>
      </c>
      <c r="W51" s="1913"/>
      <c r="Z51" s="789">
        <v>4</v>
      </c>
      <c r="AA51" s="1884" t="s">
        <v>504</v>
      </c>
      <c r="AB51" s="1885"/>
      <c r="AC51" s="1858"/>
      <c r="AD51" s="1858"/>
      <c r="AE51" s="1859"/>
      <c r="AF51" s="1166" t="s">
        <v>505</v>
      </c>
      <c r="AG51" s="493">
        <f>U51</f>
        <v>0</v>
      </c>
      <c r="AH51" s="1912" t="s">
        <v>302</v>
      </c>
      <c r="AI51" s="1913"/>
      <c r="AL51" s="789">
        <v>4</v>
      </c>
      <c r="AM51" s="1884" t="s">
        <v>504</v>
      </c>
      <c r="AN51" s="1885"/>
      <c r="AO51" s="1858"/>
      <c r="AP51" s="1858"/>
      <c r="AQ51" s="1859"/>
      <c r="AR51" s="1166" t="s">
        <v>505</v>
      </c>
      <c r="AS51" s="493">
        <f>AG51</f>
        <v>0</v>
      </c>
      <c r="AT51" s="1912" t="s">
        <v>302</v>
      </c>
      <c r="AU51" s="1913"/>
      <c r="AX51" s="789">
        <v>4</v>
      </c>
      <c r="AY51" s="1884" t="s">
        <v>504</v>
      </c>
      <c r="AZ51" s="1885"/>
      <c r="BA51" s="1858"/>
      <c r="BB51" s="1858"/>
      <c r="BC51" s="1859"/>
      <c r="BD51" s="1166" t="s">
        <v>505</v>
      </c>
      <c r="BE51" s="493">
        <f>'1.2. System grzewczy'!AH104</f>
        <v>0</v>
      </c>
      <c r="BF51" s="1912" t="s">
        <v>302</v>
      </c>
      <c r="BG51" s="1913"/>
      <c r="BJ51" s="789">
        <v>4</v>
      </c>
      <c r="BK51" s="1884" t="s">
        <v>504</v>
      </c>
      <c r="BL51" s="1885"/>
      <c r="BM51" s="1858"/>
      <c r="BN51" s="1858"/>
      <c r="BO51" s="1859"/>
      <c r="BP51" s="1166" t="s">
        <v>505</v>
      </c>
      <c r="BQ51" s="493">
        <f>BE51</f>
        <v>0</v>
      </c>
      <c r="BR51" s="1912" t="s">
        <v>302</v>
      </c>
      <c r="BS51" s="1913"/>
      <c r="BV51" s="789">
        <v>4</v>
      </c>
      <c r="BW51" s="1884" t="s">
        <v>504</v>
      </c>
      <c r="BX51" s="1885"/>
      <c r="BY51" s="1858"/>
      <c r="BZ51" s="1858"/>
      <c r="CA51" s="1859"/>
      <c r="CB51" s="1166" t="s">
        <v>505</v>
      </c>
      <c r="CC51" s="493">
        <f>BQ51</f>
        <v>0</v>
      </c>
      <c r="CD51" s="1912" t="s">
        <v>302</v>
      </c>
      <c r="CE51" s="1913"/>
      <c r="CH51" s="789">
        <v>4</v>
      </c>
      <c r="CI51" s="1884" t="s">
        <v>504</v>
      </c>
      <c r="CJ51" s="1885"/>
      <c r="CK51" s="1858"/>
      <c r="CL51" s="1858"/>
      <c r="CM51" s="1859"/>
      <c r="CN51" s="1166" t="s">
        <v>505</v>
      </c>
      <c r="CO51" s="493">
        <f>'1.2. System grzewczy'!BC104</f>
        <v>0</v>
      </c>
      <c r="CP51" s="1912" t="s">
        <v>302</v>
      </c>
      <c r="CQ51" s="1913"/>
      <c r="CT51" s="789">
        <v>4</v>
      </c>
      <c r="CU51" s="1884" t="s">
        <v>504</v>
      </c>
      <c r="CV51" s="1885"/>
      <c r="CW51" s="1858"/>
      <c r="CX51" s="1858"/>
      <c r="CY51" s="1859"/>
      <c r="CZ51" s="1166" t="s">
        <v>505</v>
      </c>
      <c r="DA51" s="493">
        <f>CO51</f>
        <v>0</v>
      </c>
      <c r="DB51" s="1912" t="s">
        <v>302</v>
      </c>
      <c r="DC51" s="1913"/>
      <c r="DF51" s="789">
        <v>4</v>
      </c>
      <c r="DG51" s="1884" t="s">
        <v>504</v>
      </c>
      <c r="DH51" s="1885"/>
      <c r="DI51" s="1858"/>
      <c r="DJ51" s="1858"/>
      <c r="DK51" s="1859"/>
      <c r="DL51" s="1166" t="s">
        <v>505</v>
      </c>
      <c r="DM51" s="493">
        <f>DA51</f>
        <v>0</v>
      </c>
      <c r="DN51" s="1912" t="s">
        <v>302</v>
      </c>
      <c r="DO51" s="1913"/>
      <c r="DR51" s="789">
        <v>4</v>
      </c>
      <c r="DS51" s="1884" t="s">
        <v>504</v>
      </c>
      <c r="DT51" s="1885"/>
      <c r="DU51" s="1858"/>
      <c r="DV51" s="1858"/>
      <c r="DW51" s="1859"/>
      <c r="DX51" s="1166" t="s">
        <v>505</v>
      </c>
      <c r="DY51" s="493">
        <f>DM51</f>
        <v>0</v>
      </c>
      <c r="DZ51" s="1912" t="s">
        <v>302</v>
      </c>
      <c r="EA51" s="1913"/>
      <c r="ED51" s="789">
        <v>4</v>
      </c>
      <c r="EE51" s="1884" t="s">
        <v>504</v>
      </c>
      <c r="EF51" s="1885"/>
      <c r="EG51" s="1858"/>
      <c r="EH51" s="1858"/>
      <c r="EI51" s="1859"/>
      <c r="EJ51" s="1166" t="s">
        <v>505</v>
      </c>
      <c r="EK51" s="493">
        <f>DY51</f>
        <v>0</v>
      </c>
      <c r="EL51" s="1912" t="s">
        <v>302</v>
      </c>
      <c r="EM51" s="1913"/>
      <c r="EP51" s="789">
        <v>4</v>
      </c>
      <c r="EQ51" s="1884" t="s">
        <v>504</v>
      </c>
      <c r="ER51" s="1885"/>
      <c r="ES51" s="1858"/>
      <c r="ET51" s="1858"/>
      <c r="EU51" s="1859"/>
      <c r="EV51" s="1166" t="s">
        <v>505</v>
      </c>
      <c r="EW51" s="493">
        <f>EK51</f>
        <v>0</v>
      </c>
      <c r="EX51" s="1912" t="s">
        <v>302</v>
      </c>
      <c r="EY51" s="1913"/>
      <c r="FB51" s="789">
        <v>4</v>
      </c>
      <c r="FC51" s="1884" t="s">
        <v>504</v>
      </c>
      <c r="FD51" s="1885"/>
      <c r="FE51" s="1858"/>
      <c r="FF51" s="1858"/>
      <c r="FG51" s="1859"/>
      <c r="FH51" s="1166" t="s">
        <v>505</v>
      </c>
      <c r="FI51" s="493">
        <f>EW51</f>
        <v>0</v>
      </c>
      <c r="FJ51" s="1912" t="s">
        <v>302</v>
      </c>
      <c r="FK51" s="1913"/>
      <c r="FN51" s="789">
        <v>4</v>
      </c>
      <c r="FO51" s="1884" t="s">
        <v>504</v>
      </c>
      <c r="FP51" s="1885"/>
      <c r="FQ51" s="1858"/>
      <c r="FR51" s="1858"/>
      <c r="FS51" s="1859"/>
      <c r="FT51" s="1166" t="s">
        <v>505</v>
      </c>
      <c r="FU51" s="493">
        <f>FI51</f>
        <v>0</v>
      </c>
      <c r="FV51" s="1912" t="s">
        <v>302</v>
      </c>
      <c r="FW51" s="1913"/>
      <c r="FZ51" s="789">
        <v>4</v>
      </c>
      <c r="GA51" s="1884" t="s">
        <v>504</v>
      </c>
      <c r="GB51" s="1885"/>
      <c r="GC51" s="1858"/>
      <c r="GD51" s="1858"/>
      <c r="GE51" s="1859"/>
      <c r="GF51" s="1166" t="s">
        <v>505</v>
      </c>
      <c r="GG51" s="493">
        <f>FU51</f>
        <v>0</v>
      </c>
      <c r="GH51" s="1912" t="s">
        <v>302</v>
      </c>
      <c r="GI51" s="1913"/>
      <c r="GL51" s="789">
        <v>4</v>
      </c>
      <c r="GM51" s="1884" t="s">
        <v>504</v>
      </c>
      <c r="GN51" s="1885"/>
      <c r="GO51" s="1858"/>
      <c r="GP51" s="1858"/>
      <c r="GQ51" s="1859"/>
      <c r="GR51" s="1166" t="s">
        <v>505</v>
      </c>
      <c r="GS51" s="493">
        <f>GG51</f>
        <v>0</v>
      </c>
      <c r="GT51" s="1912" t="s">
        <v>302</v>
      </c>
      <c r="GU51" s="1913"/>
    </row>
    <row r="52" spans="2:203" s="1178" customFormat="1" ht="15" customHeight="1" thickBot="1">
      <c r="B52" s="790">
        <v>5</v>
      </c>
      <c r="C52" s="1942" t="s">
        <v>506</v>
      </c>
      <c r="D52" s="1942"/>
      <c r="E52" s="1942"/>
      <c r="F52" s="1942"/>
      <c r="G52" s="1942"/>
      <c r="H52" s="1201" t="s">
        <v>507</v>
      </c>
      <c r="I52" s="559">
        <f>'1.2. System grzewczy'!F105</f>
        <v>0</v>
      </c>
      <c r="J52" s="1918" t="s">
        <v>302</v>
      </c>
      <c r="K52" s="1919"/>
      <c r="M52" s="1180"/>
      <c r="N52" s="790">
        <v>5</v>
      </c>
      <c r="O52" s="1942" t="s">
        <v>506</v>
      </c>
      <c r="P52" s="1942"/>
      <c r="Q52" s="1942"/>
      <c r="R52" s="1942"/>
      <c r="S52" s="1942"/>
      <c r="T52" s="1201" t="s">
        <v>507</v>
      </c>
      <c r="U52" s="559">
        <f>I52</f>
        <v>0</v>
      </c>
      <c r="V52" s="1918" t="s">
        <v>302</v>
      </c>
      <c r="W52" s="1919"/>
      <c r="Z52" s="790">
        <v>5</v>
      </c>
      <c r="AA52" s="1942" t="s">
        <v>506</v>
      </c>
      <c r="AB52" s="1942"/>
      <c r="AC52" s="1942"/>
      <c r="AD52" s="1942"/>
      <c r="AE52" s="1942"/>
      <c r="AF52" s="1201" t="s">
        <v>507</v>
      </c>
      <c r="AG52" s="559">
        <f>U52</f>
        <v>0</v>
      </c>
      <c r="AH52" s="1918" t="s">
        <v>302</v>
      </c>
      <c r="AI52" s="1919"/>
      <c r="AL52" s="790">
        <v>5</v>
      </c>
      <c r="AM52" s="1942" t="s">
        <v>506</v>
      </c>
      <c r="AN52" s="1942"/>
      <c r="AO52" s="1942"/>
      <c r="AP52" s="1942"/>
      <c r="AQ52" s="1942"/>
      <c r="AR52" s="1201" t="s">
        <v>507</v>
      </c>
      <c r="AS52" s="559">
        <f>AG52</f>
        <v>0</v>
      </c>
      <c r="AT52" s="1918" t="s">
        <v>302</v>
      </c>
      <c r="AU52" s="1919"/>
      <c r="AX52" s="790">
        <v>5</v>
      </c>
      <c r="AY52" s="1942" t="s">
        <v>506</v>
      </c>
      <c r="AZ52" s="1942"/>
      <c r="BA52" s="1942"/>
      <c r="BB52" s="1942"/>
      <c r="BC52" s="1942"/>
      <c r="BD52" s="1201" t="s">
        <v>507</v>
      </c>
      <c r="BE52" s="559">
        <v>0</v>
      </c>
      <c r="BF52" s="1918" t="s">
        <v>302</v>
      </c>
      <c r="BG52" s="1919"/>
      <c r="BJ52" s="790">
        <v>5</v>
      </c>
      <c r="BK52" s="1942" t="s">
        <v>506</v>
      </c>
      <c r="BL52" s="1942"/>
      <c r="BM52" s="1942"/>
      <c r="BN52" s="1942"/>
      <c r="BO52" s="1942"/>
      <c r="BP52" s="1201" t="s">
        <v>507</v>
      </c>
      <c r="BQ52" s="559">
        <v>0</v>
      </c>
      <c r="BR52" s="1918" t="s">
        <v>302</v>
      </c>
      <c r="BS52" s="1919"/>
      <c r="BV52" s="790">
        <v>5</v>
      </c>
      <c r="BW52" s="1942" t="s">
        <v>506</v>
      </c>
      <c r="BX52" s="1942"/>
      <c r="BY52" s="1942"/>
      <c r="BZ52" s="1942"/>
      <c r="CA52" s="1942"/>
      <c r="CB52" s="1201" t="s">
        <v>507</v>
      </c>
      <c r="CC52" s="559">
        <v>0</v>
      </c>
      <c r="CD52" s="1918" t="s">
        <v>302</v>
      </c>
      <c r="CE52" s="1919"/>
      <c r="CH52" s="790">
        <v>5</v>
      </c>
      <c r="CI52" s="1942" t="s">
        <v>506</v>
      </c>
      <c r="CJ52" s="1942"/>
      <c r="CK52" s="1942"/>
      <c r="CL52" s="1942"/>
      <c r="CM52" s="1942"/>
      <c r="CN52" s="1201" t="s">
        <v>507</v>
      </c>
      <c r="CO52" s="559">
        <v>0</v>
      </c>
      <c r="CP52" s="1918" t="s">
        <v>302</v>
      </c>
      <c r="CQ52" s="1919"/>
      <c r="CT52" s="790">
        <v>5</v>
      </c>
      <c r="CU52" s="1942" t="s">
        <v>506</v>
      </c>
      <c r="CV52" s="1942"/>
      <c r="CW52" s="1942"/>
      <c r="CX52" s="1942"/>
      <c r="CY52" s="1942"/>
      <c r="CZ52" s="1201" t="s">
        <v>507</v>
      </c>
      <c r="DA52" s="559">
        <f>CO52</f>
        <v>0</v>
      </c>
      <c r="DB52" s="1918" t="s">
        <v>302</v>
      </c>
      <c r="DC52" s="1919"/>
      <c r="DF52" s="790">
        <v>5</v>
      </c>
      <c r="DG52" s="1942" t="s">
        <v>506</v>
      </c>
      <c r="DH52" s="1942"/>
      <c r="DI52" s="1942"/>
      <c r="DJ52" s="1942"/>
      <c r="DK52" s="1942"/>
      <c r="DL52" s="1201" t="s">
        <v>507</v>
      </c>
      <c r="DM52" s="559">
        <f>DA52</f>
        <v>0</v>
      </c>
      <c r="DN52" s="1918" t="s">
        <v>302</v>
      </c>
      <c r="DO52" s="1919"/>
      <c r="DR52" s="790">
        <v>5</v>
      </c>
      <c r="DS52" s="1942" t="s">
        <v>506</v>
      </c>
      <c r="DT52" s="1942"/>
      <c r="DU52" s="1942"/>
      <c r="DV52" s="1942"/>
      <c r="DW52" s="1942"/>
      <c r="DX52" s="1201" t="s">
        <v>507</v>
      </c>
      <c r="DY52" s="559">
        <f>DM52</f>
        <v>0</v>
      </c>
      <c r="DZ52" s="1918" t="s">
        <v>302</v>
      </c>
      <c r="EA52" s="1919"/>
      <c r="ED52" s="790">
        <v>5</v>
      </c>
      <c r="EE52" s="1942" t="s">
        <v>506</v>
      </c>
      <c r="EF52" s="1942"/>
      <c r="EG52" s="1942"/>
      <c r="EH52" s="1942"/>
      <c r="EI52" s="1942"/>
      <c r="EJ52" s="1201" t="s">
        <v>507</v>
      </c>
      <c r="EK52" s="559">
        <f>DY52</f>
        <v>0</v>
      </c>
      <c r="EL52" s="1918" t="s">
        <v>302</v>
      </c>
      <c r="EM52" s="1919"/>
      <c r="EP52" s="790">
        <v>5</v>
      </c>
      <c r="EQ52" s="1942" t="s">
        <v>506</v>
      </c>
      <c r="ER52" s="1942"/>
      <c r="ES52" s="1942"/>
      <c r="ET52" s="1942"/>
      <c r="EU52" s="1942"/>
      <c r="EV52" s="1201" t="s">
        <v>507</v>
      </c>
      <c r="EW52" s="559">
        <f>EK52</f>
        <v>0</v>
      </c>
      <c r="EX52" s="1918" t="s">
        <v>302</v>
      </c>
      <c r="EY52" s="1919"/>
      <c r="FB52" s="790">
        <v>5</v>
      </c>
      <c r="FC52" s="1942" t="s">
        <v>506</v>
      </c>
      <c r="FD52" s="1942"/>
      <c r="FE52" s="1942"/>
      <c r="FF52" s="1942"/>
      <c r="FG52" s="1942"/>
      <c r="FH52" s="1201" t="s">
        <v>507</v>
      </c>
      <c r="FI52" s="559">
        <f>EW52</f>
        <v>0</v>
      </c>
      <c r="FJ52" s="1918" t="s">
        <v>302</v>
      </c>
      <c r="FK52" s="1919"/>
      <c r="FN52" s="790">
        <v>5</v>
      </c>
      <c r="FO52" s="1942" t="s">
        <v>506</v>
      </c>
      <c r="FP52" s="1942"/>
      <c r="FQ52" s="1942"/>
      <c r="FR52" s="1942"/>
      <c r="FS52" s="1942"/>
      <c r="FT52" s="1201" t="s">
        <v>507</v>
      </c>
      <c r="FU52" s="559">
        <f>FI52</f>
        <v>0</v>
      </c>
      <c r="FV52" s="1918" t="s">
        <v>302</v>
      </c>
      <c r="FW52" s="1919"/>
      <c r="FZ52" s="790">
        <v>5</v>
      </c>
      <c r="GA52" s="1942" t="s">
        <v>506</v>
      </c>
      <c r="GB52" s="1942"/>
      <c r="GC52" s="1942"/>
      <c r="GD52" s="1942"/>
      <c r="GE52" s="1942"/>
      <c r="GF52" s="1201" t="s">
        <v>507</v>
      </c>
      <c r="GG52" s="559">
        <f>FU52</f>
        <v>0</v>
      </c>
      <c r="GH52" s="1918" t="s">
        <v>302</v>
      </c>
      <c r="GI52" s="1919"/>
      <c r="GL52" s="790">
        <v>5</v>
      </c>
      <c r="GM52" s="1942" t="s">
        <v>506</v>
      </c>
      <c r="GN52" s="1942"/>
      <c r="GO52" s="1942"/>
      <c r="GP52" s="1942"/>
      <c r="GQ52" s="1942"/>
      <c r="GR52" s="1201" t="s">
        <v>507</v>
      </c>
      <c r="GS52" s="559">
        <f>GG52</f>
        <v>0</v>
      </c>
      <c r="GT52" s="1918" t="s">
        <v>302</v>
      </c>
      <c r="GU52" s="1919"/>
    </row>
    <row r="53" spans="2:203" s="1178" customFormat="1" ht="15" customHeight="1" thickBot="1">
      <c r="B53" s="413"/>
      <c r="C53" s="1186"/>
      <c r="D53" s="1186"/>
      <c r="E53" s="1186"/>
      <c r="F53" s="1186"/>
      <c r="G53" s="1186"/>
      <c r="I53" s="1187"/>
      <c r="M53" s="1180"/>
      <c r="N53" s="840"/>
      <c r="O53" s="1186"/>
      <c r="P53" s="1186"/>
      <c r="Q53" s="1186"/>
      <c r="R53" s="1186"/>
      <c r="S53" s="1186"/>
      <c r="U53" s="1187"/>
      <c r="Z53" s="840"/>
      <c r="AA53" s="1186"/>
      <c r="AB53" s="1186"/>
      <c r="AC53" s="1186"/>
      <c r="AD53" s="1186"/>
      <c r="AE53" s="1186"/>
      <c r="AG53" s="1187"/>
      <c r="AL53" s="840"/>
      <c r="AM53" s="1186"/>
      <c r="AN53" s="1186"/>
      <c r="AO53" s="1186"/>
      <c r="AP53" s="1186"/>
      <c r="AQ53" s="1186"/>
      <c r="AS53" s="1187"/>
      <c r="AX53" s="840"/>
      <c r="AY53" s="1269"/>
      <c r="AZ53" s="1186"/>
      <c r="BA53" s="1186"/>
      <c r="BB53" s="1186"/>
      <c r="BC53" s="1186"/>
      <c r="BE53" s="1187"/>
      <c r="BJ53" s="840"/>
      <c r="BK53" s="1269"/>
      <c r="BL53" s="1186"/>
      <c r="BM53" s="1186"/>
      <c r="BN53" s="1186"/>
      <c r="BO53" s="1186"/>
      <c r="BQ53" s="1187"/>
      <c r="BV53" s="840"/>
      <c r="BW53" s="1186"/>
      <c r="BX53" s="1186"/>
      <c r="BY53" s="1186"/>
      <c r="BZ53" s="1186"/>
      <c r="CA53" s="1186"/>
      <c r="CC53" s="1187"/>
      <c r="CH53" s="840"/>
      <c r="CI53" s="1186"/>
      <c r="CJ53" s="1186"/>
      <c r="CK53" s="1186"/>
      <c r="CL53" s="1186"/>
      <c r="CM53" s="1186"/>
      <c r="CO53" s="1187"/>
      <c r="CT53" s="840"/>
      <c r="CU53" s="1186"/>
      <c r="CV53" s="1186"/>
      <c r="CW53" s="1186"/>
      <c r="CX53" s="1186"/>
      <c r="CY53" s="1186"/>
      <c r="DA53" s="1187"/>
      <c r="DF53" s="840"/>
      <c r="DG53" s="1186"/>
      <c r="DH53" s="1186"/>
      <c r="DI53" s="1186"/>
      <c r="DJ53" s="1186"/>
      <c r="DK53" s="1186"/>
      <c r="DM53" s="1187"/>
      <c r="DR53" s="840"/>
      <c r="DS53" s="1186"/>
      <c r="DT53" s="1186"/>
      <c r="DU53" s="1186"/>
      <c r="DV53" s="1186"/>
      <c r="DW53" s="1186"/>
      <c r="DY53" s="1187"/>
      <c r="ED53" s="840"/>
      <c r="EE53" s="1186"/>
      <c r="EF53" s="1186"/>
      <c r="EG53" s="1186"/>
      <c r="EH53" s="1186"/>
      <c r="EI53" s="1186"/>
      <c r="EK53" s="1187"/>
      <c r="EP53" s="840"/>
      <c r="EQ53" s="1186"/>
      <c r="ER53" s="1186"/>
      <c r="ES53" s="1186"/>
      <c r="ET53" s="1186"/>
      <c r="EU53" s="1186"/>
      <c r="EW53" s="1187"/>
      <c r="FB53" s="840"/>
      <c r="FC53" s="1186"/>
      <c r="FD53" s="1186"/>
      <c r="FE53" s="1186"/>
      <c r="FF53" s="1186"/>
      <c r="FG53" s="1186"/>
      <c r="FI53" s="1187"/>
      <c r="FN53" s="840"/>
      <c r="FO53" s="1186"/>
      <c r="FP53" s="1186"/>
      <c r="FQ53" s="1186"/>
      <c r="FR53" s="1186"/>
      <c r="FS53" s="1186"/>
      <c r="FU53" s="1187"/>
      <c r="FZ53" s="840"/>
      <c r="GA53" s="1186"/>
      <c r="GB53" s="1186"/>
      <c r="GC53" s="1186"/>
      <c r="GD53" s="1186"/>
      <c r="GE53" s="1186"/>
      <c r="GG53" s="1187"/>
      <c r="GL53" s="840"/>
      <c r="GM53" s="1186"/>
      <c r="GN53" s="1186"/>
      <c r="GO53" s="1186"/>
      <c r="GP53" s="1186"/>
      <c r="GQ53" s="1186"/>
      <c r="GS53" s="1187"/>
    </row>
    <row r="54" spans="2:203" s="1178" customFormat="1" ht="15" customHeight="1" thickBot="1">
      <c r="B54" s="71" t="s">
        <v>99</v>
      </c>
      <c r="C54" s="1903" t="s">
        <v>508</v>
      </c>
      <c r="D54" s="1903"/>
      <c r="E54" s="1903"/>
      <c r="F54" s="1903"/>
      <c r="G54" s="1903"/>
      <c r="H54" s="1903"/>
      <c r="I54" s="1903"/>
      <c r="J54" s="1903"/>
      <c r="K54" s="1904"/>
      <c r="M54" s="1180"/>
      <c r="N54" s="71" t="s">
        <v>99</v>
      </c>
      <c r="O54" s="1903" t="s">
        <v>508</v>
      </c>
      <c r="P54" s="1903"/>
      <c r="Q54" s="1903"/>
      <c r="R54" s="1903"/>
      <c r="S54" s="1903"/>
      <c r="T54" s="1903"/>
      <c r="U54" s="1903"/>
      <c r="V54" s="1903"/>
      <c r="W54" s="1904"/>
      <c r="Z54" s="71" t="s">
        <v>99</v>
      </c>
      <c r="AA54" s="1903" t="s">
        <v>508</v>
      </c>
      <c r="AB54" s="1903"/>
      <c r="AC54" s="1903"/>
      <c r="AD54" s="1903"/>
      <c r="AE54" s="1903"/>
      <c r="AF54" s="1903"/>
      <c r="AG54" s="1903"/>
      <c r="AH54" s="1903"/>
      <c r="AI54" s="1904"/>
      <c r="AL54" s="71" t="s">
        <v>99</v>
      </c>
      <c r="AM54" s="1903" t="s">
        <v>508</v>
      </c>
      <c r="AN54" s="1903"/>
      <c r="AO54" s="1903"/>
      <c r="AP54" s="1903"/>
      <c r="AQ54" s="1903"/>
      <c r="AR54" s="1903"/>
      <c r="AS54" s="1903"/>
      <c r="AT54" s="1903"/>
      <c r="AU54" s="1904"/>
      <c r="AX54" s="71" t="s">
        <v>99</v>
      </c>
      <c r="AY54" s="1903" t="s">
        <v>508</v>
      </c>
      <c r="AZ54" s="1903"/>
      <c r="BA54" s="1903"/>
      <c r="BB54" s="1903"/>
      <c r="BC54" s="1903"/>
      <c r="BD54" s="1903"/>
      <c r="BE54" s="1903"/>
      <c r="BF54" s="1903"/>
      <c r="BG54" s="1904"/>
      <c r="BJ54" s="71" t="s">
        <v>99</v>
      </c>
      <c r="BK54" s="1903" t="s">
        <v>508</v>
      </c>
      <c r="BL54" s="1903"/>
      <c r="BM54" s="1903"/>
      <c r="BN54" s="1903"/>
      <c r="BO54" s="1903"/>
      <c r="BP54" s="1903"/>
      <c r="BQ54" s="1903"/>
      <c r="BR54" s="1903"/>
      <c r="BS54" s="1904"/>
      <c r="BV54" s="71" t="s">
        <v>99</v>
      </c>
      <c r="BW54" s="1903" t="s">
        <v>508</v>
      </c>
      <c r="BX54" s="1903"/>
      <c r="BY54" s="1903"/>
      <c r="BZ54" s="1903"/>
      <c r="CA54" s="1903"/>
      <c r="CB54" s="1903"/>
      <c r="CC54" s="1903"/>
      <c r="CD54" s="1903"/>
      <c r="CE54" s="1904"/>
      <c r="CH54" s="71" t="s">
        <v>99</v>
      </c>
      <c r="CI54" s="1903" t="s">
        <v>508</v>
      </c>
      <c r="CJ54" s="1903"/>
      <c r="CK54" s="1903"/>
      <c r="CL54" s="1903"/>
      <c r="CM54" s="1903"/>
      <c r="CN54" s="1903"/>
      <c r="CO54" s="1903"/>
      <c r="CP54" s="1903"/>
      <c r="CQ54" s="1904"/>
      <c r="CT54" s="71" t="s">
        <v>99</v>
      </c>
      <c r="CU54" s="1903" t="s">
        <v>508</v>
      </c>
      <c r="CV54" s="1903"/>
      <c r="CW54" s="1903"/>
      <c r="CX54" s="1903"/>
      <c r="CY54" s="1903"/>
      <c r="CZ54" s="1903"/>
      <c r="DA54" s="1903"/>
      <c r="DB54" s="1903"/>
      <c r="DC54" s="1904"/>
      <c r="DF54" s="71" t="s">
        <v>99</v>
      </c>
      <c r="DG54" s="1903" t="s">
        <v>508</v>
      </c>
      <c r="DH54" s="1903"/>
      <c r="DI54" s="1903"/>
      <c r="DJ54" s="1903"/>
      <c r="DK54" s="1903"/>
      <c r="DL54" s="1903"/>
      <c r="DM54" s="1903"/>
      <c r="DN54" s="1903"/>
      <c r="DO54" s="1904"/>
      <c r="DR54" s="71" t="s">
        <v>99</v>
      </c>
      <c r="DS54" s="1903" t="s">
        <v>508</v>
      </c>
      <c r="DT54" s="1903"/>
      <c r="DU54" s="1903"/>
      <c r="DV54" s="1903"/>
      <c r="DW54" s="1903"/>
      <c r="DX54" s="1903"/>
      <c r="DY54" s="1903"/>
      <c r="DZ54" s="1903"/>
      <c r="EA54" s="1904"/>
      <c r="ED54" s="71" t="s">
        <v>99</v>
      </c>
      <c r="EE54" s="1903" t="s">
        <v>508</v>
      </c>
      <c r="EF54" s="1903"/>
      <c r="EG54" s="1903"/>
      <c r="EH54" s="1903"/>
      <c r="EI54" s="1903"/>
      <c r="EJ54" s="1903"/>
      <c r="EK54" s="1903"/>
      <c r="EL54" s="1903"/>
      <c r="EM54" s="1904"/>
      <c r="EP54" s="71" t="s">
        <v>99</v>
      </c>
      <c r="EQ54" s="1903" t="s">
        <v>508</v>
      </c>
      <c r="ER54" s="1903"/>
      <c r="ES54" s="1903"/>
      <c r="ET54" s="1903"/>
      <c r="EU54" s="1903"/>
      <c r="EV54" s="1903"/>
      <c r="EW54" s="1903"/>
      <c r="EX54" s="1903"/>
      <c r="EY54" s="1904"/>
      <c r="FB54" s="71" t="s">
        <v>99</v>
      </c>
      <c r="FC54" s="1903" t="s">
        <v>508</v>
      </c>
      <c r="FD54" s="1903"/>
      <c r="FE54" s="1903"/>
      <c r="FF54" s="1903"/>
      <c r="FG54" s="1903"/>
      <c r="FH54" s="1903"/>
      <c r="FI54" s="1903"/>
      <c r="FJ54" s="1903"/>
      <c r="FK54" s="1904"/>
      <c r="FN54" s="71" t="s">
        <v>99</v>
      </c>
      <c r="FO54" s="1903" t="s">
        <v>508</v>
      </c>
      <c r="FP54" s="1903"/>
      <c r="FQ54" s="1903"/>
      <c r="FR54" s="1903"/>
      <c r="FS54" s="1903"/>
      <c r="FT54" s="1903"/>
      <c r="FU54" s="1903"/>
      <c r="FV54" s="1903"/>
      <c r="FW54" s="1904"/>
      <c r="FZ54" s="71" t="s">
        <v>99</v>
      </c>
      <c r="GA54" s="1903" t="s">
        <v>508</v>
      </c>
      <c r="GB54" s="1903"/>
      <c r="GC54" s="1903"/>
      <c r="GD54" s="1903"/>
      <c r="GE54" s="1903"/>
      <c r="GF54" s="1903"/>
      <c r="GG54" s="1903"/>
      <c r="GH54" s="1903"/>
      <c r="GI54" s="1904"/>
      <c r="GL54" s="71" t="s">
        <v>99</v>
      </c>
      <c r="GM54" s="1903" t="s">
        <v>508</v>
      </c>
      <c r="GN54" s="1903"/>
      <c r="GO54" s="1903"/>
      <c r="GP54" s="1903"/>
      <c r="GQ54" s="1903"/>
      <c r="GR54" s="1903"/>
      <c r="GS54" s="1903"/>
      <c r="GT54" s="1903"/>
      <c r="GU54" s="1904"/>
    </row>
    <row r="55" spans="2:203" s="1178" customFormat="1" ht="15" customHeight="1">
      <c r="B55" s="741">
        <v>1</v>
      </c>
      <c r="C55" s="1905" t="s">
        <v>498</v>
      </c>
      <c r="D55" s="1905"/>
      <c r="E55" s="1905"/>
      <c r="F55" s="1905"/>
      <c r="G55" s="1905"/>
      <c r="H55" s="1165" t="s">
        <v>499</v>
      </c>
      <c r="I55" s="527">
        <f>'1.2. System grzewczy'!E111</f>
        <v>0</v>
      </c>
      <c r="J55" s="1906" t="s">
        <v>257</v>
      </c>
      <c r="K55" s="1907"/>
      <c r="M55" s="1180"/>
      <c r="N55" s="741">
        <v>1</v>
      </c>
      <c r="O55" s="1905" t="s">
        <v>498</v>
      </c>
      <c r="P55" s="1905"/>
      <c r="Q55" s="1905"/>
      <c r="R55" s="1905"/>
      <c r="S55" s="1905"/>
      <c r="T55" s="1165" t="s">
        <v>499</v>
      </c>
      <c r="U55" s="527">
        <f>I55</f>
        <v>0</v>
      </c>
      <c r="V55" s="1906" t="s">
        <v>257</v>
      </c>
      <c r="W55" s="1907"/>
      <c r="Z55" s="741">
        <v>1</v>
      </c>
      <c r="AA55" s="1905" t="s">
        <v>498</v>
      </c>
      <c r="AB55" s="1905"/>
      <c r="AC55" s="1905"/>
      <c r="AD55" s="1905"/>
      <c r="AE55" s="1905"/>
      <c r="AF55" s="1165" t="s">
        <v>499</v>
      </c>
      <c r="AG55" s="527">
        <f>U55</f>
        <v>0</v>
      </c>
      <c r="AH55" s="1906" t="s">
        <v>257</v>
      </c>
      <c r="AI55" s="1907"/>
      <c r="AL55" s="741">
        <v>1</v>
      </c>
      <c r="AM55" s="1905" t="s">
        <v>498</v>
      </c>
      <c r="AN55" s="1905"/>
      <c r="AO55" s="1905"/>
      <c r="AP55" s="1905"/>
      <c r="AQ55" s="1905"/>
      <c r="AR55" s="1165" t="s">
        <v>499</v>
      </c>
      <c r="AS55" s="527">
        <f>AG55</f>
        <v>0</v>
      </c>
      <c r="AT55" s="1906" t="s">
        <v>257</v>
      </c>
      <c r="AU55" s="1907"/>
      <c r="AX55" s="741">
        <v>1</v>
      </c>
      <c r="AY55" s="1905" t="s">
        <v>498</v>
      </c>
      <c r="AZ55" s="1905"/>
      <c r="BA55" s="1905"/>
      <c r="BB55" s="1905"/>
      <c r="BC55" s="1905"/>
      <c r="BD55" s="1165" t="s">
        <v>499</v>
      </c>
      <c r="BE55" s="527">
        <f>AS55</f>
        <v>0</v>
      </c>
      <c r="BF55" s="1906" t="s">
        <v>257</v>
      </c>
      <c r="BG55" s="1907"/>
      <c r="BJ55" s="741">
        <v>1</v>
      </c>
      <c r="BK55" s="1905" t="s">
        <v>498</v>
      </c>
      <c r="BL55" s="1905"/>
      <c r="BM55" s="1905"/>
      <c r="BN55" s="1905"/>
      <c r="BO55" s="1905"/>
      <c r="BP55" s="1165" t="s">
        <v>499</v>
      </c>
      <c r="BQ55" s="527">
        <f>BE55</f>
        <v>0</v>
      </c>
      <c r="BR55" s="1906" t="s">
        <v>257</v>
      </c>
      <c r="BS55" s="1907"/>
      <c r="BV55" s="741">
        <v>1</v>
      </c>
      <c r="BW55" s="1905" t="s">
        <v>498</v>
      </c>
      <c r="BX55" s="1905"/>
      <c r="BY55" s="1905"/>
      <c r="BZ55" s="1905"/>
      <c r="CA55" s="1905"/>
      <c r="CB55" s="1165" t="s">
        <v>499</v>
      </c>
      <c r="CC55" s="527">
        <f>BQ55</f>
        <v>0</v>
      </c>
      <c r="CD55" s="1906" t="s">
        <v>257</v>
      </c>
      <c r="CE55" s="1907"/>
      <c r="CH55" s="741">
        <v>1</v>
      </c>
      <c r="CI55" s="1905" t="s">
        <v>498</v>
      </c>
      <c r="CJ55" s="1905"/>
      <c r="CK55" s="1905"/>
      <c r="CL55" s="1905"/>
      <c r="CM55" s="1905"/>
      <c r="CN55" s="1165" t="s">
        <v>499</v>
      </c>
      <c r="CO55" s="527">
        <f>CC55</f>
        <v>0</v>
      </c>
      <c r="CP55" s="1906" t="s">
        <v>257</v>
      </c>
      <c r="CQ55" s="1907"/>
      <c r="CT55" s="741">
        <v>1</v>
      </c>
      <c r="CU55" s="1905" t="s">
        <v>498</v>
      </c>
      <c r="CV55" s="1905"/>
      <c r="CW55" s="1905"/>
      <c r="CX55" s="1905"/>
      <c r="CY55" s="1905"/>
      <c r="CZ55" s="1165" t="s">
        <v>499</v>
      </c>
      <c r="DA55" s="527">
        <f>CO55</f>
        <v>0</v>
      </c>
      <c r="DB55" s="1906" t="s">
        <v>257</v>
      </c>
      <c r="DC55" s="1907"/>
      <c r="DF55" s="741">
        <v>1</v>
      </c>
      <c r="DG55" s="1905" t="s">
        <v>498</v>
      </c>
      <c r="DH55" s="1905"/>
      <c r="DI55" s="1905"/>
      <c r="DJ55" s="1905"/>
      <c r="DK55" s="1905"/>
      <c r="DL55" s="1165" t="s">
        <v>499</v>
      </c>
      <c r="DM55" s="527">
        <f>DA55</f>
        <v>0</v>
      </c>
      <c r="DN55" s="1906" t="s">
        <v>257</v>
      </c>
      <c r="DO55" s="1907"/>
      <c r="DR55" s="741">
        <v>1</v>
      </c>
      <c r="DS55" s="1905" t="s">
        <v>498</v>
      </c>
      <c r="DT55" s="1905"/>
      <c r="DU55" s="1905"/>
      <c r="DV55" s="1905"/>
      <c r="DW55" s="1905"/>
      <c r="DX55" s="1165" t="s">
        <v>499</v>
      </c>
      <c r="DY55" s="527">
        <f>DM55</f>
        <v>0</v>
      </c>
      <c r="DZ55" s="1906" t="s">
        <v>257</v>
      </c>
      <c r="EA55" s="1907"/>
      <c r="ED55" s="741">
        <v>1</v>
      </c>
      <c r="EE55" s="1905" t="s">
        <v>498</v>
      </c>
      <c r="EF55" s="1905"/>
      <c r="EG55" s="1905"/>
      <c r="EH55" s="1905"/>
      <c r="EI55" s="1905"/>
      <c r="EJ55" s="1165" t="s">
        <v>499</v>
      </c>
      <c r="EK55" s="527">
        <f>DY55</f>
        <v>0</v>
      </c>
      <c r="EL55" s="1906" t="s">
        <v>257</v>
      </c>
      <c r="EM55" s="1907"/>
      <c r="EP55" s="741">
        <v>1</v>
      </c>
      <c r="EQ55" s="1905" t="s">
        <v>498</v>
      </c>
      <c r="ER55" s="1905"/>
      <c r="ES55" s="1905"/>
      <c r="ET55" s="1905"/>
      <c r="EU55" s="1905"/>
      <c r="EV55" s="1165" t="s">
        <v>499</v>
      </c>
      <c r="EW55" s="527">
        <f>EK55</f>
        <v>0</v>
      </c>
      <c r="EX55" s="1906" t="s">
        <v>257</v>
      </c>
      <c r="EY55" s="1907"/>
      <c r="FB55" s="741">
        <v>1</v>
      </c>
      <c r="FC55" s="1905" t="s">
        <v>498</v>
      </c>
      <c r="FD55" s="1905"/>
      <c r="FE55" s="1905"/>
      <c r="FF55" s="1905"/>
      <c r="FG55" s="1905"/>
      <c r="FH55" s="1165" t="s">
        <v>499</v>
      </c>
      <c r="FI55" s="527">
        <f>EW55</f>
        <v>0</v>
      </c>
      <c r="FJ55" s="1906" t="s">
        <v>257</v>
      </c>
      <c r="FK55" s="1907"/>
      <c r="FN55" s="741">
        <v>1</v>
      </c>
      <c r="FO55" s="1905" t="s">
        <v>498</v>
      </c>
      <c r="FP55" s="1905"/>
      <c r="FQ55" s="1905"/>
      <c r="FR55" s="1905"/>
      <c r="FS55" s="1905"/>
      <c r="FT55" s="1165" t="s">
        <v>499</v>
      </c>
      <c r="FU55" s="527">
        <f>FI55</f>
        <v>0</v>
      </c>
      <c r="FV55" s="1906" t="s">
        <v>257</v>
      </c>
      <c r="FW55" s="1907"/>
      <c r="FZ55" s="741">
        <v>1</v>
      </c>
      <c r="GA55" s="1905" t="s">
        <v>498</v>
      </c>
      <c r="GB55" s="1905"/>
      <c r="GC55" s="1905"/>
      <c r="GD55" s="1905"/>
      <c r="GE55" s="1905"/>
      <c r="GF55" s="1165" t="s">
        <v>499</v>
      </c>
      <c r="GG55" s="527">
        <f>FU55</f>
        <v>0</v>
      </c>
      <c r="GH55" s="1906" t="s">
        <v>257</v>
      </c>
      <c r="GI55" s="1907"/>
      <c r="GL55" s="741">
        <v>1</v>
      </c>
      <c r="GM55" s="1905" t="s">
        <v>498</v>
      </c>
      <c r="GN55" s="1905"/>
      <c r="GO55" s="1905"/>
      <c r="GP55" s="1905"/>
      <c r="GQ55" s="1905"/>
      <c r="GR55" s="1165" t="s">
        <v>499</v>
      </c>
      <c r="GS55" s="527">
        <f>GG55</f>
        <v>0</v>
      </c>
      <c r="GT55" s="1906" t="s">
        <v>257</v>
      </c>
      <c r="GU55" s="1907"/>
    </row>
    <row r="56" spans="2:203" s="1178" customFormat="1" ht="15" customHeight="1">
      <c r="B56" s="789">
        <v>2</v>
      </c>
      <c r="C56" s="1908" t="s">
        <v>500</v>
      </c>
      <c r="D56" s="1909"/>
      <c r="E56" s="1910"/>
      <c r="F56" s="1910"/>
      <c r="G56" s="1911"/>
      <c r="H56" s="1166" t="s">
        <v>501</v>
      </c>
      <c r="I56" s="493">
        <f>'1.2. System grzewczy'!F105</f>
        <v>0</v>
      </c>
      <c r="J56" s="1912" t="s">
        <v>302</v>
      </c>
      <c r="K56" s="1913"/>
      <c r="M56" s="1180"/>
      <c r="N56" s="789">
        <v>2</v>
      </c>
      <c r="O56" s="1908" t="s">
        <v>500</v>
      </c>
      <c r="P56" s="1909"/>
      <c r="Q56" s="1910"/>
      <c r="R56" s="1910"/>
      <c r="S56" s="1911"/>
      <c r="T56" s="1166" t="s">
        <v>501</v>
      </c>
      <c r="U56" s="493">
        <f>I56</f>
        <v>0</v>
      </c>
      <c r="V56" s="1912" t="s">
        <v>302</v>
      </c>
      <c r="W56" s="1913"/>
      <c r="Z56" s="789">
        <v>2</v>
      </c>
      <c r="AA56" s="1908" t="s">
        <v>500</v>
      </c>
      <c r="AB56" s="1909"/>
      <c r="AC56" s="1910"/>
      <c r="AD56" s="1910"/>
      <c r="AE56" s="1911"/>
      <c r="AF56" s="1166" t="s">
        <v>501</v>
      </c>
      <c r="AG56" s="493">
        <f>U56</f>
        <v>0</v>
      </c>
      <c r="AH56" s="1912" t="s">
        <v>302</v>
      </c>
      <c r="AI56" s="1913"/>
      <c r="AL56" s="789">
        <v>2</v>
      </c>
      <c r="AM56" s="1908" t="s">
        <v>500</v>
      </c>
      <c r="AN56" s="1909"/>
      <c r="AO56" s="1910"/>
      <c r="AP56" s="1910"/>
      <c r="AQ56" s="1911"/>
      <c r="AR56" s="1166" t="s">
        <v>501</v>
      </c>
      <c r="AS56" s="493">
        <f>AG56</f>
        <v>0</v>
      </c>
      <c r="AT56" s="1912" t="s">
        <v>302</v>
      </c>
      <c r="AU56" s="1913"/>
      <c r="AX56" s="789">
        <v>2</v>
      </c>
      <c r="AY56" s="1908" t="s">
        <v>500</v>
      </c>
      <c r="AZ56" s="1909"/>
      <c r="BA56" s="1910"/>
      <c r="BB56" s="1910"/>
      <c r="BC56" s="1911"/>
      <c r="BD56" s="1166" t="s">
        <v>501</v>
      </c>
      <c r="BE56" s="493">
        <f>AS56</f>
        <v>0</v>
      </c>
      <c r="BF56" s="1912" t="s">
        <v>302</v>
      </c>
      <c r="BG56" s="1913"/>
      <c r="BJ56" s="789">
        <v>2</v>
      </c>
      <c r="BK56" s="1908" t="s">
        <v>500</v>
      </c>
      <c r="BL56" s="1909"/>
      <c r="BM56" s="1910"/>
      <c r="BN56" s="1910"/>
      <c r="BO56" s="1911"/>
      <c r="BP56" s="1166" t="s">
        <v>501</v>
      </c>
      <c r="BQ56" s="493">
        <f>BE56</f>
        <v>0</v>
      </c>
      <c r="BR56" s="1912" t="s">
        <v>302</v>
      </c>
      <c r="BS56" s="1913"/>
      <c r="BV56" s="789">
        <v>2</v>
      </c>
      <c r="BW56" s="1908" t="s">
        <v>500</v>
      </c>
      <c r="BX56" s="1909"/>
      <c r="BY56" s="1910"/>
      <c r="BZ56" s="1910"/>
      <c r="CA56" s="1911"/>
      <c r="CB56" s="1166" t="s">
        <v>501</v>
      </c>
      <c r="CC56" s="493">
        <f>BQ56</f>
        <v>0</v>
      </c>
      <c r="CD56" s="1912" t="s">
        <v>302</v>
      </c>
      <c r="CE56" s="1913"/>
      <c r="CH56" s="789">
        <v>2</v>
      </c>
      <c r="CI56" s="1908" t="s">
        <v>500</v>
      </c>
      <c r="CJ56" s="1909"/>
      <c r="CK56" s="1910"/>
      <c r="CL56" s="1910"/>
      <c r="CM56" s="1911"/>
      <c r="CN56" s="1166" t="s">
        <v>501</v>
      </c>
      <c r="CO56" s="493">
        <f>CC56</f>
        <v>0</v>
      </c>
      <c r="CP56" s="1912" t="s">
        <v>302</v>
      </c>
      <c r="CQ56" s="1913"/>
      <c r="CT56" s="789">
        <v>2</v>
      </c>
      <c r="CU56" s="1908" t="s">
        <v>500</v>
      </c>
      <c r="CV56" s="1909"/>
      <c r="CW56" s="1910"/>
      <c r="CX56" s="1910"/>
      <c r="CY56" s="1911"/>
      <c r="CZ56" s="1166" t="s">
        <v>501</v>
      </c>
      <c r="DA56" s="493">
        <f>CO56</f>
        <v>0</v>
      </c>
      <c r="DB56" s="1912" t="s">
        <v>302</v>
      </c>
      <c r="DC56" s="1913"/>
      <c r="DF56" s="789">
        <v>2</v>
      </c>
      <c r="DG56" s="1908" t="s">
        <v>500</v>
      </c>
      <c r="DH56" s="1909"/>
      <c r="DI56" s="1910"/>
      <c r="DJ56" s="1910"/>
      <c r="DK56" s="1911"/>
      <c r="DL56" s="1166" t="s">
        <v>501</v>
      </c>
      <c r="DM56" s="493">
        <f>DA56</f>
        <v>0</v>
      </c>
      <c r="DN56" s="1912" t="s">
        <v>302</v>
      </c>
      <c r="DO56" s="1913"/>
      <c r="DR56" s="789">
        <v>2</v>
      </c>
      <c r="DS56" s="1908" t="s">
        <v>500</v>
      </c>
      <c r="DT56" s="1909"/>
      <c r="DU56" s="1910"/>
      <c r="DV56" s="1910"/>
      <c r="DW56" s="1911"/>
      <c r="DX56" s="1166" t="s">
        <v>501</v>
      </c>
      <c r="DY56" s="493">
        <f>DM56</f>
        <v>0</v>
      </c>
      <c r="DZ56" s="1912" t="s">
        <v>302</v>
      </c>
      <c r="EA56" s="1913"/>
      <c r="ED56" s="789">
        <v>2</v>
      </c>
      <c r="EE56" s="1908" t="s">
        <v>500</v>
      </c>
      <c r="EF56" s="1909"/>
      <c r="EG56" s="1910"/>
      <c r="EH56" s="1910"/>
      <c r="EI56" s="1911"/>
      <c r="EJ56" s="1166" t="s">
        <v>501</v>
      </c>
      <c r="EK56" s="493">
        <f>DY56</f>
        <v>0</v>
      </c>
      <c r="EL56" s="1912" t="s">
        <v>302</v>
      </c>
      <c r="EM56" s="1913"/>
      <c r="EP56" s="789">
        <v>2</v>
      </c>
      <c r="EQ56" s="1908" t="s">
        <v>500</v>
      </c>
      <c r="ER56" s="1909"/>
      <c r="ES56" s="1910"/>
      <c r="ET56" s="1910"/>
      <c r="EU56" s="1911"/>
      <c r="EV56" s="1166" t="s">
        <v>501</v>
      </c>
      <c r="EW56" s="493">
        <f>EK56</f>
        <v>0</v>
      </c>
      <c r="EX56" s="1912" t="s">
        <v>302</v>
      </c>
      <c r="EY56" s="1913"/>
      <c r="FB56" s="789">
        <v>2</v>
      </c>
      <c r="FC56" s="1908" t="s">
        <v>500</v>
      </c>
      <c r="FD56" s="1909"/>
      <c r="FE56" s="1910"/>
      <c r="FF56" s="1910"/>
      <c r="FG56" s="1911"/>
      <c r="FH56" s="1166" t="s">
        <v>501</v>
      </c>
      <c r="FI56" s="493">
        <f>EW56</f>
        <v>0</v>
      </c>
      <c r="FJ56" s="1912" t="s">
        <v>302</v>
      </c>
      <c r="FK56" s="1913"/>
      <c r="FN56" s="789">
        <v>2</v>
      </c>
      <c r="FO56" s="1908" t="s">
        <v>500</v>
      </c>
      <c r="FP56" s="1909"/>
      <c r="FQ56" s="1910"/>
      <c r="FR56" s="1910"/>
      <c r="FS56" s="1911"/>
      <c r="FT56" s="1166" t="s">
        <v>501</v>
      </c>
      <c r="FU56" s="493">
        <f>FI56</f>
        <v>0</v>
      </c>
      <c r="FV56" s="1912" t="s">
        <v>302</v>
      </c>
      <c r="FW56" s="1913"/>
      <c r="FZ56" s="789">
        <v>2</v>
      </c>
      <c r="GA56" s="1908" t="s">
        <v>500</v>
      </c>
      <c r="GB56" s="1909"/>
      <c r="GC56" s="1910"/>
      <c r="GD56" s="1910"/>
      <c r="GE56" s="1911"/>
      <c r="GF56" s="1166" t="s">
        <v>501</v>
      </c>
      <c r="GG56" s="493">
        <f>FU56</f>
        <v>0</v>
      </c>
      <c r="GH56" s="1912" t="s">
        <v>302</v>
      </c>
      <c r="GI56" s="1913"/>
      <c r="GL56" s="789">
        <v>2</v>
      </c>
      <c r="GM56" s="1908" t="s">
        <v>500</v>
      </c>
      <c r="GN56" s="1909"/>
      <c r="GO56" s="1910"/>
      <c r="GP56" s="1910"/>
      <c r="GQ56" s="1911"/>
      <c r="GR56" s="1166" t="s">
        <v>501</v>
      </c>
      <c r="GS56" s="493">
        <f>GG56</f>
        <v>0</v>
      </c>
      <c r="GT56" s="1912" t="s">
        <v>302</v>
      </c>
      <c r="GU56" s="1913"/>
    </row>
    <row r="57" spans="2:203" s="1178" customFormat="1" ht="15" customHeight="1">
      <c r="B57" s="789">
        <v>3</v>
      </c>
      <c r="C57" s="1914" t="s">
        <v>502</v>
      </c>
      <c r="D57" s="1914"/>
      <c r="E57" s="1915"/>
      <c r="F57" s="1915"/>
      <c r="G57" s="1915"/>
      <c r="H57" s="1166" t="s">
        <v>503</v>
      </c>
      <c r="I57" s="493">
        <f>'1.2. System grzewczy'!F117</f>
        <v>0</v>
      </c>
      <c r="J57" s="1866" t="s">
        <v>289</v>
      </c>
      <c r="K57" s="1916"/>
      <c r="M57" s="1180"/>
      <c r="N57" s="789">
        <v>3</v>
      </c>
      <c r="O57" s="1914" t="s">
        <v>502</v>
      </c>
      <c r="P57" s="1914"/>
      <c r="Q57" s="1915"/>
      <c r="R57" s="1915"/>
      <c r="S57" s="1915"/>
      <c r="T57" s="1166" t="s">
        <v>503</v>
      </c>
      <c r="U57" s="493">
        <f>I57</f>
        <v>0</v>
      </c>
      <c r="V57" s="1866" t="s">
        <v>289</v>
      </c>
      <c r="W57" s="1916"/>
      <c r="Z57" s="789">
        <v>3</v>
      </c>
      <c r="AA57" s="1914" t="s">
        <v>502</v>
      </c>
      <c r="AB57" s="1914"/>
      <c r="AC57" s="1915"/>
      <c r="AD57" s="1915"/>
      <c r="AE57" s="1915"/>
      <c r="AF57" s="1166" t="s">
        <v>503</v>
      </c>
      <c r="AG57" s="493">
        <f t="shared" ref="AG57:AG58" si="50">U57</f>
        <v>0</v>
      </c>
      <c r="AH57" s="1866" t="s">
        <v>289</v>
      </c>
      <c r="AI57" s="1916"/>
      <c r="AL57" s="789">
        <v>3</v>
      </c>
      <c r="AM57" s="1914" t="s">
        <v>502</v>
      </c>
      <c r="AN57" s="1914"/>
      <c r="AO57" s="1915"/>
      <c r="AP57" s="1915"/>
      <c r="AQ57" s="1915"/>
      <c r="AR57" s="1166" t="s">
        <v>503</v>
      </c>
      <c r="AS57" s="493">
        <f t="shared" ref="AS57:AS58" si="51">AG57</f>
        <v>0</v>
      </c>
      <c r="AT57" s="1866" t="s">
        <v>289</v>
      </c>
      <c r="AU57" s="1916"/>
      <c r="AX57" s="789">
        <v>3</v>
      </c>
      <c r="AY57" s="1914" t="s">
        <v>502</v>
      </c>
      <c r="AZ57" s="1914"/>
      <c r="BA57" s="1915"/>
      <c r="BB57" s="1915"/>
      <c r="BC57" s="1915"/>
      <c r="BD57" s="1166" t="s">
        <v>503</v>
      </c>
      <c r="BE57" s="493">
        <f t="shared" ref="BE57:BE58" si="52">AS57</f>
        <v>0</v>
      </c>
      <c r="BF57" s="1866" t="s">
        <v>289</v>
      </c>
      <c r="BG57" s="1916"/>
      <c r="BJ57" s="789">
        <v>3</v>
      </c>
      <c r="BK57" s="1914" t="s">
        <v>502</v>
      </c>
      <c r="BL57" s="1914"/>
      <c r="BM57" s="1915"/>
      <c r="BN57" s="1915"/>
      <c r="BO57" s="1915"/>
      <c r="BP57" s="1166" t="s">
        <v>503</v>
      </c>
      <c r="BQ57" s="493">
        <f t="shared" ref="BQ57:BQ58" si="53">BE57</f>
        <v>0</v>
      </c>
      <c r="BR57" s="1866" t="s">
        <v>289</v>
      </c>
      <c r="BS57" s="1916"/>
      <c r="BV57" s="789">
        <v>3</v>
      </c>
      <c r="BW57" s="1914" t="s">
        <v>502</v>
      </c>
      <c r="BX57" s="1914"/>
      <c r="BY57" s="1915"/>
      <c r="BZ57" s="1915"/>
      <c r="CA57" s="1915"/>
      <c r="CB57" s="1166" t="s">
        <v>503</v>
      </c>
      <c r="CC57" s="493">
        <f t="shared" ref="CC57:CC58" si="54">BQ57</f>
        <v>0</v>
      </c>
      <c r="CD57" s="1866" t="s">
        <v>289</v>
      </c>
      <c r="CE57" s="1916"/>
      <c r="CH57" s="789">
        <v>3</v>
      </c>
      <c r="CI57" s="1914" t="s">
        <v>502</v>
      </c>
      <c r="CJ57" s="1914"/>
      <c r="CK57" s="1915"/>
      <c r="CL57" s="1915"/>
      <c r="CM57" s="1915"/>
      <c r="CN57" s="1166" t="s">
        <v>503</v>
      </c>
      <c r="CO57" s="493">
        <f t="shared" ref="CO57:CO58" si="55">CC57</f>
        <v>0</v>
      </c>
      <c r="CP57" s="1866" t="s">
        <v>289</v>
      </c>
      <c r="CQ57" s="1916"/>
      <c r="CT57" s="789">
        <v>3</v>
      </c>
      <c r="CU57" s="1914" t="s">
        <v>502</v>
      </c>
      <c r="CV57" s="1914"/>
      <c r="CW57" s="1915"/>
      <c r="CX57" s="1915"/>
      <c r="CY57" s="1915"/>
      <c r="CZ57" s="1166" t="s">
        <v>503</v>
      </c>
      <c r="DA57" s="493">
        <f t="shared" ref="DA57:DA58" si="56">CO57</f>
        <v>0</v>
      </c>
      <c r="DB57" s="1866" t="s">
        <v>289</v>
      </c>
      <c r="DC57" s="1916"/>
      <c r="DF57" s="789">
        <v>3</v>
      </c>
      <c r="DG57" s="1914" t="s">
        <v>502</v>
      </c>
      <c r="DH57" s="1914"/>
      <c r="DI57" s="1915"/>
      <c r="DJ57" s="1915"/>
      <c r="DK57" s="1915"/>
      <c r="DL57" s="1166" t="s">
        <v>503</v>
      </c>
      <c r="DM57" s="493">
        <f t="shared" ref="DM57:DM58" si="57">DA57</f>
        <v>0</v>
      </c>
      <c r="DN57" s="1866" t="s">
        <v>289</v>
      </c>
      <c r="DO57" s="1916"/>
      <c r="DR57" s="789">
        <v>3</v>
      </c>
      <c r="DS57" s="1914" t="s">
        <v>502</v>
      </c>
      <c r="DT57" s="1914"/>
      <c r="DU57" s="1915"/>
      <c r="DV57" s="1915"/>
      <c r="DW57" s="1915"/>
      <c r="DX57" s="1166" t="s">
        <v>503</v>
      </c>
      <c r="DY57" s="493">
        <f t="shared" ref="DY57:DY58" si="58">DM57</f>
        <v>0</v>
      </c>
      <c r="DZ57" s="1866" t="s">
        <v>289</v>
      </c>
      <c r="EA57" s="1916"/>
      <c r="ED57" s="789">
        <v>3</v>
      </c>
      <c r="EE57" s="1914" t="s">
        <v>502</v>
      </c>
      <c r="EF57" s="1914"/>
      <c r="EG57" s="1915"/>
      <c r="EH57" s="1915"/>
      <c r="EI57" s="1915"/>
      <c r="EJ57" s="1166" t="s">
        <v>503</v>
      </c>
      <c r="EK57" s="493">
        <f t="shared" ref="EK57:EK58" si="59">DY57</f>
        <v>0</v>
      </c>
      <c r="EL57" s="1866" t="s">
        <v>289</v>
      </c>
      <c r="EM57" s="1916"/>
      <c r="EP57" s="789">
        <v>3</v>
      </c>
      <c r="EQ57" s="1914" t="s">
        <v>502</v>
      </c>
      <c r="ER57" s="1914"/>
      <c r="ES57" s="1915"/>
      <c r="ET57" s="1915"/>
      <c r="EU57" s="1915"/>
      <c r="EV57" s="1166" t="s">
        <v>503</v>
      </c>
      <c r="EW57" s="493">
        <f t="shared" ref="EW57:EW58" si="60">EK57</f>
        <v>0</v>
      </c>
      <c r="EX57" s="1866" t="s">
        <v>289</v>
      </c>
      <c r="EY57" s="1916"/>
      <c r="FB57" s="789">
        <v>3</v>
      </c>
      <c r="FC57" s="1914" t="s">
        <v>502</v>
      </c>
      <c r="FD57" s="1914"/>
      <c r="FE57" s="1915"/>
      <c r="FF57" s="1915"/>
      <c r="FG57" s="1915"/>
      <c r="FH57" s="1166" t="s">
        <v>503</v>
      </c>
      <c r="FI57" s="493">
        <f t="shared" ref="FI57:FI58" si="61">EW57</f>
        <v>0</v>
      </c>
      <c r="FJ57" s="1866" t="s">
        <v>289</v>
      </c>
      <c r="FK57" s="1916"/>
      <c r="FN57" s="789">
        <v>3</v>
      </c>
      <c r="FO57" s="1914" t="s">
        <v>502</v>
      </c>
      <c r="FP57" s="1914"/>
      <c r="FQ57" s="1915"/>
      <c r="FR57" s="1915"/>
      <c r="FS57" s="1915"/>
      <c r="FT57" s="1166" t="s">
        <v>503</v>
      </c>
      <c r="FU57" s="493">
        <f t="shared" ref="FU57:FU58" si="62">FI57</f>
        <v>0</v>
      </c>
      <c r="FV57" s="1866" t="s">
        <v>289</v>
      </c>
      <c r="FW57" s="1916"/>
      <c r="FZ57" s="789">
        <v>3</v>
      </c>
      <c r="GA57" s="1914" t="s">
        <v>502</v>
      </c>
      <c r="GB57" s="1914"/>
      <c r="GC57" s="1915"/>
      <c r="GD57" s="1915"/>
      <c r="GE57" s="1915"/>
      <c r="GF57" s="1166" t="s">
        <v>503</v>
      </c>
      <c r="GG57" s="493">
        <f t="shared" ref="GG57:GG58" si="63">FU57</f>
        <v>0</v>
      </c>
      <c r="GH57" s="1866" t="s">
        <v>289</v>
      </c>
      <c r="GI57" s="1916"/>
      <c r="GL57" s="789">
        <v>3</v>
      </c>
      <c r="GM57" s="1914" t="s">
        <v>502</v>
      </c>
      <c r="GN57" s="1914"/>
      <c r="GO57" s="1915"/>
      <c r="GP57" s="1915"/>
      <c r="GQ57" s="1915"/>
      <c r="GR57" s="1166" t="s">
        <v>503</v>
      </c>
      <c r="GS57" s="493">
        <f t="shared" ref="GS57:GS58" si="64">GG57</f>
        <v>0</v>
      </c>
      <c r="GT57" s="1866" t="s">
        <v>289</v>
      </c>
      <c r="GU57" s="1916"/>
    </row>
    <row r="58" spans="2:203" s="1178" customFormat="1" ht="15" customHeight="1">
      <c r="B58" s="789">
        <v>4</v>
      </c>
      <c r="C58" s="1908" t="s">
        <v>504</v>
      </c>
      <c r="D58" s="1909"/>
      <c r="E58" s="1910"/>
      <c r="F58" s="1910"/>
      <c r="G58" s="1911"/>
      <c r="H58" s="1166" t="s">
        <v>505</v>
      </c>
      <c r="I58" s="493">
        <f>'1.2. System grzewczy'!F104</f>
        <v>0</v>
      </c>
      <c r="J58" s="1912" t="s">
        <v>302</v>
      </c>
      <c r="K58" s="1913"/>
      <c r="M58" s="1180"/>
      <c r="N58" s="789">
        <v>4</v>
      </c>
      <c r="O58" s="1908" t="s">
        <v>504</v>
      </c>
      <c r="P58" s="1909"/>
      <c r="Q58" s="1910"/>
      <c r="R58" s="1910"/>
      <c r="S58" s="1911"/>
      <c r="T58" s="1166" t="s">
        <v>505</v>
      </c>
      <c r="U58" s="493">
        <f>I58</f>
        <v>0</v>
      </c>
      <c r="V58" s="1912" t="s">
        <v>302</v>
      </c>
      <c r="W58" s="1913"/>
      <c r="Z58" s="789">
        <v>4</v>
      </c>
      <c r="AA58" s="1908" t="s">
        <v>504</v>
      </c>
      <c r="AB58" s="1909"/>
      <c r="AC58" s="1910"/>
      <c r="AD58" s="1910"/>
      <c r="AE58" s="1911"/>
      <c r="AF58" s="1166" t="s">
        <v>505</v>
      </c>
      <c r="AG58" s="493">
        <f t="shared" si="50"/>
        <v>0</v>
      </c>
      <c r="AH58" s="1912" t="s">
        <v>302</v>
      </c>
      <c r="AI58" s="1913"/>
      <c r="AL58" s="789">
        <v>4</v>
      </c>
      <c r="AM58" s="1908" t="s">
        <v>504</v>
      </c>
      <c r="AN58" s="1909"/>
      <c r="AO58" s="1910"/>
      <c r="AP58" s="1910"/>
      <c r="AQ58" s="1911"/>
      <c r="AR58" s="1166" t="s">
        <v>505</v>
      </c>
      <c r="AS58" s="493">
        <f t="shared" si="51"/>
        <v>0</v>
      </c>
      <c r="AT58" s="1912" t="s">
        <v>302</v>
      </c>
      <c r="AU58" s="1913"/>
      <c r="AX58" s="789">
        <v>4</v>
      </c>
      <c r="AY58" s="1908" t="s">
        <v>504</v>
      </c>
      <c r="AZ58" s="1909"/>
      <c r="BA58" s="1910"/>
      <c r="BB58" s="1910"/>
      <c r="BC58" s="1911"/>
      <c r="BD58" s="1166" t="s">
        <v>505</v>
      </c>
      <c r="BE58" s="493">
        <f t="shared" si="52"/>
        <v>0</v>
      </c>
      <c r="BF58" s="1912" t="s">
        <v>302</v>
      </c>
      <c r="BG58" s="1913"/>
      <c r="BJ58" s="789">
        <v>4</v>
      </c>
      <c r="BK58" s="1908" t="s">
        <v>504</v>
      </c>
      <c r="BL58" s="1909"/>
      <c r="BM58" s="1910"/>
      <c r="BN58" s="1910"/>
      <c r="BO58" s="1911"/>
      <c r="BP58" s="1166" t="s">
        <v>505</v>
      </c>
      <c r="BQ58" s="493">
        <f t="shared" si="53"/>
        <v>0</v>
      </c>
      <c r="BR58" s="1912" t="s">
        <v>302</v>
      </c>
      <c r="BS58" s="1913"/>
      <c r="BV58" s="789">
        <v>4</v>
      </c>
      <c r="BW58" s="1908" t="s">
        <v>504</v>
      </c>
      <c r="BX58" s="1909"/>
      <c r="BY58" s="1910"/>
      <c r="BZ58" s="1910"/>
      <c r="CA58" s="1911"/>
      <c r="CB58" s="1166" t="s">
        <v>505</v>
      </c>
      <c r="CC58" s="493">
        <f t="shared" si="54"/>
        <v>0</v>
      </c>
      <c r="CD58" s="1912" t="s">
        <v>302</v>
      </c>
      <c r="CE58" s="1913"/>
      <c r="CH58" s="789">
        <v>4</v>
      </c>
      <c r="CI58" s="1908" t="s">
        <v>504</v>
      </c>
      <c r="CJ58" s="1909"/>
      <c r="CK58" s="1910"/>
      <c r="CL58" s="1910"/>
      <c r="CM58" s="1911"/>
      <c r="CN58" s="1166" t="s">
        <v>505</v>
      </c>
      <c r="CO58" s="493">
        <f t="shared" si="55"/>
        <v>0</v>
      </c>
      <c r="CP58" s="1912" t="s">
        <v>302</v>
      </c>
      <c r="CQ58" s="1913"/>
      <c r="CT58" s="789">
        <v>4</v>
      </c>
      <c r="CU58" s="1908" t="s">
        <v>504</v>
      </c>
      <c r="CV58" s="1909"/>
      <c r="CW58" s="1910"/>
      <c r="CX58" s="1910"/>
      <c r="CY58" s="1911"/>
      <c r="CZ58" s="1166" t="s">
        <v>505</v>
      </c>
      <c r="DA58" s="493">
        <f t="shared" si="56"/>
        <v>0</v>
      </c>
      <c r="DB58" s="1912" t="s">
        <v>302</v>
      </c>
      <c r="DC58" s="1913"/>
      <c r="DF58" s="789">
        <v>4</v>
      </c>
      <c r="DG58" s="1908" t="s">
        <v>504</v>
      </c>
      <c r="DH58" s="1909"/>
      <c r="DI58" s="1910"/>
      <c r="DJ58" s="1910"/>
      <c r="DK58" s="1911"/>
      <c r="DL58" s="1166" t="s">
        <v>505</v>
      </c>
      <c r="DM58" s="493">
        <f t="shared" si="57"/>
        <v>0</v>
      </c>
      <c r="DN58" s="1912" t="s">
        <v>302</v>
      </c>
      <c r="DO58" s="1913"/>
      <c r="DR58" s="789">
        <v>4</v>
      </c>
      <c r="DS58" s="1908" t="s">
        <v>504</v>
      </c>
      <c r="DT58" s="1909"/>
      <c r="DU58" s="1910"/>
      <c r="DV58" s="1910"/>
      <c r="DW58" s="1911"/>
      <c r="DX58" s="1166" t="s">
        <v>505</v>
      </c>
      <c r="DY58" s="493">
        <f t="shared" si="58"/>
        <v>0</v>
      </c>
      <c r="DZ58" s="1912" t="s">
        <v>302</v>
      </c>
      <c r="EA58" s="1913"/>
      <c r="ED58" s="789">
        <v>4</v>
      </c>
      <c r="EE58" s="1908" t="s">
        <v>504</v>
      </c>
      <c r="EF58" s="1909"/>
      <c r="EG58" s="1910"/>
      <c r="EH58" s="1910"/>
      <c r="EI58" s="1911"/>
      <c r="EJ58" s="1166" t="s">
        <v>505</v>
      </c>
      <c r="EK58" s="493">
        <f t="shared" si="59"/>
        <v>0</v>
      </c>
      <c r="EL58" s="1912" t="s">
        <v>302</v>
      </c>
      <c r="EM58" s="1913"/>
      <c r="EP58" s="789">
        <v>4</v>
      </c>
      <c r="EQ58" s="1908" t="s">
        <v>504</v>
      </c>
      <c r="ER58" s="1909"/>
      <c r="ES58" s="1910"/>
      <c r="ET58" s="1910"/>
      <c r="EU58" s="1911"/>
      <c r="EV58" s="1166" t="s">
        <v>505</v>
      </c>
      <c r="EW58" s="493">
        <f t="shared" si="60"/>
        <v>0</v>
      </c>
      <c r="EX58" s="1912" t="s">
        <v>302</v>
      </c>
      <c r="EY58" s="1913"/>
      <c r="FB58" s="789">
        <v>4</v>
      </c>
      <c r="FC58" s="1908" t="s">
        <v>504</v>
      </c>
      <c r="FD58" s="1909"/>
      <c r="FE58" s="1910"/>
      <c r="FF58" s="1910"/>
      <c r="FG58" s="1911"/>
      <c r="FH58" s="1166" t="s">
        <v>505</v>
      </c>
      <c r="FI58" s="493">
        <f t="shared" si="61"/>
        <v>0</v>
      </c>
      <c r="FJ58" s="1912" t="s">
        <v>302</v>
      </c>
      <c r="FK58" s="1913"/>
      <c r="FN58" s="789">
        <v>4</v>
      </c>
      <c r="FO58" s="1908" t="s">
        <v>504</v>
      </c>
      <c r="FP58" s="1909"/>
      <c r="FQ58" s="1910"/>
      <c r="FR58" s="1910"/>
      <c r="FS58" s="1911"/>
      <c r="FT58" s="1166" t="s">
        <v>505</v>
      </c>
      <c r="FU58" s="493">
        <f t="shared" si="62"/>
        <v>0</v>
      </c>
      <c r="FV58" s="1912" t="s">
        <v>302</v>
      </c>
      <c r="FW58" s="1913"/>
      <c r="FZ58" s="789">
        <v>4</v>
      </c>
      <c r="GA58" s="1908" t="s">
        <v>504</v>
      </c>
      <c r="GB58" s="1909"/>
      <c r="GC58" s="1910"/>
      <c r="GD58" s="1910"/>
      <c r="GE58" s="1911"/>
      <c r="GF58" s="1166" t="s">
        <v>505</v>
      </c>
      <c r="GG58" s="493">
        <f t="shared" si="63"/>
        <v>0</v>
      </c>
      <c r="GH58" s="1912" t="s">
        <v>302</v>
      </c>
      <c r="GI58" s="1913"/>
      <c r="GL58" s="789">
        <v>4</v>
      </c>
      <c r="GM58" s="1908" t="s">
        <v>504</v>
      </c>
      <c r="GN58" s="1909"/>
      <c r="GO58" s="1910"/>
      <c r="GP58" s="1910"/>
      <c r="GQ58" s="1911"/>
      <c r="GR58" s="1166" t="s">
        <v>505</v>
      </c>
      <c r="GS58" s="493">
        <f t="shared" si="64"/>
        <v>0</v>
      </c>
      <c r="GT58" s="1912" t="s">
        <v>302</v>
      </c>
      <c r="GU58" s="1913"/>
    </row>
    <row r="59" spans="2:203" s="1178" customFormat="1" ht="15" customHeight="1" thickBot="1">
      <c r="B59" s="790">
        <v>5</v>
      </c>
      <c r="C59" s="1917" t="s">
        <v>506</v>
      </c>
      <c r="D59" s="1917"/>
      <c r="E59" s="1917"/>
      <c r="F59" s="1917"/>
      <c r="G59" s="1917"/>
      <c r="H59" s="1201" t="s">
        <v>507</v>
      </c>
      <c r="I59" s="1138">
        <v>0</v>
      </c>
      <c r="J59" s="1918" t="s">
        <v>302</v>
      </c>
      <c r="K59" s="1919"/>
      <c r="M59" s="1180"/>
      <c r="N59" s="790">
        <v>5</v>
      </c>
      <c r="O59" s="1917" t="s">
        <v>506</v>
      </c>
      <c r="P59" s="1917"/>
      <c r="Q59" s="1917"/>
      <c r="R59" s="1917"/>
      <c r="S59" s="1917"/>
      <c r="T59" s="1201" t="s">
        <v>507</v>
      </c>
      <c r="U59" s="1138">
        <f>I59</f>
        <v>0</v>
      </c>
      <c r="V59" s="1918" t="s">
        <v>302</v>
      </c>
      <c r="W59" s="1919"/>
      <c r="Z59" s="790">
        <v>5</v>
      </c>
      <c r="AA59" s="1917" t="s">
        <v>506</v>
      </c>
      <c r="AB59" s="1917"/>
      <c r="AC59" s="1917"/>
      <c r="AD59" s="1917"/>
      <c r="AE59" s="1917"/>
      <c r="AF59" s="1201" t="s">
        <v>507</v>
      </c>
      <c r="AG59" s="1138">
        <f>U59</f>
        <v>0</v>
      </c>
      <c r="AH59" s="1918" t="s">
        <v>302</v>
      </c>
      <c r="AI59" s="1919"/>
      <c r="AL59" s="790">
        <v>5</v>
      </c>
      <c r="AM59" s="1917" t="s">
        <v>506</v>
      </c>
      <c r="AN59" s="1917"/>
      <c r="AO59" s="1917"/>
      <c r="AP59" s="1917"/>
      <c r="AQ59" s="1917"/>
      <c r="AR59" s="1201" t="s">
        <v>507</v>
      </c>
      <c r="AS59" s="1138">
        <f>AG59</f>
        <v>0</v>
      </c>
      <c r="AT59" s="1918" t="s">
        <v>302</v>
      </c>
      <c r="AU59" s="1919"/>
      <c r="AX59" s="790">
        <v>5</v>
      </c>
      <c r="AY59" s="1917" t="s">
        <v>506</v>
      </c>
      <c r="AZ59" s="1917"/>
      <c r="BA59" s="1917"/>
      <c r="BB59" s="1917"/>
      <c r="BC59" s="1917"/>
      <c r="BD59" s="1201" t="s">
        <v>507</v>
      </c>
      <c r="BE59" s="1138">
        <f>AS59</f>
        <v>0</v>
      </c>
      <c r="BF59" s="1918" t="s">
        <v>302</v>
      </c>
      <c r="BG59" s="1919"/>
      <c r="BJ59" s="790">
        <v>5</v>
      </c>
      <c r="BK59" s="1917" t="s">
        <v>506</v>
      </c>
      <c r="BL59" s="1917"/>
      <c r="BM59" s="1917"/>
      <c r="BN59" s="1917"/>
      <c r="BO59" s="1917"/>
      <c r="BP59" s="1201" t="s">
        <v>507</v>
      </c>
      <c r="BQ59" s="1138">
        <f>BE59</f>
        <v>0</v>
      </c>
      <c r="BR59" s="1918" t="s">
        <v>302</v>
      </c>
      <c r="BS59" s="1919"/>
      <c r="BV59" s="790">
        <v>5</v>
      </c>
      <c r="BW59" s="1917" t="s">
        <v>506</v>
      </c>
      <c r="BX59" s="1917"/>
      <c r="BY59" s="1917"/>
      <c r="BZ59" s="1917"/>
      <c r="CA59" s="1917"/>
      <c r="CB59" s="1201" t="s">
        <v>507</v>
      </c>
      <c r="CC59" s="1138">
        <f>BQ59</f>
        <v>0</v>
      </c>
      <c r="CD59" s="1918" t="s">
        <v>302</v>
      </c>
      <c r="CE59" s="1919"/>
      <c r="CH59" s="790">
        <v>5</v>
      </c>
      <c r="CI59" s="1917" t="s">
        <v>506</v>
      </c>
      <c r="CJ59" s="1917"/>
      <c r="CK59" s="1917"/>
      <c r="CL59" s="1917"/>
      <c r="CM59" s="1917"/>
      <c r="CN59" s="1201" t="s">
        <v>507</v>
      </c>
      <c r="CO59" s="1138">
        <f>CC59</f>
        <v>0</v>
      </c>
      <c r="CP59" s="1918" t="s">
        <v>302</v>
      </c>
      <c r="CQ59" s="1919"/>
      <c r="CT59" s="790">
        <v>5</v>
      </c>
      <c r="CU59" s="1917" t="s">
        <v>506</v>
      </c>
      <c r="CV59" s="1917"/>
      <c r="CW59" s="1917"/>
      <c r="CX59" s="1917"/>
      <c r="CY59" s="1917"/>
      <c r="CZ59" s="1201" t="s">
        <v>507</v>
      </c>
      <c r="DA59" s="1138">
        <f>CO59</f>
        <v>0</v>
      </c>
      <c r="DB59" s="1918" t="s">
        <v>302</v>
      </c>
      <c r="DC59" s="1919"/>
      <c r="DF59" s="790">
        <v>5</v>
      </c>
      <c r="DG59" s="1917" t="s">
        <v>506</v>
      </c>
      <c r="DH59" s="1917"/>
      <c r="DI59" s="1917"/>
      <c r="DJ59" s="1917"/>
      <c r="DK59" s="1917"/>
      <c r="DL59" s="1201" t="s">
        <v>507</v>
      </c>
      <c r="DM59" s="1138">
        <f>DA59</f>
        <v>0</v>
      </c>
      <c r="DN59" s="1918" t="s">
        <v>302</v>
      </c>
      <c r="DO59" s="1919"/>
      <c r="DR59" s="790">
        <v>5</v>
      </c>
      <c r="DS59" s="1917" t="s">
        <v>506</v>
      </c>
      <c r="DT59" s="1917"/>
      <c r="DU59" s="1917"/>
      <c r="DV59" s="1917"/>
      <c r="DW59" s="1917"/>
      <c r="DX59" s="1201" t="s">
        <v>507</v>
      </c>
      <c r="DY59" s="1138">
        <f>DM59</f>
        <v>0</v>
      </c>
      <c r="DZ59" s="1918" t="s">
        <v>302</v>
      </c>
      <c r="EA59" s="1919"/>
      <c r="ED59" s="790">
        <v>5</v>
      </c>
      <c r="EE59" s="1917" t="s">
        <v>506</v>
      </c>
      <c r="EF59" s="1917"/>
      <c r="EG59" s="1917"/>
      <c r="EH59" s="1917"/>
      <c r="EI59" s="1917"/>
      <c r="EJ59" s="1201" t="s">
        <v>507</v>
      </c>
      <c r="EK59" s="1138">
        <f>DY59</f>
        <v>0</v>
      </c>
      <c r="EL59" s="1918" t="s">
        <v>302</v>
      </c>
      <c r="EM59" s="1919"/>
      <c r="EP59" s="790">
        <v>5</v>
      </c>
      <c r="EQ59" s="1917" t="s">
        <v>506</v>
      </c>
      <c r="ER59" s="1917"/>
      <c r="ES59" s="1917"/>
      <c r="ET59" s="1917"/>
      <c r="EU59" s="1917"/>
      <c r="EV59" s="1201" t="s">
        <v>507</v>
      </c>
      <c r="EW59" s="1138">
        <f>EK59</f>
        <v>0</v>
      </c>
      <c r="EX59" s="1918" t="s">
        <v>302</v>
      </c>
      <c r="EY59" s="1919"/>
      <c r="FB59" s="790">
        <v>5</v>
      </c>
      <c r="FC59" s="1917" t="s">
        <v>506</v>
      </c>
      <c r="FD59" s="1917"/>
      <c r="FE59" s="1917"/>
      <c r="FF59" s="1917"/>
      <c r="FG59" s="1917"/>
      <c r="FH59" s="1201" t="s">
        <v>507</v>
      </c>
      <c r="FI59" s="1138">
        <f>EW59</f>
        <v>0</v>
      </c>
      <c r="FJ59" s="1918" t="s">
        <v>302</v>
      </c>
      <c r="FK59" s="1919"/>
      <c r="FN59" s="790">
        <v>5</v>
      </c>
      <c r="FO59" s="1917" t="s">
        <v>506</v>
      </c>
      <c r="FP59" s="1917"/>
      <c r="FQ59" s="1917"/>
      <c r="FR59" s="1917"/>
      <c r="FS59" s="1917"/>
      <c r="FT59" s="1201" t="s">
        <v>507</v>
      </c>
      <c r="FU59" s="1138">
        <f>FI59</f>
        <v>0</v>
      </c>
      <c r="FV59" s="1918" t="s">
        <v>302</v>
      </c>
      <c r="FW59" s="1919"/>
      <c r="FZ59" s="790">
        <v>5</v>
      </c>
      <c r="GA59" s="1917" t="s">
        <v>506</v>
      </c>
      <c r="GB59" s="1917"/>
      <c r="GC59" s="1917"/>
      <c r="GD59" s="1917"/>
      <c r="GE59" s="1917"/>
      <c r="GF59" s="1201" t="s">
        <v>507</v>
      </c>
      <c r="GG59" s="1138">
        <f>FU59</f>
        <v>0</v>
      </c>
      <c r="GH59" s="1918" t="s">
        <v>302</v>
      </c>
      <c r="GI59" s="1919"/>
      <c r="GL59" s="790">
        <v>5</v>
      </c>
      <c r="GM59" s="1917" t="s">
        <v>506</v>
      </c>
      <c r="GN59" s="1917"/>
      <c r="GO59" s="1917"/>
      <c r="GP59" s="1917"/>
      <c r="GQ59" s="1917"/>
      <c r="GR59" s="1201" t="s">
        <v>507</v>
      </c>
      <c r="GS59" s="1138">
        <f>GG59</f>
        <v>0</v>
      </c>
      <c r="GT59" s="1918" t="s">
        <v>302</v>
      </c>
      <c r="GU59" s="1919"/>
    </row>
    <row r="60" spans="2:203" s="1178" customFormat="1" ht="15" customHeight="1" thickBot="1">
      <c r="B60" s="413"/>
      <c r="C60" s="1186"/>
      <c r="D60" s="1186"/>
      <c r="E60" s="1186"/>
      <c r="F60" s="1186"/>
      <c r="G60" s="1186"/>
      <c r="I60" s="1187"/>
      <c r="M60" s="1180"/>
      <c r="N60" s="840"/>
      <c r="O60" s="1186"/>
      <c r="P60" s="1186"/>
      <c r="Q60" s="1186"/>
      <c r="R60" s="1186"/>
      <c r="S60" s="1186"/>
      <c r="U60" s="1187"/>
      <c r="Z60" s="840"/>
      <c r="AA60" s="1186"/>
      <c r="AB60" s="1186"/>
      <c r="AC60" s="1186"/>
      <c r="AD60" s="1186"/>
      <c r="AE60" s="1186"/>
      <c r="AG60" s="1187"/>
      <c r="AL60" s="840"/>
      <c r="AM60" s="1186"/>
      <c r="AN60" s="1186"/>
      <c r="AO60" s="1186"/>
      <c r="AP60" s="1186"/>
      <c r="AQ60" s="1186"/>
      <c r="AS60" s="1187"/>
      <c r="AX60" s="840"/>
      <c r="AY60" s="1269"/>
      <c r="AZ60" s="1186"/>
      <c r="BA60" s="1186"/>
      <c r="BB60" s="1186"/>
      <c r="BC60" s="1186"/>
      <c r="BE60" s="1187"/>
      <c r="BJ60" s="840"/>
      <c r="BK60" s="1269"/>
      <c r="BL60" s="1186"/>
      <c r="BM60" s="1186"/>
      <c r="BN60" s="1186"/>
      <c r="BO60" s="1186"/>
      <c r="BQ60" s="1187"/>
      <c r="BV60" s="840"/>
      <c r="BW60" s="1186"/>
      <c r="BX60" s="1186"/>
      <c r="BY60" s="1186"/>
      <c r="BZ60" s="1186"/>
      <c r="CA60" s="1186"/>
      <c r="CC60" s="1187"/>
      <c r="CH60" s="840"/>
      <c r="CI60" s="1186"/>
      <c r="CJ60" s="1186"/>
      <c r="CK60" s="1186"/>
      <c r="CL60" s="1186"/>
      <c r="CM60" s="1186"/>
      <c r="CO60" s="1187"/>
      <c r="CT60" s="840"/>
      <c r="CU60" s="1186"/>
      <c r="CV60" s="1186"/>
      <c r="CW60" s="1186"/>
      <c r="CX60" s="1186"/>
      <c r="CY60" s="1186"/>
      <c r="DA60" s="1187"/>
      <c r="DF60" s="840"/>
      <c r="DG60" s="1186"/>
      <c r="DH60" s="1186"/>
      <c r="DI60" s="1186"/>
      <c r="DJ60" s="1186"/>
      <c r="DK60" s="1186"/>
      <c r="DM60" s="1187"/>
      <c r="DR60" s="840"/>
      <c r="DS60" s="1186"/>
      <c r="DT60" s="1186"/>
      <c r="DU60" s="1186"/>
      <c r="DV60" s="1186"/>
      <c r="DW60" s="1186"/>
      <c r="DY60" s="1187"/>
      <c r="ED60" s="840"/>
      <c r="EE60" s="1186"/>
      <c r="EF60" s="1186"/>
      <c r="EG60" s="1186"/>
      <c r="EH60" s="1186"/>
      <c r="EI60" s="1186"/>
      <c r="EK60" s="1187"/>
      <c r="EP60" s="840"/>
      <c r="EQ60" s="1186"/>
      <c r="ER60" s="1186"/>
      <c r="ES60" s="1186"/>
      <c r="ET60" s="1186"/>
      <c r="EU60" s="1186"/>
      <c r="EW60" s="1187"/>
      <c r="FB60" s="840"/>
      <c r="FC60" s="1186"/>
      <c r="FD60" s="1186"/>
      <c r="FE60" s="1186"/>
      <c r="FF60" s="1186"/>
      <c r="FG60" s="1186"/>
      <c r="FI60" s="1187"/>
      <c r="FN60" s="840"/>
      <c r="FO60" s="1186"/>
      <c r="FP60" s="1186"/>
      <c r="FQ60" s="1186"/>
      <c r="FR60" s="1186"/>
      <c r="FS60" s="1186"/>
      <c r="FU60" s="1187"/>
      <c r="FZ60" s="840"/>
      <c r="GA60" s="1186"/>
      <c r="GB60" s="1186"/>
      <c r="GC60" s="1186"/>
      <c r="GD60" s="1186"/>
      <c r="GE60" s="1186"/>
      <c r="GG60" s="1187"/>
      <c r="GL60" s="840"/>
      <c r="GM60" s="1186"/>
      <c r="GN60" s="1186"/>
      <c r="GO60" s="1186"/>
      <c r="GP60" s="1186"/>
      <c r="GQ60" s="1186"/>
      <c r="GS60" s="1187"/>
    </row>
    <row r="61" spans="2:203" s="1178" customFormat="1" ht="15" customHeight="1" thickBot="1">
      <c r="B61" s="71" t="s">
        <v>109</v>
      </c>
      <c r="C61" s="1903" t="s">
        <v>509</v>
      </c>
      <c r="D61" s="1903"/>
      <c r="E61" s="1903"/>
      <c r="F61" s="1903"/>
      <c r="G61" s="1903"/>
      <c r="H61" s="1903"/>
      <c r="I61" s="1903"/>
      <c r="J61" s="1903"/>
      <c r="K61" s="1904"/>
      <c r="M61" s="1180"/>
      <c r="N61" s="71" t="s">
        <v>109</v>
      </c>
      <c r="O61" s="1903" t="s">
        <v>510</v>
      </c>
      <c r="P61" s="1903"/>
      <c r="Q61" s="1903"/>
      <c r="R61" s="1903"/>
      <c r="S61" s="1903"/>
      <c r="T61" s="1903"/>
      <c r="U61" s="1903"/>
      <c r="V61" s="1903"/>
      <c r="W61" s="1904"/>
      <c r="Z61" s="71" t="s">
        <v>109</v>
      </c>
      <c r="AA61" s="1903" t="s">
        <v>510</v>
      </c>
      <c r="AB61" s="1903"/>
      <c r="AC61" s="1903"/>
      <c r="AD61" s="1903"/>
      <c r="AE61" s="1903"/>
      <c r="AF61" s="1903"/>
      <c r="AG61" s="1903"/>
      <c r="AH61" s="1903"/>
      <c r="AI61" s="1904"/>
      <c r="AL61" s="71" t="s">
        <v>109</v>
      </c>
      <c r="AM61" s="1903" t="s">
        <v>510</v>
      </c>
      <c r="AN61" s="1903"/>
      <c r="AO61" s="1903"/>
      <c r="AP61" s="1903"/>
      <c r="AQ61" s="1903"/>
      <c r="AR61" s="1903"/>
      <c r="AS61" s="1903"/>
      <c r="AT61" s="1903"/>
      <c r="AU61" s="1904"/>
      <c r="AX61" s="71" t="s">
        <v>109</v>
      </c>
      <c r="AY61" s="1903" t="s">
        <v>510</v>
      </c>
      <c r="AZ61" s="1903"/>
      <c r="BA61" s="1903"/>
      <c r="BB61" s="1903"/>
      <c r="BC61" s="1903"/>
      <c r="BD61" s="1903"/>
      <c r="BE61" s="1903"/>
      <c r="BF61" s="1903"/>
      <c r="BG61" s="1904"/>
      <c r="BJ61" s="71" t="s">
        <v>109</v>
      </c>
      <c r="BK61" s="1903" t="s">
        <v>510</v>
      </c>
      <c r="BL61" s="1903"/>
      <c r="BM61" s="1903"/>
      <c r="BN61" s="1903"/>
      <c r="BO61" s="1903"/>
      <c r="BP61" s="1903"/>
      <c r="BQ61" s="1903"/>
      <c r="BR61" s="1903"/>
      <c r="BS61" s="1904"/>
      <c r="BV61" s="71" t="s">
        <v>109</v>
      </c>
      <c r="BW61" s="1903" t="s">
        <v>510</v>
      </c>
      <c r="BX61" s="1903"/>
      <c r="BY61" s="1903"/>
      <c r="BZ61" s="1903"/>
      <c r="CA61" s="1903"/>
      <c r="CB61" s="1903"/>
      <c r="CC61" s="1903"/>
      <c r="CD61" s="1903"/>
      <c r="CE61" s="1904"/>
      <c r="CH61" s="71" t="s">
        <v>109</v>
      </c>
      <c r="CI61" s="1903" t="s">
        <v>510</v>
      </c>
      <c r="CJ61" s="1903"/>
      <c r="CK61" s="1903"/>
      <c r="CL61" s="1903"/>
      <c r="CM61" s="1903"/>
      <c r="CN61" s="1903"/>
      <c r="CO61" s="1903"/>
      <c r="CP61" s="1903"/>
      <c r="CQ61" s="1904"/>
      <c r="CT61" s="71" t="s">
        <v>109</v>
      </c>
      <c r="CU61" s="1903" t="s">
        <v>510</v>
      </c>
      <c r="CV61" s="1903"/>
      <c r="CW61" s="1903"/>
      <c r="CX61" s="1903"/>
      <c r="CY61" s="1903"/>
      <c r="CZ61" s="1903"/>
      <c r="DA61" s="1903"/>
      <c r="DB61" s="1903"/>
      <c r="DC61" s="1904"/>
      <c r="DF61" s="71" t="s">
        <v>109</v>
      </c>
      <c r="DG61" s="1903" t="s">
        <v>510</v>
      </c>
      <c r="DH61" s="1903"/>
      <c r="DI61" s="1903"/>
      <c r="DJ61" s="1903"/>
      <c r="DK61" s="1903"/>
      <c r="DL61" s="1903"/>
      <c r="DM61" s="1903"/>
      <c r="DN61" s="1903"/>
      <c r="DO61" s="1904"/>
      <c r="DR61" s="71" t="s">
        <v>109</v>
      </c>
      <c r="DS61" s="1903" t="s">
        <v>510</v>
      </c>
      <c r="DT61" s="1903"/>
      <c r="DU61" s="1903"/>
      <c r="DV61" s="1903"/>
      <c r="DW61" s="1903"/>
      <c r="DX61" s="1903"/>
      <c r="DY61" s="1903"/>
      <c r="DZ61" s="1903"/>
      <c r="EA61" s="1904"/>
      <c r="ED61" s="71" t="s">
        <v>109</v>
      </c>
      <c r="EE61" s="1903" t="s">
        <v>510</v>
      </c>
      <c r="EF61" s="1903"/>
      <c r="EG61" s="1903"/>
      <c r="EH61" s="1903"/>
      <c r="EI61" s="1903"/>
      <c r="EJ61" s="1903"/>
      <c r="EK61" s="1903"/>
      <c r="EL61" s="1903"/>
      <c r="EM61" s="1904"/>
      <c r="EP61" s="71" t="s">
        <v>109</v>
      </c>
      <c r="EQ61" s="1903" t="s">
        <v>510</v>
      </c>
      <c r="ER61" s="1903"/>
      <c r="ES61" s="1903"/>
      <c r="ET61" s="1903"/>
      <c r="EU61" s="1903"/>
      <c r="EV61" s="1903"/>
      <c r="EW61" s="1903"/>
      <c r="EX61" s="1903"/>
      <c r="EY61" s="1904"/>
      <c r="FB61" s="71" t="s">
        <v>109</v>
      </c>
      <c r="FC61" s="1903" t="s">
        <v>510</v>
      </c>
      <c r="FD61" s="1903"/>
      <c r="FE61" s="1903"/>
      <c r="FF61" s="1903"/>
      <c r="FG61" s="1903"/>
      <c r="FH61" s="1903"/>
      <c r="FI61" s="1903"/>
      <c r="FJ61" s="1903"/>
      <c r="FK61" s="1904"/>
      <c r="FN61" s="71" t="s">
        <v>109</v>
      </c>
      <c r="FO61" s="1903" t="s">
        <v>510</v>
      </c>
      <c r="FP61" s="1903"/>
      <c r="FQ61" s="1903"/>
      <c r="FR61" s="1903"/>
      <c r="FS61" s="1903"/>
      <c r="FT61" s="1903"/>
      <c r="FU61" s="1903"/>
      <c r="FV61" s="1903"/>
      <c r="FW61" s="1904"/>
      <c r="FZ61" s="71" t="s">
        <v>109</v>
      </c>
      <c r="GA61" s="1903" t="s">
        <v>510</v>
      </c>
      <c r="GB61" s="1903"/>
      <c r="GC61" s="1903"/>
      <c r="GD61" s="1903"/>
      <c r="GE61" s="1903"/>
      <c r="GF61" s="1903"/>
      <c r="GG61" s="1903"/>
      <c r="GH61" s="1903"/>
      <c r="GI61" s="1904"/>
      <c r="GL61" s="71" t="s">
        <v>109</v>
      </c>
      <c r="GM61" s="1903" t="s">
        <v>510</v>
      </c>
      <c r="GN61" s="1903"/>
      <c r="GO61" s="1903"/>
      <c r="GP61" s="1903"/>
      <c r="GQ61" s="1903"/>
      <c r="GR61" s="1903"/>
      <c r="GS61" s="1903"/>
      <c r="GT61" s="1903"/>
      <c r="GU61" s="1904"/>
    </row>
    <row r="62" spans="2:203" s="1178" customFormat="1" ht="15" customHeight="1">
      <c r="B62" s="741">
        <v>1</v>
      </c>
      <c r="C62" s="1940" t="s">
        <v>511</v>
      </c>
      <c r="D62" s="1940"/>
      <c r="E62" s="1940"/>
      <c r="F62" s="1940"/>
      <c r="G62" s="1940"/>
      <c r="H62" s="1165" t="s">
        <v>512</v>
      </c>
      <c r="I62" s="527">
        <f>'1.2. System grzewczy'!E139</f>
        <v>0</v>
      </c>
      <c r="J62" s="1906" t="s">
        <v>257</v>
      </c>
      <c r="K62" s="1907"/>
      <c r="M62" s="1180"/>
      <c r="N62" s="741">
        <v>1</v>
      </c>
      <c r="O62" s="1940" t="s">
        <v>511</v>
      </c>
      <c r="P62" s="1940"/>
      <c r="Q62" s="1940"/>
      <c r="R62" s="1940"/>
      <c r="S62" s="1940"/>
      <c r="T62" s="1165" t="s">
        <v>512</v>
      </c>
      <c r="U62" s="527">
        <f t="shared" ref="U62:U67" si="65">I62</f>
        <v>0</v>
      </c>
      <c r="V62" s="1906" t="s">
        <v>257</v>
      </c>
      <c r="W62" s="1907"/>
      <c r="Z62" s="741">
        <v>1</v>
      </c>
      <c r="AA62" s="1940" t="s">
        <v>511</v>
      </c>
      <c r="AB62" s="1940"/>
      <c r="AC62" s="1940"/>
      <c r="AD62" s="1940"/>
      <c r="AE62" s="1940"/>
      <c r="AF62" s="1165" t="s">
        <v>512</v>
      </c>
      <c r="AG62" s="527">
        <f t="shared" ref="AG62:AG67" si="66">U62</f>
        <v>0</v>
      </c>
      <c r="AH62" s="1906" t="s">
        <v>257</v>
      </c>
      <c r="AI62" s="1907"/>
      <c r="AL62" s="741">
        <v>1</v>
      </c>
      <c r="AM62" s="1940" t="s">
        <v>511</v>
      </c>
      <c r="AN62" s="1940"/>
      <c r="AO62" s="1940"/>
      <c r="AP62" s="1940"/>
      <c r="AQ62" s="1940"/>
      <c r="AR62" s="1165" t="s">
        <v>512</v>
      </c>
      <c r="AS62" s="527">
        <f t="shared" ref="AS62:AS67" si="67">AG62</f>
        <v>0</v>
      </c>
      <c r="AT62" s="1906" t="s">
        <v>257</v>
      </c>
      <c r="AU62" s="1907"/>
      <c r="AX62" s="741">
        <v>1</v>
      </c>
      <c r="AY62" s="1940" t="s">
        <v>511</v>
      </c>
      <c r="AZ62" s="1940"/>
      <c r="BA62" s="1940"/>
      <c r="BB62" s="1940"/>
      <c r="BC62" s="1940"/>
      <c r="BD62" s="1165" t="s">
        <v>512</v>
      </c>
      <c r="BE62" s="527">
        <f t="shared" ref="BE62:BE67" si="68">AS62</f>
        <v>0</v>
      </c>
      <c r="BF62" s="1906" t="s">
        <v>257</v>
      </c>
      <c r="BG62" s="1907"/>
      <c r="BJ62" s="741">
        <v>1</v>
      </c>
      <c r="BK62" s="1940" t="s">
        <v>511</v>
      </c>
      <c r="BL62" s="1940"/>
      <c r="BM62" s="1940"/>
      <c r="BN62" s="1940"/>
      <c r="BO62" s="1940"/>
      <c r="BP62" s="1165" t="s">
        <v>512</v>
      </c>
      <c r="BQ62" s="527">
        <f t="shared" ref="BQ62:BQ67" si="69">BE62</f>
        <v>0</v>
      </c>
      <c r="BR62" s="1906" t="s">
        <v>257</v>
      </c>
      <c r="BS62" s="1907"/>
      <c r="BV62" s="741">
        <v>1</v>
      </c>
      <c r="BW62" s="1940" t="s">
        <v>511</v>
      </c>
      <c r="BX62" s="1940"/>
      <c r="BY62" s="1940"/>
      <c r="BZ62" s="1940"/>
      <c r="CA62" s="1940"/>
      <c r="CB62" s="1165" t="s">
        <v>512</v>
      </c>
      <c r="CC62" s="527">
        <f t="shared" ref="CC62:CC67" si="70">BQ62</f>
        <v>0</v>
      </c>
      <c r="CD62" s="1906" t="s">
        <v>257</v>
      </c>
      <c r="CE62" s="1907"/>
      <c r="CH62" s="741">
        <v>1</v>
      </c>
      <c r="CI62" s="1940" t="s">
        <v>511</v>
      </c>
      <c r="CJ62" s="1940"/>
      <c r="CK62" s="1940"/>
      <c r="CL62" s="1940"/>
      <c r="CM62" s="1940"/>
      <c r="CN62" s="1165" t="s">
        <v>512</v>
      </c>
      <c r="CO62" s="527">
        <f t="shared" ref="CO62:CO67" si="71">CC62</f>
        <v>0</v>
      </c>
      <c r="CP62" s="1906" t="s">
        <v>257</v>
      </c>
      <c r="CQ62" s="1907"/>
      <c r="CT62" s="741">
        <v>1</v>
      </c>
      <c r="CU62" s="1940" t="s">
        <v>511</v>
      </c>
      <c r="CV62" s="1940"/>
      <c r="CW62" s="1940"/>
      <c r="CX62" s="1940"/>
      <c r="CY62" s="1940"/>
      <c r="CZ62" s="1165" t="s">
        <v>512</v>
      </c>
      <c r="DA62" s="527">
        <f t="shared" ref="DA62:DA67" si="72">CO62</f>
        <v>0</v>
      </c>
      <c r="DB62" s="1906" t="s">
        <v>257</v>
      </c>
      <c r="DC62" s="1907"/>
      <c r="DF62" s="741">
        <v>1</v>
      </c>
      <c r="DG62" s="1940" t="s">
        <v>511</v>
      </c>
      <c r="DH62" s="1940"/>
      <c r="DI62" s="1940"/>
      <c r="DJ62" s="1940"/>
      <c r="DK62" s="1940"/>
      <c r="DL62" s="1165" t="s">
        <v>512</v>
      </c>
      <c r="DM62" s="527">
        <f t="shared" ref="DM62:DM67" si="73">DA62</f>
        <v>0</v>
      </c>
      <c r="DN62" s="1906" t="s">
        <v>257</v>
      </c>
      <c r="DO62" s="1907"/>
      <c r="DR62" s="741">
        <v>1</v>
      </c>
      <c r="DS62" s="1940" t="s">
        <v>511</v>
      </c>
      <c r="DT62" s="1940"/>
      <c r="DU62" s="1940"/>
      <c r="DV62" s="1940"/>
      <c r="DW62" s="1940"/>
      <c r="DX62" s="1165" t="s">
        <v>512</v>
      </c>
      <c r="DY62" s="527">
        <f t="shared" ref="DY62:DY67" si="74">DM62</f>
        <v>0</v>
      </c>
      <c r="DZ62" s="1906" t="s">
        <v>257</v>
      </c>
      <c r="EA62" s="1907"/>
      <c r="ED62" s="741">
        <v>1</v>
      </c>
      <c r="EE62" s="1940" t="s">
        <v>511</v>
      </c>
      <c r="EF62" s="1940"/>
      <c r="EG62" s="1940"/>
      <c r="EH62" s="1940"/>
      <c r="EI62" s="1940"/>
      <c r="EJ62" s="1165" t="s">
        <v>512</v>
      </c>
      <c r="EK62" s="527">
        <f t="shared" ref="EK62:EK67" si="75">DY62</f>
        <v>0</v>
      </c>
      <c r="EL62" s="1906" t="s">
        <v>257</v>
      </c>
      <c r="EM62" s="1907"/>
      <c r="EP62" s="741">
        <v>1</v>
      </c>
      <c r="EQ62" s="1940" t="s">
        <v>511</v>
      </c>
      <c r="ER62" s="1940"/>
      <c r="ES62" s="1940"/>
      <c r="ET62" s="1940"/>
      <c r="EU62" s="1940"/>
      <c r="EV62" s="1165" t="s">
        <v>512</v>
      </c>
      <c r="EW62" s="527">
        <f t="shared" ref="EW62:EW67" si="76">EK62</f>
        <v>0</v>
      </c>
      <c r="EX62" s="1906" t="s">
        <v>257</v>
      </c>
      <c r="EY62" s="1907"/>
      <c r="FB62" s="741">
        <v>1</v>
      </c>
      <c r="FC62" s="1940" t="s">
        <v>511</v>
      </c>
      <c r="FD62" s="1940"/>
      <c r="FE62" s="1940"/>
      <c r="FF62" s="1940"/>
      <c r="FG62" s="1940"/>
      <c r="FH62" s="1165" t="s">
        <v>512</v>
      </c>
      <c r="FI62" s="527">
        <f t="shared" ref="FI62:FI67" si="77">EW62</f>
        <v>0</v>
      </c>
      <c r="FJ62" s="1906" t="s">
        <v>257</v>
      </c>
      <c r="FK62" s="1907"/>
      <c r="FN62" s="741">
        <v>1</v>
      </c>
      <c r="FO62" s="1940" t="s">
        <v>511</v>
      </c>
      <c r="FP62" s="1940"/>
      <c r="FQ62" s="1940"/>
      <c r="FR62" s="1940"/>
      <c r="FS62" s="1940"/>
      <c r="FT62" s="1165" t="s">
        <v>512</v>
      </c>
      <c r="FU62" s="527">
        <f t="shared" ref="FU62:FU67" si="78">FI62</f>
        <v>0</v>
      </c>
      <c r="FV62" s="1906" t="s">
        <v>257</v>
      </c>
      <c r="FW62" s="1907"/>
      <c r="FZ62" s="741">
        <v>1</v>
      </c>
      <c r="GA62" s="1940" t="s">
        <v>511</v>
      </c>
      <c r="GB62" s="1940"/>
      <c r="GC62" s="1940"/>
      <c r="GD62" s="1940"/>
      <c r="GE62" s="1940"/>
      <c r="GF62" s="1165" t="s">
        <v>512</v>
      </c>
      <c r="GG62" s="527">
        <f t="shared" ref="GG62:GG67" si="79">FU62</f>
        <v>0</v>
      </c>
      <c r="GH62" s="1906" t="s">
        <v>257</v>
      </c>
      <c r="GI62" s="1907"/>
      <c r="GL62" s="741">
        <v>1</v>
      </c>
      <c r="GM62" s="1940" t="s">
        <v>511</v>
      </c>
      <c r="GN62" s="1940"/>
      <c r="GO62" s="1940"/>
      <c r="GP62" s="1940"/>
      <c r="GQ62" s="1940"/>
      <c r="GR62" s="1165" t="s">
        <v>512</v>
      </c>
      <c r="GS62" s="527">
        <f t="shared" ref="GS62:GS67" si="80">GG62</f>
        <v>0</v>
      </c>
      <c r="GT62" s="1906" t="s">
        <v>257</v>
      </c>
      <c r="GU62" s="1907"/>
    </row>
    <row r="63" spans="2:203" s="1178" customFormat="1" ht="15" customHeight="1">
      <c r="B63" s="789">
        <v>2</v>
      </c>
      <c r="C63" s="1925" t="s">
        <v>500</v>
      </c>
      <c r="D63" s="1925"/>
      <c r="E63" s="1941"/>
      <c r="F63" s="1941"/>
      <c r="G63" s="1941"/>
      <c r="H63" s="1166" t="s">
        <v>513</v>
      </c>
      <c r="I63" s="493">
        <f>'1.2. System grzewczy'!F139</f>
        <v>0</v>
      </c>
      <c r="J63" s="1912" t="s">
        <v>302</v>
      </c>
      <c r="K63" s="1913"/>
      <c r="M63" s="1180"/>
      <c r="N63" s="789">
        <v>2</v>
      </c>
      <c r="O63" s="1925" t="s">
        <v>500</v>
      </c>
      <c r="P63" s="1925"/>
      <c r="Q63" s="1941"/>
      <c r="R63" s="1941"/>
      <c r="S63" s="1941"/>
      <c r="T63" s="1166" t="s">
        <v>513</v>
      </c>
      <c r="U63" s="493">
        <f t="shared" si="65"/>
        <v>0</v>
      </c>
      <c r="V63" s="1912" t="s">
        <v>302</v>
      </c>
      <c r="W63" s="1913"/>
      <c r="Z63" s="789">
        <v>2</v>
      </c>
      <c r="AA63" s="1925" t="s">
        <v>500</v>
      </c>
      <c r="AB63" s="1925"/>
      <c r="AC63" s="1941"/>
      <c r="AD63" s="1941"/>
      <c r="AE63" s="1941"/>
      <c r="AF63" s="1166" t="s">
        <v>513</v>
      </c>
      <c r="AG63" s="493">
        <f t="shared" si="66"/>
        <v>0</v>
      </c>
      <c r="AH63" s="1912" t="s">
        <v>302</v>
      </c>
      <c r="AI63" s="1913"/>
      <c r="AL63" s="789">
        <v>2</v>
      </c>
      <c r="AM63" s="1925" t="s">
        <v>500</v>
      </c>
      <c r="AN63" s="1925"/>
      <c r="AO63" s="1941"/>
      <c r="AP63" s="1941"/>
      <c r="AQ63" s="1941"/>
      <c r="AR63" s="1166" t="s">
        <v>513</v>
      </c>
      <c r="AS63" s="493">
        <f t="shared" si="67"/>
        <v>0</v>
      </c>
      <c r="AT63" s="1912" t="s">
        <v>302</v>
      </c>
      <c r="AU63" s="1913"/>
      <c r="AX63" s="789">
        <v>2</v>
      </c>
      <c r="AY63" s="1925" t="s">
        <v>500</v>
      </c>
      <c r="AZ63" s="1925"/>
      <c r="BA63" s="1941"/>
      <c r="BB63" s="1941"/>
      <c r="BC63" s="1941"/>
      <c r="BD63" s="1166" t="s">
        <v>513</v>
      </c>
      <c r="BE63" s="493">
        <f t="shared" si="68"/>
        <v>0</v>
      </c>
      <c r="BF63" s="1912" t="s">
        <v>302</v>
      </c>
      <c r="BG63" s="1913"/>
      <c r="BJ63" s="789">
        <v>2</v>
      </c>
      <c r="BK63" s="1925" t="s">
        <v>500</v>
      </c>
      <c r="BL63" s="1925"/>
      <c r="BM63" s="1941"/>
      <c r="BN63" s="1941"/>
      <c r="BO63" s="1941"/>
      <c r="BP63" s="1166" t="s">
        <v>513</v>
      </c>
      <c r="BQ63" s="493">
        <f t="shared" si="69"/>
        <v>0</v>
      </c>
      <c r="BR63" s="1912" t="s">
        <v>302</v>
      </c>
      <c r="BS63" s="1913"/>
      <c r="BV63" s="789">
        <v>2</v>
      </c>
      <c r="BW63" s="1925" t="s">
        <v>500</v>
      </c>
      <c r="BX63" s="1925"/>
      <c r="BY63" s="1941"/>
      <c r="BZ63" s="1941"/>
      <c r="CA63" s="1941"/>
      <c r="CB63" s="1166" t="s">
        <v>513</v>
      </c>
      <c r="CC63" s="493">
        <f t="shared" si="70"/>
        <v>0</v>
      </c>
      <c r="CD63" s="1912" t="s">
        <v>302</v>
      </c>
      <c r="CE63" s="1913"/>
      <c r="CH63" s="789">
        <v>2</v>
      </c>
      <c r="CI63" s="1925" t="s">
        <v>500</v>
      </c>
      <c r="CJ63" s="1925"/>
      <c r="CK63" s="1941"/>
      <c r="CL63" s="1941"/>
      <c r="CM63" s="1941"/>
      <c r="CN63" s="1166" t="s">
        <v>513</v>
      </c>
      <c r="CO63" s="493">
        <f t="shared" si="71"/>
        <v>0</v>
      </c>
      <c r="CP63" s="1912" t="s">
        <v>302</v>
      </c>
      <c r="CQ63" s="1913"/>
      <c r="CT63" s="789">
        <v>2</v>
      </c>
      <c r="CU63" s="1925" t="s">
        <v>500</v>
      </c>
      <c r="CV63" s="1925"/>
      <c r="CW63" s="1941"/>
      <c r="CX63" s="1941"/>
      <c r="CY63" s="1941"/>
      <c r="CZ63" s="1166" t="s">
        <v>513</v>
      </c>
      <c r="DA63" s="493">
        <f t="shared" si="72"/>
        <v>0</v>
      </c>
      <c r="DB63" s="1912" t="s">
        <v>302</v>
      </c>
      <c r="DC63" s="1913"/>
      <c r="DF63" s="789">
        <v>2</v>
      </c>
      <c r="DG63" s="1925" t="s">
        <v>500</v>
      </c>
      <c r="DH63" s="1925"/>
      <c r="DI63" s="1941"/>
      <c r="DJ63" s="1941"/>
      <c r="DK63" s="1941"/>
      <c r="DL63" s="1166" t="s">
        <v>513</v>
      </c>
      <c r="DM63" s="493">
        <f t="shared" si="73"/>
        <v>0</v>
      </c>
      <c r="DN63" s="1912" t="s">
        <v>302</v>
      </c>
      <c r="DO63" s="1913"/>
      <c r="DR63" s="789">
        <v>2</v>
      </c>
      <c r="DS63" s="1925" t="s">
        <v>500</v>
      </c>
      <c r="DT63" s="1925"/>
      <c r="DU63" s="1941"/>
      <c r="DV63" s="1941"/>
      <c r="DW63" s="1941"/>
      <c r="DX63" s="1166" t="s">
        <v>513</v>
      </c>
      <c r="DY63" s="493">
        <f t="shared" si="74"/>
        <v>0</v>
      </c>
      <c r="DZ63" s="1912" t="s">
        <v>302</v>
      </c>
      <c r="EA63" s="1913"/>
      <c r="ED63" s="789">
        <v>2</v>
      </c>
      <c r="EE63" s="1925" t="s">
        <v>500</v>
      </c>
      <c r="EF63" s="1925"/>
      <c r="EG63" s="1941"/>
      <c r="EH63" s="1941"/>
      <c r="EI63" s="1941"/>
      <c r="EJ63" s="1166" t="s">
        <v>513</v>
      </c>
      <c r="EK63" s="493">
        <f t="shared" si="75"/>
        <v>0</v>
      </c>
      <c r="EL63" s="1912" t="s">
        <v>302</v>
      </c>
      <c r="EM63" s="1913"/>
      <c r="EP63" s="789">
        <v>2</v>
      </c>
      <c r="EQ63" s="1925" t="s">
        <v>500</v>
      </c>
      <c r="ER63" s="1925"/>
      <c r="ES63" s="1941"/>
      <c r="ET63" s="1941"/>
      <c r="EU63" s="1941"/>
      <c r="EV63" s="1166" t="s">
        <v>513</v>
      </c>
      <c r="EW63" s="493">
        <f t="shared" si="76"/>
        <v>0</v>
      </c>
      <c r="EX63" s="1912" t="s">
        <v>302</v>
      </c>
      <c r="EY63" s="1913"/>
      <c r="FB63" s="789">
        <v>2</v>
      </c>
      <c r="FC63" s="1925" t="s">
        <v>500</v>
      </c>
      <c r="FD63" s="1925"/>
      <c r="FE63" s="1941"/>
      <c r="FF63" s="1941"/>
      <c r="FG63" s="1941"/>
      <c r="FH63" s="1166" t="s">
        <v>513</v>
      </c>
      <c r="FI63" s="493">
        <f t="shared" si="77"/>
        <v>0</v>
      </c>
      <c r="FJ63" s="1912" t="s">
        <v>302</v>
      </c>
      <c r="FK63" s="1913"/>
      <c r="FN63" s="789">
        <v>2</v>
      </c>
      <c r="FO63" s="1925" t="s">
        <v>500</v>
      </c>
      <c r="FP63" s="1925"/>
      <c r="FQ63" s="1941"/>
      <c r="FR63" s="1941"/>
      <c r="FS63" s="1941"/>
      <c r="FT63" s="1166" t="s">
        <v>513</v>
      </c>
      <c r="FU63" s="493">
        <f t="shared" si="78"/>
        <v>0</v>
      </c>
      <c r="FV63" s="1912" t="s">
        <v>302</v>
      </c>
      <c r="FW63" s="1913"/>
      <c r="FZ63" s="789">
        <v>2</v>
      </c>
      <c r="GA63" s="1925" t="s">
        <v>500</v>
      </c>
      <c r="GB63" s="1925"/>
      <c r="GC63" s="1941"/>
      <c r="GD63" s="1941"/>
      <c r="GE63" s="1941"/>
      <c r="GF63" s="1166" t="s">
        <v>513</v>
      </c>
      <c r="GG63" s="493">
        <f t="shared" si="79"/>
        <v>0</v>
      </c>
      <c r="GH63" s="1912" t="s">
        <v>302</v>
      </c>
      <c r="GI63" s="1913"/>
      <c r="GL63" s="789">
        <v>2</v>
      </c>
      <c r="GM63" s="1925" t="s">
        <v>500</v>
      </c>
      <c r="GN63" s="1925"/>
      <c r="GO63" s="1941"/>
      <c r="GP63" s="1941"/>
      <c r="GQ63" s="1941"/>
      <c r="GR63" s="1166" t="s">
        <v>513</v>
      </c>
      <c r="GS63" s="493">
        <f t="shared" si="80"/>
        <v>0</v>
      </c>
      <c r="GT63" s="1912" t="s">
        <v>302</v>
      </c>
      <c r="GU63" s="1913"/>
    </row>
    <row r="64" spans="2:203" s="1178" customFormat="1" ht="15" customHeight="1">
      <c r="B64" s="789">
        <v>3</v>
      </c>
      <c r="C64" s="1188" t="s">
        <v>473</v>
      </c>
      <c r="D64" s="1189"/>
      <c r="E64" s="1189"/>
      <c r="F64" s="1189"/>
      <c r="G64" s="1190"/>
      <c r="H64" s="1192" t="s">
        <v>317</v>
      </c>
      <c r="I64" s="493">
        <f>'1.2. System grzewczy'!F140</f>
        <v>0</v>
      </c>
      <c r="J64" s="1920" t="s">
        <v>289</v>
      </c>
      <c r="K64" s="1921"/>
      <c r="M64" s="1180"/>
      <c r="N64" s="789">
        <v>3</v>
      </c>
      <c r="O64" s="1188" t="s">
        <v>473</v>
      </c>
      <c r="P64" s="1189"/>
      <c r="Q64" s="1189"/>
      <c r="R64" s="1189"/>
      <c r="S64" s="1190"/>
      <c r="T64" s="1192" t="s">
        <v>317</v>
      </c>
      <c r="U64" s="493">
        <f t="shared" si="65"/>
        <v>0</v>
      </c>
      <c r="V64" s="1920" t="s">
        <v>289</v>
      </c>
      <c r="W64" s="1921"/>
      <c r="Z64" s="789">
        <v>3</v>
      </c>
      <c r="AA64" s="1188" t="s">
        <v>473</v>
      </c>
      <c r="AB64" s="1189"/>
      <c r="AC64" s="1189"/>
      <c r="AD64" s="1189"/>
      <c r="AE64" s="1190"/>
      <c r="AF64" s="1192" t="s">
        <v>317</v>
      </c>
      <c r="AG64" s="493">
        <f t="shared" si="66"/>
        <v>0</v>
      </c>
      <c r="AH64" s="1920" t="s">
        <v>289</v>
      </c>
      <c r="AI64" s="1921"/>
      <c r="AL64" s="789">
        <v>3</v>
      </c>
      <c r="AM64" s="1188" t="s">
        <v>473</v>
      </c>
      <c r="AN64" s="1189"/>
      <c r="AO64" s="1189"/>
      <c r="AP64" s="1189"/>
      <c r="AQ64" s="1190"/>
      <c r="AR64" s="1192" t="s">
        <v>317</v>
      </c>
      <c r="AS64" s="493">
        <f t="shared" si="67"/>
        <v>0</v>
      </c>
      <c r="AT64" s="1920" t="s">
        <v>289</v>
      </c>
      <c r="AU64" s="1921"/>
      <c r="AX64" s="789">
        <v>3</v>
      </c>
      <c r="AY64" s="1229" t="s">
        <v>473</v>
      </c>
      <c r="AZ64" s="1189"/>
      <c r="BA64" s="1189"/>
      <c r="BB64" s="1189"/>
      <c r="BC64" s="1190"/>
      <c r="BD64" s="1192" t="s">
        <v>317</v>
      </c>
      <c r="BE64" s="493">
        <f t="shared" si="68"/>
        <v>0</v>
      </c>
      <c r="BF64" s="1920" t="s">
        <v>289</v>
      </c>
      <c r="BG64" s="1921"/>
      <c r="BJ64" s="789">
        <v>3</v>
      </c>
      <c r="BK64" s="1188" t="s">
        <v>473</v>
      </c>
      <c r="BL64" s="1189"/>
      <c r="BM64" s="1189"/>
      <c r="BN64" s="1189"/>
      <c r="BO64" s="1190"/>
      <c r="BP64" s="1192" t="s">
        <v>317</v>
      </c>
      <c r="BQ64" s="493">
        <f t="shared" si="69"/>
        <v>0</v>
      </c>
      <c r="BR64" s="1920" t="s">
        <v>289</v>
      </c>
      <c r="BS64" s="1921"/>
      <c r="BV64" s="789">
        <v>3</v>
      </c>
      <c r="BW64" s="1188" t="s">
        <v>473</v>
      </c>
      <c r="BX64" s="1189"/>
      <c r="BY64" s="1189"/>
      <c r="BZ64" s="1189"/>
      <c r="CA64" s="1190"/>
      <c r="CB64" s="1192" t="s">
        <v>317</v>
      </c>
      <c r="CC64" s="493">
        <f t="shared" si="70"/>
        <v>0</v>
      </c>
      <c r="CD64" s="1920" t="s">
        <v>289</v>
      </c>
      <c r="CE64" s="1921"/>
      <c r="CH64" s="789">
        <v>3</v>
      </c>
      <c r="CI64" s="1188" t="s">
        <v>473</v>
      </c>
      <c r="CJ64" s="1189"/>
      <c r="CK64" s="1189"/>
      <c r="CL64" s="1189"/>
      <c r="CM64" s="1190"/>
      <c r="CN64" s="1192" t="s">
        <v>317</v>
      </c>
      <c r="CO64" s="493">
        <f t="shared" si="71"/>
        <v>0</v>
      </c>
      <c r="CP64" s="1920" t="s">
        <v>289</v>
      </c>
      <c r="CQ64" s="1921"/>
      <c r="CT64" s="789">
        <v>3</v>
      </c>
      <c r="CU64" s="1188" t="s">
        <v>473</v>
      </c>
      <c r="CV64" s="1189"/>
      <c r="CW64" s="1189"/>
      <c r="CX64" s="1189"/>
      <c r="CY64" s="1190"/>
      <c r="CZ64" s="1192" t="s">
        <v>317</v>
      </c>
      <c r="DA64" s="493">
        <f t="shared" si="72"/>
        <v>0</v>
      </c>
      <c r="DB64" s="1920" t="s">
        <v>289</v>
      </c>
      <c r="DC64" s="1921"/>
      <c r="DF64" s="789">
        <v>3</v>
      </c>
      <c r="DG64" s="1188" t="s">
        <v>473</v>
      </c>
      <c r="DH64" s="1189"/>
      <c r="DI64" s="1189"/>
      <c r="DJ64" s="1189"/>
      <c r="DK64" s="1190"/>
      <c r="DL64" s="1192" t="s">
        <v>317</v>
      </c>
      <c r="DM64" s="493">
        <f t="shared" si="73"/>
        <v>0</v>
      </c>
      <c r="DN64" s="1920" t="s">
        <v>289</v>
      </c>
      <c r="DO64" s="1921"/>
      <c r="DR64" s="789">
        <v>3</v>
      </c>
      <c r="DS64" s="1188" t="s">
        <v>473</v>
      </c>
      <c r="DT64" s="1189"/>
      <c r="DU64" s="1189"/>
      <c r="DV64" s="1189"/>
      <c r="DW64" s="1190"/>
      <c r="DX64" s="1192" t="s">
        <v>317</v>
      </c>
      <c r="DY64" s="493">
        <f t="shared" si="74"/>
        <v>0</v>
      </c>
      <c r="DZ64" s="1920" t="s">
        <v>289</v>
      </c>
      <c r="EA64" s="1921"/>
      <c r="ED64" s="789">
        <v>3</v>
      </c>
      <c r="EE64" s="1188" t="s">
        <v>473</v>
      </c>
      <c r="EF64" s="1189"/>
      <c r="EG64" s="1189"/>
      <c r="EH64" s="1189"/>
      <c r="EI64" s="1190"/>
      <c r="EJ64" s="1192" t="s">
        <v>317</v>
      </c>
      <c r="EK64" s="493">
        <f t="shared" si="75"/>
        <v>0</v>
      </c>
      <c r="EL64" s="1920" t="s">
        <v>289</v>
      </c>
      <c r="EM64" s="1921"/>
      <c r="EP64" s="789">
        <v>3</v>
      </c>
      <c r="EQ64" s="1188" t="s">
        <v>473</v>
      </c>
      <c r="ER64" s="1189"/>
      <c r="ES64" s="1189"/>
      <c r="ET64" s="1189"/>
      <c r="EU64" s="1190"/>
      <c r="EV64" s="1192" t="s">
        <v>317</v>
      </c>
      <c r="EW64" s="493">
        <f t="shared" si="76"/>
        <v>0</v>
      </c>
      <c r="EX64" s="1920" t="s">
        <v>289</v>
      </c>
      <c r="EY64" s="1921"/>
      <c r="FB64" s="789">
        <v>3</v>
      </c>
      <c r="FC64" s="1188" t="s">
        <v>473</v>
      </c>
      <c r="FD64" s="1189"/>
      <c r="FE64" s="1189"/>
      <c r="FF64" s="1189"/>
      <c r="FG64" s="1190"/>
      <c r="FH64" s="1192" t="s">
        <v>317</v>
      </c>
      <c r="FI64" s="493">
        <f t="shared" si="77"/>
        <v>0</v>
      </c>
      <c r="FJ64" s="1920" t="s">
        <v>289</v>
      </c>
      <c r="FK64" s="1921"/>
      <c r="FN64" s="789">
        <v>3</v>
      </c>
      <c r="FO64" s="1188" t="s">
        <v>473</v>
      </c>
      <c r="FP64" s="1189"/>
      <c r="FQ64" s="1189"/>
      <c r="FR64" s="1189"/>
      <c r="FS64" s="1190"/>
      <c r="FT64" s="1192" t="s">
        <v>317</v>
      </c>
      <c r="FU64" s="493">
        <f t="shared" si="78"/>
        <v>0</v>
      </c>
      <c r="FV64" s="1920" t="s">
        <v>289</v>
      </c>
      <c r="FW64" s="1921"/>
      <c r="FZ64" s="789">
        <v>3</v>
      </c>
      <c r="GA64" s="1188" t="s">
        <v>473</v>
      </c>
      <c r="GB64" s="1189"/>
      <c r="GC64" s="1189"/>
      <c r="GD64" s="1189"/>
      <c r="GE64" s="1190"/>
      <c r="GF64" s="1192" t="s">
        <v>317</v>
      </c>
      <c r="GG64" s="493">
        <f t="shared" si="79"/>
        <v>0</v>
      </c>
      <c r="GH64" s="1920" t="s">
        <v>289</v>
      </c>
      <c r="GI64" s="1921"/>
      <c r="GL64" s="789">
        <v>3</v>
      </c>
      <c r="GM64" s="1188" t="s">
        <v>473</v>
      </c>
      <c r="GN64" s="1189"/>
      <c r="GO64" s="1189"/>
      <c r="GP64" s="1189"/>
      <c r="GQ64" s="1190"/>
      <c r="GR64" s="1192" t="s">
        <v>317</v>
      </c>
      <c r="GS64" s="493">
        <f t="shared" si="80"/>
        <v>0</v>
      </c>
      <c r="GT64" s="1920" t="s">
        <v>289</v>
      </c>
      <c r="GU64" s="1921"/>
    </row>
    <row r="65" spans="2:203" s="1178" customFormat="1" ht="15" customHeight="1">
      <c r="B65" s="789">
        <v>4</v>
      </c>
      <c r="C65" s="1925" t="s">
        <v>514</v>
      </c>
      <c r="D65" s="1925"/>
      <c r="E65" s="1941"/>
      <c r="F65" s="1941"/>
      <c r="G65" s="1941"/>
      <c r="H65" s="1166" t="s">
        <v>515</v>
      </c>
      <c r="I65" s="493">
        <f>'1.2. System grzewczy'!F144</f>
        <v>0</v>
      </c>
      <c r="J65" s="1866" t="s">
        <v>289</v>
      </c>
      <c r="K65" s="1916"/>
      <c r="M65" s="1180"/>
      <c r="N65" s="789">
        <v>3</v>
      </c>
      <c r="O65" s="1925" t="s">
        <v>514</v>
      </c>
      <c r="P65" s="1925"/>
      <c r="Q65" s="1941"/>
      <c r="R65" s="1941"/>
      <c r="S65" s="1941"/>
      <c r="T65" s="1166" t="s">
        <v>515</v>
      </c>
      <c r="U65" s="493">
        <f t="shared" si="65"/>
        <v>0</v>
      </c>
      <c r="V65" s="1866" t="s">
        <v>289</v>
      </c>
      <c r="W65" s="1916"/>
      <c r="Z65" s="789">
        <v>3</v>
      </c>
      <c r="AA65" s="1925" t="s">
        <v>514</v>
      </c>
      <c r="AB65" s="1925"/>
      <c r="AC65" s="1941"/>
      <c r="AD65" s="1941"/>
      <c r="AE65" s="1941"/>
      <c r="AF65" s="1166" t="s">
        <v>515</v>
      </c>
      <c r="AG65" s="493">
        <f t="shared" si="66"/>
        <v>0</v>
      </c>
      <c r="AH65" s="1866" t="s">
        <v>289</v>
      </c>
      <c r="AI65" s="1916"/>
      <c r="AL65" s="789">
        <v>3</v>
      </c>
      <c r="AM65" s="1925" t="s">
        <v>514</v>
      </c>
      <c r="AN65" s="1925"/>
      <c r="AO65" s="1941"/>
      <c r="AP65" s="1941"/>
      <c r="AQ65" s="1941"/>
      <c r="AR65" s="1166" t="s">
        <v>515</v>
      </c>
      <c r="AS65" s="493">
        <f t="shared" si="67"/>
        <v>0</v>
      </c>
      <c r="AT65" s="1866" t="s">
        <v>289</v>
      </c>
      <c r="AU65" s="1916"/>
      <c r="AX65" s="789">
        <v>3</v>
      </c>
      <c r="AY65" s="1925" t="s">
        <v>514</v>
      </c>
      <c r="AZ65" s="1925"/>
      <c r="BA65" s="1941"/>
      <c r="BB65" s="1941"/>
      <c r="BC65" s="1941"/>
      <c r="BD65" s="1166" t="s">
        <v>515</v>
      </c>
      <c r="BE65" s="493">
        <f t="shared" si="68"/>
        <v>0</v>
      </c>
      <c r="BF65" s="1866" t="s">
        <v>289</v>
      </c>
      <c r="BG65" s="1916"/>
      <c r="BJ65" s="789">
        <v>3</v>
      </c>
      <c r="BK65" s="1925" t="s">
        <v>514</v>
      </c>
      <c r="BL65" s="1925"/>
      <c r="BM65" s="1941"/>
      <c r="BN65" s="1941"/>
      <c r="BO65" s="1941"/>
      <c r="BP65" s="1166" t="s">
        <v>515</v>
      </c>
      <c r="BQ65" s="493">
        <f t="shared" si="69"/>
        <v>0</v>
      </c>
      <c r="BR65" s="1866" t="s">
        <v>289</v>
      </c>
      <c r="BS65" s="1916"/>
      <c r="BV65" s="789">
        <v>3</v>
      </c>
      <c r="BW65" s="1925" t="s">
        <v>514</v>
      </c>
      <c r="BX65" s="1925"/>
      <c r="BY65" s="1941"/>
      <c r="BZ65" s="1941"/>
      <c r="CA65" s="1941"/>
      <c r="CB65" s="1166" t="s">
        <v>515</v>
      </c>
      <c r="CC65" s="493">
        <f t="shared" si="70"/>
        <v>0</v>
      </c>
      <c r="CD65" s="1866" t="s">
        <v>289</v>
      </c>
      <c r="CE65" s="1916"/>
      <c r="CH65" s="789">
        <v>3</v>
      </c>
      <c r="CI65" s="1925" t="s">
        <v>514</v>
      </c>
      <c r="CJ65" s="1925"/>
      <c r="CK65" s="1941"/>
      <c r="CL65" s="1941"/>
      <c r="CM65" s="1941"/>
      <c r="CN65" s="1166" t="s">
        <v>515</v>
      </c>
      <c r="CO65" s="493">
        <f t="shared" si="71"/>
        <v>0</v>
      </c>
      <c r="CP65" s="1866" t="s">
        <v>289</v>
      </c>
      <c r="CQ65" s="1916"/>
      <c r="CT65" s="789">
        <v>3</v>
      </c>
      <c r="CU65" s="1925" t="s">
        <v>514</v>
      </c>
      <c r="CV65" s="1925"/>
      <c r="CW65" s="1941"/>
      <c r="CX65" s="1941"/>
      <c r="CY65" s="1941"/>
      <c r="CZ65" s="1166" t="s">
        <v>515</v>
      </c>
      <c r="DA65" s="493">
        <f t="shared" si="72"/>
        <v>0</v>
      </c>
      <c r="DB65" s="1866" t="s">
        <v>289</v>
      </c>
      <c r="DC65" s="1916"/>
      <c r="DF65" s="789">
        <v>3</v>
      </c>
      <c r="DG65" s="1925" t="s">
        <v>514</v>
      </c>
      <c r="DH65" s="1925"/>
      <c r="DI65" s="1941"/>
      <c r="DJ65" s="1941"/>
      <c r="DK65" s="1941"/>
      <c r="DL65" s="1166" t="s">
        <v>515</v>
      </c>
      <c r="DM65" s="493">
        <f t="shared" si="73"/>
        <v>0</v>
      </c>
      <c r="DN65" s="1866" t="s">
        <v>289</v>
      </c>
      <c r="DO65" s="1916"/>
      <c r="DR65" s="789">
        <v>3</v>
      </c>
      <c r="DS65" s="1925" t="s">
        <v>514</v>
      </c>
      <c r="DT65" s="1925"/>
      <c r="DU65" s="1941"/>
      <c r="DV65" s="1941"/>
      <c r="DW65" s="1941"/>
      <c r="DX65" s="1166" t="s">
        <v>515</v>
      </c>
      <c r="DY65" s="493">
        <f t="shared" si="74"/>
        <v>0</v>
      </c>
      <c r="DZ65" s="1866" t="s">
        <v>289</v>
      </c>
      <c r="EA65" s="1916"/>
      <c r="ED65" s="789">
        <v>3</v>
      </c>
      <c r="EE65" s="1925" t="s">
        <v>514</v>
      </c>
      <c r="EF65" s="1925"/>
      <c r="EG65" s="1941"/>
      <c r="EH65" s="1941"/>
      <c r="EI65" s="1941"/>
      <c r="EJ65" s="1166" t="s">
        <v>515</v>
      </c>
      <c r="EK65" s="493">
        <f t="shared" si="75"/>
        <v>0</v>
      </c>
      <c r="EL65" s="1866" t="s">
        <v>289</v>
      </c>
      <c r="EM65" s="1916"/>
      <c r="EP65" s="789">
        <v>3</v>
      </c>
      <c r="EQ65" s="1925" t="s">
        <v>514</v>
      </c>
      <c r="ER65" s="1925"/>
      <c r="ES65" s="1941"/>
      <c r="ET65" s="1941"/>
      <c r="EU65" s="1941"/>
      <c r="EV65" s="1166" t="s">
        <v>515</v>
      </c>
      <c r="EW65" s="493">
        <f t="shared" si="76"/>
        <v>0</v>
      </c>
      <c r="EX65" s="1866" t="s">
        <v>289</v>
      </c>
      <c r="EY65" s="1916"/>
      <c r="FB65" s="789">
        <v>3</v>
      </c>
      <c r="FC65" s="1925" t="s">
        <v>514</v>
      </c>
      <c r="FD65" s="1925"/>
      <c r="FE65" s="1941"/>
      <c r="FF65" s="1941"/>
      <c r="FG65" s="1941"/>
      <c r="FH65" s="1166" t="s">
        <v>515</v>
      </c>
      <c r="FI65" s="493">
        <f t="shared" si="77"/>
        <v>0</v>
      </c>
      <c r="FJ65" s="1866" t="s">
        <v>289</v>
      </c>
      <c r="FK65" s="1916"/>
      <c r="FN65" s="789">
        <v>3</v>
      </c>
      <c r="FO65" s="1925" t="s">
        <v>514</v>
      </c>
      <c r="FP65" s="1925"/>
      <c r="FQ65" s="1941"/>
      <c r="FR65" s="1941"/>
      <c r="FS65" s="1941"/>
      <c r="FT65" s="1166" t="s">
        <v>515</v>
      </c>
      <c r="FU65" s="493">
        <f t="shared" si="78"/>
        <v>0</v>
      </c>
      <c r="FV65" s="1866" t="s">
        <v>289</v>
      </c>
      <c r="FW65" s="1916"/>
      <c r="FZ65" s="789">
        <v>3</v>
      </c>
      <c r="GA65" s="1925" t="s">
        <v>514</v>
      </c>
      <c r="GB65" s="1925"/>
      <c r="GC65" s="1941"/>
      <c r="GD65" s="1941"/>
      <c r="GE65" s="1941"/>
      <c r="GF65" s="1166" t="s">
        <v>515</v>
      </c>
      <c r="GG65" s="493">
        <f t="shared" si="79"/>
        <v>0</v>
      </c>
      <c r="GH65" s="1866" t="s">
        <v>289</v>
      </c>
      <c r="GI65" s="1916"/>
      <c r="GL65" s="789">
        <v>3</v>
      </c>
      <c r="GM65" s="1925" t="s">
        <v>514</v>
      </c>
      <c r="GN65" s="1925"/>
      <c r="GO65" s="1941"/>
      <c r="GP65" s="1941"/>
      <c r="GQ65" s="1941"/>
      <c r="GR65" s="1166" t="s">
        <v>515</v>
      </c>
      <c r="GS65" s="493">
        <f t="shared" si="80"/>
        <v>0</v>
      </c>
      <c r="GT65" s="1866" t="s">
        <v>289</v>
      </c>
      <c r="GU65" s="1916"/>
    </row>
    <row r="66" spans="2:203" s="1178" customFormat="1" ht="15" customHeight="1">
      <c r="B66" s="789">
        <v>5</v>
      </c>
      <c r="C66" s="1925" t="s">
        <v>504</v>
      </c>
      <c r="D66" s="1925"/>
      <c r="E66" s="1941"/>
      <c r="F66" s="1941"/>
      <c r="G66" s="1941"/>
      <c r="H66" s="1166" t="s">
        <v>516</v>
      </c>
      <c r="I66" s="493">
        <f>'1.2. System grzewczy'!F145</f>
        <v>0</v>
      </c>
      <c r="J66" s="1912" t="s">
        <v>302</v>
      </c>
      <c r="K66" s="1913"/>
      <c r="M66" s="1180"/>
      <c r="N66" s="789">
        <v>4</v>
      </c>
      <c r="O66" s="1925" t="s">
        <v>504</v>
      </c>
      <c r="P66" s="1925"/>
      <c r="Q66" s="1941"/>
      <c r="R66" s="1941"/>
      <c r="S66" s="1941"/>
      <c r="T66" s="1166" t="s">
        <v>516</v>
      </c>
      <c r="U66" s="493">
        <f t="shared" si="65"/>
        <v>0</v>
      </c>
      <c r="V66" s="1912" t="s">
        <v>302</v>
      </c>
      <c r="W66" s="1913"/>
      <c r="Z66" s="789">
        <v>4</v>
      </c>
      <c r="AA66" s="1925" t="s">
        <v>504</v>
      </c>
      <c r="AB66" s="1925"/>
      <c r="AC66" s="1941"/>
      <c r="AD66" s="1941"/>
      <c r="AE66" s="1941"/>
      <c r="AF66" s="1166" t="s">
        <v>516</v>
      </c>
      <c r="AG66" s="493">
        <f t="shared" si="66"/>
        <v>0</v>
      </c>
      <c r="AH66" s="1912" t="s">
        <v>302</v>
      </c>
      <c r="AI66" s="1913"/>
      <c r="AL66" s="789">
        <v>4</v>
      </c>
      <c r="AM66" s="1925" t="s">
        <v>504</v>
      </c>
      <c r="AN66" s="1925"/>
      <c r="AO66" s="1941"/>
      <c r="AP66" s="1941"/>
      <c r="AQ66" s="1941"/>
      <c r="AR66" s="1166" t="s">
        <v>516</v>
      </c>
      <c r="AS66" s="493">
        <f t="shared" si="67"/>
        <v>0</v>
      </c>
      <c r="AT66" s="1912" t="s">
        <v>302</v>
      </c>
      <c r="AU66" s="1913"/>
      <c r="AX66" s="789">
        <v>4</v>
      </c>
      <c r="AY66" s="1925" t="s">
        <v>504</v>
      </c>
      <c r="AZ66" s="1925"/>
      <c r="BA66" s="1941"/>
      <c r="BB66" s="1941"/>
      <c r="BC66" s="1941"/>
      <c r="BD66" s="1166" t="s">
        <v>516</v>
      </c>
      <c r="BE66" s="493">
        <f t="shared" si="68"/>
        <v>0</v>
      </c>
      <c r="BF66" s="1912" t="s">
        <v>302</v>
      </c>
      <c r="BG66" s="1913"/>
      <c r="BJ66" s="789">
        <v>4</v>
      </c>
      <c r="BK66" s="1925" t="s">
        <v>504</v>
      </c>
      <c r="BL66" s="1925"/>
      <c r="BM66" s="1941"/>
      <c r="BN66" s="1941"/>
      <c r="BO66" s="1941"/>
      <c r="BP66" s="1166" t="s">
        <v>516</v>
      </c>
      <c r="BQ66" s="493">
        <f t="shared" si="69"/>
        <v>0</v>
      </c>
      <c r="BR66" s="1912" t="s">
        <v>302</v>
      </c>
      <c r="BS66" s="1913"/>
      <c r="BV66" s="789">
        <v>4</v>
      </c>
      <c r="BW66" s="1925" t="s">
        <v>504</v>
      </c>
      <c r="BX66" s="1925"/>
      <c r="BY66" s="1941"/>
      <c r="BZ66" s="1941"/>
      <c r="CA66" s="1941"/>
      <c r="CB66" s="1166" t="s">
        <v>516</v>
      </c>
      <c r="CC66" s="493">
        <f t="shared" si="70"/>
        <v>0</v>
      </c>
      <c r="CD66" s="1912" t="s">
        <v>302</v>
      </c>
      <c r="CE66" s="1913"/>
      <c r="CH66" s="789">
        <v>4</v>
      </c>
      <c r="CI66" s="1925" t="s">
        <v>504</v>
      </c>
      <c r="CJ66" s="1925"/>
      <c r="CK66" s="1941"/>
      <c r="CL66" s="1941"/>
      <c r="CM66" s="1941"/>
      <c r="CN66" s="1166" t="s">
        <v>516</v>
      </c>
      <c r="CO66" s="493">
        <f t="shared" si="71"/>
        <v>0</v>
      </c>
      <c r="CP66" s="1912" t="s">
        <v>302</v>
      </c>
      <c r="CQ66" s="1913"/>
      <c r="CT66" s="789">
        <v>4</v>
      </c>
      <c r="CU66" s="1925" t="s">
        <v>504</v>
      </c>
      <c r="CV66" s="1925"/>
      <c r="CW66" s="1941"/>
      <c r="CX66" s="1941"/>
      <c r="CY66" s="1941"/>
      <c r="CZ66" s="1166" t="s">
        <v>516</v>
      </c>
      <c r="DA66" s="493">
        <f t="shared" si="72"/>
        <v>0</v>
      </c>
      <c r="DB66" s="1912" t="s">
        <v>302</v>
      </c>
      <c r="DC66" s="1913"/>
      <c r="DF66" s="789">
        <v>4</v>
      </c>
      <c r="DG66" s="1925" t="s">
        <v>504</v>
      </c>
      <c r="DH66" s="1925"/>
      <c r="DI66" s="1941"/>
      <c r="DJ66" s="1941"/>
      <c r="DK66" s="1941"/>
      <c r="DL66" s="1166" t="s">
        <v>516</v>
      </c>
      <c r="DM66" s="493">
        <f t="shared" si="73"/>
        <v>0</v>
      </c>
      <c r="DN66" s="1912" t="s">
        <v>302</v>
      </c>
      <c r="DO66" s="1913"/>
      <c r="DR66" s="789">
        <v>4</v>
      </c>
      <c r="DS66" s="1925" t="s">
        <v>504</v>
      </c>
      <c r="DT66" s="1925"/>
      <c r="DU66" s="1941"/>
      <c r="DV66" s="1941"/>
      <c r="DW66" s="1941"/>
      <c r="DX66" s="1166" t="s">
        <v>516</v>
      </c>
      <c r="DY66" s="493">
        <f t="shared" si="74"/>
        <v>0</v>
      </c>
      <c r="DZ66" s="1912" t="s">
        <v>302</v>
      </c>
      <c r="EA66" s="1913"/>
      <c r="ED66" s="789">
        <v>4</v>
      </c>
      <c r="EE66" s="1925" t="s">
        <v>504</v>
      </c>
      <c r="EF66" s="1925"/>
      <c r="EG66" s="1941"/>
      <c r="EH66" s="1941"/>
      <c r="EI66" s="1941"/>
      <c r="EJ66" s="1166" t="s">
        <v>516</v>
      </c>
      <c r="EK66" s="493">
        <f t="shared" si="75"/>
        <v>0</v>
      </c>
      <c r="EL66" s="1912" t="s">
        <v>302</v>
      </c>
      <c r="EM66" s="1913"/>
      <c r="EP66" s="789">
        <v>4</v>
      </c>
      <c r="EQ66" s="1925" t="s">
        <v>504</v>
      </c>
      <c r="ER66" s="1925"/>
      <c r="ES66" s="1941"/>
      <c r="ET66" s="1941"/>
      <c r="EU66" s="1941"/>
      <c r="EV66" s="1166" t="s">
        <v>516</v>
      </c>
      <c r="EW66" s="493">
        <f t="shared" si="76"/>
        <v>0</v>
      </c>
      <c r="EX66" s="1912" t="s">
        <v>302</v>
      </c>
      <c r="EY66" s="1913"/>
      <c r="FB66" s="789">
        <v>4</v>
      </c>
      <c r="FC66" s="1925" t="s">
        <v>504</v>
      </c>
      <c r="FD66" s="1925"/>
      <c r="FE66" s="1941"/>
      <c r="FF66" s="1941"/>
      <c r="FG66" s="1941"/>
      <c r="FH66" s="1166" t="s">
        <v>516</v>
      </c>
      <c r="FI66" s="493">
        <f t="shared" si="77"/>
        <v>0</v>
      </c>
      <c r="FJ66" s="1912" t="s">
        <v>302</v>
      </c>
      <c r="FK66" s="1913"/>
      <c r="FN66" s="789">
        <v>4</v>
      </c>
      <c r="FO66" s="1925" t="s">
        <v>504</v>
      </c>
      <c r="FP66" s="1925"/>
      <c r="FQ66" s="1941"/>
      <c r="FR66" s="1941"/>
      <c r="FS66" s="1941"/>
      <c r="FT66" s="1166" t="s">
        <v>516</v>
      </c>
      <c r="FU66" s="493">
        <f t="shared" si="78"/>
        <v>0</v>
      </c>
      <c r="FV66" s="1912" t="s">
        <v>302</v>
      </c>
      <c r="FW66" s="1913"/>
      <c r="FZ66" s="789">
        <v>4</v>
      </c>
      <c r="GA66" s="1925" t="s">
        <v>504</v>
      </c>
      <c r="GB66" s="1925"/>
      <c r="GC66" s="1941"/>
      <c r="GD66" s="1941"/>
      <c r="GE66" s="1941"/>
      <c r="GF66" s="1166" t="s">
        <v>516</v>
      </c>
      <c r="GG66" s="493">
        <f t="shared" si="79"/>
        <v>0</v>
      </c>
      <c r="GH66" s="1912" t="s">
        <v>302</v>
      </c>
      <c r="GI66" s="1913"/>
      <c r="GL66" s="789">
        <v>4</v>
      </c>
      <c r="GM66" s="1925" t="s">
        <v>504</v>
      </c>
      <c r="GN66" s="1925"/>
      <c r="GO66" s="1941"/>
      <c r="GP66" s="1941"/>
      <c r="GQ66" s="1941"/>
      <c r="GR66" s="1166" t="s">
        <v>516</v>
      </c>
      <c r="GS66" s="493">
        <f t="shared" si="80"/>
        <v>0</v>
      </c>
      <c r="GT66" s="1912" t="s">
        <v>302</v>
      </c>
      <c r="GU66" s="1913"/>
    </row>
    <row r="67" spans="2:203" s="1178" customFormat="1" ht="15" customHeight="1" thickBot="1">
      <c r="B67" s="790">
        <v>6</v>
      </c>
      <c r="C67" s="1942" t="s">
        <v>506</v>
      </c>
      <c r="D67" s="1942"/>
      <c r="E67" s="1942"/>
      <c r="F67" s="1942"/>
      <c r="G67" s="1942"/>
      <c r="H67" s="1201" t="s">
        <v>517</v>
      </c>
      <c r="I67" s="559">
        <f>'1.2. System grzewczy'!F146</f>
        <v>0</v>
      </c>
      <c r="J67" s="1918" t="s">
        <v>302</v>
      </c>
      <c r="K67" s="1919"/>
      <c r="M67" s="1180"/>
      <c r="N67" s="790">
        <v>5</v>
      </c>
      <c r="O67" s="1942" t="s">
        <v>506</v>
      </c>
      <c r="P67" s="1942"/>
      <c r="Q67" s="1942"/>
      <c r="R67" s="1942"/>
      <c r="S67" s="1942"/>
      <c r="T67" s="1201" t="s">
        <v>517</v>
      </c>
      <c r="U67" s="559">
        <f t="shared" si="65"/>
        <v>0</v>
      </c>
      <c r="V67" s="1918" t="s">
        <v>302</v>
      </c>
      <c r="W67" s="1919"/>
      <c r="Z67" s="790">
        <v>5</v>
      </c>
      <c r="AA67" s="1942" t="s">
        <v>506</v>
      </c>
      <c r="AB67" s="1942"/>
      <c r="AC67" s="1942"/>
      <c r="AD67" s="1942"/>
      <c r="AE67" s="1942"/>
      <c r="AF67" s="1201" t="s">
        <v>517</v>
      </c>
      <c r="AG67" s="559">
        <f t="shared" si="66"/>
        <v>0</v>
      </c>
      <c r="AH67" s="1918" t="s">
        <v>302</v>
      </c>
      <c r="AI67" s="1919"/>
      <c r="AL67" s="790">
        <v>5</v>
      </c>
      <c r="AM67" s="1942" t="s">
        <v>506</v>
      </c>
      <c r="AN67" s="1942"/>
      <c r="AO67" s="1942"/>
      <c r="AP67" s="1942"/>
      <c r="AQ67" s="1942"/>
      <c r="AR67" s="1201" t="s">
        <v>517</v>
      </c>
      <c r="AS67" s="559">
        <f t="shared" si="67"/>
        <v>0</v>
      </c>
      <c r="AT67" s="1918" t="s">
        <v>302</v>
      </c>
      <c r="AU67" s="1919"/>
      <c r="AX67" s="790">
        <v>5</v>
      </c>
      <c r="AY67" s="1942" t="s">
        <v>506</v>
      </c>
      <c r="AZ67" s="1942"/>
      <c r="BA67" s="1942"/>
      <c r="BB67" s="1942"/>
      <c r="BC67" s="1942"/>
      <c r="BD67" s="1201" t="s">
        <v>517</v>
      </c>
      <c r="BE67" s="559">
        <f t="shared" si="68"/>
        <v>0</v>
      </c>
      <c r="BF67" s="1918" t="s">
        <v>302</v>
      </c>
      <c r="BG67" s="1919"/>
      <c r="BJ67" s="790">
        <v>5</v>
      </c>
      <c r="BK67" s="1942" t="s">
        <v>506</v>
      </c>
      <c r="BL67" s="1942"/>
      <c r="BM67" s="1942"/>
      <c r="BN67" s="1942"/>
      <c r="BO67" s="1942"/>
      <c r="BP67" s="1201" t="s">
        <v>517</v>
      </c>
      <c r="BQ67" s="559">
        <f t="shared" si="69"/>
        <v>0</v>
      </c>
      <c r="BR67" s="1918" t="s">
        <v>302</v>
      </c>
      <c r="BS67" s="1919"/>
      <c r="BV67" s="790">
        <v>5</v>
      </c>
      <c r="BW67" s="1942" t="s">
        <v>506</v>
      </c>
      <c r="BX67" s="1942"/>
      <c r="BY67" s="1942"/>
      <c r="BZ67" s="1942"/>
      <c r="CA67" s="1942"/>
      <c r="CB67" s="1201" t="s">
        <v>517</v>
      </c>
      <c r="CC67" s="559">
        <f t="shared" si="70"/>
        <v>0</v>
      </c>
      <c r="CD67" s="1918" t="s">
        <v>302</v>
      </c>
      <c r="CE67" s="1919"/>
      <c r="CH67" s="790">
        <v>5</v>
      </c>
      <c r="CI67" s="1942" t="s">
        <v>506</v>
      </c>
      <c r="CJ67" s="1942"/>
      <c r="CK67" s="1942"/>
      <c r="CL67" s="1942"/>
      <c r="CM67" s="1942"/>
      <c r="CN67" s="1201" t="s">
        <v>517</v>
      </c>
      <c r="CO67" s="559">
        <f t="shared" si="71"/>
        <v>0</v>
      </c>
      <c r="CP67" s="1918" t="s">
        <v>302</v>
      </c>
      <c r="CQ67" s="1919"/>
      <c r="CT67" s="790">
        <v>5</v>
      </c>
      <c r="CU67" s="1942" t="s">
        <v>506</v>
      </c>
      <c r="CV67" s="1942"/>
      <c r="CW67" s="1942"/>
      <c r="CX67" s="1942"/>
      <c r="CY67" s="1942"/>
      <c r="CZ67" s="1201" t="s">
        <v>517</v>
      </c>
      <c r="DA67" s="559">
        <f t="shared" si="72"/>
        <v>0</v>
      </c>
      <c r="DB67" s="1918" t="s">
        <v>302</v>
      </c>
      <c r="DC67" s="1919"/>
      <c r="DF67" s="790">
        <v>5</v>
      </c>
      <c r="DG67" s="1942" t="s">
        <v>506</v>
      </c>
      <c r="DH67" s="1942"/>
      <c r="DI67" s="1942"/>
      <c r="DJ67" s="1942"/>
      <c r="DK67" s="1942"/>
      <c r="DL67" s="1201" t="s">
        <v>517</v>
      </c>
      <c r="DM67" s="559">
        <f t="shared" si="73"/>
        <v>0</v>
      </c>
      <c r="DN67" s="1918" t="s">
        <v>302</v>
      </c>
      <c r="DO67" s="1919"/>
      <c r="DR67" s="790">
        <v>5</v>
      </c>
      <c r="DS67" s="1942" t="s">
        <v>506</v>
      </c>
      <c r="DT67" s="1942"/>
      <c r="DU67" s="1942"/>
      <c r="DV67" s="1942"/>
      <c r="DW67" s="1942"/>
      <c r="DX67" s="1201" t="s">
        <v>517</v>
      </c>
      <c r="DY67" s="559">
        <f t="shared" si="74"/>
        <v>0</v>
      </c>
      <c r="DZ67" s="1918" t="s">
        <v>302</v>
      </c>
      <c r="EA67" s="1919"/>
      <c r="ED67" s="790">
        <v>5</v>
      </c>
      <c r="EE67" s="1942" t="s">
        <v>506</v>
      </c>
      <c r="EF67" s="1942"/>
      <c r="EG67" s="1942"/>
      <c r="EH67" s="1942"/>
      <c r="EI67" s="1942"/>
      <c r="EJ67" s="1201" t="s">
        <v>517</v>
      </c>
      <c r="EK67" s="559">
        <f t="shared" si="75"/>
        <v>0</v>
      </c>
      <c r="EL67" s="1918" t="s">
        <v>302</v>
      </c>
      <c r="EM67" s="1919"/>
      <c r="EP67" s="790">
        <v>5</v>
      </c>
      <c r="EQ67" s="1942" t="s">
        <v>506</v>
      </c>
      <c r="ER67" s="1942"/>
      <c r="ES67" s="1942"/>
      <c r="ET67" s="1942"/>
      <c r="EU67" s="1942"/>
      <c r="EV67" s="1201" t="s">
        <v>517</v>
      </c>
      <c r="EW67" s="559">
        <f t="shared" si="76"/>
        <v>0</v>
      </c>
      <c r="EX67" s="1918" t="s">
        <v>302</v>
      </c>
      <c r="EY67" s="1919"/>
      <c r="FB67" s="790">
        <v>5</v>
      </c>
      <c r="FC67" s="1942" t="s">
        <v>506</v>
      </c>
      <c r="FD67" s="1942"/>
      <c r="FE67" s="1942"/>
      <c r="FF67" s="1942"/>
      <c r="FG67" s="1942"/>
      <c r="FH67" s="1201" t="s">
        <v>517</v>
      </c>
      <c r="FI67" s="559">
        <f t="shared" si="77"/>
        <v>0</v>
      </c>
      <c r="FJ67" s="1918" t="s">
        <v>302</v>
      </c>
      <c r="FK67" s="1919"/>
      <c r="FN67" s="790">
        <v>5</v>
      </c>
      <c r="FO67" s="1942" t="s">
        <v>506</v>
      </c>
      <c r="FP67" s="1942"/>
      <c r="FQ67" s="1942"/>
      <c r="FR67" s="1942"/>
      <c r="FS67" s="1942"/>
      <c r="FT67" s="1201" t="s">
        <v>517</v>
      </c>
      <c r="FU67" s="559">
        <f t="shared" si="78"/>
        <v>0</v>
      </c>
      <c r="FV67" s="1918" t="s">
        <v>302</v>
      </c>
      <c r="FW67" s="1919"/>
      <c r="FZ67" s="790">
        <v>5</v>
      </c>
      <c r="GA67" s="1942" t="s">
        <v>506</v>
      </c>
      <c r="GB67" s="1942"/>
      <c r="GC67" s="1942"/>
      <c r="GD67" s="1942"/>
      <c r="GE67" s="1942"/>
      <c r="GF67" s="1201" t="s">
        <v>517</v>
      </c>
      <c r="GG67" s="559">
        <f t="shared" si="79"/>
        <v>0</v>
      </c>
      <c r="GH67" s="1918" t="s">
        <v>302</v>
      </c>
      <c r="GI67" s="1919"/>
      <c r="GL67" s="790">
        <v>5</v>
      </c>
      <c r="GM67" s="1942" t="s">
        <v>506</v>
      </c>
      <c r="GN67" s="1942"/>
      <c r="GO67" s="1942"/>
      <c r="GP67" s="1942"/>
      <c r="GQ67" s="1942"/>
      <c r="GR67" s="1201" t="s">
        <v>517</v>
      </c>
      <c r="GS67" s="559">
        <f t="shared" si="80"/>
        <v>0</v>
      </c>
      <c r="GT67" s="1918" t="s">
        <v>302</v>
      </c>
      <c r="GU67" s="1919"/>
    </row>
    <row r="68" spans="2:203" s="1178" customFormat="1" ht="15" customHeight="1" thickBot="1">
      <c r="B68" s="413"/>
      <c r="C68" s="1186"/>
      <c r="D68" s="1186"/>
      <c r="E68" s="1186"/>
      <c r="F68" s="1186"/>
      <c r="G68" s="1186"/>
      <c r="I68" s="1187"/>
      <c r="M68" s="1180"/>
      <c r="N68" s="840"/>
      <c r="O68" s="1186"/>
      <c r="P68" s="1186"/>
      <c r="Q68" s="1186"/>
      <c r="R68" s="1186"/>
      <c r="S68" s="1186"/>
      <c r="U68" s="1187"/>
      <c r="Z68" s="840"/>
      <c r="AA68" s="1186"/>
      <c r="AB68" s="1186"/>
      <c r="AC68" s="1186"/>
      <c r="AD68" s="1186"/>
      <c r="AE68" s="1186"/>
      <c r="AG68" s="1187"/>
      <c r="AL68" s="840"/>
      <c r="AM68" s="1186"/>
      <c r="AN68" s="1186"/>
      <c r="AO68" s="1186"/>
      <c r="AP68" s="1186"/>
      <c r="AQ68" s="1186"/>
      <c r="AS68" s="1187"/>
      <c r="AX68" s="840"/>
      <c r="AY68" s="1269"/>
      <c r="AZ68" s="1186"/>
      <c r="BA68" s="1186"/>
      <c r="BB68" s="1186"/>
      <c r="BC68" s="1186"/>
      <c r="BE68" s="1187"/>
      <c r="BJ68" s="840"/>
      <c r="BK68" s="1269"/>
      <c r="BL68" s="1186"/>
      <c r="BM68" s="1186"/>
      <c r="BN68" s="1186"/>
      <c r="BO68" s="1186"/>
      <c r="BQ68" s="1187"/>
      <c r="BV68" s="840"/>
      <c r="BW68" s="1186"/>
      <c r="BX68" s="1186"/>
      <c r="BY68" s="1186"/>
      <c r="BZ68" s="1186"/>
      <c r="CA68" s="1186"/>
      <c r="CC68" s="1187"/>
      <c r="CH68" s="840"/>
      <c r="CI68" s="1186"/>
      <c r="CJ68" s="1186"/>
      <c r="CK68" s="1186"/>
      <c r="CL68" s="1186"/>
      <c r="CM68" s="1186"/>
      <c r="CO68" s="1187"/>
      <c r="CT68" s="840"/>
      <c r="CU68" s="1186"/>
      <c r="CV68" s="1186"/>
      <c r="CW68" s="1186"/>
      <c r="CX68" s="1186"/>
      <c r="CY68" s="1186"/>
      <c r="DA68" s="1187"/>
      <c r="DF68" s="840"/>
      <c r="DG68" s="1186"/>
      <c r="DH68" s="1186"/>
      <c r="DI68" s="1186"/>
      <c r="DJ68" s="1186"/>
      <c r="DK68" s="1186"/>
      <c r="DM68" s="1187"/>
      <c r="DR68" s="840"/>
      <c r="DS68" s="1186"/>
      <c r="DT68" s="1186"/>
      <c r="DU68" s="1186"/>
      <c r="DV68" s="1186"/>
      <c r="DW68" s="1186"/>
      <c r="DY68" s="1187"/>
      <c r="ED68" s="840"/>
      <c r="EE68" s="1186"/>
      <c r="EF68" s="1186"/>
      <c r="EG68" s="1186"/>
      <c r="EH68" s="1186"/>
      <c r="EI68" s="1186"/>
      <c r="EK68" s="1187"/>
      <c r="EP68" s="840"/>
      <c r="EQ68" s="1186"/>
      <c r="ER68" s="1186"/>
      <c r="ES68" s="1186"/>
      <c r="ET68" s="1186"/>
      <c r="EU68" s="1186"/>
      <c r="EW68" s="1187"/>
      <c r="FB68" s="840"/>
      <c r="FC68" s="1186"/>
      <c r="FD68" s="1186"/>
      <c r="FE68" s="1186"/>
      <c r="FF68" s="1186"/>
      <c r="FG68" s="1186"/>
      <c r="FI68" s="1187"/>
      <c r="FN68" s="840"/>
      <c r="FO68" s="1186"/>
      <c r="FP68" s="1186"/>
      <c r="FQ68" s="1186"/>
      <c r="FR68" s="1186"/>
      <c r="FS68" s="1186"/>
      <c r="FU68" s="1187"/>
      <c r="FZ68" s="840"/>
      <c r="GA68" s="1186"/>
      <c r="GB68" s="1186"/>
      <c r="GC68" s="1186"/>
      <c r="GD68" s="1186"/>
      <c r="GE68" s="1186"/>
      <c r="GG68" s="1187"/>
      <c r="GL68" s="840"/>
      <c r="GM68" s="1186"/>
      <c r="GN68" s="1186"/>
      <c r="GO68" s="1186"/>
      <c r="GP68" s="1186"/>
      <c r="GQ68" s="1186"/>
      <c r="GS68" s="1187"/>
    </row>
    <row r="69" spans="2:203" s="1178" customFormat="1" ht="15" customHeight="1" thickBot="1">
      <c r="B69" s="71" t="s">
        <v>116</v>
      </c>
      <c r="C69" s="1903" t="s">
        <v>518</v>
      </c>
      <c r="D69" s="1903"/>
      <c r="E69" s="1903"/>
      <c r="F69" s="1903"/>
      <c r="G69" s="1903"/>
      <c r="H69" s="1903"/>
      <c r="I69" s="1903"/>
      <c r="J69" s="1903"/>
      <c r="K69" s="1904"/>
      <c r="M69" s="1180"/>
      <c r="N69" s="71" t="s">
        <v>116</v>
      </c>
      <c r="O69" s="1903" t="s">
        <v>518</v>
      </c>
      <c r="P69" s="1903"/>
      <c r="Q69" s="1903"/>
      <c r="R69" s="1903"/>
      <c r="S69" s="1903"/>
      <c r="T69" s="1903"/>
      <c r="U69" s="1903"/>
      <c r="V69" s="1903"/>
      <c r="W69" s="1904"/>
      <c r="Z69" s="71" t="s">
        <v>116</v>
      </c>
      <c r="AA69" s="1903" t="s">
        <v>518</v>
      </c>
      <c r="AB69" s="1903"/>
      <c r="AC69" s="1903"/>
      <c r="AD69" s="1903"/>
      <c r="AE69" s="1903"/>
      <c r="AF69" s="1903"/>
      <c r="AG69" s="1903"/>
      <c r="AH69" s="1903"/>
      <c r="AI69" s="1904"/>
      <c r="AL69" s="71" t="s">
        <v>116</v>
      </c>
      <c r="AM69" s="1903" t="s">
        <v>518</v>
      </c>
      <c r="AN69" s="1903"/>
      <c r="AO69" s="1903"/>
      <c r="AP69" s="1903"/>
      <c r="AQ69" s="1903"/>
      <c r="AR69" s="1903"/>
      <c r="AS69" s="1903"/>
      <c r="AT69" s="1903"/>
      <c r="AU69" s="1904"/>
      <c r="AX69" s="71" t="s">
        <v>116</v>
      </c>
      <c r="AY69" s="1903" t="s">
        <v>518</v>
      </c>
      <c r="AZ69" s="1903"/>
      <c r="BA69" s="1903"/>
      <c r="BB69" s="1903"/>
      <c r="BC69" s="1903"/>
      <c r="BD69" s="1903"/>
      <c r="BE69" s="1903"/>
      <c r="BF69" s="1903"/>
      <c r="BG69" s="1904"/>
      <c r="BJ69" s="71" t="s">
        <v>116</v>
      </c>
      <c r="BK69" s="1903" t="s">
        <v>518</v>
      </c>
      <c r="BL69" s="1903"/>
      <c r="BM69" s="1903"/>
      <c r="BN69" s="1903"/>
      <c r="BO69" s="1903"/>
      <c r="BP69" s="1903"/>
      <c r="BQ69" s="1903"/>
      <c r="BR69" s="1903"/>
      <c r="BS69" s="1904"/>
      <c r="BV69" s="71" t="s">
        <v>116</v>
      </c>
      <c r="BW69" s="1903" t="s">
        <v>518</v>
      </c>
      <c r="BX69" s="1903"/>
      <c r="BY69" s="1903"/>
      <c r="BZ69" s="1903"/>
      <c r="CA69" s="1903"/>
      <c r="CB69" s="1903"/>
      <c r="CC69" s="1903"/>
      <c r="CD69" s="1903"/>
      <c r="CE69" s="1904"/>
      <c r="CH69" s="71" t="s">
        <v>116</v>
      </c>
      <c r="CI69" s="1903" t="s">
        <v>518</v>
      </c>
      <c r="CJ69" s="1903"/>
      <c r="CK69" s="1903"/>
      <c r="CL69" s="1903"/>
      <c r="CM69" s="1903"/>
      <c r="CN69" s="1903"/>
      <c r="CO69" s="1903"/>
      <c r="CP69" s="1903"/>
      <c r="CQ69" s="1904"/>
      <c r="CT69" s="71" t="s">
        <v>116</v>
      </c>
      <c r="CU69" s="1903" t="s">
        <v>518</v>
      </c>
      <c r="CV69" s="1903"/>
      <c r="CW69" s="1903"/>
      <c r="CX69" s="1903"/>
      <c r="CY69" s="1903"/>
      <c r="CZ69" s="1903"/>
      <c r="DA69" s="1903"/>
      <c r="DB69" s="1903"/>
      <c r="DC69" s="1904"/>
      <c r="DF69" s="71" t="s">
        <v>116</v>
      </c>
      <c r="DG69" s="1903" t="s">
        <v>518</v>
      </c>
      <c r="DH69" s="1903"/>
      <c r="DI69" s="1903"/>
      <c r="DJ69" s="1903"/>
      <c r="DK69" s="1903"/>
      <c r="DL69" s="1903"/>
      <c r="DM69" s="1903"/>
      <c r="DN69" s="1903"/>
      <c r="DO69" s="1904"/>
      <c r="DR69" s="71" t="s">
        <v>116</v>
      </c>
      <c r="DS69" s="1903" t="s">
        <v>518</v>
      </c>
      <c r="DT69" s="1903"/>
      <c r="DU69" s="1903"/>
      <c r="DV69" s="1903"/>
      <c r="DW69" s="1903"/>
      <c r="DX69" s="1903"/>
      <c r="DY69" s="1903"/>
      <c r="DZ69" s="1903"/>
      <c r="EA69" s="1904"/>
      <c r="ED69" s="71" t="s">
        <v>116</v>
      </c>
      <c r="EE69" s="1903" t="s">
        <v>518</v>
      </c>
      <c r="EF69" s="1903"/>
      <c r="EG69" s="1903"/>
      <c r="EH69" s="1903"/>
      <c r="EI69" s="1903"/>
      <c r="EJ69" s="1903"/>
      <c r="EK69" s="1903"/>
      <c r="EL69" s="1903"/>
      <c r="EM69" s="1904"/>
      <c r="EP69" s="71" t="s">
        <v>116</v>
      </c>
      <c r="EQ69" s="1903" t="s">
        <v>518</v>
      </c>
      <c r="ER69" s="1903"/>
      <c r="ES69" s="1903"/>
      <c r="ET69" s="1903"/>
      <c r="EU69" s="1903"/>
      <c r="EV69" s="1903"/>
      <c r="EW69" s="1903"/>
      <c r="EX69" s="1903"/>
      <c r="EY69" s="1904"/>
      <c r="FB69" s="71" t="s">
        <v>116</v>
      </c>
      <c r="FC69" s="1903" t="s">
        <v>518</v>
      </c>
      <c r="FD69" s="1903"/>
      <c r="FE69" s="1903"/>
      <c r="FF69" s="1903"/>
      <c r="FG69" s="1903"/>
      <c r="FH69" s="1903"/>
      <c r="FI69" s="1903"/>
      <c r="FJ69" s="1903"/>
      <c r="FK69" s="1904"/>
      <c r="FN69" s="71" t="s">
        <v>116</v>
      </c>
      <c r="FO69" s="1903" t="s">
        <v>518</v>
      </c>
      <c r="FP69" s="1903"/>
      <c r="FQ69" s="1903"/>
      <c r="FR69" s="1903"/>
      <c r="FS69" s="1903"/>
      <c r="FT69" s="1903"/>
      <c r="FU69" s="1903"/>
      <c r="FV69" s="1903"/>
      <c r="FW69" s="1904"/>
      <c r="FZ69" s="71" t="s">
        <v>116</v>
      </c>
      <c r="GA69" s="1903" t="s">
        <v>518</v>
      </c>
      <c r="GB69" s="1903"/>
      <c r="GC69" s="1903"/>
      <c r="GD69" s="1903"/>
      <c r="GE69" s="1903"/>
      <c r="GF69" s="1903"/>
      <c r="GG69" s="1903"/>
      <c r="GH69" s="1903"/>
      <c r="GI69" s="1904"/>
      <c r="GL69" s="71" t="s">
        <v>116</v>
      </c>
      <c r="GM69" s="1903" t="s">
        <v>518</v>
      </c>
      <c r="GN69" s="1903"/>
      <c r="GO69" s="1903"/>
      <c r="GP69" s="1903"/>
      <c r="GQ69" s="1903"/>
      <c r="GR69" s="1903"/>
      <c r="GS69" s="1903"/>
      <c r="GT69" s="1903"/>
      <c r="GU69" s="1904"/>
    </row>
    <row r="70" spans="2:203" s="1178" customFormat="1" ht="15" customHeight="1">
      <c r="B70" s="741">
        <v>1</v>
      </c>
      <c r="C70" s="1905" t="s">
        <v>511</v>
      </c>
      <c r="D70" s="1905"/>
      <c r="E70" s="1905"/>
      <c r="F70" s="1905"/>
      <c r="G70" s="1905"/>
      <c r="H70" s="1165" t="s">
        <v>512</v>
      </c>
      <c r="I70" s="527">
        <f>'1.2. System grzewczy'!E152</f>
        <v>0</v>
      </c>
      <c r="J70" s="1906" t="s">
        <v>257</v>
      </c>
      <c r="K70" s="1907"/>
      <c r="M70" s="1180"/>
      <c r="N70" s="741">
        <v>1</v>
      </c>
      <c r="O70" s="1905" t="s">
        <v>511</v>
      </c>
      <c r="P70" s="1905"/>
      <c r="Q70" s="1905"/>
      <c r="R70" s="1905"/>
      <c r="S70" s="1905"/>
      <c r="T70" s="1165" t="s">
        <v>512</v>
      </c>
      <c r="U70" s="527">
        <f>I70</f>
        <v>0</v>
      </c>
      <c r="V70" s="1906" t="s">
        <v>257</v>
      </c>
      <c r="W70" s="1907"/>
      <c r="Z70" s="741">
        <v>1</v>
      </c>
      <c r="AA70" s="1905" t="s">
        <v>511</v>
      </c>
      <c r="AB70" s="1905"/>
      <c r="AC70" s="1905"/>
      <c r="AD70" s="1905"/>
      <c r="AE70" s="1905"/>
      <c r="AF70" s="1165" t="s">
        <v>512</v>
      </c>
      <c r="AG70" s="527">
        <f>U70</f>
        <v>0</v>
      </c>
      <c r="AH70" s="1906" t="s">
        <v>257</v>
      </c>
      <c r="AI70" s="1907"/>
      <c r="AL70" s="741">
        <v>1</v>
      </c>
      <c r="AM70" s="1905" t="s">
        <v>511</v>
      </c>
      <c r="AN70" s="1905"/>
      <c r="AO70" s="1905"/>
      <c r="AP70" s="1905"/>
      <c r="AQ70" s="1905"/>
      <c r="AR70" s="1165" t="s">
        <v>512</v>
      </c>
      <c r="AS70" s="527">
        <f>AG70</f>
        <v>0</v>
      </c>
      <c r="AT70" s="1906" t="s">
        <v>257</v>
      </c>
      <c r="AU70" s="1907"/>
      <c r="AX70" s="741">
        <v>1</v>
      </c>
      <c r="AY70" s="1905" t="s">
        <v>511</v>
      </c>
      <c r="AZ70" s="1905"/>
      <c r="BA70" s="1905"/>
      <c r="BB70" s="1905"/>
      <c r="BC70" s="1905"/>
      <c r="BD70" s="1165" t="s">
        <v>512</v>
      </c>
      <c r="BE70" s="527">
        <f>AS70</f>
        <v>0</v>
      </c>
      <c r="BF70" s="1906" t="s">
        <v>257</v>
      </c>
      <c r="BG70" s="1907"/>
      <c r="BJ70" s="741">
        <v>1</v>
      </c>
      <c r="BK70" s="1905" t="s">
        <v>511</v>
      </c>
      <c r="BL70" s="1905"/>
      <c r="BM70" s="1905"/>
      <c r="BN70" s="1905"/>
      <c r="BO70" s="1905"/>
      <c r="BP70" s="1165" t="s">
        <v>512</v>
      </c>
      <c r="BQ70" s="527">
        <f>BE70</f>
        <v>0</v>
      </c>
      <c r="BR70" s="1906" t="s">
        <v>257</v>
      </c>
      <c r="BS70" s="1907"/>
      <c r="BV70" s="741">
        <v>1</v>
      </c>
      <c r="BW70" s="1905" t="s">
        <v>511</v>
      </c>
      <c r="BX70" s="1905"/>
      <c r="BY70" s="1905"/>
      <c r="BZ70" s="1905"/>
      <c r="CA70" s="1905"/>
      <c r="CB70" s="1165" t="s">
        <v>512</v>
      </c>
      <c r="CC70" s="527">
        <f>BQ70</f>
        <v>0</v>
      </c>
      <c r="CD70" s="1906" t="s">
        <v>257</v>
      </c>
      <c r="CE70" s="1907"/>
      <c r="CH70" s="741">
        <v>1</v>
      </c>
      <c r="CI70" s="1905" t="s">
        <v>511</v>
      </c>
      <c r="CJ70" s="1905"/>
      <c r="CK70" s="1905"/>
      <c r="CL70" s="1905"/>
      <c r="CM70" s="1905"/>
      <c r="CN70" s="1165" t="s">
        <v>512</v>
      </c>
      <c r="CO70" s="527">
        <f>CC70</f>
        <v>0</v>
      </c>
      <c r="CP70" s="1906" t="s">
        <v>257</v>
      </c>
      <c r="CQ70" s="1907"/>
      <c r="CT70" s="741">
        <v>1</v>
      </c>
      <c r="CU70" s="1905" t="s">
        <v>511</v>
      </c>
      <c r="CV70" s="1905"/>
      <c r="CW70" s="1905"/>
      <c r="CX70" s="1905"/>
      <c r="CY70" s="1905"/>
      <c r="CZ70" s="1165" t="s">
        <v>512</v>
      </c>
      <c r="DA70" s="527">
        <f>CO70</f>
        <v>0</v>
      </c>
      <c r="DB70" s="1906" t="s">
        <v>257</v>
      </c>
      <c r="DC70" s="1907"/>
      <c r="DF70" s="741">
        <v>1</v>
      </c>
      <c r="DG70" s="1905" t="s">
        <v>511</v>
      </c>
      <c r="DH70" s="1905"/>
      <c r="DI70" s="1905"/>
      <c r="DJ70" s="1905"/>
      <c r="DK70" s="1905"/>
      <c r="DL70" s="1165" t="s">
        <v>512</v>
      </c>
      <c r="DM70" s="527">
        <f>DA70</f>
        <v>0</v>
      </c>
      <c r="DN70" s="1906" t="s">
        <v>257</v>
      </c>
      <c r="DO70" s="1907"/>
      <c r="DR70" s="741">
        <v>1</v>
      </c>
      <c r="DS70" s="1905" t="s">
        <v>511</v>
      </c>
      <c r="DT70" s="1905"/>
      <c r="DU70" s="1905"/>
      <c r="DV70" s="1905"/>
      <c r="DW70" s="1905"/>
      <c r="DX70" s="1165" t="s">
        <v>512</v>
      </c>
      <c r="DY70" s="527">
        <f>DM70</f>
        <v>0</v>
      </c>
      <c r="DZ70" s="1906" t="s">
        <v>257</v>
      </c>
      <c r="EA70" s="1907"/>
      <c r="ED70" s="741">
        <v>1</v>
      </c>
      <c r="EE70" s="1905" t="s">
        <v>511</v>
      </c>
      <c r="EF70" s="1905"/>
      <c r="EG70" s="1905"/>
      <c r="EH70" s="1905"/>
      <c r="EI70" s="1905"/>
      <c r="EJ70" s="1165" t="s">
        <v>512</v>
      </c>
      <c r="EK70" s="527">
        <f>DY70</f>
        <v>0</v>
      </c>
      <c r="EL70" s="1906" t="s">
        <v>257</v>
      </c>
      <c r="EM70" s="1907"/>
      <c r="EP70" s="741">
        <v>1</v>
      </c>
      <c r="EQ70" s="1905" t="s">
        <v>511</v>
      </c>
      <c r="ER70" s="1905"/>
      <c r="ES70" s="1905"/>
      <c r="ET70" s="1905"/>
      <c r="EU70" s="1905"/>
      <c r="EV70" s="1165" t="s">
        <v>512</v>
      </c>
      <c r="EW70" s="527">
        <f>EK70</f>
        <v>0</v>
      </c>
      <c r="EX70" s="1906" t="s">
        <v>257</v>
      </c>
      <c r="EY70" s="1907"/>
      <c r="FB70" s="741">
        <v>1</v>
      </c>
      <c r="FC70" s="1905" t="s">
        <v>511</v>
      </c>
      <c r="FD70" s="1905"/>
      <c r="FE70" s="1905"/>
      <c r="FF70" s="1905"/>
      <c r="FG70" s="1905"/>
      <c r="FH70" s="1165" t="s">
        <v>512</v>
      </c>
      <c r="FI70" s="527">
        <f>EW70</f>
        <v>0</v>
      </c>
      <c r="FJ70" s="1906" t="s">
        <v>257</v>
      </c>
      <c r="FK70" s="1907"/>
      <c r="FN70" s="741">
        <v>1</v>
      </c>
      <c r="FO70" s="1905" t="s">
        <v>511</v>
      </c>
      <c r="FP70" s="1905"/>
      <c r="FQ70" s="1905"/>
      <c r="FR70" s="1905"/>
      <c r="FS70" s="1905"/>
      <c r="FT70" s="1165" t="s">
        <v>512</v>
      </c>
      <c r="FU70" s="527">
        <f>FI70</f>
        <v>0</v>
      </c>
      <c r="FV70" s="1906" t="s">
        <v>257</v>
      </c>
      <c r="FW70" s="1907"/>
      <c r="FZ70" s="741">
        <v>1</v>
      </c>
      <c r="GA70" s="1905" t="s">
        <v>511</v>
      </c>
      <c r="GB70" s="1905"/>
      <c r="GC70" s="1905"/>
      <c r="GD70" s="1905"/>
      <c r="GE70" s="1905"/>
      <c r="GF70" s="1165" t="s">
        <v>512</v>
      </c>
      <c r="GG70" s="527">
        <f>FU70</f>
        <v>0</v>
      </c>
      <c r="GH70" s="1906" t="s">
        <v>257</v>
      </c>
      <c r="GI70" s="1907"/>
      <c r="GL70" s="741">
        <v>1</v>
      </c>
      <c r="GM70" s="1905" t="s">
        <v>511</v>
      </c>
      <c r="GN70" s="1905"/>
      <c r="GO70" s="1905"/>
      <c r="GP70" s="1905"/>
      <c r="GQ70" s="1905"/>
      <c r="GR70" s="1165" t="s">
        <v>512</v>
      </c>
      <c r="GS70" s="527">
        <f>GG70</f>
        <v>0</v>
      </c>
      <c r="GT70" s="1906" t="s">
        <v>257</v>
      </c>
      <c r="GU70" s="1907"/>
    </row>
    <row r="71" spans="2:203" s="1178" customFormat="1" ht="15" customHeight="1">
      <c r="B71" s="789">
        <v>2</v>
      </c>
      <c r="C71" s="1914" t="s">
        <v>500</v>
      </c>
      <c r="D71" s="1914"/>
      <c r="E71" s="1915"/>
      <c r="F71" s="1915"/>
      <c r="G71" s="1915"/>
      <c r="H71" s="1166" t="s">
        <v>513</v>
      </c>
      <c r="I71" s="493">
        <f>'1.2. System grzewczy'!F153</f>
        <v>0</v>
      </c>
      <c r="J71" s="1912" t="s">
        <v>302</v>
      </c>
      <c r="K71" s="1913"/>
      <c r="M71" s="1180"/>
      <c r="N71" s="789">
        <v>2</v>
      </c>
      <c r="O71" s="1914" t="s">
        <v>500</v>
      </c>
      <c r="P71" s="1914"/>
      <c r="Q71" s="1915"/>
      <c r="R71" s="1915"/>
      <c r="S71" s="1915"/>
      <c r="T71" s="1166" t="s">
        <v>513</v>
      </c>
      <c r="U71" s="493">
        <f>I71</f>
        <v>0</v>
      </c>
      <c r="V71" s="1912" t="s">
        <v>302</v>
      </c>
      <c r="W71" s="1913"/>
      <c r="Z71" s="789">
        <v>2</v>
      </c>
      <c r="AA71" s="1914" t="s">
        <v>500</v>
      </c>
      <c r="AB71" s="1914"/>
      <c r="AC71" s="1915"/>
      <c r="AD71" s="1915"/>
      <c r="AE71" s="1915"/>
      <c r="AF71" s="1166" t="s">
        <v>513</v>
      </c>
      <c r="AG71" s="493">
        <f>U71</f>
        <v>0</v>
      </c>
      <c r="AH71" s="1912" t="s">
        <v>302</v>
      </c>
      <c r="AI71" s="1913"/>
      <c r="AL71" s="789">
        <v>2</v>
      </c>
      <c r="AM71" s="1914" t="s">
        <v>500</v>
      </c>
      <c r="AN71" s="1914"/>
      <c r="AO71" s="1915"/>
      <c r="AP71" s="1915"/>
      <c r="AQ71" s="1915"/>
      <c r="AR71" s="1166" t="s">
        <v>513</v>
      </c>
      <c r="AS71" s="493">
        <f>AG71</f>
        <v>0</v>
      </c>
      <c r="AT71" s="1912" t="s">
        <v>302</v>
      </c>
      <c r="AU71" s="1913"/>
      <c r="AX71" s="789">
        <v>2</v>
      </c>
      <c r="AY71" s="1914" t="s">
        <v>500</v>
      </c>
      <c r="AZ71" s="1914"/>
      <c r="BA71" s="1915"/>
      <c r="BB71" s="1915"/>
      <c r="BC71" s="1915"/>
      <c r="BD71" s="1166" t="s">
        <v>513</v>
      </c>
      <c r="BE71" s="493">
        <f>AS71</f>
        <v>0</v>
      </c>
      <c r="BF71" s="1912" t="s">
        <v>302</v>
      </c>
      <c r="BG71" s="1913"/>
      <c r="BJ71" s="789">
        <v>2</v>
      </c>
      <c r="BK71" s="1914" t="s">
        <v>500</v>
      </c>
      <c r="BL71" s="1914"/>
      <c r="BM71" s="1915"/>
      <c r="BN71" s="1915"/>
      <c r="BO71" s="1915"/>
      <c r="BP71" s="1166" t="s">
        <v>513</v>
      </c>
      <c r="BQ71" s="493">
        <f>BE71</f>
        <v>0</v>
      </c>
      <c r="BR71" s="1912" t="s">
        <v>302</v>
      </c>
      <c r="BS71" s="1913"/>
      <c r="BV71" s="789">
        <v>2</v>
      </c>
      <c r="BW71" s="1914" t="s">
        <v>500</v>
      </c>
      <c r="BX71" s="1914"/>
      <c r="BY71" s="1915"/>
      <c r="BZ71" s="1915"/>
      <c r="CA71" s="1915"/>
      <c r="CB71" s="1166" t="s">
        <v>513</v>
      </c>
      <c r="CC71" s="493">
        <f>BQ71</f>
        <v>0</v>
      </c>
      <c r="CD71" s="1912" t="s">
        <v>302</v>
      </c>
      <c r="CE71" s="1913"/>
      <c r="CH71" s="789">
        <v>2</v>
      </c>
      <c r="CI71" s="1914" t="s">
        <v>500</v>
      </c>
      <c r="CJ71" s="1914"/>
      <c r="CK71" s="1915"/>
      <c r="CL71" s="1915"/>
      <c r="CM71" s="1915"/>
      <c r="CN71" s="1166" t="s">
        <v>513</v>
      </c>
      <c r="CO71" s="493">
        <f>CC71</f>
        <v>0</v>
      </c>
      <c r="CP71" s="1912" t="s">
        <v>302</v>
      </c>
      <c r="CQ71" s="1913"/>
      <c r="CT71" s="789">
        <v>2</v>
      </c>
      <c r="CU71" s="1914" t="s">
        <v>500</v>
      </c>
      <c r="CV71" s="1914"/>
      <c r="CW71" s="1915"/>
      <c r="CX71" s="1915"/>
      <c r="CY71" s="1915"/>
      <c r="CZ71" s="1166" t="s">
        <v>513</v>
      </c>
      <c r="DA71" s="493">
        <f>CO71</f>
        <v>0</v>
      </c>
      <c r="DB71" s="1912" t="s">
        <v>302</v>
      </c>
      <c r="DC71" s="1913"/>
      <c r="DF71" s="789">
        <v>2</v>
      </c>
      <c r="DG71" s="1914" t="s">
        <v>500</v>
      </c>
      <c r="DH71" s="1914"/>
      <c r="DI71" s="1915"/>
      <c r="DJ71" s="1915"/>
      <c r="DK71" s="1915"/>
      <c r="DL71" s="1166" t="s">
        <v>513</v>
      </c>
      <c r="DM71" s="493">
        <f>DA71</f>
        <v>0</v>
      </c>
      <c r="DN71" s="1912" t="s">
        <v>302</v>
      </c>
      <c r="DO71" s="1913"/>
      <c r="DR71" s="789">
        <v>2</v>
      </c>
      <c r="DS71" s="1914" t="s">
        <v>500</v>
      </c>
      <c r="DT71" s="1914"/>
      <c r="DU71" s="1915"/>
      <c r="DV71" s="1915"/>
      <c r="DW71" s="1915"/>
      <c r="DX71" s="1166" t="s">
        <v>513</v>
      </c>
      <c r="DY71" s="493">
        <f>DM71</f>
        <v>0</v>
      </c>
      <c r="DZ71" s="1912" t="s">
        <v>302</v>
      </c>
      <c r="EA71" s="1913"/>
      <c r="ED71" s="789">
        <v>2</v>
      </c>
      <c r="EE71" s="1914" t="s">
        <v>500</v>
      </c>
      <c r="EF71" s="1914"/>
      <c r="EG71" s="1915"/>
      <c r="EH71" s="1915"/>
      <c r="EI71" s="1915"/>
      <c r="EJ71" s="1166" t="s">
        <v>513</v>
      </c>
      <c r="EK71" s="493">
        <f>DY71</f>
        <v>0</v>
      </c>
      <c r="EL71" s="1912" t="s">
        <v>302</v>
      </c>
      <c r="EM71" s="1913"/>
      <c r="EP71" s="789">
        <v>2</v>
      </c>
      <c r="EQ71" s="1914" t="s">
        <v>500</v>
      </c>
      <c r="ER71" s="1914"/>
      <c r="ES71" s="1915"/>
      <c r="ET71" s="1915"/>
      <c r="EU71" s="1915"/>
      <c r="EV71" s="1166" t="s">
        <v>513</v>
      </c>
      <c r="EW71" s="493">
        <f>EK71</f>
        <v>0</v>
      </c>
      <c r="EX71" s="1912" t="s">
        <v>302</v>
      </c>
      <c r="EY71" s="1913"/>
      <c r="FB71" s="789">
        <v>2</v>
      </c>
      <c r="FC71" s="1914" t="s">
        <v>500</v>
      </c>
      <c r="FD71" s="1914"/>
      <c r="FE71" s="1915"/>
      <c r="FF71" s="1915"/>
      <c r="FG71" s="1915"/>
      <c r="FH71" s="1166" t="s">
        <v>513</v>
      </c>
      <c r="FI71" s="493">
        <f>EW71</f>
        <v>0</v>
      </c>
      <c r="FJ71" s="1912" t="s">
        <v>302</v>
      </c>
      <c r="FK71" s="1913"/>
      <c r="FN71" s="789">
        <v>2</v>
      </c>
      <c r="FO71" s="1914" t="s">
        <v>500</v>
      </c>
      <c r="FP71" s="1914"/>
      <c r="FQ71" s="1915"/>
      <c r="FR71" s="1915"/>
      <c r="FS71" s="1915"/>
      <c r="FT71" s="1166" t="s">
        <v>513</v>
      </c>
      <c r="FU71" s="493">
        <f>FI71</f>
        <v>0</v>
      </c>
      <c r="FV71" s="1912" t="s">
        <v>302</v>
      </c>
      <c r="FW71" s="1913"/>
      <c r="FZ71" s="789">
        <v>2</v>
      </c>
      <c r="GA71" s="1914" t="s">
        <v>500</v>
      </c>
      <c r="GB71" s="1914"/>
      <c r="GC71" s="1915"/>
      <c r="GD71" s="1915"/>
      <c r="GE71" s="1915"/>
      <c r="GF71" s="1166" t="s">
        <v>513</v>
      </c>
      <c r="GG71" s="493">
        <f>FU71</f>
        <v>0</v>
      </c>
      <c r="GH71" s="1912" t="s">
        <v>302</v>
      </c>
      <c r="GI71" s="1913"/>
      <c r="GL71" s="789">
        <v>2</v>
      </c>
      <c r="GM71" s="1914" t="s">
        <v>500</v>
      </c>
      <c r="GN71" s="1914"/>
      <c r="GO71" s="1915"/>
      <c r="GP71" s="1915"/>
      <c r="GQ71" s="1915"/>
      <c r="GR71" s="1166" t="s">
        <v>513</v>
      </c>
      <c r="GS71" s="493">
        <f>GG71</f>
        <v>0</v>
      </c>
      <c r="GT71" s="1912" t="s">
        <v>302</v>
      </c>
      <c r="GU71" s="1913"/>
    </row>
    <row r="72" spans="2:203" s="1178" customFormat="1" ht="15" customHeight="1">
      <c r="B72" s="789">
        <v>3</v>
      </c>
      <c r="C72" s="1198" t="s">
        <v>473</v>
      </c>
      <c r="D72" s="1199"/>
      <c r="E72" s="1199"/>
      <c r="F72" s="1199"/>
      <c r="G72" s="1200"/>
      <c r="H72" s="1192" t="s">
        <v>317</v>
      </c>
      <c r="I72" s="493">
        <f>I64</f>
        <v>0</v>
      </c>
      <c r="J72" s="1920" t="s">
        <v>289</v>
      </c>
      <c r="K72" s="1921"/>
      <c r="M72" s="1180"/>
      <c r="N72" s="789">
        <v>3</v>
      </c>
      <c r="O72" s="1198" t="s">
        <v>473</v>
      </c>
      <c r="P72" s="1199"/>
      <c r="Q72" s="1199"/>
      <c r="R72" s="1199"/>
      <c r="S72" s="1200"/>
      <c r="T72" s="1192" t="s">
        <v>317</v>
      </c>
      <c r="U72" s="493">
        <f>I72</f>
        <v>0</v>
      </c>
      <c r="V72" s="1920" t="s">
        <v>289</v>
      </c>
      <c r="W72" s="1921"/>
      <c r="Z72" s="789">
        <v>3</v>
      </c>
      <c r="AA72" s="1198" t="s">
        <v>473</v>
      </c>
      <c r="AB72" s="1199"/>
      <c r="AC72" s="1199"/>
      <c r="AD72" s="1199"/>
      <c r="AE72" s="1200"/>
      <c r="AF72" s="1192" t="s">
        <v>317</v>
      </c>
      <c r="AG72" s="493">
        <f t="shared" ref="AG72:AG74" si="81">U72</f>
        <v>0</v>
      </c>
      <c r="AH72" s="1920" t="s">
        <v>289</v>
      </c>
      <c r="AI72" s="1921"/>
      <c r="AL72" s="789">
        <v>3</v>
      </c>
      <c r="AM72" s="1198" t="s">
        <v>473</v>
      </c>
      <c r="AN72" s="1199"/>
      <c r="AO72" s="1199"/>
      <c r="AP72" s="1199"/>
      <c r="AQ72" s="1200"/>
      <c r="AR72" s="1192" t="s">
        <v>317</v>
      </c>
      <c r="AS72" s="493">
        <f t="shared" ref="AS72:AS74" si="82">AG72</f>
        <v>0</v>
      </c>
      <c r="AT72" s="1920" t="s">
        <v>289</v>
      </c>
      <c r="AU72" s="1921"/>
      <c r="AX72" s="789">
        <v>3</v>
      </c>
      <c r="AY72" s="1900" t="s">
        <v>473</v>
      </c>
      <c r="AZ72" s="1901"/>
      <c r="BA72" s="1901"/>
      <c r="BB72" s="1901"/>
      <c r="BC72" s="1902"/>
      <c r="BD72" s="1192" t="s">
        <v>317</v>
      </c>
      <c r="BE72" s="493">
        <f t="shared" ref="BE72:BE74" si="83">AS72</f>
        <v>0</v>
      </c>
      <c r="BF72" s="1920" t="s">
        <v>289</v>
      </c>
      <c r="BG72" s="1921"/>
      <c r="BJ72" s="789">
        <v>3</v>
      </c>
      <c r="BK72" s="1222" t="s">
        <v>473</v>
      </c>
      <c r="BL72" s="1199"/>
      <c r="BM72" s="1199"/>
      <c r="BN72" s="1199"/>
      <c r="BO72" s="1200"/>
      <c r="BP72" s="1192" t="s">
        <v>317</v>
      </c>
      <c r="BQ72" s="493">
        <f t="shared" ref="BQ72:BQ74" si="84">BE72</f>
        <v>0</v>
      </c>
      <c r="BR72" s="1920" t="s">
        <v>289</v>
      </c>
      <c r="BS72" s="1921"/>
      <c r="BV72" s="789">
        <v>3</v>
      </c>
      <c r="BW72" s="1198" t="s">
        <v>473</v>
      </c>
      <c r="BX72" s="1199"/>
      <c r="BY72" s="1199"/>
      <c r="BZ72" s="1199"/>
      <c r="CA72" s="1200"/>
      <c r="CB72" s="1192" t="s">
        <v>317</v>
      </c>
      <c r="CC72" s="493">
        <f t="shared" ref="CC72:CC74" si="85">BQ72</f>
        <v>0</v>
      </c>
      <c r="CD72" s="1920" t="s">
        <v>289</v>
      </c>
      <c r="CE72" s="1921"/>
      <c r="CH72" s="789">
        <v>3</v>
      </c>
      <c r="CI72" s="1198" t="s">
        <v>473</v>
      </c>
      <c r="CJ72" s="1199"/>
      <c r="CK72" s="1199"/>
      <c r="CL72" s="1199"/>
      <c r="CM72" s="1200"/>
      <c r="CN72" s="1192" t="s">
        <v>317</v>
      </c>
      <c r="CO72" s="493">
        <f t="shared" ref="CO72:CO74" si="86">CC72</f>
        <v>0</v>
      </c>
      <c r="CP72" s="1920" t="s">
        <v>289</v>
      </c>
      <c r="CQ72" s="1921"/>
      <c r="CT72" s="789">
        <v>3</v>
      </c>
      <c r="CU72" s="1198" t="s">
        <v>473</v>
      </c>
      <c r="CV72" s="1199"/>
      <c r="CW72" s="1199"/>
      <c r="CX72" s="1199"/>
      <c r="CY72" s="1200"/>
      <c r="CZ72" s="1192" t="s">
        <v>317</v>
      </c>
      <c r="DA72" s="493">
        <f t="shared" ref="DA72:DA74" si="87">CO72</f>
        <v>0</v>
      </c>
      <c r="DB72" s="1920" t="s">
        <v>289</v>
      </c>
      <c r="DC72" s="1921"/>
      <c r="DF72" s="789">
        <v>3</v>
      </c>
      <c r="DG72" s="1198" t="s">
        <v>473</v>
      </c>
      <c r="DH72" s="1199"/>
      <c r="DI72" s="1199"/>
      <c r="DJ72" s="1199"/>
      <c r="DK72" s="1200"/>
      <c r="DL72" s="1192" t="s">
        <v>317</v>
      </c>
      <c r="DM72" s="493">
        <f t="shared" ref="DM72:DM74" si="88">DA72</f>
        <v>0</v>
      </c>
      <c r="DN72" s="1920" t="s">
        <v>289</v>
      </c>
      <c r="DO72" s="1921"/>
      <c r="DR72" s="789">
        <v>3</v>
      </c>
      <c r="DS72" s="1198" t="s">
        <v>473</v>
      </c>
      <c r="DT72" s="1199"/>
      <c r="DU72" s="1199"/>
      <c r="DV72" s="1199"/>
      <c r="DW72" s="1200"/>
      <c r="DX72" s="1192" t="s">
        <v>317</v>
      </c>
      <c r="DY72" s="493">
        <f t="shared" ref="DY72:DY74" si="89">DM72</f>
        <v>0</v>
      </c>
      <c r="DZ72" s="1920" t="s">
        <v>289</v>
      </c>
      <c r="EA72" s="1921"/>
      <c r="ED72" s="789">
        <v>3</v>
      </c>
      <c r="EE72" s="1198" t="s">
        <v>473</v>
      </c>
      <c r="EF72" s="1199"/>
      <c r="EG72" s="1199"/>
      <c r="EH72" s="1199"/>
      <c r="EI72" s="1200"/>
      <c r="EJ72" s="1192" t="s">
        <v>317</v>
      </c>
      <c r="EK72" s="493">
        <f t="shared" ref="EK72:EK74" si="90">DY72</f>
        <v>0</v>
      </c>
      <c r="EL72" s="1920" t="s">
        <v>289</v>
      </c>
      <c r="EM72" s="1921"/>
      <c r="EP72" s="789">
        <v>3</v>
      </c>
      <c r="EQ72" s="1198" t="s">
        <v>473</v>
      </c>
      <c r="ER72" s="1199"/>
      <c r="ES72" s="1199"/>
      <c r="ET72" s="1199"/>
      <c r="EU72" s="1200"/>
      <c r="EV72" s="1192" t="s">
        <v>317</v>
      </c>
      <c r="EW72" s="493">
        <f t="shared" ref="EW72:EW74" si="91">EK72</f>
        <v>0</v>
      </c>
      <c r="EX72" s="1920" t="s">
        <v>289</v>
      </c>
      <c r="EY72" s="1921"/>
      <c r="FB72" s="789">
        <v>3</v>
      </c>
      <c r="FC72" s="1198" t="s">
        <v>473</v>
      </c>
      <c r="FD72" s="1199"/>
      <c r="FE72" s="1199"/>
      <c r="FF72" s="1199"/>
      <c r="FG72" s="1200"/>
      <c r="FH72" s="1192" t="s">
        <v>317</v>
      </c>
      <c r="FI72" s="493">
        <f t="shared" ref="FI72:FI74" si="92">EW72</f>
        <v>0</v>
      </c>
      <c r="FJ72" s="1920" t="s">
        <v>289</v>
      </c>
      <c r="FK72" s="1921"/>
      <c r="FN72" s="789">
        <v>3</v>
      </c>
      <c r="FO72" s="1198" t="s">
        <v>473</v>
      </c>
      <c r="FP72" s="1199"/>
      <c r="FQ72" s="1199"/>
      <c r="FR72" s="1199"/>
      <c r="FS72" s="1200"/>
      <c r="FT72" s="1192" t="s">
        <v>317</v>
      </c>
      <c r="FU72" s="493">
        <f t="shared" ref="FU72:FU74" si="93">FI72</f>
        <v>0</v>
      </c>
      <c r="FV72" s="1920" t="s">
        <v>289</v>
      </c>
      <c r="FW72" s="1921"/>
      <c r="FZ72" s="789">
        <v>3</v>
      </c>
      <c r="GA72" s="1198" t="s">
        <v>473</v>
      </c>
      <c r="GB72" s="1199"/>
      <c r="GC72" s="1199"/>
      <c r="GD72" s="1199"/>
      <c r="GE72" s="1200"/>
      <c r="GF72" s="1192" t="s">
        <v>317</v>
      </c>
      <c r="GG72" s="493">
        <f t="shared" ref="GG72:GG74" si="94">FU72</f>
        <v>0</v>
      </c>
      <c r="GH72" s="1920" t="s">
        <v>289</v>
      </c>
      <c r="GI72" s="1921"/>
      <c r="GL72" s="789">
        <v>3</v>
      </c>
      <c r="GM72" s="1198" t="s">
        <v>473</v>
      </c>
      <c r="GN72" s="1199"/>
      <c r="GO72" s="1199"/>
      <c r="GP72" s="1199"/>
      <c r="GQ72" s="1200"/>
      <c r="GR72" s="1192" t="s">
        <v>317</v>
      </c>
      <c r="GS72" s="493">
        <f t="shared" ref="GS72:GS74" si="95">GG72</f>
        <v>0</v>
      </c>
      <c r="GT72" s="1920" t="s">
        <v>289</v>
      </c>
      <c r="GU72" s="1921"/>
    </row>
    <row r="73" spans="2:203" s="1178" customFormat="1" ht="15" customHeight="1">
      <c r="B73" s="789">
        <v>4</v>
      </c>
      <c r="C73" s="1914" t="s">
        <v>514</v>
      </c>
      <c r="D73" s="1914"/>
      <c r="E73" s="1915"/>
      <c r="F73" s="1915"/>
      <c r="G73" s="1915"/>
      <c r="H73" s="1166" t="s">
        <v>515</v>
      </c>
      <c r="I73" s="493">
        <f>I65</f>
        <v>0</v>
      </c>
      <c r="J73" s="1866" t="s">
        <v>289</v>
      </c>
      <c r="K73" s="1916"/>
      <c r="M73" s="1180"/>
      <c r="N73" s="789">
        <v>4</v>
      </c>
      <c r="O73" s="1914" t="s">
        <v>514</v>
      </c>
      <c r="P73" s="1914"/>
      <c r="Q73" s="1915"/>
      <c r="R73" s="1915"/>
      <c r="S73" s="1915"/>
      <c r="T73" s="1166" t="s">
        <v>515</v>
      </c>
      <c r="U73" s="493">
        <f>I73</f>
        <v>0</v>
      </c>
      <c r="V73" s="1866" t="s">
        <v>289</v>
      </c>
      <c r="W73" s="1916"/>
      <c r="Z73" s="789">
        <v>4</v>
      </c>
      <c r="AA73" s="1914" t="s">
        <v>514</v>
      </c>
      <c r="AB73" s="1914"/>
      <c r="AC73" s="1915"/>
      <c r="AD73" s="1915"/>
      <c r="AE73" s="1915"/>
      <c r="AF73" s="1166" t="s">
        <v>515</v>
      </c>
      <c r="AG73" s="493">
        <f t="shared" si="81"/>
        <v>0</v>
      </c>
      <c r="AH73" s="1866" t="s">
        <v>289</v>
      </c>
      <c r="AI73" s="1916"/>
      <c r="AL73" s="789">
        <v>4</v>
      </c>
      <c r="AM73" s="1914" t="s">
        <v>514</v>
      </c>
      <c r="AN73" s="1914"/>
      <c r="AO73" s="1915"/>
      <c r="AP73" s="1915"/>
      <c r="AQ73" s="1915"/>
      <c r="AR73" s="1166" t="s">
        <v>515</v>
      </c>
      <c r="AS73" s="493">
        <f t="shared" si="82"/>
        <v>0</v>
      </c>
      <c r="AT73" s="1866" t="s">
        <v>289</v>
      </c>
      <c r="AU73" s="1916"/>
      <c r="AX73" s="789">
        <v>4</v>
      </c>
      <c r="AY73" s="1914" t="s">
        <v>514</v>
      </c>
      <c r="AZ73" s="1914"/>
      <c r="BA73" s="1915"/>
      <c r="BB73" s="1915"/>
      <c r="BC73" s="1915"/>
      <c r="BD73" s="1166" t="s">
        <v>515</v>
      </c>
      <c r="BE73" s="493">
        <f t="shared" si="83"/>
        <v>0</v>
      </c>
      <c r="BF73" s="1866" t="s">
        <v>289</v>
      </c>
      <c r="BG73" s="1916"/>
      <c r="BJ73" s="789">
        <v>4</v>
      </c>
      <c r="BK73" s="1914" t="s">
        <v>514</v>
      </c>
      <c r="BL73" s="1914"/>
      <c r="BM73" s="1915"/>
      <c r="BN73" s="1915"/>
      <c r="BO73" s="1915"/>
      <c r="BP73" s="1166" t="s">
        <v>515</v>
      </c>
      <c r="BQ73" s="493">
        <f t="shared" si="84"/>
        <v>0</v>
      </c>
      <c r="BR73" s="1866" t="s">
        <v>289</v>
      </c>
      <c r="BS73" s="1916"/>
      <c r="BV73" s="789">
        <v>4</v>
      </c>
      <c r="BW73" s="1914" t="s">
        <v>514</v>
      </c>
      <c r="BX73" s="1914"/>
      <c r="BY73" s="1915"/>
      <c r="BZ73" s="1915"/>
      <c r="CA73" s="1915"/>
      <c r="CB73" s="1166" t="s">
        <v>515</v>
      </c>
      <c r="CC73" s="493">
        <f t="shared" si="85"/>
        <v>0</v>
      </c>
      <c r="CD73" s="1866" t="s">
        <v>289</v>
      </c>
      <c r="CE73" s="1916"/>
      <c r="CH73" s="789">
        <v>4</v>
      </c>
      <c r="CI73" s="1914" t="s">
        <v>514</v>
      </c>
      <c r="CJ73" s="1914"/>
      <c r="CK73" s="1915"/>
      <c r="CL73" s="1915"/>
      <c r="CM73" s="1915"/>
      <c r="CN73" s="1166" t="s">
        <v>515</v>
      </c>
      <c r="CO73" s="493">
        <f t="shared" si="86"/>
        <v>0</v>
      </c>
      <c r="CP73" s="1866" t="s">
        <v>289</v>
      </c>
      <c r="CQ73" s="1916"/>
      <c r="CT73" s="789">
        <v>4</v>
      </c>
      <c r="CU73" s="1914" t="s">
        <v>514</v>
      </c>
      <c r="CV73" s="1914"/>
      <c r="CW73" s="1915"/>
      <c r="CX73" s="1915"/>
      <c r="CY73" s="1915"/>
      <c r="CZ73" s="1166" t="s">
        <v>515</v>
      </c>
      <c r="DA73" s="493">
        <f t="shared" si="87"/>
        <v>0</v>
      </c>
      <c r="DB73" s="1866" t="s">
        <v>289</v>
      </c>
      <c r="DC73" s="1916"/>
      <c r="DF73" s="789">
        <v>4</v>
      </c>
      <c r="DG73" s="1914" t="s">
        <v>514</v>
      </c>
      <c r="DH73" s="1914"/>
      <c r="DI73" s="1915"/>
      <c r="DJ73" s="1915"/>
      <c r="DK73" s="1915"/>
      <c r="DL73" s="1166" t="s">
        <v>515</v>
      </c>
      <c r="DM73" s="493">
        <f t="shared" si="88"/>
        <v>0</v>
      </c>
      <c r="DN73" s="1866" t="s">
        <v>289</v>
      </c>
      <c r="DO73" s="1916"/>
      <c r="DR73" s="789">
        <v>4</v>
      </c>
      <c r="DS73" s="1914" t="s">
        <v>514</v>
      </c>
      <c r="DT73" s="1914"/>
      <c r="DU73" s="1915"/>
      <c r="DV73" s="1915"/>
      <c r="DW73" s="1915"/>
      <c r="DX73" s="1166" t="s">
        <v>515</v>
      </c>
      <c r="DY73" s="493">
        <f t="shared" si="89"/>
        <v>0</v>
      </c>
      <c r="DZ73" s="1866" t="s">
        <v>289</v>
      </c>
      <c r="EA73" s="1916"/>
      <c r="ED73" s="789">
        <v>4</v>
      </c>
      <c r="EE73" s="1914" t="s">
        <v>514</v>
      </c>
      <c r="EF73" s="1914"/>
      <c r="EG73" s="1915"/>
      <c r="EH73" s="1915"/>
      <c r="EI73" s="1915"/>
      <c r="EJ73" s="1166" t="s">
        <v>515</v>
      </c>
      <c r="EK73" s="493">
        <f t="shared" si="90"/>
        <v>0</v>
      </c>
      <c r="EL73" s="1866" t="s">
        <v>289</v>
      </c>
      <c r="EM73" s="1916"/>
      <c r="EP73" s="789">
        <v>4</v>
      </c>
      <c r="EQ73" s="1914" t="s">
        <v>514</v>
      </c>
      <c r="ER73" s="1914"/>
      <c r="ES73" s="1915"/>
      <c r="ET73" s="1915"/>
      <c r="EU73" s="1915"/>
      <c r="EV73" s="1166" t="s">
        <v>515</v>
      </c>
      <c r="EW73" s="493">
        <f t="shared" si="91"/>
        <v>0</v>
      </c>
      <c r="EX73" s="1866" t="s">
        <v>289</v>
      </c>
      <c r="EY73" s="1916"/>
      <c r="FB73" s="789">
        <v>4</v>
      </c>
      <c r="FC73" s="1914" t="s">
        <v>514</v>
      </c>
      <c r="FD73" s="1914"/>
      <c r="FE73" s="1915"/>
      <c r="FF73" s="1915"/>
      <c r="FG73" s="1915"/>
      <c r="FH73" s="1166" t="s">
        <v>515</v>
      </c>
      <c r="FI73" s="493">
        <f t="shared" si="92"/>
        <v>0</v>
      </c>
      <c r="FJ73" s="1866" t="s">
        <v>289</v>
      </c>
      <c r="FK73" s="1916"/>
      <c r="FN73" s="789">
        <v>4</v>
      </c>
      <c r="FO73" s="1914" t="s">
        <v>514</v>
      </c>
      <c r="FP73" s="1914"/>
      <c r="FQ73" s="1915"/>
      <c r="FR73" s="1915"/>
      <c r="FS73" s="1915"/>
      <c r="FT73" s="1166" t="s">
        <v>515</v>
      </c>
      <c r="FU73" s="493">
        <f t="shared" si="93"/>
        <v>0</v>
      </c>
      <c r="FV73" s="1866" t="s">
        <v>289</v>
      </c>
      <c r="FW73" s="1916"/>
      <c r="FZ73" s="789">
        <v>4</v>
      </c>
      <c r="GA73" s="1914" t="s">
        <v>514</v>
      </c>
      <c r="GB73" s="1914"/>
      <c r="GC73" s="1915"/>
      <c r="GD73" s="1915"/>
      <c r="GE73" s="1915"/>
      <c r="GF73" s="1166" t="s">
        <v>515</v>
      </c>
      <c r="GG73" s="493">
        <f t="shared" si="94"/>
        <v>0</v>
      </c>
      <c r="GH73" s="1866" t="s">
        <v>289</v>
      </c>
      <c r="GI73" s="1916"/>
      <c r="GL73" s="789">
        <v>4</v>
      </c>
      <c r="GM73" s="1914" t="s">
        <v>514</v>
      </c>
      <c r="GN73" s="1914"/>
      <c r="GO73" s="1915"/>
      <c r="GP73" s="1915"/>
      <c r="GQ73" s="1915"/>
      <c r="GR73" s="1166" t="s">
        <v>515</v>
      </c>
      <c r="GS73" s="493">
        <f t="shared" si="95"/>
        <v>0</v>
      </c>
      <c r="GT73" s="1866" t="s">
        <v>289</v>
      </c>
      <c r="GU73" s="1916"/>
    </row>
    <row r="74" spans="2:203" s="1178" customFormat="1" ht="15" customHeight="1">
      <c r="B74" s="789">
        <v>5</v>
      </c>
      <c r="C74" s="1914" t="s">
        <v>504</v>
      </c>
      <c r="D74" s="1914"/>
      <c r="E74" s="1915"/>
      <c r="F74" s="1915"/>
      <c r="G74" s="1915"/>
      <c r="H74" s="1166" t="s">
        <v>516</v>
      </c>
      <c r="I74" s="493">
        <f>'1.2. System grzewczy'!G153</f>
        <v>0</v>
      </c>
      <c r="J74" s="1912" t="s">
        <v>302</v>
      </c>
      <c r="K74" s="1913"/>
      <c r="M74" s="1180"/>
      <c r="N74" s="789">
        <v>5</v>
      </c>
      <c r="O74" s="1914" t="s">
        <v>504</v>
      </c>
      <c r="P74" s="1914"/>
      <c r="Q74" s="1915"/>
      <c r="R74" s="1915"/>
      <c r="S74" s="1915"/>
      <c r="T74" s="1166" t="s">
        <v>516</v>
      </c>
      <c r="U74" s="493">
        <f>I74</f>
        <v>0</v>
      </c>
      <c r="V74" s="1912" t="s">
        <v>302</v>
      </c>
      <c r="W74" s="1913"/>
      <c r="Z74" s="789">
        <v>5</v>
      </c>
      <c r="AA74" s="1914" t="s">
        <v>504</v>
      </c>
      <c r="AB74" s="1914"/>
      <c r="AC74" s="1915"/>
      <c r="AD74" s="1915"/>
      <c r="AE74" s="1915"/>
      <c r="AF74" s="1166" t="s">
        <v>516</v>
      </c>
      <c r="AG74" s="493">
        <f t="shared" si="81"/>
        <v>0</v>
      </c>
      <c r="AH74" s="1912" t="s">
        <v>302</v>
      </c>
      <c r="AI74" s="1913"/>
      <c r="AL74" s="789">
        <v>5</v>
      </c>
      <c r="AM74" s="1914" t="s">
        <v>504</v>
      </c>
      <c r="AN74" s="1914"/>
      <c r="AO74" s="1915"/>
      <c r="AP74" s="1915"/>
      <c r="AQ74" s="1915"/>
      <c r="AR74" s="1166" t="s">
        <v>516</v>
      </c>
      <c r="AS74" s="493">
        <f t="shared" si="82"/>
        <v>0</v>
      </c>
      <c r="AT74" s="1912" t="s">
        <v>302</v>
      </c>
      <c r="AU74" s="1913"/>
      <c r="AX74" s="789">
        <v>5</v>
      </c>
      <c r="AY74" s="1914" t="s">
        <v>504</v>
      </c>
      <c r="AZ74" s="1914"/>
      <c r="BA74" s="1915"/>
      <c r="BB74" s="1915"/>
      <c r="BC74" s="1915"/>
      <c r="BD74" s="1166" t="s">
        <v>516</v>
      </c>
      <c r="BE74" s="493">
        <f t="shared" si="83"/>
        <v>0</v>
      </c>
      <c r="BF74" s="1912" t="s">
        <v>302</v>
      </c>
      <c r="BG74" s="1913"/>
      <c r="BJ74" s="789">
        <v>5</v>
      </c>
      <c r="BK74" s="1914" t="s">
        <v>504</v>
      </c>
      <c r="BL74" s="1914"/>
      <c r="BM74" s="1915"/>
      <c r="BN74" s="1915"/>
      <c r="BO74" s="1915"/>
      <c r="BP74" s="1166" t="s">
        <v>516</v>
      </c>
      <c r="BQ74" s="493">
        <f t="shared" si="84"/>
        <v>0</v>
      </c>
      <c r="BR74" s="1912" t="s">
        <v>302</v>
      </c>
      <c r="BS74" s="1913"/>
      <c r="BV74" s="789">
        <v>5</v>
      </c>
      <c r="BW74" s="1914" t="s">
        <v>504</v>
      </c>
      <c r="BX74" s="1914"/>
      <c r="BY74" s="1915"/>
      <c r="BZ74" s="1915"/>
      <c r="CA74" s="1915"/>
      <c r="CB74" s="1166" t="s">
        <v>516</v>
      </c>
      <c r="CC74" s="493">
        <f t="shared" si="85"/>
        <v>0</v>
      </c>
      <c r="CD74" s="1912" t="s">
        <v>302</v>
      </c>
      <c r="CE74" s="1913"/>
      <c r="CH74" s="789">
        <v>5</v>
      </c>
      <c r="CI74" s="1914" t="s">
        <v>504</v>
      </c>
      <c r="CJ74" s="1914"/>
      <c r="CK74" s="1915"/>
      <c r="CL74" s="1915"/>
      <c r="CM74" s="1915"/>
      <c r="CN74" s="1166" t="s">
        <v>516</v>
      </c>
      <c r="CO74" s="493">
        <f t="shared" si="86"/>
        <v>0</v>
      </c>
      <c r="CP74" s="1912" t="s">
        <v>302</v>
      </c>
      <c r="CQ74" s="1913"/>
      <c r="CT74" s="789">
        <v>5</v>
      </c>
      <c r="CU74" s="1914" t="s">
        <v>504</v>
      </c>
      <c r="CV74" s="1914"/>
      <c r="CW74" s="1915"/>
      <c r="CX74" s="1915"/>
      <c r="CY74" s="1915"/>
      <c r="CZ74" s="1166" t="s">
        <v>516</v>
      </c>
      <c r="DA74" s="493">
        <f t="shared" si="87"/>
        <v>0</v>
      </c>
      <c r="DB74" s="1912" t="s">
        <v>302</v>
      </c>
      <c r="DC74" s="1913"/>
      <c r="DF74" s="789">
        <v>5</v>
      </c>
      <c r="DG74" s="1914" t="s">
        <v>504</v>
      </c>
      <c r="DH74" s="1914"/>
      <c r="DI74" s="1915"/>
      <c r="DJ74" s="1915"/>
      <c r="DK74" s="1915"/>
      <c r="DL74" s="1166" t="s">
        <v>516</v>
      </c>
      <c r="DM74" s="493">
        <f t="shared" si="88"/>
        <v>0</v>
      </c>
      <c r="DN74" s="1912" t="s">
        <v>302</v>
      </c>
      <c r="DO74" s="1913"/>
      <c r="DR74" s="789">
        <v>5</v>
      </c>
      <c r="DS74" s="1914" t="s">
        <v>504</v>
      </c>
      <c r="DT74" s="1914"/>
      <c r="DU74" s="1915"/>
      <c r="DV74" s="1915"/>
      <c r="DW74" s="1915"/>
      <c r="DX74" s="1166" t="s">
        <v>516</v>
      </c>
      <c r="DY74" s="493">
        <f t="shared" si="89"/>
        <v>0</v>
      </c>
      <c r="DZ74" s="1912" t="s">
        <v>302</v>
      </c>
      <c r="EA74" s="1913"/>
      <c r="ED74" s="789">
        <v>5</v>
      </c>
      <c r="EE74" s="1914" t="s">
        <v>504</v>
      </c>
      <c r="EF74" s="1914"/>
      <c r="EG74" s="1915"/>
      <c r="EH74" s="1915"/>
      <c r="EI74" s="1915"/>
      <c r="EJ74" s="1166" t="s">
        <v>516</v>
      </c>
      <c r="EK74" s="493">
        <f t="shared" si="90"/>
        <v>0</v>
      </c>
      <c r="EL74" s="1912" t="s">
        <v>302</v>
      </c>
      <c r="EM74" s="1913"/>
      <c r="EP74" s="789">
        <v>5</v>
      </c>
      <c r="EQ74" s="1914" t="s">
        <v>504</v>
      </c>
      <c r="ER74" s="1914"/>
      <c r="ES74" s="1915"/>
      <c r="ET74" s="1915"/>
      <c r="EU74" s="1915"/>
      <c r="EV74" s="1166" t="s">
        <v>516</v>
      </c>
      <c r="EW74" s="493">
        <f t="shared" si="91"/>
        <v>0</v>
      </c>
      <c r="EX74" s="1912" t="s">
        <v>302</v>
      </c>
      <c r="EY74" s="1913"/>
      <c r="FB74" s="789">
        <v>5</v>
      </c>
      <c r="FC74" s="1914" t="s">
        <v>504</v>
      </c>
      <c r="FD74" s="1914"/>
      <c r="FE74" s="1915"/>
      <c r="FF74" s="1915"/>
      <c r="FG74" s="1915"/>
      <c r="FH74" s="1166" t="s">
        <v>516</v>
      </c>
      <c r="FI74" s="493">
        <f t="shared" si="92"/>
        <v>0</v>
      </c>
      <c r="FJ74" s="1912" t="s">
        <v>302</v>
      </c>
      <c r="FK74" s="1913"/>
      <c r="FN74" s="789">
        <v>5</v>
      </c>
      <c r="FO74" s="1914" t="s">
        <v>504</v>
      </c>
      <c r="FP74" s="1914"/>
      <c r="FQ74" s="1915"/>
      <c r="FR74" s="1915"/>
      <c r="FS74" s="1915"/>
      <c r="FT74" s="1166" t="s">
        <v>516</v>
      </c>
      <c r="FU74" s="493">
        <f t="shared" si="93"/>
        <v>0</v>
      </c>
      <c r="FV74" s="1912" t="s">
        <v>302</v>
      </c>
      <c r="FW74" s="1913"/>
      <c r="FZ74" s="789">
        <v>5</v>
      </c>
      <c r="GA74" s="1914" t="s">
        <v>504</v>
      </c>
      <c r="GB74" s="1914"/>
      <c r="GC74" s="1915"/>
      <c r="GD74" s="1915"/>
      <c r="GE74" s="1915"/>
      <c r="GF74" s="1166" t="s">
        <v>516</v>
      </c>
      <c r="GG74" s="493">
        <f t="shared" si="94"/>
        <v>0</v>
      </c>
      <c r="GH74" s="1912" t="s">
        <v>302</v>
      </c>
      <c r="GI74" s="1913"/>
      <c r="GL74" s="789">
        <v>5</v>
      </c>
      <c r="GM74" s="1914" t="s">
        <v>504</v>
      </c>
      <c r="GN74" s="1914"/>
      <c r="GO74" s="1915"/>
      <c r="GP74" s="1915"/>
      <c r="GQ74" s="1915"/>
      <c r="GR74" s="1166" t="s">
        <v>516</v>
      </c>
      <c r="GS74" s="493">
        <f t="shared" si="95"/>
        <v>0</v>
      </c>
      <c r="GT74" s="1912" t="s">
        <v>302</v>
      </c>
      <c r="GU74" s="1913"/>
    </row>
    <row r="75" spans="2:203" s="1178" customFormat="1" ht="15" customHeight="1" thickBot="1">
      <c r="B75" s="790">
        <v>6</v>
      </c>
      <c r="C75" s="1917" t="s">
        <v>506</v>
      </c>
      <c r="D75" s="1917"/>
      <c r="E75" s="1917"/>
      <c r="F75" s="1917"/>
      <c r="G75" s="1917"/>
      <c r="H75" s="1201" t="s">
        <v>517</v>
      </c>
      <c r="I75" s="1138">
        <v>0</v>
      </c>
      <c r="J75" s="1918" t="s">
        <v>302</v>
      </c>
      <c r="K75" s="1919"/>
      <c r="M75" s="1180"/>
      <c r="N75" s="790">
        <v>6</v>
      </c>
      <c r="O75" s="1917" t="s">
        <v>506</v>
      </c>
      <c r="P75" s="1917"/>
      <c r="Q75" s="1917"/>
      <c r="R75" s="1917"/>
      <c r="S75" s="1917"/>
      <c r="T75" s="1201" t="s">
        <v>517</v>
      </c>
      <c r="U75" s="1138">
        <v>0</v>
      </c>
      <c r="V75" s="1918" t="s">
        <v>302</v>
      </c>
      <c r="W75" s="1919"/>
      <c r="Z75" s="790">
        <v>6</v>
      </c>
      <c r="AA75" s="1917" t="s">
        <v>506</v>
      </c>
      <c r="AB75" s="1917"/>
      <c r="AC75" s="1917"/>
      <c r="AD75" s="1917"/>
      <c r="AE75" s="1917"/>
      <c r="AF75" s="1201" t="s">
        <v>517</v>
      </c>
      <c r="AG75" s="1138">
        <v>0</v>
      </c>
      <c r="AH75" s="1918" t="s">
        <v>302</v>
      </c>
      <c r="AI75" s="1919"/>
      <c r="AL75" s="790">
        <v>6</v>
      </c>
      <c r="AM75" s="1917" t="s">
        <v>506</v>
      </c>
      <c r="AN75" s="1917"/>
      <c r="AO75" s="1917"/>
      <c r="AP75" s="1917"/>
      <c r="AQ75" s="1917"/>
      <c r="AR75" s="1201" t="s">
        <v>517</v>
      </c>
      <c r="AS75" s="1138">
        <v>0</v>
      </c>
      <c r="AT75" s="1918" t="s">
        <v>302</v>
      </c>
      <c r="AU75" s="1919"/>
      <c r="AX75" s="790">
        <v>6</v>
      </c>
      <c r="AY75" s="1917" t="s">
        <v>506</v>
      </c>
      <c r="AZ75" s="1917"/>
      <c r="BA75" s="1917"/>
      <c r="BB75" s="1917"/>
      <c r="BC75" s="1917"/>
      <c r="BD75" s="1201" t="s">
        <v>517</v>
      </c>
      <c r="BE75" s="1138">
        <v>0</v>
      </c>
      <c r="BF75" s="1918" t="s">
        <v>302</v>
      </c>
      <c r="BG75" s="1919"/>
      <c r="BJ75" s="790">
        <v>6</v>
      </c>
      <c r="BK75" s="1917" t="s">
        <v>506</v>
      </c>
      <c r="BL75" s="1917"/>
      <c r="BM75" s="1917"/>
      <c r="BN75" s="1917"/>
      <c r="BO75" s="1917"/>
      <c r="BP75" s="1201" t="s">
        <v>517</v>
      </c>
      <c r="BQ75" s="1138">
        <v>0</v>
      </c>
      <c r="BR75" s="1918" t="s">
        <v>302</v>
      </c>
      <c r="BS75" s="1919"/>
      <c r="BV75" s="790">
        <v>6</v>
      </c>
      <c r="BW75" s="1917" t="s">
        <v>506</v>
      </c>
      <c r="BX75" s="1917"/>
      <c r="BY75" s="1917"/>
      <c r="BZ75" s="1917"/>
      <c r="CA75" s="1917"/>
      <c r="CB75" s="1201" t="s">
        <v>517</v>
      </c>
      <c r="CC75" s="1138">
        <v>0</v>
      </c>
      <c r="CD75" s="1918" t="s">
        <v>302</v>
      </c>
      <c r="CE75" s="1919"/>
      <c r="CH75" s="790">
        <v>6</v>
      </c>
      <c r="CI75" s="1917" t="s">
        <v>506</v>
      </c>
      <c r="CJ75" s="1917"/>
      <c r="CK75" s="1917"/>
      <c r="CL75" s="1917"/>
      <c r="CM75" s="1917"/>
      <c r="CN75" s="1201" t="s">
        <v>517</v>
      </c>
      <c r="CO75" s="1138">
        <v>0</v>
      </c>
      <c r="CP75" s="1918" t="s">
        <v>302</v>
      </c>
      <c r="CQ75" s="1919"/>
      <c r="CT75" s="790">
        <v>6</v>
      </c>
      <c r="CU75" s="1917" t="s">
        <v>506</v>
      </c>
      <c r="CV75" s="1917"/>
      <c r="CW75" s="1917"/>
      <c r="CX75" s="1917"/>
      <c r="CY75" s="1917"/>
      <c r="CZ75" s="1201" t="s">
        <v>517</v>
      </c>
      <c r="DA75" s="1138">
        <v>0</v>
      </c>
      <c r="DB75" s="1918" t="s">
        <v>302</v>
      </c>
      <c r="DC75" s="1919"/>
      <c r="DF75" s="790">
        <v>6</v>
      </c>
      <c r="DG75" s="1917" t="s">
        <v>506</v>
      </c>
      <c r="DH75" s="1917"/>
      <c r="DI75" s="1917"/>
      <c r="DJ75" s="1917"/>
      <c r="DK75" s="1917"/>
      <c r="DL75" s="1201" t="s">
        <v>517</v>
      </c>
      <c r="DM75" s="1138">
        <v>0</v>
      </c>
      <c r="DN75" s="1918" t="s">
        <v>302</v>
      </c>
      <c r="DO75" s="1919"/>
      <c r="DR75" s="790">
        <v>6</v>
      </c>
      <c r="DS75" s="1917" t="s">
        <v>506</v>
      </c>
      <c r="DT75" s="1917"/>
      <c r="DU75" s="1917"/>
      <c r="DV75" s="1917"/>
      <c r="DW75" s="1917"/>
      <c r="DX75" s="1201" t="s">
        <v>517</v>
      </c>
      <c r="DY75" s="1138">
        <v>0</v>
      </c>
      <c r="DZ75" s="1918" t="s">
        <v>302</v>
      </c>
      <c r="EA75" s="1919"/>
      <c r="ED75" s="790">
        <v>6</v>
      </c>
      <c r="EE75" s="1917" t="s">
        <v>506</v>
      </c>
      <c r="EF75" s="1917"/>
      <c r="EG75" s="1917"/>
      <c r="EH75" s="1917"/>
      <c r="EI75" s="1917"/>
      <c r="EJ75" s="1201" t="s">
        <v>517</v>
      </c>
      <c r="EK75" s="1138">
        <v>0</v>
      </c>
      <c r="EL75" s="1918" t="s">
        <v>302</v>
      </c>
      <c r="EM75" s="1919"/>
      <c r="EP75" s="790">
        <v>6</v>
      </c>
      <c r="EQ75" s="1917" t="s">
        <v>506</v>
      </c>
      <c r="ER75" s="1917"/>
      <c r="ES75" s="1917"/>
      <c r="ET75" s="1917"/>
      <c r="EU75" s="1917"/>
      <c r="EV75" s="1201" t="s">
        <v>517</v>
      </c>
      <c r="EW75" s="1138">
        <v>0</v>
      </c>
      <c r="EX75" s="1918" t="s">
        <v>302</v>
      </c>
      <c r="EY75" s="1919"/>
      <c r="FB75" s="790">
        <v>6</v>
      </c>
      <c r="FC75" s="1917" t="s">
        <v>506</v>
      </c>
      <c r="FD75" s="1917"/>
      <c r="FE75" s="1917"/>
      <c r="FF75" s="1917"/>
      <c r="FG75" s="1917"/>
      <c r="FH75" s="1201" t="s">
        <v>517</v>
      </c>
      <c r="FI75" s="1138">
        <v>0</v>
      </c>
      <c r="FJ75" s="1918" t="s">
        <v>302</v>
      </c>
      <c r="FK75" s="1919"/>
      <c r="FN75" s="790">
        <v>6</v>
      </c>
      <c r="FO75" s="1917" t="s">
        <v>506</v>
      </c>
      <c r="FP75" s="1917"/>
      <c r="FQ75" s="1917"/>
      <c r="FR75" s="1917"/>
      <c r="FS75" s="1917"/>
      <c r="FT75" s="1201" t="s">
        <v>517</v>
      </c>
      <c r="FU75" s="1138">
        <v>0</v>
      </c>
      <c r="FV75" s="1918" t="s">
        <v>302</v>
      </c>
      <c r="FW75" s="1919"/>
      <c r="FZ75" s="790">
        <v>6</v>
      </c>
      <c r="GA75" s="1917" t="s">
        <v>506</v>
      </c>
      <c r="GB75" s="1917"/>
      <c r="GC75" s="1917"/>
      <c r="GD75" s="1917"/>
      <c r="GE75" s="1917"/>
      <c r="GF75" s="1201" t="s">
        <v>517</v>
      </c>
      <c r="GG75" s="1138">
        <v>0</v>
      </c>
      <c r="GH75" s="1918" t="s">
        <v>302</v>
      </c>
      <c r="GI75" s="1919"/>
      <c r="GL75" s="790">
        <v>6</v>
      </c>
      <c r="GM75" s="1917" t="s">
        <v>506</v>
      </c>
      <c r="GN75" s="1917"/>
      <c r="GO75" s="1917"/>
      <c r="GP75" s="1917"/>
      <c r="GQ75" s="1917"/>
      <c r="GR75" s="1201" t="s">
        <v>517</v>
      </c>
      <c r="GS75" s="1138">
        <v>0</v>
      </c>
      <c r="GT75" s="1918" t="s">
        <v>302</v>
      </c>
      <c r="GU75" s="1919"/>
    </row>
    <row r="76" spans="2:203" s="1178" customFormat="1" ht="15" customHeight="1" thickBot="1">
      <c r="B76" s="413"/>
      <c r="C76" s="1186"/>
      <c r="D76" s="1186"/>
      <c r="E76" s="1186"/>
      <c r="F76" s="1186"/>
      <c r="G76" s="1186"/>
      <c r="I76" s="1187"/>
      <c r="M76" s="1180"/>
      <c r="N76" s="840"/>
      <c r="O76" s="1186"/>
      <c r="P76" s="1186"/>
      <c r="Q76" s="1186"/>
      <c r="R76" s="1186"/>
      <c r="S76" s="1186"/>
      <c r="U76" s="1187"/>
      <c r="Z76" s="840"/>
      <c r="AA76" s="1186"/>
      <c r="AB76" s="1186"/>
      <c r="AC76" s="1186"/>
      <c r="AD76" s="1186"/>
      <c r="AE76" s="1186"/>
      <c r="AG76" s="1187"/>
      <c r="AL76" s="840"/>
      <c r="AM76" s="1186"/>
      <c r="AN76" s="1186"/>
      <c r="AO76" s="1186"/>
      <c r="AP76" s="1186"/>
      <c r="AQ76" s="1186"/>
      <c r="AS76" s="1187"/>
      <c r="AX76" s="840"/>
      <c r="AY76" s="1269"/>
      <c r="AZ76" s="1186"/>
      <c r="BA76" s="1186"/>
      <c r="BB76" s="1186"/>
      <c r="BC76" s="1186"/>
      <c r="BE76" s="1187"/>
      <c r="BJ76" s="840"/>
      <c r="BK76" s="1269"/>
      <c r="BL76" s="1186"/>
      <c r="BM76" s="1186"/>
      <c r="BN76" s="1186"/>
      <c r="BO76" s="1186"/>
      <c r="BQ76" s="1187"/>
      <c r="BV76" s="840"/>
      <c r="BW76" s="1186"/>
      <c r="BX76" s="1186"/>
      <c r="BY76" s="1186"/>
      <c r="BZ76" s="1186"/>
      <c r="CA76" s="1186"/>
      <c r="CC76" s="1187"/>
      <c r="CH76" s="840"/>
      <c r="CI76" s="1186"/>
      <c r="CJ76" s="1186"/>
      <c r="CK76" s="1186"/>
      <c r="CL76" s="1186"/>
      <c r="CM76" s="1186"/>
      <c r="CO76" s="1187"/>
      <c r="CT76" s="840"/>
      <c r="CU76" s="1186"/>
      <c r="CV76" s="1186"/>
      <c r="CW76" s="1186"/>
      <c r="CX76" s="1186"/>
      <c r="CY76" s="1186"/>
      <c r="DA76" s="1187"/>
      <c r="DF76" s="840"/>
      <c r="DG76" s="1186"/>
      <c r="DH76" s="1186"/>
      <c r="DI76" s="1186"/>
      <c r="DJ76" s="1186"/>
      <c r="DK76" s="1186"/>
      <c r="DM76" s="1187"/>
      <c r="DR76" s="840"/>
      <c r="DS76" s="1186"/>
      <c r="DT76" s="1186"/>
      <c r="DU76" s="1186"/>
      <c r="DV76" s="1186"/>
      <c r="DW76" s="1186"/>
      <c r="DY76" s="1187"/>
      <c r="ED76" s="840"/>
      <c r="EE76" s="1186"/>
      <c r="EF76" s="1186"/>
      <c r="EG76" s="1186"/>
      <c r="EH76" s="1186"/>
      <c r="EI76" s="1186"/>
      <c r="EK76" s="1187"/>
      <c r="EP76" s="840"/>
      <c r="EQ76" s="1186"/>
      <c r="ER76" s="1186"/>
      <c r="ES76" s="1186"/>
      <c r="ET76" s="1186"/>
      <c r="EU76" s="1186"/>
      <c r="EW76" s="1187"/>
      <c r="FB76" s="840"/>
      <c r="FC76" s="1186"/>
      <c r="FD76" s="1186"/>
      <c r="FE76" s="1186"/>
      <c r="FF76" s="1186"/>
      <c r="FG76" s="1186"/>
      <c r="FI76" s="1187"/>
      <c r="FN76" s="840"/>
      <c r="FO76" s="1186"/>
      <c r="FP76" s="1186"/>
      <c r="FQ76" s="1186"/>
      <c r="FR76" s="1186"/>
      <c r="FS76" s="1186"/>
      <c r="FU76" s="1187"/>
      <c r="FZ76" s="840"/>
      <c r="GA76" s="1186"/>
      <c r="GB76" s="1186"/>
      <c r="GC76" s="1186"/>
      <c r="GD76" s="1186"/>
      <c r="GE76" s="1186"/>
      <c r="GG76" s="1187"/>
      <c r="GL76" s="840"/>
      <c r="GM76" s="1186"/>
      <c r="GN76" s="1186"/>
      <c r="GO76" s="1186"/>
      <c r="GP76" s="1186"/>
      <c r="GQ76" s="1186"/>
      <c r="GS76" s="1187"/>
    </row>
    <row r="77" spans="2:203" s="1178" customFormat="1" ht="15" customHeight="1" thickBot="1">
      <c r="B77" s="71" t="s">
        <v>124</v>
      </c>
      <c r="C77" s="1903" t="s">
        <v>519</v>
      </c>
      <c r="D77" s="1903"/>
      <c r="E77" s="1903"/>
      <c r="F77" s="1903"/>
      <c r="G77" s="1903"/>
      <c r="H77" s="1903"/>
      <c r="I77" s="1903"/>
      <c r="J77" s="1903"/>
      <c r="K77" s="1904"/>
      <c r="M77" s="1180"/>
      <c r="N77" s="71" t="s">
        <v>124</v>
      </c>
      <c r="O77" s="1903" t="s">
        <v>332</v>
      </c>
      <c r="P77" s="1903"/>
      <c r="Q77" s="1903"/>
      <c r="R77" s="1903"/>
      <c r="S77" s="1903"/>
      <c r="T77" s="1903"/>
      <c r="U77" s="1903"/>
      <c r="V77" s="1903"/>
      <c r="W77" s="1904"/>
      <c r="Z77" s="71" t="s">
        <v>124</v>
      </c>
      <c r="AA77" s="1903" t="s">
        <v>332</v>
      </c>
      <c r="AB77" s="1903"/>
      <c r="AC77" s="1903"/>
      <c r="AD77" s="1903"/>
      <c r="AE77" s="1903"/>
      <c r="AF77" s="1903"/>
      <c r="AG77" s="1903"/>
      <c r="AH77" s="1903"/>
      <c r="AI77" s="1904"/>
      <c r="AL77" s="71" t="s">
        <v>124</v>
      </c>
      <c r="AM77" s="1903" t="s">
        <v>332</v>
      </c>
      <c r="AN77" s="1903"/>
      <c r="AO77" s="1903"/>
      <c r="AP77" s="1903"/>
      <c r="AQ77" s="1903"/>
      <c r="AR77" s="1903"/>
      <c r="AS77" s="1903"/>
      <c r="AT77" s="1903"/>
      <c r="AU77" s="1904"/>
      <c r="AX77" s="71" t="s">
        <v>124</v>
      </c>
      <c r="AY77" s="1903" t="s">
        <v>332</v>
      </c>
      <c r="AZ77" s="1903"/>
      <c r="BA77" s="1903"/>
      <c r="BB77" s="1903"/>
      <c r="BC77" s="1903"/>
      <c r="BD77" s="1903"/>
      <c r="BE77" s="1903"/>
      <c r="BF77" s="1903"/>
      <c r="BG77" s="1904"/>
      <c r="BJ77" s="71" t="s">
        <v>124</v>
      </c>
      <c r="BK77" s="1903" t="s">
        <v>332</v>
      </c>
      <c r="BL77" s="1903"/>
      <c r="BM77" s="1903"/>
      <c r="BN77" s="1903"/>
      <c r="BO77" s="1903"/>
      <c r="BP77" s="1903"/>
      <c r="BQ77" s="1903"/>
      <c r="BR77" s="1903"/>
      <c r="BS77" s="1904"/>
      <c r="BV77" s="71" t="s">
        <v>124</v>
      </c>
      <c r="BW77" s="1903" t="s">
        <v>332</v>
      </c>
      <c r="BX77" s="1903"/>
      <c r="BY77" s="1903"/>
      <c r="BZ77" s="1903"/>
      <c r="CA77" s="1903"/>
      <c r="CB77" s="1903"/>
      <c r="CC77" s="1903"/>
      <c r="CD77" s="1903"/>
      <c r="CE77" s="1904"/>
      <c r="CH77" s="71" t="s">
        <v>124</v>
      </c>
      <c r="CI77" s="1903" t="s">
        <v>332</v>
      </c>
      <c r="CJ77" s="1903"/>
      <c r="CK77" s="1903"/>
      <c r="CL77" s="1903"/>
      <c r="CM77" s="1903"/>
      <c r="CN77" s="1903"/>
      <c r="CO77" s="1903"/>
      <c r="CP77" s="1903"/>
      <c r="CQ77" s="1904"/>
      <c r="CT77" s="71" t="s">
        <v>124</v>
      </c>
      <c r="CU77" s="1903" t="s">
        <v>332</v>
      </c>
      <c r="CV77" s="1903"/>
      <c r="CW77" s="1903"/>
      <c r="CX77" s="1903"/>
      <c r="CY77" s="1903"/>
      <c r="CZ77" s="1903"/>
      <c r="DA77" s="1903"/>
      <c r="DB77" s="1903"/>
      <c r="DC77" s="1904"/>
      <c r="DF77" s="71" t="s">
        <v>124</v>
      </c>
      <c r="DG77" s="1903" t="s">
        <v>332</v>
      </c>
      <c r="DH77" s="1903"/>
      <c r="DI77" s="1903"/>
      <c r="DJ77" s="1903"/>
      <c r="DK77" s="1903"/>
      <c r="DL77" s="1903"/>
      <c r="DM77" s="1903"/>
      <c r="DN77" s="1903"/>
      <c r="DO77" s="1904"/>
      <c r="DR77" s="71" t="s">
        <v>124</v>
      </c>
      <c r="DS77" s="1903" t="s">
        <v>332</v>
      </c>
      <c r="DT77" s="1903"/>
      <c r="DU77" s="1903"/>
      <c r="DV77" s="1903"/>
      <c r="DW77" s="1903"/>
      <c r="DX77" s="1903"/>
      <c r="DY77" s="1903"/>
      <c r="DZ77" s="1903"/>
      <c r="EA77" s="1904"/>
      <c r="ED77" s="71" t="s">
        <v>124</v>
      </c>
      <c r="EE77" s="1903" t="s">
        <v>332</v>
      </c>
      <c r="EF77" s="1903"/>
      <c r="EG77" s="1903"/>
      <c r="EH77" s="1903"/>
      <c r="EI77" s="1903"/>
      <c r="EJ77" s="1903"/>
      <c r="EK77" s="1903"/>
      <c r="EL77" s="1903"/>
      <c r="EM77" s="1904"/>
      <c r="EP77" s="71" t="s">
        <v>124</v>
      </c>
      <c r="EQ77" s="1903" t="s">
        <v>332</v>
      </c>
      <c r="ER77" s="1903"/>
      <c r="ES77" s="1903"/>
      <c r="ET77" s="1903"/>
      <c r="EU77" s="1903"/>
      <c r="EV77" s="1903"/>
      <c r="EW77" s="1903"/>
      <c r="EX77" s="1903"/>
      <c r="EY77" s="1904"/>
      <c r="FB77" s="71" t="s">
        <v>124</v>
      </c>
      <c r="FC77" s="1903" t="s">
        <v>332</v>
      </c>
      <c r="FD77" s="1903"/>
      <c r="FE77" s="1903"/>
      <c r="FF77" s="1903"/>
      <c r="FG77" s="1903"/>
      <c r="FH77" s="1903"/>
      <c r="FI77" s="1903"/>
      <c r="FJ77" s="1903"/>
      <c r="FK77" s="1904"/>
      <c r="FN77" s="71" t="s">
        <v>124</v>
      </c>
      <c r="FO77" s="1903" t="s">
        <v>332</v>
      </c>
      <c r="FP77" s="1903"/>
      <c r="FQ77" s="1903"/>
      <c r="FR77" s="1903"/>
      <c r="FS77" s="1903"/>
      <c r="FT77" s="1903"/>
      <c r="FU77" s="1903"/>
      <c r="FV77" s="1903"/>
      <c r="FW77" s="1904"/>
      <c r="FZ77" s="71" t="s">
        <v>124</v>
      </c>
      <c r="GA77" s="1903" t="s">
        <v>332</v>
      </c>
      <c r="GB77" s="1903"/>
      <c r="GC77" s="1903"/>
      <c r="GD77" s="1903"/>
      <c r="GE77" s="1903"/>
      <c r="GF77" s="1903"/>
      <c r="GG77" s="1903"/>
      <c r="GH77" s="1903"/>
      <c r="GI77" s="1904"/>
      <c r="GL77" s="71" t="s">
        <v>124</v>
      </c>
      <c r="GM77" s="1903" t="s">
        <v>332</v>
      </c>
      <c r="GN77" s="1903"/>
      <c r="GO77" s="1903"/>
      <c r="GP77" s="1903"/>
      <c r="GQ77" s="1903"/>
      <c r="GR77" s="1903"/>
      <c r="GS77" s="1903"/>
      <c r="GT77" s="1903"/>
      <c r="GU77" s="1904"/>
    </row>
    <row r="78" spans="2:203" s="1178" customFormat="1" ht="15" customHeight="1">
      <c r="B78" s="741">
        <v>1</v>
      </c>
      <c r="C78" s="1940" t="s">
        <v>520</v>
      </c>
      <c r="D78" s="1940"/>
      <c r="E78" s="1940"/>
      <c r="F78" s="1940"/>
      <c r="G78" s="1940"/>
      <c r="H78" s="1165" t="s">
        <v>521</v>
      </c>
      <c r="I78" s="527">
        <f>'1.9. Sieć'!H34</f>
        <v>0</v>
      </c>
      <c r="J78" s="1906" t="s">
        <v>257</v>
      </c>
      <c r="K78" s="1907"/>
      <c r="M78" s="1180"/>
      <c r="N78" s="741">
        <v>1</v>
      </c>
      <c r="O78" s="1940" t="s">
        <v>520</v>
      </c>
      <c r="P78" s="1940"/>
      <c r="Q78" s="1940"/>
      <c r="R78" s="1940"/>
      <c r="S78" s="1940"/>
      <c r="T78" s="1165" t="s">
        <v>521</v>
      </c>
      <c r="U78" s="527">
        <f>I78</f>
        <v>0</v>
      </c>
      <c r="V78" s="1906" t="s">
        <v>257</v>
      </c>
      <c r="W78" s="1907"/>
      <c r="Z78" s="741">
        <v>1</v>
      </c>
      <c r="AA78" s="1940" t="s">
        <v>520</v>
      </c>
      <c r="AB78" s="1940"/>
      <c r="AC78" s="1940"/>
      <c r="AD78" s="1940"/>
      <c r="AE78" s="1940"/>
      <c r="AF78" s="1165" t="s">
        <v>521</v>
      </c>
      <c r="AG78" s="527">
        <f>U78</f>
        <v>0</v>
      </c>
      <c r="AH78" s="1906" t="s">
        <v>257</v>
      </c>
      <c r="AI78" s="1907"/>
      <c r="AL78" s="741">
        <v>1</v>
      </c>
      <c r="AM78" s="1940" t="s">
        <v>520</v>
      </c>
      <c r="AN78" s="1940"/>
      <c r="AO78" s="1940"/>
      <c r="AP78" s="1940"/>
      <c r="AQ78" s="1940"/>
      <c r="AR78" s="1165" t="s">
        <v>521</v>
      </c>
      <c r="AS78" s="527">
        <f>AG78</f>
        <v>0</v>
      </c>
      <c r="AT78" s="1906" t="s">
        <v>257</v>
      </c>
      <c r="AU78" s="1907"/>
      <c r="AX78" s="741">
        <v>1</v>
      </c>
      <c r="AY78" s="1940" t="s">
        <v>520</v>
      </c>
      <c r="AZ78" s="1940"/>
      <c r="BA78" s="1940"/>
      <c r="BB78" s="1940"/>
      <c r="BC78" s="1940"/>
      <c r="BD78" s="1165" t="s">
        <v>521</v>
      </c>
      <c r="BE78" s="527">
        <f>AS78</f>
        <v>0</v>
      </c>
      <c r="BF78" s="1906" t="s">
        <v>257</v>
      </c>
      <c r="BG78" s="1907"/>
      <c r="BJ78" s="741">
        <v>1</v>
      </c>
      <c r="BK78" s="1940" t="s">
        <v>520</v>
      </c>
      <c r="BL78" s="1940"/>
      <c r="BM78" s="1940"/>
      <c r="BN78" s="1940"/>
      <c r="BO78" s="1940"/>
      <c r="BP78" s="1165" t="s">
        <v>521</v>
      </c>
      <c r="BQ78" s="527">
        <f>BE78</f>
        <v>0</v>
      </c>
      <c r="BR78" s="1906" t="s">
        <v>257</v>
      </c>
      <c r="BS78" s="1907"/>
      <c r="BV78" s="741">
        <v>1</v>
      </c>
      <c r="BW78" s="1940" t="s">
        <v>520</v>
      </c>
      <c r="BX78" s="1940"/>
      <c r="BY78" s="1940"/>
      <c r="BZ78" s="1940"/>
      <c r="CA78" s="1940"/>
      <c r="CB78" s="1165" t="s">
        <v>521</v>
      </c>
      <c r="CC78" s="527">
        <f>BQ78</f>
        <v>0</v>
      </c>
      <c r="CD78" s="1906" t="s">
        <v>257</v>
      </c>
      <c r="CE78" s="1907"/>
      <c r="CH78" s="741">
        <v>1</v>
      </c>
      <c r="CI78" s="1940" t="s">
        <v>520</v>
      </c>
      <c r="CJ78" s="1940"/>
      <c r="CK78" s="1940"/>
      <c r="CL78" s="1940"/>
      <c r="CM78" s="1940"/>
      <c r="CN78" s="1165" t="s">
        <v>521</v>
      </c>
      <c r="CO78" s="527">
        <f>CC78</f>
        <v>0</v>
      </c>
      <c r="CP78" s="1906" t="s">
        <v>257</v>
      </c>
      <c r="CQ78" s="1907"/>
      <c r="CT78" s="741">
        <v>1</v>
      </c>
      <c r="CU78" s="1940" t="s">
        <v>520</v>
      </c>
      <c r="CV78" s="1940"/>
      <c r="CW78" s="1940"/>
      <c r="CX78" s="1940"/>
      <c r="CY78" s="1940"/>
      <c r="CZ78" s="1165" t="s">
        <v>521</v>
      </c>
      <c r="DA78" s="527">
        <f>CO78</f>
        <v>0</v>
      </c>
      <c r="DB78" s="1906" t="s">
        <v>257</v>
      </c>
      <c r="DC78" s="1907"/>
      <c r="DF78" s="741">
        <v>1</v>
      </c>
      <c r="DG78" s="1940" t="s">
        <v>520</v>
      </c>
      <c r="DH78" s="1940"/>
      <c r="DI78" s="1940"/>
      <c r="DJ78" s="1940"/>
      <c r="DK78" s="1940"/>
      <c r="DL78" s="1165" t="s">
        <v>521</v>
      </c>
      <c r="DM78" s="527">
        <f>'1.9. Sieć'!T34</f>
        <v>0</v>
      </c>
      <c r="DN78" s="1906" t="s">
        <v>257</v>
      </c>
      <c r="DO78" s="1907"/>
      <c r="DR78" s="741">
        <v>1</v>
      </c>
      <c r="DS78" s="1940" t="s">
        <v>520</v>
      </c>
      <c r="DT78" s="1940"/>
      <c r="DU78" s="1940"/>
      <c r="DV78" s="1940"/>
      <c r="DW78" s="1940"/>
      <c r="DX78" s="1165" t="s">
        <v>521</v>
      </c>
      <c r="DY78" s="527">
        <f>DM78</f>
        <v>0</v>
      </c>
      <c r="DZ78" s="1906" t="s">
        <v>257</v>
      </c>
      <c r="EA78" s="1907"/>
      <c r="ED78" s="741">
        <v>1</v>
      </c>
      <c r="EE78" s="1940" t="s">
        <v>520</v>
      </c>
      <c r="EF78" s="1940"/>
      <c r="EG78" s="1940"/>
      <c r="EH78" s="1940"/>
      <c r="EI78" s="1940"/>
      <c r="EJ78" s="1165" t="s">
        <v>521</v>
      </c>
      <c r="EK78" s="527">
        <f>DY78</f>
        <v>0</v>
      </c>
      <c r="EL78" s="1906" t="s">
        <v>257</v>
      </c>
      <c r="EM78" s="1907"/>
      <c r="EP78" s="741">
        <v>1</v>
      </c>
      <c r="EQ78" s="1940" t="s">
        <v>520</v>
      </c>
      <c r="ER78" s="1940"/>
      <c r="ES78" s="1940"/>
      <c r="ET78" s="1940"/>
      <c r="EU78" s="1940"/>
      <c r="EV78" s="1165" t="s">
        <v>521</v>
      </c>
      <c r="EW78" s="527">
        <f>EK78</f>
        <v>0</v>
      </c>
      <c r="EX78" s="1906" t="s">
        <v>257</v>
      </c>
      <c r="EY78" s="1907"/>
      <c r="FB78" s="741">
        <v>1</v>
      </c>
      <c r="FC78" s="1940" t="s">
        <v>520</v>
      </c>
      <c r="FD78" s="1940"/>
      <c r="FE78" s="1940"/>
      <c r="FF78" s="1940"/>
      <c r="FG78" s="1940"/>
      <c r="FH78" s="1165" t="s">
        <v>521</v>
      </c>
      <c r="FI78" s="527">
        <f>EW78</f>
        <v>0</v>
      </c>
      <c r="FJ78" s="1906" t="s">
        <v>257</v>
      </c>
      <c r="FK78" s="1907"/>
      <c r="FN78" s="741">
        <v>1</v>
      </c>
      <c r="FO78" s="1940" t="s">
        <v>520</v>
      </c>
      <c r="FP78" s="1940"/>
      <c r="FQ78" s="1940"/>
      <c r="FR78" s="1940"/>
      <c r="FS78" s="1940"/>
      <c r="FT78" s="1165" t="s">
        <v>521</v>
      </c>
      <c r="FU78" s="527">
        <f>FI78</f>
        <v>0</v>
      </c>
      <c r="FV78" s="1906" t="s">
        <v>257</v>
      </c>
      <c r="FW78" s="1907"/>
      <c r="FZ78" s="741">
        <v>1</v>
      </c>
      <c r="GA78" s="1940" t="s">
        <v>520</v>
      </c>
      <c r="GB78" s="1940"/>
      <c r="GC78" s="1940"/>
      <c r="GD78" s="1940"/>
      <c r="GE78" s="1940"/>
      <c r="GF78" s="1165" t="s">
        <v>521</v>
      </c>
      <c r="GG78" s="527">
        <f>FU78</f>
        <v>0</v>
      </c>
      <c r="GH78" s="1906" t="s">
        <v>257</v>
      </c>
      <c r="GI78" s="1907"/>
      <c r="GL78" s="741">
        <v>1</v>
      </c>
      <c r="GM78" s="1940" t="s">
        <v>520</v>
      </c>
      <c r="GN78" s="1940"/>
      <c r="GO78" s="1940"/>
      <c r="GP78" s="1940"/>
      <c r="GQ78" s="1940"/>
      <c r="GR78" s="1165" t="s">
        <v>521</v>
      </c>
      <c r="GS78" s="527">
        <f>GG78</f>
        <v>0</v>
      </c>
      <c r="GT78" s="1906" t="s">
        <v>257</v>
      </c>
      <c r="GU78" s="1907"/>
    </row>
    <row r="79" spans="2:203" s="1178" customFormat="1" ht="15" customHeight="1">
      <c r="B79" s="789">
        <v>2</v>
      </c>
      <c r="C79" s="1925" t="s">
        <v>522</v>
      </c>
      <c r="D79" s="1925"/>
      <c r="E79" s="1941"/>
      <c r="F79" s="1941"/>
      <c r="G79" s="1941"/>
      <c r="H79" s="1166" t="s">
        <v>523</v>
      </c>
      <c r="I79" s="493">
        <f>'1.9. Sieć'!I34</f>
        <v>0</v>
      </c>
      <c r="J79" s="1912" t="s">
        <v>302</v>
      </c>
      <c r="K79" s="1913"/>
      <c r="M79" s="1180"/>
      <c r="N79" s="789">
        <v>2</v>
      </c>
      <c r="O79" s="1925" t="s">
        <v>522</v>
      </c>
      <c r="P79" s="1925"/>
      <c r="Q79" s="1941"/>
      <c r="R79" s="1941"/>
      <c r="S79" s="1941"/>
      <c r="T79" s="1166" t="s">
        <v>523</v>
      </c>
      <c r="U79" s="493">
        <f>I79</f>
        <v>0</v>
      </c>
      <c r="V79" s="1912" t="s">
        <v>302</v>
      </c>
      <c r="W79" s="1913"/>
      <c r="Z79" s="789">
        <v>2</v>
      </c>
      <c r="AA79" s="1925" t="s">
        <v>522</v>
      </c>
      <c r="AB79" s="1925"/>
      <c r="AC79" s="1941"/>
      <c r="AD79" s="1941"/>
      <c r="AE79" s="1941"/>
      <c r="AF79" s="1166" t="s">
        <v>523</v>
      </c>
      <c r="AG79" s="493">
        <f>U79</f>
        <v>0</v>
      </c>
      <c r="AH79" s="1912" t="s">
        <v>302</v>
      </c>
      <c r="AI79" s="1913"/>
      <c r="AL79" s="789">
        <v>2</v>
      </c>
      <c r="AM79" s="1925" t="s">
        <v>522</v>
      </c>
      <c r="AN79" s="1925"/>
      <c r="AO79" s="1941"/>
      <c r="AP79" s="1941"/>
      <c r="AQ79" s="1941"/>
      <c r="AR79" s="1166" t="s">
        <v>523</v>
      </c>
      <c r="AS79" s="493">
        <f>AG79</f>
        <v>0</v>
      </c>
      <c r="AT79" s="1912" t="s">
        <v>302</v>
      </c>
      <c r="AU79" s="1913"/>
      <c r="AX79" s="789">
        <v>2</v>
      </c>
      <c r="AY79" s="1925" t="s">
        <v>522</v>
      </c>
      <c r="AZ79" s="1925"/>
      <c r="BA79" s="1941"/>
      <c r="BB79" s="1941"/>
      <c r="BC79" s="1941"/>
      <c r="BD79" s="1166" t="s">
        <v>523</v>
      </c>
      <c r="BE79" s="493">
        <f>AS79</f>
        <v>0</v>
      </c>
      <c r="BF79" s="1912" t="s">
        <v>302</v>
      </c>
      <c r="BG79" s="1913"/>
      <c r="BJ79" s="789">
        <v>2</v>
      </c>
      <c r="BK79" s="1925" t="s">
        <v>522</v>
      </c>
      <c r="BL79" s="1925"/>
      <c r="BM79" s="1941"/>
      <c r="BN79" s="1941"/>
      <c r="BO79" s="1941"/>
      <c r="BP79" s="1166" t="s">
        <v>523</v>
      </c>
      <c r="BQ79" s="493">
        <f>BE79</f>
        <v>0</v>
      </c>
      <c r="BR79" s="1912" t="s">
        <v>302</v>
      </c>
      <c r="BS79" s="1913"/>
      <c r="BV79" s="789">
        <v>2</v>
      </c>
      <c r="BW79" s="1925" t="s">
        <v>522</v>
      </c>
      <c r="BX79" s="1925"/>
      <c r="BY79" s="1941"/>
      <c r="BZ79" s="1941"/>
      <c r="CA79" s="1941"/>
      <c r="CB79" s="1166" t="s">
        <v>523</v>
      </c>
      <c r="CC79" s="493">
        <f>BQ79</f>
        <v>0</v>
      </c>
      <c r="CD79" s="1912" t="s">
        <v>302</v>
      </c>
      <c r="CE79" s="1913"/>
      <c r="CH79" s="789">
        <v>2</v>
      </c>
      <c r="CI79" s="1925" t="s">
        <v>522</v>
      </c>
      <c r="CJ79" s="1925"/>
      <c r="CK79" s="1941"/>
      <c r="CL79" s="1941"/>
      <c r="CM79" s="1941"/>
      <c r="CN79" s="1166" t="s">
        <v>523</v>
      </c>
      <c r="CO79" s="493">
        <f>CC79</f>
        <v>0</v>
      </c>
      <c r="CP79" s="1912" t="s">
        <v>302</v>
      </c>
      <c r="CQ79" s="1913"/>
      <c r="CT79" s="789">
        <v>2</v>
      </c>
      <c r="CU79" s="1925" t="s">
        <v>522</v>
      </c>
      <c r="CV79" s="1925"/>
      <c r="CW79" s="1941"/>
      <c r="CX79" s="1941"/>
      <c r="CY79" s="1941"/>
      <c r="CZ79" s="1166" t="s">
        <v>523</v>
      </c>
      <c r="DA79" s="493">
        <f>CO79</f>
        <v>0</v>
      </c>
      <c r="DB79" s="1912" t="s">
        <v>302</v>
      </c>
      <c r="DC79" s="1913"/>
      <c r="DF79" s="789">
        <v>2</v>
      </c>
      <c r="DG79" s="1925" t="s">
        <v>522</v>
      </c>
      <c r="DH79" s="1925"/>
      <c r="DI79" s="1941"/>
      <c r="DJ79" s="1941"/>
      <c r="DK79" s="1941"/>
      <c r="DL79" s="1166" t="s">
        <v>523</v>
      </c>
      <c r="DM79" s="493">
        <f>'1.9. Sieć'!U34</f>
        <v>0</v>
      </c>
      <c r="DN79" s="1912" t="s">
        <v>302</v>
      </c>
      <c r="DO79" s="1913"/>
      <c r="DR79" s="789">
        <v>2</v>
      </c>
      <c r="DS79" s="1925" t="s">
        <v>522</v>
      </c>
      <c r="DT79" s="1925"/>
      <c r="DU79" s="1941"/>
      <c r="DV79" s="1941"/>
      <c r="DW79" s="1941"/>
      <c r="DX79" s="1166" t="s">
        <v>523</v>
      </c>
      <c r="DY79" s="493">
        <f>DM79</f>
        <v>0</v>
      </c>
      <c r="DZ79" s="1912" t="s">
        <v>302</v>
      </c>
      <c r="EA79" s="1913"/>
      <c r="ED79" s="789">
        <v>2</v>
      </c>
      <c r="EE79" s="1925" t="s">
        <v>522</v>
      </c>
      <c r="EF79" s="1925"/>
      <c r="EG79" s="1941"/>
      <c r="EH79" s="1941"/>
      <c r="EI79" s="1941"/>
      <c r="EJ79" s="1166" t="s">
        <v>523</v>
      </c>
      <c r="EK79" s="493">
        <f>DY79</f>
        <v>0</v>
      </c>
      <c r="EL79" s="1912" t="s">
        <v>302</v>
      </c>
      <c r="EM79" s="1913"/>
      <c r="EP79" s="789">
        <v>2</v>
      </c>
      <c r="EQ79" s="1925" t="s">
        <v>522</v>
      </c>
      <c r="ER79" s="1925"/>
      <c r="ES79" s="1941"/>
      <c r="ET79" s="1941"/>
      <c r="EU79" s="1941"/>
      <c r="EV79" s="1166" t="s">
        <v>523</v>
      </c>
      <c r="EW79" s="493">
        <f>EK79</f>
        <v>0</v>
      </c>
      <c r="EX79" s="1912" t="s">
        <v>302</v>
      </c>
      <c r="EY79" s="1913"/>
      <c r="FB79" s="789">
        <v>2</v>
      </c>
      <c r="FC79" s="1925" t="s">
        <v>522</v>
      </c>
      <c r="FD79" s="1925"/>
      <c r="FE79" s="1941"/>
      <c r="FF79" s="1941"/>
      <c r="FG79" s="1941"/>
      <c r="FH79" s="1166" t="s">
        <v>523</v>
      </c>
      <c r="FI79" s="493">
        <f>EW79</f>
        <v>0</v>
      </c>
      <c r="FJ79" s="1912" t="s">
        <v>302</v>
      </c>
      <c r="FK79" s="1913"/>
      <c r="FN79" s="789">
        <v>2</v>
      </c>
      <c r="FO79" s="1925" t="s">
        <v>522</v>
      </c>
      <c r="FP79" s="1925"/>
      <c r="FQ79" s="1941"/>
      <c r="FR79" s="1941"/>
      <c r="FS79" s="1941"/>
      <c r="FT79" s="1166" t="s">
        <v>523</v>
      </c>
      <c r="FU79" s="493">
        <f>FI79</f>
        <v>0</v>
      </c>
      <c r="FV79" s="1912" t="s">
        <v>302</v>
      </c>
      <c r="FW79" s="1913"/>
      <c r="FZ79" s="789">
        <v>2</v>
      </c>
      <c r="GA79" s="1925" t="s">
        <v>522</v>
      </c>
      <c r="GB79" s="1925"/>
      <c r="GC79" s="1941"/>
      <c r="GD79" s="1941"/>
      <c r="GE79" s="1941"/>
      <c r="GF79" s="1166" t="s">
        <v>523</v>
      </c>
      <c r="GG79" s="493">
        <f>FU79</f>
        <v>0</v>
      </c>
      <c r="GH79" s="1912" t="s">
        <v>302</v>
      </c>
      <c r="GI79" s="1913"/>
      <c r="GL79" s="789">
        <v>2</v>
      </c>
      <c r="GM79" s="1925" t="s">
        <v>522</v>
      </c>
      <c r="GN79" s="1925"/>
      <c r="GO79" s="1941"/>
      <c r="GP79" s="1941"/>
      <c r="GQ79" s="1941"/>
      <c r="GR79" s="1166" t="s">
        <v>523</v>
      </c>
      <c r="GS79" s="493">
        <f>GG79</f>
        <v>0</v>
      </c>
      <c r="GT79" s="1912" t="s">
        <v>302</v>
      </c>
      <c r="GU79" s="1913"/>
    </row>
    <row r="80" spans="2:203" s="1178" customFormat="1" ht="15" customHeight="1">
      <c r="B80" s="787">
        <v>3</v>
      </c>
      <c r="C80" s="1979" t="s">
        <v>473</v>
      </c>
      <c r="D80" s="1979"/>
      <c r="E80" s="1980"/>
      <c r="F80" s="1980"/>
      <c r="G80" s="1980"/>
      <c r="H80" s="1202" t="s">
        <v>317</v>
      </c>
      <c r="I80" s="723">
        <f>'1.9. Sieć'!K16</f>
        <v>0</v>
      </c>
      <c r="J80" s="1867" t="s">
        <v>289</v>
      </c>
      <c r="K80" s="1938"/>
      <c r="M80" s="1180"/>
      <c r="N80" s="787">
        <v>3</v>
      </c>
      <c r="O80" s="1979" t="s">
        <v>473</v>
      </c>
      <c r="P80" s="1979"/>
      <c r="Q80" s="1980"/>
      <c r="R80" s="1980"/>
      <c r="S80" s="1980"/>
      <c r="T80" s="1202" t="s">
        <v>317</v>
      </c>
      <c r="U80" s="723">
        <f>I80</f>
        <v>0</v>
      </c>
      <c r="V80" s="1867" t="s">
        <v>289</v>
      </c>
      <c r="W80" s="1938"/>
      <c r="Z80" s="787">
        <v>3</v>
      </c>
      <c r="AA80" s="1979" t="s">
        <v>473</v>
      </c>
      <c r="AB80" s="1979"/>
      <c r="AC80" s="1980"/>
      <c r="AD80" s="1980"/>
      <c r="AE80" s="1980"/>
      <c r="AF80" s="1202" t="s">
        <v>317</v>
      </c>
      <c r="AG80" s="723">
        <f>U80</f>
        <v>0</v>
      </c>
      <c r="AH80" s="1867" t="s">
        <v>289</v>
      </c>
      <c r="AI80" s="1938"/>
      <c r="AL80" s="787">
        <v>3</v>
      </c>
      <c r="AM80" s="1979" t="s">
        <v>473</v>
      </c>
      <c r="AN80" s="1979"/>
      <c r="AO80" s="1980"/>
      <c r="AP80" s="1980"/>
      <c r="AQ80" s="1980"/>
      <c r="AR80" s="1202" t="s">
        <v>317</v>
      </c>
      <c r="AS80" s="723">
        <f>AG80</f>
        <v>0</v>
      </c>
      <c r="AT80" s="1867" t="s">
        <v>289</v>
      </c>
      <c r="AU80" s="1938"/>
      <c r="AX80" s="787">
        <v>3</v>
      </c>
      <c r="AY80" s="1979" t="s">
        <v>473</v>
      </c>
      <c r="AZ80" s="1979"/>
      <c r="BA80" s="1980"/>
      <c r="BB80" s="1980"/>
      <c r="BC80" s="1980"/>
      <c r="BD80" s="1202" t="s">
        <v>317</v>
      </c>
      <c r="BE80" s="723">
        <f>AS80</f>
        <v>0</v>
      </c>
      <c r="BF80" s="1867" t="s">
        <v>289</v>
      </c>
      <c r="BG80" s="1938"/>
      <c r="BJ80" s="787">
        <v>3</v>
      </c>
      <c r="BK80" s="1979" t="s">
        <v>473</v>
      </c>
      <c r="BL80" s="1979"/>
      <c r="BM80" s="1980"/>
      <c r="BN80" s="1980"/>
      <c r="BO80" s="1980"/>
      <c r="BP80" s="1202" t="s">
        <v>317</v>
      </c>
      <c r="BQ80" s="723">
        <f>BE80</f>
        <v>0</v>
      </c>
      <c r="BR80" s="1867" t="s">
        <v>289</v>
      </c>
      <c r="BS80" s="1938"/>
      <c r="BV80" s="787">
        <v>3</v>
      </c>
      <c r="BW80" s="1979" t="s">
        <v>473</v>
      </c>
      <c r="BX80" s="1979"/>
      <c r="BY80" s="1980"/>
      <c r="BZ80" s="1980"/>
      <c r="CA80" s="1980"/>
      <c r="CB80" s="1202" t="s">
        <v>317</v>
      </c>
      <c r="CC80" s="723">
        <f>BQ80</f>
        <v>0</v>
      </c>
      <c r="CD80" s="1867" t="s">
        <v>289</v>
      </c>
      <c r="CE80" s="1938"/>
      <c r="CH80" s="787">
        <v>3</v>
      </c>
      <c r="CI80" s="1979" t="s">
        <v>473</v>
      </c>
      <c r="CJ80" s="1979"/>
      <c r="CK80" s="1980"/>
      <c r="CL80" s="1980"/>
      <c r="CM80" s="1980"/>
      <c r="CN80" s="1202" t="s">
        <v>317</v>
      </c>
      <c r="CO80" s="723">
        <f>'1.9. Sieć'!W16</f>
        <v>0</v>
      </c>
      <c r="CP80" s="1867" t="s">
        <v>289</v>
      </c>
      <c r="CQ80" s="1938"/>
      <c r="CT80" s="787">
        <v>3</v>
      </c>
      <c r="CU80" s="1979" t="s">
        <v>473</v>
      </c>
      <c r="CV80" s="1979"/>
      <c r="CW80" s="1980"/>
      <c r="CX80" s="1980"/>
      <c r="CY80" s="1980"/>
      <c r="CZ80" s="1202" t="s">
        <v>317</v>
      </c>
      <c r="DA80" s="723">
        <f>CO80</f>
        <v>0</v>
      </c>
      <c r="DB80" s="1867" t="s">
        <v>289</v>
      </c>
      <c r="DC80" s="1938"/>
      <c r="DF80" s="787">
        <v>3</v>
      </c>
      <c r="DG80" s="1979" t="s">
        <v>473</v>
      </c>
      <c r="DH80" s="1979"/>
      <c r="DI80" s="1980"/>
      <c r="DJ80" s="1980"/>
      <c r="DK80" s="1980"/>
      <c r="DL80" s="1202" t="s">
        <v>317</v>
      </c>
      <c r="DM80" s="723">
        <f>'1.9. Sieć'!W16</f>
        <v>0</v>
      </c>
      <c r="DN80" s="1867" t="s">
        <v>289</v>
      </c>
      <c r="DO80" s="1938"/>
      <c r="DR80" s="787">
        <v>3</v>
      </c>
      <c r="DS80" s="1979" t="s">
        <v>473</v>
      </c>
      <c r="DT80" s="1979"/>
      <c r="DU80" s="1980"/>
      <c r="DV80" s="1980"/>
      <c r="DW80" s="1980"/>
      <c r="DX80" s="1202" t="s">
        <v>317</v>
      </c>
      <c r="DY80" s="723">
        <f>DM80</f>
        <v>0</v>
      </c>
      <c r="DZ80" s="1867" t="s">
        <v>289</v>
      </c>
      <c r="EA80" s="1938"/>
      <c r="ED80" s="787">
        <v>3</v>
      </c>
      <c r="EE80" s="1979" t="s">
        <v>473</v>
      </c>
      <c r="EF80" s="1979"/>
      <c r="EG80" s="1980"/>
      <c r="EH80" s="1980"/>
      <c r="EI80" s="1980"/>
      <c r="EJ80" s="1202" t="s">
        <v>317</v>
      </c>
      <c r="EK80" s="723">
        <f>DY80</f>
        <v>0</v>
      </c>
      <c r="EL80" s="1867" t="s">
        <v>289</v>
      </c>
      <c r="EM80" s="1938"/>
      <c r="EP80" s="787">
        <v>3</v>
      </c>
      <c r="EQ80" s="1979" t="s">
        <v>473</v>
      </c>
      <c r="ER80" s="1979"/>
      <c r="ES80" s="1980"/>
      <c r="ET80" s="1980"/>
      <c r="EU80" s="1980"/>
      <c r="EV80" s="1202" t="s">
        <v>317</v>
      </c>
      <c r="EW80" s="723">
        <f>EK80</f>
        <v>0</v>
      </c>
      <c r="EX80" s="1867" t="s">
        <v>289</v>
      </c>
      <c r="EY80" s="1938"/>
      <c r="FB80" s="787">
        <v>3</v>
      </c>
      <c r="FC80" s="1979" t="s">
        <v>473</v>
      </c>
      <c r="FD80" s="1979"/>
      <c r="FE80" s="1980"/>
      <c r="FF80" s="1980"/>
      <c r="FG80" s="1980"/>
      <c r="FH80" s="1202" t="s">
        <v>317</v>
      </c>
      <c r="FI80" s="723">
        <f>EW80</f>
        <v>0</v>
      </c>
      <c r="FJ80" s="1867" t="s">
        <v>289</v>
      </c>
      <c r="FK80" s="1938"/>
      <c r="FN80" s="787">
        <v>3</v>
      </c>
      <c r="FO80" s="1979" t="s">
        <v>473</v>
      </c>
      <c r="FP80" s="1979"/>
      <c r="FQ80" s="1980"/>
      <c r="FR80" s="1980"/>
      <c r="FS80" s="1980"/>
      <c r="FT80" s="1202" t="s">
        <v>317</v>
      </c>
      <c r="FU80" s="723">
        <f>FI80</f>
        <v>0</v>
      </c>
      <c r="FV80" s="1867" t="s">
        <v>289</v>
      </c>
      <c r="FW80" s="1938"/>
      <c r="FZ80" s="787">
        <v>3</v>
      </c>
      <c r="GA80" s="1979" t="s">
        <v>473</v>
      </c>
      <c r="GB80" s="1979"/>
      <c r="GC80" s="1980"/>
      <c r="GD80" s="1980"/>
      <c r="GE80" s="1980"/>
      <c r="GF80" s="1202" t="s">
        <v>317</v>
      </c>
      <c r="GG80" s="723">
        <f>FU80</f>
        <v>0</v>
      </c>
      <c r="GH80" s="1867" t="s">
        <v>289</v>
      </c>
      <c r="GI80" s="1938"/>
      <c r="GL80" s="787">
        <v>3</v>
      </c>
      <c r="GM80" s="1979" t="s">
        <v>473</v>
      </c>
      <c r="GN80" s="1979"/>
      <c r="GO80" s="1980"/>
      <c r="GP80" s="1980"/>
      <c r="GQ80" s="1980"/>
      <c r="GR80" s="1202" t="s">
        <v>317</v>
      </c>
      <c r="GS80" s="723">
        <f>GG80</f>
        <v>0</v>
      </c>
      <c r="GT80" s="1867" t="s">
        <v>289</v>
      </c>
      <c r="GU80" s="1938"/>
    </row>
    <row r="81" spans="2:204" s="1178" customFormat="1" ht="15" customHeight="1" thickBot="1">
      <c r="B81" s="790">
        <v>4</v>
      </c>
      <c r="C81" s="1942" t="s">
        <v>524</v>
      </c>
      <c r="D81" s="1942"/>
      <c r="E81" s="1981"/>
      <c r="F81" s="1981"/>
      <c r="G81" s="1981"/>
      <c r="H81" s="1201" t="s">
        <v>525</v>
      </c>
      <c r="I81" s="559">
        <f>IFERROR('1.9. Sieć'!K34,0)</f>
        <v>0</v>
      </c>
      <c r="J81" s="1918" t="s">
        <v>302</v>
      </c>
      <c r="K81" s="1919"/>
      <c r="M81" s="1180"/>
      <c r="N81" s="790">
        <v>4</v>
      </c>
      <c r="O81" s="1942" t="s">
        <v>504</v>
      </c>
      <c r="P81" s="1942"/>
      <c r="Q81" s="1981"/>
      <c r="R81" s="1981"/>
      <c r="S81" s="1981"/>
      <c r="T81" s="1201" t="s">
        <v>525</v>
      </c>
      <c r="U81" s="559">
        <f>I81</f>
        <v>0</v>
      </c>
      <c r="V81" s="1918" t="s">
        <v>302</v>
      </c>
      <c r="W81" s="1919"/>
      <c r="Z81" s="790">
        <v>4</v>
      </c>
      <c r="AA81" s="1942" t="s">
        <v>504</v>
      </c>
      <c r="AB81" s="1942"/>
      <c r="AC81" s="1981"/>
      <c r="AD81" s="1981"/>
      <c r="AE81" s="1981"/>
      <c r="AF81" s="1201" t="s">
        <v>525</v>
      </c>
      <c r="AG81" s="559">
        <f>U81</f>
        <v>0</v>
      </c>
      <c r="AH81" s="1918" t="s">
        <v>302</v>
      </c>
      <c r="AI81" s="1919"/>
      <c r="AL81" s="790">
        <v>4</v>
      </c>
      <c r="AM81" s="1942" t="s">
        <v>504</v>
      </c>
      <c r="AN81" s="1942"/>
      <c r="AO81" s="1981"/>
      <c r="AP81" s="1981"/>
      <c r="AQ81" s="1981"/>
      <c r="AR81" s="1201" t="s">
        <v>525</v>
      </c>
      <c r="AS81" s="559">
        <f>AG81</f>
        <v>0</v>
      </c>
      <c r="AT81" s="1918" t="s">
        <v>302</v>
      </c>
      <c r="AU81" s="1919"/>
      <c r="AX81" s="790">
        <v>4</v>
      </c>
      <c r="AY81" s="1942" t="s">
        <v>504</v>
      </c>
      <c r="AZ81" s="1942"/>
      <c r="BA81" s="1981"/>
      <c r="BB81" s="1981"/>
      <c r="BC81" s="1981"/>
      <c r="BD81" s="1201" t="s">
        <v>525</v>
      </c>
      <c r="BE81" s="559">
        <f>AS81</f>
        <v>0</v>
      </c>
      <c r="BF81" s="1918" t="s">
        <v>302</v>
      </c>
      <c r="BG81" s="1919"/>
      <c r="BJ81" s="790">
        <v>4</v>
      </c>
      <c r="BK81" s="1942" t="s">
        <v>504</v>
      </c>
      <c r="BL81" s="1942"/>
      <c r="BM81" s="1981"/>
      <c r="BN81" s="1981"/>
      <c r="BO81" s="1981"/>
      <c r="BP81" s="1201" t="s">
        <v>525</v>
      </c>
      <c r="BQ81" s="559">
        <f>BE81</f>
        <v>0</v>
      </c>
      <c r="BR81" s="1918" t="s">
        <v>302</v>
      </c>
      <c r="BS81" s="1919"/>
      <c r="BV81" s="790">
        <v>4</v>
      </c>
      <c r="BW81" s="1942" t="s">
        <v>504</v>
      </c>
      <c r="BX81" s="1942"/>
      <c r="BY81" s="1981"/>
      <c r="BZ81" s="1981"/>
      <c r="CA81" s="1981"/>
      <c r="CB81" s="1201" t="s">
        <v>525</v>
      </c>
      <c r="CC81" s="559">
        <f>BQ81</f>
        <v>0</v>
      </c>
      <c r="CD81" s="1918" t="s">
        <v>302</v>
      </c>
      <c r="CE81" s="1919"/>
      <c r="CH81" s="790">
        <v>4</v>
      </c>
      <c r="CI81" s="1942" t="s">
        <v>504</v>
      </c>
      <c r="CJ81" s="1942"/>
      <c r="CK81" s="1981"/>
      <c r="CL81" s="1981"/>
      <c r="CM81" s="1981"/>
      <c r="CN81" s="1201" t="s">
        <v>525</v>
      </c>
      <c r="CO81" s="559" t="e">
        <f>CO79/CO80</f>
        <v>#DIV/0!</v>
      </c>
      <c r="CP81" s="1918" t="s">
        <v>302</v>
      </c>
      <c r="CQ81" s="1919"/>
      <c r="CT81" s="790">
        <v>4</v>
      </c>
      <c r="CU81" s="1942" t="s">
        <v>504</v>
      </c>
      <c r="CV81" s="1942"/>
      <c r="CW81" s="1981"/>
      <c r="CX81" s="1981"/>
      <c r="CY81" s="1981"/>
      <c r="CZ81" s="1201" t="s">
        <v>525</v>
      </c>
      <c r="DA81" s="559" t="e">
        <f>CO81</f>
        <v>#DIV/0!</v>
      </c>
      <c r="DB81" s="1918" t="s">
        <v>302</v>
      </c>
      <c r="DC81" s="1919"/>
      <c r="DF81" s="790">
        <v>4</v>
      </c>
      <c r="DG81" s="1942" t="s">
        <v>504</v>
      </c>
      <c r="DH81" s="1942"/>
      <c r="DI81" s="1981"/>
      <c r="DJ81" s="1981"/>
      <c r="DK81" s="1981"/>
      <c r="DL81" s="1201" t="s">
        <v>525</v>
      </c>
      <c r="DM81" s="559" t="e">
        <f>DM79/DM80</f>
        <v>#DIV/0!</v>
      </c>
      <c r="DN81" s="1918" t="s">
        <v>302</v>
      </c>
      <c r="DO81" s="1919"/>
      <c r="DR81" s="790">
        <v>4</v>
      </c>
      <c r="DS81" s="1942" t="s">
        <v>504</v>
      </c>
      <c r="DT81" s="1942"/>
      <c r="DU81" s="1981"/>
      <c r="DV81" s="1981"/>
      <c r="DW81" s="1981"/>
      <c r="DX81" s="1201" t="s">
        <v>525</v>
      </c>
      <c r="DY81" s="559" t="e">
        <f>DY79/DY80</f>
        <v>#DIV/0!</v>
      </c>
      <c r="DZ81" s="1918" t="s">
        <v>302</v>
      </c>
      <c r="EA81" s="1919"/>
      <c r="ED81" s="790">
        <v>4</v>
      </c>
      <c r="EE81" s="1942" t="s">
        <v>504</v>
      </c>
      <c r="EF81" s="1942"/>
      <c r="EG81" s="1981"/>
      <c r="EH81" s="1981"/>
      <c r="EI81" s="1981"/>
      <c r="EJ81" s="1201" t="s">
        <v>525</v>
      </c>
      <c r="EK81" s="559" t="e">
        <f>EK79/EK80</f>
        <v>#DIV/0!</v>
      </c>
      <c r="EL81" s="1918" t="s">
        <v>302</v>
      </c>
      <c r="EM81" s="1919"/>
      <c r="EP81" s="790">
        <v>4</v>
      </c>
      <c r="EQ81" s="1942" t="s">
        <v>504</v>
      </c>
      <c r="ER81" s="1942"/>
      <c r="ES81" s="1981"/>
      <c r="ET81" s="1981"/>
      <c r="EU81" s="1981"/>
      <c r="EV81" s="1201" t="s">
        <v>525</v>
      </c>
      <c r="EW81" s="559" t="e">
        <f>EW79/EW80</f>
        <v>#DIV/0!</v>
      </c>
      <c r="EX81" s="1918" t="s">
        <v>302</v>
      </c>
      <c r="EY81" s="1919"/>
      <c r="FB81" s="790">
        <v>4</v>
      </c>
      <c r="FC81" s="1942" t="s">
        <v>504</v>
      </c>
      <c r="FD81" s="1942"/>
      <c r="FE81" s="1981"/>
      <c r="FF81" s="1981"/>
      <c r="FG81" s="1981"/>
      <c r="FH81" s="1201" t="s">
        <v>525</v>
      </c>
      <c r="FI81" s="559" t="e">
        <f>FI79/FI80</f>
        <v>#DIV/0!</v>
      </c>
      <c r="FJ81" s="1918" t="s">
        <v>302</v>
      </c>
      <c r="FK81" s="1919"/>
      <c r="FN81" s="790">
        <v>4</v>
      </c>
      <c r="FO81" s="1942" t="s">
        <v>504</v>
      </c>
      <c r="FP81" s="1942"/>
      <c r="FQ81" s="1981"/>
      <c r="FR81" s="1981"/>
      <c r="FS81" s="1981"/>
      <c r="FT81" s="1201" t="s">
        <v>525</v>
      </c>
      <c r="FU81" s="559" t="e">
        <f>FU79/FU80</f>
        <v>#DIV/0!</v>
      </c>
      <c r="FV81" s="1918" t="s">
        <v>302</v>
      </c>
      <c r="FW81" s="1919"/>
      <c r="FZ81" s="790">
        <v>4</v>
      </c>
      <c r="GA81" s="1942" t="s">
        <v>504</v>
      </c>
      <c r="GB81" s="1942"/>
      <c r="GC81" s="1981"/>
      <c r="GD81" s="1981"/>
      <c r="GE81" s="1981"/>
      <c r="GF81" s="1201" t="s">
        <v>525</v>
      </c>
      <c r="GG81" s="559" t="e">
        <f>GG79/GG80</f>
        <v>#DIV/0!</v>
      </c>
      <c r="GH81" s="1918" t="s">
        <v>302</v>
      </c>
      <c r="GI81" s="1919"/>
      <c r="GL81" s="790">
        <v>4</v>
      </c>
      <c r="GM81" s="1942" t="s">
        <v>504</v>
      </c>
      <c r="GN81" s="1942"/>
      <c r="GO81" s="1981"/>
      <c r="GP81" s="1981"/>
      <c r="GQ81" s="1981"/>
      <c r="GR81" s="1201" t="s">
        <v>525</v>
      </c>
      <c r="GS81" s="559" t="e">
        <f>GG81</f>
        <v>#DIV/0!</v>
      </c>
      <c r="GT81" s="1918" t="s">
        <v>302</v>
      </c>
      <c r="GU81" s="1919"/>
    </row>
    <row r="82" spans="2:204" s="1178" customFormat="1" ht="15" customHeight="1" thickBot="1">
      <c r="B82" s="84"/>
      <c r="M82" s="1180"/>
      <c r="N82" s="69"/>
      <c r="Z82" s="69"/>
      <c r="AL82" s="69"/>
      <c r="AX82" s="69"/>
      <c r="AY82" s="1224"/>
      <c r="BJ82" s="69"/>
      <c r="BK82" s="1224"/>
      <c r="BV82" s="69"/>
      <c r="CH82" s="69"/>
      <c r="CT82" s="69"/>
      <c r="DF82" s="69"/>
      <c r="DR82" s="69"/>
      <c r="ED82" s="69"/>
      <c r="EP82" s="69"/>
      <c r="FB82" s="69"/>
      <c r="FN82" s="69"/>
      <c r="FZ82" s="69"/>
      <c r="GL82" s="69"/>
    </row>
    <row r="83" spans="2:204" s="1178" customFormat="1" ht="15" customHeight="1" thickBot="1">
      <c r="B83" s="71" t="s">
        <v>126</v>
      </c>
      <c r="C83" s="1903" t="s">
        <v>526</v>
      </c>
      <c r="D83" s="1903"/>
      <c r="E83" s="1903"/>
      <c r="F83" s="1903"/>
      <c r="G83" s="1903"/>
      <c r="H83" s="1903"/>
      <c r="I83" s="1903"/>
      <c r="J83" s="1903"/>
      <c r="K83" s="1904"/>
      <c r="M83" s="1180"/>
      <c r="N83" s="71" t="s">
        <v>126</v>
      </c>
      <c r="O83" s="1903" t="s">
        <v>526</v>
      </c>
      <c r="P83" s="1903"/>
      <c r="Q83" s="1903"/>
      <c r="R83" s="1903"/>
      <c r="S83" s="1903"/>
      <c r="T83" s="1903"/>
      <c r="U83" s="1903"/>
      <c r="V83" s="1903"/>
      <c r="W83" s="1904"/>
      <c r="Z83" s="71" t="s">
        <v>126</v>
      </c>
      <c r="AA83" s="1903" t="s">
        <v>526</v>
      </c>
      <c r="AB83" s="1903"/>
      <c r="AC83" s="1903"/>
      <c r="AD83" s="1903"/>
      <c r="AE83" s="1903"/>
      <c r="AF83" s="1903"/>
      <c r="AG83" s="1903"/>
      <c r="AH83" s="1903"/>
      <c r="AI83" s="1904"/>
      <c r="AL83" s="71" t="s">
        <v>126</v>
      </c>
      <c r="AM83" s="1903" t="s">
        <v>526</v>
      </c>
      <c r="AN83" s="1903"/>
      <c r="AO83" s="1903"/>
      <c r="AP83" s="1903"/>
      <c r="AQ83" s="1903"/>
      <c r="AR83" s="1903"/>
      <c r="AS83" s="1903"/>
      <c r="AT83" s="1903"/>
      <c r="AU83" s="1904"/>
      <c r="AX83" s="71" t="s">
        <v>126</v>
      </c>
      <c r="AY83" s="1903" t="s">
        <v>526</v>
      </c>
      <c r="AZ83" s="1903"/>
      <c r="BA83" s="1903"/>
      <c r="BB83" s="1903"/>
      <c r="BC83" s="1903"/>
      <c r="BD83" s="1903"/>
      <c r="BE83" s="1903"/>
      <c r="BF83" s="1903"/>
      <c r="BG83" s="1904"/>
      <c r="BJ83" s="71" t="s">
        <v>126</v>
      </c>
      <c r="BK83" s="1903" t="s">
        <v>526</v>
      </c>
      <c r="BL83" s="1903"/>
      <c r="BM83" s="1903"/>
      <c r="BN83" s="1903"/>
      <c r="BO83" s="1903"/>
      <c r="BP83" s="1903"/>
      <c r="BQ83" s="1903"/>
      <c r="BR83" s="1903"/>
      <c r="BS83" s="1904"/>
      <c r="BV83" s="71" t="s">
        <v>126</v>
      </c>
      <c r="BW83" s="1903" t="s">
        <v>526</v>
      </c>
      <c r="BX83" s="1903"/>
      <c r="BY83" s="1903"/>
      <c r="BZ83" s="1903"/>
      <c r="CA83" s="1903"/>
      <c r="CB83" s="1903"/>
      <c r="CC83" s="1903"/>
      <c r="CD83" s="1903"/>
      <c r="CE83" s="1904"/>
      <c r="CH83" s="71" t="s">
        <v>126</v>
      </c>
      <c r="CI83" s="1903" t="s">
        <v>526</v>
      </c>
      <c r="CJ83" s="1903"/>
      <c r="CK83" s="1903"/>
      <c r="CL83" s="1903"/>
      <c r="CM83" s="1903"/>
      <c r="CN83" s="1903"/>
      <c r="CO83" s="1903"/>
      <c r="CP83" s="1903"/>
      <c r="CQ83" s="1904"/>
      <c r="CT83" s="71" t="s">
        <v>126</v>
      </c>
      <c r="CU83" s="1903" t="s">
        <v>526</v>
      </c>
      <c r="CV83" s="1903"/>
      <c r="CW83" s="1903"/>
      <c r="CX83" s="1903"/>
      <c r="CY83" s="1903"/>
      <c r="CZ83" s="1903"/>
      <c r="DA83" s="1903"/>
      <c r="DB83" s="1903"/>
      <c r="DC83" s="1904"/>
      <c r="DF83" s="71" t="s">
        <v>126</v>
      </c>
      <c r="DG83" s="1903" t="s">
        <v>526</v>
      </c>
      <c r="DH83" s="1903"/>
      <c r="DI83" s="1903"/>
      <c r="DJ83" s="1903"/>
      <c r="DK83" s="1903"/>
      <c r="DL83" s="1903"/>
      <c r="DM83" s="1903"/>
      <c r="DN83" s="1903"/>
      <c r="DO83" s="1904"/>
      <c r="DR83" s="71" t="s">
        <v>126</v>
      </c>
      <c r="DS83" s="1903" t="s">
        <v>526</v>
      </c>
      <c r="DT83" s="1903"/>
      <c r="DU83" s="1903"/>
      <c r="DV83" s="1903"/>
      <c r="DW83" s="1903"/>
      <c r="DX83" s="1903"/>
      <c r="DY83" s="1903"/>
      <c r="DZ83" s="1903"/>
      <c r="EA83" s="1904"/>
      <c r="ED83" s="71" t="s">
        <v>126</v>
      </c>
      <c r="EE83" s="1903" t="s">
        <v>526</v>
      </c>
      <c r="EF83" s="1903"/>
      <c r="EG83" s="1903"/>
      <c r="EH83" s="1903"/>
      <c r="EI83" s="1903"/>
      <c r="EJ83" s="1903"/>
      <c r="EK83" s="1903"/>
      <c r="EL83" s="1903"/>
      <c r="EM83" s="1904"/>
      <c r="EP83" s="71" t="s">
        <v>126</v>
      </c>
      <c r="EQ83" s="1903" t="s">
        <v>526</v>
      </c>
      <c r="ER83" s="1903"/>
      <c r="ES83" s="1903"/>
      <c r="ET83" s="1903"/>
      <c r="EU83" s="1903"/>
      <c r="EV83" s="1903"/>
      <c r="EW83" s="1903"/>
      <c r="EX83" s="1903"/>
      <c r="EY83" s="1904"/>
      <c r="FB83" s="71" t="s">
        <v>126</v>
      </c>
      <c r="FC83" s="1903" t="s">
        <v>526</v>
      </c>
      <c r="FD83" s="1903"/>
      <c r="FE83" s="1903"/>
      <c r="FF83" s="1903"/>
      <c r="FG83" s="1903"/>
      <c r="FH83" s="1903"/>
      <c r="FI83" s="1903"/>
      <c r="FJ83" s="1903"/>
      <c r="FK83" s="1904"/>
      <c r="FN83" s="71" t="s">
        <v>126</v>
      </c>
      <c r="FO83" s="1903" t="s">
        <v>526</v>
      </c>
      <c r="FP83" s="1903"/>
      <c r="FQ83" s="1903"/>
      <c r="FR83" s="1903"/>
      <c r="FS83" s="1903"/>
      <c r="FT83" s="1903"/>
      <c r="FU83" s="1903"/>
      <c r="FV83" s="1903"/>
      <c r="FW83" s="1904"/>
      <c r="FZ83" s="71" t="s">
        <v>126</v>
      </c>
      <c r="GA83" s="1903" t="s">
        <v>526</v>
      </c>
      <c r="GB83" s="1903"/>
      <c r="GC83" s="1903"/>
      <c r="GD83" s="1903"/>
      <c r="GE83" s="1903"/>
      <c r="GF83" s="1903"/>
      <c r="GG83" s="1903"/>
      <c r="GH83" s="1903"/>
      <c r="GI83" s="1904"/>
      <c r="GL83" s="71" t="s">
        <v>126</v>
      </c>
      <c r="GM83" s="1903" t="s">
        <v>526</v>
      </c>
      <c r="GN83" s="1903"/>
      <c r="GO83" s="1903"/>
      <c r="GP83" s="1903"/>
      <c r="GQ83" s="1903"/>
      <c r="GR83" s="1903"/>
      <c r="GS83" s="1903"/>
      <c r="GT83" s="1903"/>
      <c r="GU83" s="1904"/>
    </row>
    <row r="84" spans="2:204" s="1178" customFormat="1" ht="15" customHeight="1">
      <c r="B84" s="741">
        <v>1</v>
      </c>
      <c r="C84" s="1905" t="s">
        <v>520</v>
      </c>
      <c r="D84" s="1905"/>
      <c r="E84" s="1905"/>
      <c r="F84" s="1905"/>
      <c r="G84" s="1905"/>
      <c r="H84" s="1165" t="s">
        <v>521</v>
      </c>
      <c r="I84" s="527">
        <f>'1.9. Sieć'!J64</f>
        <v>0</v>
      </c>
      <c r="J84" s="1906" t="s">
        <v>257</v>
      </c>
      <c r="K84" s="1907"/>
      <c r="M84" s="1180"/>
      <c r="N84" s="741">
        <v>1</v>
      </c>
      <c r="O84" s="1905" t="s">
        <v>520</v>
      </c>
      <c r="P84" s="1905"/>
      <c r="Q84" s="1905"/>
      <c r="R84" s="1905"/>
      <c r="S84" s="1905"/>
      <c r="T84" s="1165" t="s">
        <v>521</v>
      </c>
      <c r="U84" s="527">
        <f>I84</f>
        <v>0</v>
      </c>
      <c r="V84" s="1906" t="s">
        <v>257</v>
      </c>
      <c r="W84" s="1907"/>
      <c r="Z84" s="741">
        <v>1</v>
      </c>
      <c r="AA84" s="1905" t="s">
        <v>520</v>
      </c>
      <c r="AB84" s="1905"/>
      <c r="AC84" s="1905"/>
      <c r="AD84" s="1905"/>
      <c r="AE84" s="1905"/>
      <c r="AF84" s="1165" t="s">
        <v>521</v>
      </c>
      <c r="AG84" s="527">
        <f>U84</f>
        <v>0</v>
      </c>
      <c r="AH84" s="1906" t="s">
        <v>257</v>
      </c>
      <c r="AI84" s="1907"/>
      <c r="AL84" s="741">
        <v>1</v>
      </c>
      <c r="AM84" s="1905" t="s">
        <v>520</v>
      </c>
      <c r="AN84" s="1905"/>
      <c r="AO84" s="1905"/>
      <c r="AP84" s="1905"/>
      <c r="AQ84" s="1905"/>
      <c r="AR84" s="1165" t="s">
        <v>521</v>
      </c>
      <c r="AS84" s="527">
        <f>AG84</f>
        <v>0</v>
      </c>
      <c r="AT84" s="1906" t="s">
        <v>257</v>
      </c>
      <c r="AU84" s="1907"/>
      <c r="AX84" s="741">
        <v>1</v>
      </c>
      <c r="AY84" s="1905" t="s">
        <v>520</v>
      </c>
      <c r="AZ84" s="1905"/>
      <c r="BA84" s="1905"/>
      <c r="BB84" s="1905"/>
      <c r="BC84" s="1905"/>
      <c r="BD84" s="1165" t="s">
        <v>521</v>
      </c>
      <c r="BE84" s="527">
        <f>AS84</f>
        <v>0</v>
      </c>
      <c r="BF84" s="1906" t="s">
        <v>257</v>
      </c>
      <c r="BG84" s="1907"/>
      <c r="BJ84" s="741">
        <v>1</v>
      </c>
      <c r="BK84" s="1905" t="s">
        <v>520</v>
      </c>
      <c r="BL84" s="1905"/>
      <c r="BM84" s="1905"/>
      <c r="BN84" s="1905"/>
      <c r="BO84" s="1905"/>
      <c r="BP84" s="1165" t="s">
        <v>521</v>
      </c>
      <c r="BQ84" s="527">
        <f>BE84</f>
        <v>0</v>
      </c>
      <c r="BR84" s="1906" t="s">
        <v>257</v>
      </c>
      <c r="BS84" s="1907"/>
      <c r="BV84" s="741">
        <v>1</v>
      </c>
      <c r="BW84" s="1905" t="s">
        <v>520</v>
      </c>
      <c r="BX84" s="1905"/>
      <c r="BY84" s="1905"/>
      <c r="BZ84" s="1905"/>
      <c r="CA84" s="1905"/>
      <c r="CB84" s="1165" t="s">
        <v>521</v>
      </c>
      <c r="CC84" s="527">
        <f>BQ84</f>
        <v>0</v>
      </c>
      <c r="CD84" s="1906" t="s">
        <v>257</v>
      </c>
      <c r="CE84" s="1907"/>
      <c r="CH84" s="741">
        <v>1</v>
      </c>
      <c r="CI84" s="1905" t="s">
        <v>520</v>
      </c>
      <c r="CJ84" s="1905"/>
      <c r="CK84" s="1905"/>
      <c r="CL84" s="1905"/>
      <c r="CM84" s="1905"/>
      <c r="CN84" s="1165" t="s">
        <v>521</v>
      </c>
      <c r="CO84" s="527">
        <f>CC84</f>
        <v>0</v>
      </c>
      <c r="CP84" s="1906" t="s">
        <v>257</v>
      </c>
      <c r="CQ84" s="1907"/>
      <c r="CT84" s="741">
        <v>1</v>
      </c>
      <c r="CU84" s="1905" t="s">
        <v>520</v>
      </c>
      <c r="CV84" s="1905"/>
      <c r="CW84" s="1905"/>
      <c r="CX84" s="1905"/>
      <c r="CY84" s="1905"/>
      <c r="CZ84" s="1165" t="s">
        <v>521</v>
      </c>
      <c r="DA84" s="527">
        <f>CO84</f>
        <v>0</v>
      </c>
      <c r="DB84" s="1906" t="s">
        <v>257</v>
      </c>
      <c r="DC84" s="1907"/>
      <c r="DF84" s="741">
        <v>1</v>
      </c>
      <c r="DG84" s="1905" t="s">
        <v>520</v>
      </c>
      <c r="DH84" s="1905"/>
      <c r="DI84" s="1905"/>
      <c r="DJ84" s="1905"/>
      <c r="DK84" s="1905"/>
      <c r="DL84" s="1165" t="s">
        <v>521</v>
      </c>
      <c r="DM84" s="527">
        <f>DA84</f>
        <v>0</v>
      </c>
      <c r="DN84" s="1906" t="s">
        <v>257</v>
      </c>
      <c r="DO84" s="1907"/>
      <c r="DR84" s="741">
        <v>1</v>
      </c>
      <c r="DS84" s="1905" t="s">
        <v>520</v>
      </c>
      <c r="DT84" s="1905"/>
      <c r="DU84" s="1905"/>
      <c r="DV84" s="1905"/>
      <c r="DW84" s="1905"/>
      <c r="DX84" s="1165" t="s">
        <v>521</v>
      </c>
      <c r="DY84" s="527">
        <f>DM84</f>
        <v>0</v>
      </c>
      <c r="DZ84" s="1906" t="s">
        <v>257</v>
      </c>
      <c r="EA84" s="1907"/>
      <c r="ED84" s="741">
        <v>1</v>
      </c>
      <c r="EE84" s="1905" t="s">
        <v>520</v>
      </c>
      <c r="EF84" s="1905"/>
      <c r="EG84" s="1905"/>
      <c r="EH84" s="1905"/>
      <c r="EI84" s="1905"/>
      <c r="EJ84" s="1165" t="s">
        <v>521</v>
      </c>
      <c r="EK84" s="527">
        <f>DY84</f>
        <v>0</v>
      </c>
      <c r="EL84" s="1906" t="s">
        <v>257</v>
      </c>
      <c r="EM84" s="1907"/>
      <c r="EP84" s="741">
        <v>1</v>
      </c>
      <c r="EQ84" s="1905" t="s">
        <v>520</v>
      </c>
      <c r="ER84" s="1905"/>
      <c r="ES84" s="1905"/>
      <c r="ET84" s="1905"/>
      <c r="EU84" s="1905"/>
      <c r="EV84" s="1165" t="s">
        <v>521</v>
      </c>
      <c r="EW84" s="527">
        <f>EK84</f>
        <v>0</v>
      </c>
      <c r="EX84" s="1906" t="s">
        <v>257</v>
      </c>
      <c r="EY84" s="1907"/>
      <c r="FB84" s="741">
        <v>1</v>
      </c>
      <c r="FC84" s="1905" t="s">
        <v>520</v>
      </c>
      <c r="FD84" s="1905"/>
      <c r="FE84" s="1905"/>
      <c r="FF84" s="1905"/>
      <c r="FG84" s="1905"/>
      <c r="FH84" s="1165" t="s">
        <v>521</v>
      </c>
      <c r="FI84" s="527">
        <f>EW84</f>
        <v>0</v>
      </c>
      <c r="FJ84" s="1906" t="s">
        <v>257</v>
      </c>
      <c r="FK84" s="1907"/>
      <c r="FN84" s="741">
        <v>1</v>
      </c>
      <c r="FO84" s="1905" t="s">
        <v>520</v>
      </c>
      <c r="FP84" s="1905"/>
      <c r="FQ84" s="1905"/>
      <c r="FR84" s="1905"/>
      <c r="FS84" s="1905"/>
      <c r="FT84" s="1165" t="s">
        <v>521</v>
      </c>
      <c r="FU84" s="527">
        <f>FI84</f>
        <v>0</v>
      </c>
      <c r="FV84" s="1906" t="s">
        <v>257</v>
      </c>
      <c r="FW84" s="1907"/>
      <c r="FZ84" s="741">
        <v>1</v>
      </c>
      <c r="GA84" s="1905" t="s">
        <v>520</v>
      </c>
      <c r="GB84" s="1905"/>
      <c r="GC84" s="1905"/>
      <c r="GD84" s="1905"/>
      <c r="GE84" s="1905"/>
      <c r="GF84" s="1165" t="s">
        <v>521</v>
      </c>
      <c r="GG84" s="527">
        <f>FU84</f>
        <v>0</v>
      </c>
      <c r="GH84" s="1906" t="s">
        <v>257</v>
      </c>
      <c r="GI84" s="1907"/>
      <c r="GL84" s="741">
        <v>1</v>
      </c>
      <c r="GM84" s="1905" t="s">
        <v>520</v>
      </c>
      <c r="GN84" s="1905"/>
      <c r="GO84" s="1905"/>
      <c r="GP84" s="1905"/>
      <c r="GQ84" s="1905"/>
      <c r="GR84" s="1165" t="s">
        <v>521</v>
      </c>
      <c r="GS84" s="527">
        <f>GG84</f>
        <v>0</v>
      </c>
      <c r="GT84" s="1906" t="s">
        <v>257</v>
      </c>
      <c r="GU84" s="1907"/>
    </row>
    <row r="85" spans="2:204" s="1178" customFormat="1" ht="15" customHeight="1">
      <c r="B85" s="789">
        <v>2</v>
      </c>
      <c r="C85" s="1914" t="s">
        <v>522</v>
      </c>
      <c r="D85" s="1914"/>
      <c r="E85" s="1915"/>
      <c r="F85" s="1915"/>
      <c r="G85" s="1915"/>
      <c r="H85" s="1166" t="s">
        <v>523</v>
      </c>
      <c r="I85" s="493">
        <f>'1.9. Sieć'!K65</f>
        <v>0</v>
      </c>
      <c r="J85" s="1912" t="s">
        <v>302</v>
      </c>
      <c r="K85" s="1913"/>
      <c r="M85" s="1180"/>
      <c r="N85" s="789">
        <v>2</v>
      </c>
      <c r="O85" s="1914" t="s">
        <v>522</v>
      </c>
      <c r="P85" s="1914"/>
      <c r="Q85" s="1915"/>
      <c r="R85" s="1915"/>
      <c r="S85" s="1915"/>
      <c r="T85" s="1166" t="s">
        <v>523</v>
      </c>
      <c r="U85" s="493">
        <f>I85</f>
        <v>0</v>
      </c>
      <c r="V85" s="1912" t="s">
        <v>302</v>
      </c>
      <c r="W85" s="1913"/>
      <c r="Z85" s="789">
        <v>2</v>
      </c>
      <c r="AA85" s="1914" t="s">
        <v>522</v>
      </c>
      <c r="AB85" s="1914"/>
      <c r="AC85" s="1915"/>
      <c r="AD85" s="1915"/>
      <c r="AE85" s="1915"/>
      <c r="AF85" s="1166" t="s">
        <v>523</v>
      </c>
      <c r="AG85" s="493">
        <f>U85</f>
        <v>0</v>
      </c>
      <c r="AH85" s="1912" t="s">
        <v>302</v>
      </c>
      <c r="AI85" s="1913"/>
      <c r="AL85" s="789">
        <v>2</v>
      </c>
      <c r="AM85" s="1914" t="s">
        <v>522</v>
      </c>
      <c r="AN85" s="1914"/>
      <c r="AO85" s="1915"/>
      <c r="AP85" s="1915"/>
      <c r="AQ85" s="1915"/>
      <c r="AR85" s="1166" t="s">
        <v>523</v>
      </c>
      <c r="AS85" s="493">
        <f>AG85</f>
        <v>0</v>
      </c>
      <c r="AT85" s="1912" t="s">
        <v>302</v>
      </c>
      <c r="AU85" s="1913"/>
      <c r="AX85" s="789">
        <v>2</v>
      </c>
      <c r="AY85" s="1914" t="s">
        <v>522</v>
      </c>
      <c r="AZ85" s="1914"/>
      <c r="BA85" s="1915"/>
      <c r="BB85" s="1915"/>
      <c r="BC85" s="1915"/>
      <c r="BD85" s="1166" t="s">
        <v>523</v>
      </c>
      <c r="BE85" s="493">
        <f>AS85</f>
        <v>0</v>
      </c>
      <c r="BF85" s="1912" t="s">
        <v>302</v>
      </c>
      <c r="BG85" s="1913"/>
      <c r="BJ85" s="789">
        <v>2</v>
      </c>
      <c r="BK85" s="1914" t="s">
        <v>522</v>
      </c>
      <c r="BL85" s="1914"/>
      <c r="BM85" s="1915"/>
      <c r="BN85" s="1915"/>
      <c r="BO85" s="1915"/>
      <c r="BP85" s="1166" t="s">
        <v>523</v>
      </c>
      <c r="BQ85" s="493">
        <f>BE85</f>
        <v>0</v>
      </c>
      <c r="BR85" s="1912" t="s">
        <v>302</v>
      </c>
      <c r="BS85" s="1913"/>
      <c r="BV85" s="789">
        <v>2</v>
      </c>
      <c r="BW85" s="1914" t="s">
        <v>522</v>
      </c>
      <c r="BX85" s="1914"/>
      <c r="BY85" s="1915"/>
      <c r="BZ85" s="1915"/>
      <c r="CA85" s="1915"/>
      <c r="CB85" s="1166" t="s">
        <v>523</v>
      </c>
      <c r="CC85" s="493">
        <f>BQ85</f>
        <v>0</v>
      </c>
      <c r="CD85" s="1912" t="s">
        <v>302</v>
      </c>
      <c r="CE85" s="1913"/>
      <c r="CH85" s="789">
        <v>2</v>
      </c>
      <c r="CI85" s="1914" t="s">
        <v>522</v>
      </c>
      <c r="CJ85" s="1914"/>
      <c r="CK85" s="1915"/>
      <c r="CL85" s="1915"/>
      <c r="CM85" s="1915"/>
      <c r="CN85" s="1166" t="s">
        <v>523</v>
      </c>
      <c r="CO85" s="493">
        <f>CC85</f>
        <v>0</v>
      </c>
      <c r="CP85" s="1912" t="s">
        <v>302</v>
      </c>
      <c r="CQ85" s="1913"/>
      <c r="CT85" s="789">
        <v>2</v>
      </c>
      <c r="CU85" s="1914" t="s">
        <v>522</v>
      </c>
      <c r="CV85" s="1914"/>
      <c r="CW85" s="1915"/>
      <c r="CX85" s="1915"/>
      <c r="CY85" s="1915"/>
      <c r="CZ85" s="1166" t="s">
        <v>523</v>
      </c>
      <c r="DA85" s="493">
        <f>CO85</f>
        <v>0</v>
      </c>
      <c r="DB85" s="1912" t="s">
        <v>302</v>
      </c>
      <c r="DC85" s="1913"/>
      <c r="DF85" s="789">
        <v>2</v>
      </c>
      <c r="DG85" s="1914" t="s">
        <v>522</v>
      </c>
      <c r="DH85" s="1914"/>
      <c r="DI85" s="1915"/>
      <c r="DJ85" s="1915"/>
      <c r="DK85" s="1915"/>
      <c r="DL85" s="1166" t="s">
        <v>523</v>
      </c>
      <c r="DM85" s="493">
        <f>DA85</f>
        <v>0</v>
      </c>
      <c r="DN85" s="1912" t="s">
        <v>302</v>
      </c>
      <c r="DO85" s="1913"/>
      <c r="DR85" s="789">
        <v>2</v>
      </c>
      <c r="DS85" s="1914" t="s">
        <v>522</v>
      </c>
      <c r="DT85" s="1914"/>
      <c r="DU85" s="1915"/>
      <c r="DV85" s="1915"/>
      <c r="DW85" s="1915"/>
      <c r="DX85" s="1166" t="s">
        <v>523</v>
      </c>
      <c r="DY85" s="493">
        <f>DM85</f>
        <v>0</v>
      </c>
      <c r="DZ85" s="1912" t="s">
        <v>302</v>
      </c>
      <c r="EA85" s="1913"/>
      <c r="ED85" s="789">
        <v>2</v>
      </c>
      <c r="EE85" s="1914" t="s">
        <v>522</v>
      </c>
      <c r="EF85" s="1914"/>
      <c r="EG85" s="1915"/>
      <c r="EH85" s="1915"/>
      <c r="EI85" s="1915"/>
      <c r="EJ85" s="1166" t="s">
        <v>523</v>
      </c>
      <c r="EK85" s="493">
        <f>DY85</f>
        <v>0</v>
      </c>
      <c r="EL85" s="1912" t="s">
        <v>302</v>
      </c>
      <c r="EM85" s="1913"/>
      <c r="EP85" s="789">
        <v>2</v>
      </c>
      <c r="EQ85" s="1914" t="s">
        <v>522</v>
      </c>
      <c r="ER85" s="1914"/>
      <c r="ES85" s="1915"/>
      <c r="ET85" s="1915"/>
      <c r="EU85" s="1915"/>
      <c r="EV85" s="1166" t="s">
        <v>523</v>
      </c>
      <c r="EW85" s="493">
        <f>EK85</f>
        <v>0</v>
      </c>
      <c r="EX85" s="1912" t="s">
        <v>302</v>
      </c>
      <c r="EY85" s="1913"/>
      <c r="FB85" s="789">
        <v>2</v>
      </c>
      <c r="FC85" s="1914" t="s">
        <v>522</v>
      </c>
      <c r="FD85" s="1914"/>
      <c r="FE85" s="1915"/>
      <c r="FF85" s="1915"/>
      <c r="FG85" s="1915"/>
      <c r="FH85" s="1166" t="s">
        <v>523</v>
      </c>
      <c r="FI85" s="493">
        <f>EW85</f>
        <v>0</v>
      </c>
      <c r="FJ85" s="1912" t="s">
        <v>302</v>
      </c>
      <c r="FK85" s="1913"/>
      <c r="FN85" s="789">
        <v>2</v>
      </c>
      <c r="FO85" s="1914" t="s">
        <v>522</v>
      </c>
      <c r="FP85" s="1914"/>
      <c r="FQ85" s="1915"/>
      <c r="FR85" s="1915"/>
      <c r="FS85" s="1915"/>
      <c r="FT85" s="1166" t="s">
        <v>523</v>
      </c>
      <c r="FU85" s="493">
        <f>FI85</f>
        <v>0</v>
      </c>
      <c r="FV85" s="1912" t="s">
        <v>302</v>
      </c>
      <c r="FW85" s="1913"/>
      <c r="FZ85" s="789">
        <v>2</v>
      </c>
      <c r="GA85" s="1914" t="s">
        <v>522</v>
      </c>
      <c r="GB85" s="1914"/>
      <c r="GC85" s="1915"/>
      <c r="GD85" s="1915"/>
      <c r="GE85" s="1915"/>
      <c r="GF85" s="1166" t="s">
        <v>523</v>
      </c>
      <c r="GG85" s="493">
        <f>FU85</f>
        <v>0</v>
      </c>
      <c r="GH85" s="1912" t="s">
        <v>302</v>
      </c>
      <c r="GI85" s="1913"/>
      <c r="GL85" s="789">
        <v>2</v>
      </c>
      <c r="GM85" s="1914" t="s">
        <v>522</v>
      </c>
      <c r="GN85" s="1914"/>
      <c r="GO85" s="1915"/>
      <c r="GP85" s="1915"/>
      <c r="GQ85" s="1915"/>
      <c r="GR85" s="1166" t="s">
        <v>523</v>
      </c>
      <c r="GS85" s="493">
        <f>GG85</f>
        <v>0</v>
      </c>
      <c r="GT85" s="1912" t="s">
        <v>302</v>
      </c>
      <c r="GU85" s="1913"/>
    </row>
    <row r="86" spans="2:204" s="1178" customFormat="1" ht="15" customHeight="1">
      <c r="B86" s="787">
        <v>3</v>
      </c>
      <c r="C86" s="1936" t="s">
        <v>473</v>
      </c>
      <c r="D86" s="1936"/>
      <c r="E86" s="1937"/>
      <c r="F86" s="1937"/>
      <c r="G86" s="1937"/>
      <c r="H86" s="1202" t="s">
        <v>317</v>
      </c>
      <c r="I86" s="723">
        <f>I80</f>
        <v>0</v>
      </c>
      <c r="J86" s="1867" t="s">
        <v>289</v>
      </c>
      <c r="K86" s="1938"/>
      <c r="M86" s="1180"/>
      <c r="N86" s="787">
        <v>3</v>
      </c>
      <c r="O86" s="1936" t="s">
        <v>473</v>
      </c>
      <c r="P86" s="1936"/>
      <c r="Q86" s="1937"/>
      <c r="R86" s="1937"/>
      <c r="S86" s="1937"/>
      <c r="T86" s="1202" t="s">
        <v>317</v>
      </c>
      <c r="U86" s="723">
        <f>I86</f>
        <v>0</v>
      </c>
      <c r="V86" s="1867" t="s">
        <v>289</v>
      </c>
      <c r="W86" s="1938"/>
      <c r="Z86" s="787">
        <v>3</v>
      </c>
      <c r="AA86" s="1936" t="s">
        <v>473</v>
      </c>
      <c r="AB86" s="1936"/>
      <c r="AC86" s="1937"/>
      <c r="AD86" s="1937"/>
      <c r="AE86" s="1937"/>
      <c r="AF86" s="1202" t="s">
        <v>317</v>
      </c>
      <c r="AG86" s="723">
        <f>U86</f>
        <v>0</v>
      </c>
      <c r="AH86" s="1867" t="s">
        <v>289</v>
      </c>
      <c r="AI86" s="1938"/>
      <c r="AL86" s="787">
        <v>3</v>
      </c>
      <c r="AM86" s="1936" t="s">
        <v>473</v>
      </c>
      <c r="AN86" s="1936"/>
      <c r="AO86" s="1937"/>
      <c r="AP86" s="1937"/>
      <c r="AQ86" s="1937"/>
      <c r="AR86" s="1202" t="s">
        <v>317</v>
      </c>
      <c r="AS86" s="723">
        <f>AG86</f>
        <v>0</v>
      </c>
      <c r="AT86" s="1867" t="s">
        <v>289</v>
      </c>
      <c r="AU86" s="1938"/>
      <c r="AX86" s="787">
        <v>3</v>
      </c>
      <c r="AY86" s="1936" t="s">
        <v>473</v>
      </c>
      <c r="AZ86" s="1936"/>
      <c r="BA86" s="1937"/>
      <c r="BB86" s="1937"/>
      <c r="BC86" s="1937"/>
      <c r="BD86" s="1202" t="s">
        <v>317</v>
      </c>
      <c r="BE86" s="723">
        <f>AS86</f>
        <v>0</v>
      </c>
      <c r="BF86" s="1867" t="s">
        <v>289</v>
      </c>
      <c r="BG86" s="1938"/>
      <c r="BJ86" s="787">
        <v>3</v>
      </c>
      <c r="BK86" s="1936" t="s">
        <v>473</v>
      </c>
      <c r="BL86" s="1936"/>
      <c r="BM86" s="1937"/>
      <c r="BN86" s="1937"/>
      <c r="BO86" s="1937"/>
      <c r="BP86" s="1202" t="s">
        <v>317</v>
      </c>
      <c r="BQ86" s="723">
        <f>BE86</f>
        <v>0</v>
      </c>
      <c r="BR86" s="1867" t="s">
        <v>289</v>
      </c>
      <c r="BS86" s="1938"/>
      <c r="BV86" s="787">
        <v>3</v>
      </c>
      <c r="BW86" s="1936" t="s">
        <v>473</v>
      </c>
      <c r="BX86" s="1936"/>
      <c r="BY86" s="1937"/>
      <c r="BZ86" s="1937"/>
      <c r="CA86" s="1937"/>
      <c r="CB86" s="1202" t="s">
        <v>317</v>
      </c>
      <c r="CC86" s="723">
        <f>BQ86</f>
        <v>0</v>
      </c>
      <c r="CD86" s="1867" t="s">
        <v>289</v>
      </c>
      <c r="CE86" s="1938"/>
      <c r="CH86" s="787">
        <v>3</v>
      </c>
      <c r="CI86" s="1936" t="s">
        <v>473</v>
      </c>
      <c r="CJ86" s="1936"/>
      <c r="CK86" s="1937"/>
      <c r="CL86" s="1937"/>
      <c r="CM86" s="1937"/>
      <c r="CN86" s="1202" t="s">
        <v>317</v>
      </c>
      <c r="CO86" s="723">
        <f>CC86</f>
        <v>0</v>
      </c>
      <c r="CP86" s="1867" t="s">
        <v>289</v>
      </c>
      <c r="CQ86" s="1938"/>
      <c r="CT86" s="787">
        <v>3</v>
      </c>
      <c r="CU86" s="1936" t="s">
        <v>473</v>
      </c>
      <c r="CV86" s="1936"/>
      <c r="CW86" s="1937"/>
      <c r="CX86" s="1937"/>
      <c r="CY86" s="1937"/>
      <c r="CZ86" s="1202" t="s">
        <v>317</v>
      </c>
      <c r="DA86" s="723">
        <f>CO86</f>
        <v>0</v>
      </c>
      <c r="DB86" s="1867" t="s">
        <v>289</v>
      </c>
      <c r="DC86" s="1938"/>
      <c r="DF86" s="787">
        <v>3</v>
      </c>
      <c r="DG86" s="1936" t="s">
        <v>473</v>
      </c>
      <c r="DH86" s="1936"/>
      <c r="DI86" s="1937"/>
      <c r="DJ86" s="1937"/>
      <c r="DK86" s="1937"/>
      <c r="DL86" s="1202" t="s">
        <v>317</v>
      </c>
      <c r="DM86" s="723">
        <f>DA86</f>
        <v>0</v>
      </c>
      <c r="DN86" s="1867" t="s">
        <v>289</v>
      </c>
      <c r="DO86" s="1938"/>
      <c r="DR86" s="787">
        <v>3</v>
      </c>
      <c r="DS86" s="1936" t="s">
        <v>473</v>
      </c>
      <c r="DT86" s="1936"/>
      <c r="DU86" s="1937"/>
      <c r="DV86" s="1937"/>
      <c r="DW86" s="1937"/>
      <c r="DX86" s="1202" t="s">
        <v>317</v>
      </c>
      <c r="DY86" s="723">
        <f>DM86</f>
        <v>0</v>
      </c>
      <c r="DZ86" s="1867" t="s">
        <v>289</v>
      </c>
      <c r="EA86" s="1938"/>
      <c r="ED86" s="787">
        <v>3</v>
      </c>
      <c r="EE86" s="1936" t="s">
        <v>473</v>
      </c>
      <c r="EF86" s="1936"/>
      <c r="EG86" s="1937"/>
      <c r="EH86" s="1937"/>
      <c r="EI86" s="1937"/>
      <c r="EJ86" s="1202" t="s">
        <v>317</v>
      </c>
      <c r="EK86" s="723">
        <f>DY86</f>
        <v>0</v>
      </c>
      <c r="EL86" s="1867" t="s">
        <v>289</v>
      </c>
      <c r="EM86" s="1938"/>
      <c r="EP86" s="787">
        <v>3</v>
      </c>
      <c r="EQ86" s="1936" t="s">
        <v>473</v>
      </c>
      <c r="ER86" s="1936"/>
      <c r="ES86" s="1937"/>
      <c r="ET86" s="1937"/>
      <c r="EU86" s="1937"/>
      <c r="EV86" s="1202" t="s">
        <v>317</v>
      </c>
      <c r="EW86" s="723">
        <f>EK86</f>
        <v>0</v>
      </c>
      <c r="EX86" s="1867" t="s">
        <v>289</v>
      </c>
      <c r="EY86" s="1938"/>
      <c r="FB86" s="787">
        <v>3</v>
      </c>
      <c r="FC86" s="1936" t="s">
        <v>473</v>
      </c>
      <c r="FD86" s="1936"/>
      <c r="FE86" s="1937"/>
      <c r="FF86" s="1937"/>
      <c r="FG86" s="1937"/>
      <c r="FH86" s="1202" t="s">
        <v>317</v>
      </c>
      <c r="FI86" s="723">
        <f>EW86</f>
        <v>0</v>
      </c>
      <c r="FJ86" s="1867" t="s">
        <v>289</v>
      </c>
      <c r="FK86" s="1938"/>
      <c r="FN86" s="787">
        <v>3</v>
      </c>
      <c r="FO86" s="1936" t="s">
        <v>473</v>
      </c>
      <c r="FP86" s="1936"/>
      <c r="FQ86" s="1937"/>
      <c r="FR86" s="1937"/>
      <c r="FS86" s="1937"/>
      <c r="FT86" s="1202" t="s">
        <v>317</v>
      </c>
      <c r="FU86" s="723">
        <f>FI86</f>
        <v>0</v>
      </c>
      <c r="FV86" s="1867" t="s">
        <v>289</v>
      </c>
      <c r="FW86" s="1938"/>
      <c r="FZ86" s="787">
        <v>3</v>
      </c>
      <c r="GA86" s="1936" t="s">
        <v>473</v>
      </c>
      <c r="GB86" s="1936"/>
      <c r="GC86" s="1937"/>
      <c r="GD86" s="1937"/>
      <c r="GE86" s="1937"/>
      <c r="GF86" s="1202" t="s">
        <v>317</v>
      </c>
      <c r="GG86" s="723">
        <f>FU86</f>
        <v>0</v>
      </c>
      <c r="GH86" s="1867" t="s">
        <v>289</v>
      </c>
      <c r="GI86" s="1938"/>
      <c r="GL86" s="787">
        <v>3</v>
      </c>
      <c r="GM86" s="1936" t="s">
        <v>473</v>
      </c>
      <c r="GN86" s="1936"/>
      <c r="GO86" s="1937"/>
      <c r="GP86" s="1937"/>
      <c r="GQ86" s="1937"/>
      <c r="GR86" s="1202" t="s">
        <v>317</v>
      </c>
      <c r="GS86" s="723">
        <f>GG86</f>
        <v>0</v>
      </c>
      <c r="GT86" s="1867" t="s">
        <v>289</v>
      </c>
      <c r="GU86" s="1938"/>
    </row>
    <row r="87" spans="2:204" s="1178" customFormat="1" ht="15" customHeight="1" thickBot="1">
      <c r="B87" s="790">
        <v>4</v>
      </c>
      <c r="C87" s="1917" t="s">
        <v>524</v>
      </c>
      <c r="D87" s="1917"/>
      <c r="E87" s="1939"/>
      <c r="F87" s="1939"/>
      <c r="G87" s="1939"/>
      <c r="H87" s="1201" t="s">
        <v>525</v>
      </c>
      <c r="I87" s="559">
        <f>IFERROR('1.9. Sieć'!L65,0)</f>
        <v>0</v>
      </c>
      <c r="J87" s="1918" t="s">
        <v>302</v>
      </c>
      <c r="K87" s="1919"/>
      <c r="M87" s="1180"/>
      <c r="N87" s="790">
        <v>4</v>
      </c>
      <c r="O87" s="1917" t="s">
        <v>524</v>
      </c>
      <c r="P87" s="1917"/>
      <c r="Q87" s="1939"/>
      <c r="R87" s="1939"/>
      <c r="S87" s="1939"/>
      <c r="T87" s="1201" t="s">
        <v>525</v>
      </c>
      <c r="U87" s="559">
        <f>I87</f>
        <v>0</v>
      </c>
      <c r="V87" s="1918" t="s">
        <v>302</v>
      </c>
      <c r="W87" s="1919"/>
      <c r="Z87" s="790">
        <v>4</v>
      </c>
      <c r="AA87" s="1917" t="s">
        <v>524</v>
      </c>
      <c r="AB87" s="1917"/>
      <c r="AC87" s="1939"/>
      <c r="AD87" s="1939"/>
      <c r="AE87" s="1939"/>
      <c r="AF87" s="1201" t="s">
        <v>525</v>
      </c>
      <c r="AG87" s="559">
        <f>U87</f>
        <v>0</v>
      </c>
      <c r="AH87" s="1918" t="s">
        <v>302</v>
      </c>
      <c r="AI87" s="1919"/>
      <c r="AL87" s="790">
        <v>4</v>
      </c>
      <c r="AM87" s="1917" t="s">
        <v>524</v>
      </c>
      <c r="AN87" s="1917"/>
      <c r="AO87" s="1939"/>
      <c r="AP87" s="1939"/>
      <c r="AQ87" s="1939"/>
      <c r="AR87" s="1201" t="s">
        <v>525</v>
      </c>
      <c r="AS87" s="559">
        <f>AG87</f>
        <v>0</v>
      </c>
      <c r="AT87" s="1918" t="s">
        <v>302</v>
      </c>
      <c r="AU87" s="1919"/>
      <c r="AX87" s="790">
        <v>4</v>
      </c>
      <c r="AY87" s="1917" t="s">
        <v>524</v>
      </c>
      <c r="AZ87" s="1917"/>
      <c r="BA87" s="1939"/>
      <c r="BB87" s="1939"/>
      <c r="BC87" s="1939"/>
      <c r="BD87" s="1201" t="s">
        <v>525</v>
      </c>
      <c r="BE87" s="559">
        <f>AS87</f>
        <v>0</v>
      </c>
      <c r="BF87" s="1918" t="s">
        <v>302</v>
      </c>
      <c r="BG87" s="1919"/>
      <c r="BJ87" s="790">
        <v>4</v>
      </c>
      <c r="BK87" s="1917" t="s">
        <v>524</v>
      </c>
      <c r="BL87" s="1917"/>
      <c r="BM87" s="1939"/>
      <c r="BN87" s="1939"/>
      <c r="BO87" s="1939"/>
      <c r="BP87" s="1201" t="s">
        <v>525</v>
      </c>
      <c r="BQ87" s="559">
        <f>BE87</f>
        <v>0</v>
      </c>
      <c r="BR87" s="1918" t="s">
        <v>302</v>
      </c>
      <c r="BS87" s="1919"/>
      <c r="BV87" s="790">
        <v>4</v>
      </c>
      <c r="BW87" s="1917" t="s">
        <v>524</v>
      </c>
      <c r="BX87" s="1917"/>
      <c r="BY87" s="1939"/>
      <c r="BZ87" s="1939"/>
      <c r="CA87" s="1939"/>
      <c r="CB87" s="1201" t="s">
        <v>525</v>
      </c>
      <c r="CC87" s="559">
        <f>BQ87</f>
        <v>0</v>
      </c>
      <c r="CD87" s="1918" t="s">
        <v>302</v>
      </c>
      <c r="CE87" s="1919"/>
      <c r="CH87" s="790">
        <v>4</v>
      </c>
      <c r="CI87" s="1917" t="s">
        <v>524</v>
      </c>
      <c r="CJ87" s="1917"/>
      <c r="CK87" s="1939"/>
      <c r="CL87" s="1939"/>
      <c r="CM87" s="1939"/>
      <c r="CN87" s="1201" t="s">
        <v>525</v>
      </c>
      <c r="CO87" s="559">
        <f>CC87</f>
        <v>0</v>
      </c>
      <c r="CP87" s="1918" t="s">
        <v>302</v>
      </c>
      <c r="CQ87" s="1919"/>
      <c r="CT87" s="790">
        <v>4</v>
      </c>
      <c r="CU87" s="1917" t="s">
        <v>524</v>
      </c>
      <c r="CV87" s="1917"/>
      <c r="CW87" s="1939"/>
      <c r="CX87" s="1939"/>
      <c r="CY87" s="1939"/>
      <c r="CZ87" s="1201" t="s">
        <v>525</v>
      </c>
      <c r="DA87" s="559">
        <f>CO87</f>
        <v>0</v>
      </c>
      <c r="DB87" s="1918" t="s">
        <v>302</v>
      </c>
      <c r="DC87" s="1919"/>
      <c r="DF87" s="790">
        <v>4</v>
      </c>
      <c r="DG87" s="1917" t="s">
        <v>524</v>
      </c>
      <c r="DH87" s="1917"/>
      <c r="DI87" s="1939"/>
      <c r="DJ87" s="1939"/>
      <c r="DK87" s="1939"/>
      <c r="DL87" s="1201" t="s">
        <v>525</v>
      </c>
      <c r="DM87" s="559">
        <f>DA87</f>
        <v>0</v>
      </c>
      <c r="DN87" s="1918" t="s">
        <v>302</v>
      </c>
      <c r="DO87" s="1919"/>
      <c r="DR87" s="790">
        <v>4</v>
      </c>
      <c r="DS87" s="1917" t="s">
        <v>524</v>
      </c>
      <c r="DT87" s="1917"/>
      <c r="DU87" s="1939"/>
      <c r="DV87" s="1939"/>
      <c r="DW87" s="1939"/>
      <c r="DX87" s="1201" t="s">
        <v>525</v>
      </c>
      <c r="DY87" s="559">
        <f>DM87</f>
        <v>0</v>
      </c>
      <c r="DZ87" s="1918" t="s">
        <v>302</v>
      </c>
      <c r="EA87" s="1919"/>
      <c r="ED87" s="790">
        <v>4</v>
      </c>
      <c r="EE87" s="1917" t="s">
        <v>524</v>
      </c>
      <c r="EF87" s="1917"/>
      <c r="EG87" s="1939"/>
      <c r="EH87" s="1939"/>
      <c r="EI87" s="1939"/>
      <c r="EJ87" s="1201" t="s">
        <v>525</v>
      </c>
      <c r="EK87" s="559">
        <f>DY87</f>
        <v>0</v>
      </c>
      <c r="EL87" s="1918" t="s">
        <v>302</v>
      </c>
      <c r="EM87" s="1919"/>
      <c r="EP87" s="790">
        <v>4</v>
      </c>
      <c r="EQ87" s="1917" t="s">
        <v>524</v>
      </c>
      <c r="ER87" s="1917"/>
      <c r="ES87" s="1939"/>
      <c r="ET87" s="1939"/>
      <c r="EU87" s="1939"/>
      <c r="EV87" s="1201" t="s">
        <v>525</v>
      </c>
      <c r="EW87" s="559">
        <f>EK87</f>
        <v>0</v>
      </c>
      <c r="EX87" s="1918" t="s">
        <v>302</v>
      </c>
      <c r="EY87" s="1919"/>
      <c r="FB87" s="790">
        <v>4</v>
      </c>
      <c r="FC87" s="1917" t="s">
        <v>524</v>
      </c>
      <c r="FD87" s="1917"/>
      <c r="FE87" s="1939"/>
      <c r="FF87" s="1939"/>
      <c r="FG87" s="1939"/>
      <c r="FH87" s="1201" t="s">
        <v>525</v>
      </c>
      <c r="FI87" s="559">
        <f>EW87</f>
        <v>0</v>
      </c>
      <c r="FJ87" s="1918" t="s">
        <v>302</v>
      </c>
      <c r="FK87" s="1919"/>
      <c r="FN87" s="790">
        <v>4</v>
      </c>
      <c r="FO87" s="1917" t="s">
        <v>524</v>
      </c>
      <c r="FP87" s="1917"/>
      <c r="FQ87" s="1939"/>
      <c r="FR87" s="1939"/>
      <c r="FS87" s="1939"/>
      <c r="FT87" s="1201" t="s">
        <v>525</v>
      </c>
      <c r="FU87" s="559">
        <f>FI87</f>
        <v>0</v>
      </c>
      <c r="FV87" s="1918" t="s">
        <v>302</v>
      </c>
      <c r="FW87" s="1919"/>
      <c r="FZ87" s="790">
        <v>4</v>
      </c>
      <c r="GA87" s="1917" t="s">
        <v>524</v>
      </c>
      <c r="GB87" s="1917"/>
      <c r="GC87" s="1939"/>
      <c r="GD87" s="1939"/>
      <c r="GE87" s="1939"/>
      <c r="GF87" s="1201" t="s">
        <v>525</v>
      </c>
      <c r="GG87" s="559">
        <f>FU87</f>
        <v>0</v>
      </c>
      <c r="GH87" s="1918" t="s">
        <v>302</v>
      </c>
      <c r="GI87" s="1919"/>
      <c r="GL87" s="790">
        <v>4</v>
      </c>
      <c r="GM87" s="1917" t="s">
        <v>524</v>
      </c>
      <c r="GN87" s="1917"/>
      <c r="GO87" s="1939"/>
      <c r="GP87" s="1939"/>
      <c r="GQ87" s="1939"/>
      <c r="GR87" s="1201" t="s">
        <v>525</v>
      </c>
      <c r="GS87" s="559">
        <f>GG87</f>
        <v>0</v>
      </c>
      <c r="GT87" s="1918" t="s">
        <v>302</v>
      </c>
      <c r="GU87" s="1919"/>
    </row>
    <row r="88" spans="2:204" s="1178" customFormat="1" ht="15" customHeight="1" thickBot="1">
      <c r="B88" s="84"/>
      <c r="M88" s="1180"/>
      <c r="N88" s="69"/>
      <c r="Z88" s="69"/>
      <c r="AL88" s="69"/>
      <c r="AX88" s="69"/>
      <c r="AY88" s="1224"/>
      <c r="BJ88" s="69"/>
      <c r="BK88" s="1224"/>
      <c r="BV88" s="69"/>
      <c r="CH88" s="69"/>
      <c r="CT88" s="69"/>
      <c r="DF88" s="69"/>
      <c r="DR88" s="69"/>
      <c r="ED88" s="69"/>
      <c r="EP88" s="69"/>
      <c r="FB88" s="69"/>
      <c r="FN88" s="69"/>
      <c r="FZ88" s="69"/>
      <c r="GL88" s="69"/>
    </row>
    <row r="89" spans="2:204" s="1178" customFormat="1" ht="15" customHeight="1" thickBot="1">
      <c r="B89" s="71" t="s">
        <v>129</v>
      </c>
      <c r="C89" s="1903" t="s">
        <v>527</v>
      </c>
      <c r="D89" s="1903"/>
      <c r="E89" s="1903"/>
      <c r="F89" s="1903"/>
      <c r="G89" s="1903"/>
      <c r="H89" s="1903"/>
      <c r="I89" s="1903"/>
      <c r="J89" s="1903"/>
      <c r="K89" s="1904"/>
      <c r="M89" s="1180"/>
      <c r="N89" s="71" t="s">
        <v>129</v>
      </c>
      <c r="O89" s="1903" t="s">
        <v>527</v>
      </c>
      <c r="P89" s="1903"/>
      <c r="Q89" s="1903"/>
      <c r="R89" s="1903"/>
      <c r="S89" s="1903"/>
      <c r="T89" s="1903"/>
      <c r="U89" s="1903"/>
      <c r="V89" s="1903"/>
      <c r="W89" s="1904"/>
      <c r="Z89" s="71" t="s">
        <v>129</v>
      </c>
      <c r="AA89" s="1903" t="s">
        <v>527</v>
      </c>
      <c r="AB89" s="1903"/>
      <c r="AC89" s="1903"/>
      <c r="AD89" s="1903"/>
      <c r="AE89" s="1903"/>
      <c r="AF89" s="1903"/>
      <c r="AG89" s="1903"/>
      <c r="AH89" s="1903"/>
      <c r="AI89" s="1904"/>
      <c r="AL89" s="71" t="s">
        <v>129</v>
      </c>
      <c r="AM89" s="1903" t="s">
        <v>527</v>
      </c>
      <c r="AN89" s="1903"/>
      <c r="AO89" s="1903"/>
      <c r="AP89" s="1903"/>
      <c r="AQ89" s="1903"/>
      <c r="AR89" s="1903"/>
      <c r="AS89" s="1903"/>
      <c r="AT89" s="1903"/>
      <c r="AU89" s="1904"/>
      <c r="AX89" s="71" t="s">
        <v>129</v>
      </c>
      <c r="AY89" s="1903" t="s">
        <v>527</v>
      </c>
      <c r="AZ89" s="1903"/>
      <c r="BA89" s="1903"/>
      <c r="BB89" s="1903"/>
      <c r="BC89" s="1903"/>
      <c r="BD89" s="1903"/>
      <c r="BE89" s="1903"/>
      <c r="BF89" s="1903"/>
      <c r="BG89" s="1904"/>
      <c r="BJ89" s="71" t="s">
        <v>129</v>
      </c>
      <c r="BK89" s="1903" t="s">
        <v>527</v>
      </c>
      <c r="BL89" s="1903"/>
      <c r="BM89" s="1903"/>
      <c r="BN89" s="1903"/>
      <c r="BO89" s="1903"/>
      <c r="BP89" s="1903"/>
      <c r="BQ89" s="1903"/>
      <c r="BR89" s="1903"/>
      <c r="BS89" s="1904"/>
      <c r="BV89" s="71" t="s">
        <v>129</v>
      </c>
      <c r="BW89" s="1903" t="s">
        <v>527</v>
      </c>
      <c r="BX89" s="1903"/>
      <c r="BY89" s="1903"/>
      <c r="BZ89" s="1903"/>
      <c r="CA89" s="1903"/>
      <c r="CB89" s="1903"/>
      <c r="CC89" s="1903"/>
      <c r="CD89" s="1903"/>
      <c r="CE89" s="1904"/>
      <c r="CH89" s="71" t="s">
        <v>129</v>
      </c>
      <c r="CI89" s="1903" t="s">
        <v>527</v>
      </c>
      <c r="CJ89" s="1903"/>
      <c r="CK89" s="1903"/>
      <c r="CL89" s="1903"/>
      <c r="CM89" s="1903"/>
      <c r="CN89" s="1903"/>
      <c r="CO89" s="1903"/>
      <c r="CP89" s="1903"/>
      <c r="CQ89" s="1904"/>
      <c r="CT89" s="71" t="s">
        <v>129</v>
      </c>
      <c r="CU89" s="1903" t="s">
        <v>527</v>
      </c>
      <c r="CV89" s="1903"/>
      <c r="CW89" s="1903"/>
      <c r="CX89" s="1903"/>
      <c r="CY89" s="1903"/>
      <c r="CZ89" s="1903"/>
      <c r="DA89" s="1903"/>
      <c r="DB89" s="1903"/>
      <c r="DC89" s="1904"/>
      <c r="DF89" s="71" t="s">
        <v>129</v>
      </c>
      <c r="DG89" s="1903" t="s">
        <v>527</v>
      </c>
      <c r="DH89" s="1903"/>
      <c r="DI89" s="1903"/>
      <c r="DJ89" s="1903"/>
      <c r="DK89" s="1903"/>
      <c r="DL89" s="1903"/>
      <c r="DM89" s="1903"/>
      <c r="DN89" s="1903"/>
      <c r="DO89" s="1904"/>
      <c r="DR89" s="71" t="s">
        <v>129</v>
      </c>
      <c r="DS89" s="1903" t="s">
        <v>527</v>
      </c>
      <c r="DT89" s="1903"/>
      <c r="DU89" s="1903"/>
      <c r="DV89" s="1903"/>
      <c r="DW89" s="1903"/>
      <c r="DX89" s="1903"/>
      <c r="DY89" s="1903"/>
      <c r="DZ89" s="1903"/>
      <c r="EA89" s="1904"/>
      <c r="ED89" s="71" t="s">
        <v>129</v>
      </c>
      <c r="EE89" s="1903" t="s">
        <v>527</v>
      </c>
      <c r="EF89" s="1903"/>
      <c r="EG89" s="1903"/>
      <c r="EH89" s="1903"/>
      <c r="EI89" s="1903"/>
      <c r="EJ89" s="1903"/>
      <c r="EK89" s="1903"/>
      <c r="EL89" s="1903"/>
      <c r="EM89" s="1904"/>
      <c r="EP89" s="71" t="s">
        <v>129</v>
      </c>
      <c r="EQ89" s="1903" t="s">
        <v>527</v>
      </c>
      <c r="ER89" s="1903"/>
      <c r="ES89" s="1903"/>
      <c r="ET89" s="1903"/>
      <c r="EU89" s="1903"/>
      <c r="EV89" s="1903"/>
      <c r="EW89" s="1903"/>
      <c r="EX89" s="1903"/>
      <c r="EY89" s="1904"/>
      <c r="FB89" s="71" t="s">
        <v>129</v>
      </c>
      <c r="FC89" s="1903" t="s">
        <v>527</v>
      </c>
      <c r="FD89" s="1903"/>
      <c r="FE89" s="1903"/>
      <c r="FF89" s="1903"/>
      <c r="FG89" s="1903"/>
      <c r="FH89" s="1903"/>
      <c r="FI89" s="1903"/>
      <c r="FJ89" s="1903"/>
      <c r="FK89" s="1904"/>
      <c r="FN89" s="71" t="s">
        <v>129</v>
      </c>
      <c r="FO89" s="1903" t="s">
        <v>527</v>
      </c>
      <c r="FP89" s="1903"/>
      <c r="FQ89" s="1903"/>
      <c r="FR89" s="1903"/>
      <c r="FS89" s="1903"/>
      <c r="FT89" s="1903"/>
      <c r="FU89" s="1903"/>
      <c r="FV89" s="1903"/>
      <c r="FW89" s="1904"/>
      <c r="FZ89" s="71" t="s">
        <v>129</v>
      </c>
      <c r="GA89" s="1903" t="s">
        <v>527</v>
      </c>
      <c r="GB89" s="1903"/>
      <c r="GC89" s="1903"/>
      <c r="GD89" s="1903"/>
      <c r="GE89" s="1903"/>
      <c r="GF89" s="1903"/>
      <c r="GG89" s="1903"/>
      <c r="GH89" s="1903"/>
      <c r="GI89" s="1904"/>
      <c r="GL89" s="71" t="s">
        <v>129</v>
      </c>
      <c r="GM89" s="1903" t="s">
        <v>527</v>
      </c>
      <c r="GN89" s="1903"/>
      <c r="GO89" s="1903"/>
      <c r="GP89" s="1903"/>
      <c r="GQ89" s="1903"/>
      <c r="GR89" s="1903"/>
      <c r="GS89" s="1903"/>
      <c r="GT89" s="1903"/>
      <c r="GU89" s="1904"/>
    </row>
    <row r="90" spans="2:204" s="1178" customFormat="1" ht="15" customHeight="1">
      <c r="B90" s="741">
        <v>1</v>
      </c>
      <c r="C90" s="1905" t="s">
        <v>511</v>
      </c>
      <c r="D90" s="1905"/>
      <c r="E90" s="1905"/>
      <c r="F90" s="1905"/>
      <c r="G90" s="1905"/>
      <c r="H90" s="1165" t="s">
        <v>512</v>
      </c>
      <c r="I90" s="527">
        <f>'1.10. OZE'!J19</f>
        <v>0</v>
      </c>
      <c r="J90" s="1906" t="s">
        <v>257</v>
      </c>
      <c r="K90" s="1907"/>
      <c r="M90" s="1180"/>
      <c r="N90" s="741">
        <v>1</v>
      </c>
      <c r="O90" s="1940" t="s">
        <v>511</v>
      </c>
      <c r="P90" s="1940"/>
      <c r="Q90" s="1940"/>
      <c r="R90" s="1940"/>
      <c r="S90" s="1940"/>
      <c r="T90" s="1165" t="s">
        <v>512</v>
      </c>
      <c r="U90" s="527">
        <f>I90</f>
        <v>0</v>
      </c>
      <c r="V90" s="1906" t="s">
        <v>257</v>
      </c>
      <c r="W90" s="1907"/>
      <c r="Z90" s="741">
        <v>1</v>
      </c>
      <c r="AA90" s="1940" t="s">
        <v>511</v>
      </c>
      <c r="AB90" s="1940"/>
      <c r="AC90" s="1940"/>
      <c r="AD90" s="1940"/>
      <c r="AE90" s="1940"/>
      <c r="AF90" s="1165" t="s">
        <v>512</v>
      </c>
      <c r="AG90" s="527">
        <f>U90</f>
        <v>0</v>
      </c>
      <c r="AH90" s="1906" t="s">
        <v>257</v>
      </c>
      <c r="AI90" s="1907"/>
      <c r="AL90" s="741">
        <v>1</v>
      </c>
      <c r="AM90" s="1940" t="s">
        <v>511</v>
      </c>
      <c r="AN90" s="1940"/>
      <c r="AO90" s="1940"/>
      <c r="AP90" s="1940"/>
      <c r="AQ90" s="1940"/>
      <c r="AR90" s="1165" t="s">
        <v>512</v>
      </c>
      <c r="AS90" s="527">
        <f>AG90</f>
        <v>0</v>
      </c>
      <c r="AT90" s="1906" t="s">
        <v>257</v>
      </c>
      <c r="AU90" s="1907"/>
      <c r="AX90" s="741">
        <v>1</v>
      </c>
      <c r="AY90" s="1940" t="s">
        <v>511</v>
      </c>
      <c r="AZ90" s="1940"/>
      <c r="BA90" s="1940"/>
      <c r="BB90" s="1940"/>
      <c r="BC90" s="1940"/>
      <c r="BD90" s="1165" t="s">
        <v>512</v>
      </c>
      <c r="BE90" s="527">
        <f>AS90</f>
        <v>0</v>
      </c>
      <c r="BF90" s="1906" t="s">
        <v>257</v>
      </c>
      <c r="BG90" s="1907"/>
      <c r="BJ90" s="741">
        <v>1</v>
      </c>
      <c r="BK90" s="1940" t="s">
        <v>511</v>
      </c>
      <c r="BL90" s="1940"/>
      <c r="BM90" s="1940"/>
      <c r="BN90" s="1940"/>
      <c r="BO90" s="1940"/>
      <c r="BP90" s="1165" t="s">
        <v>512</v>
      </c>
      <c r="BQ90" s="527">
        <f>BE90</f>
        <v>0</v>
      </c>
      <c r="BR90" s="1906" t="s">
        <v>257</v>
      </c>
      <c r="BS90" s="1907"/>
      <c r="BV90" s="741">
        <v>1</v>
      </c>
      <c r="BW90" s="1940" t="s">
        <v>511</v>
      </c>
      <c r="BX90" s="1940"/>
      <c r="BY90" s="1940"/>
      <c r="BZ90" s="1940"/>
      <c r="CA90" s="1940"/>
      <c r="CB90" s="1165" t="s">
        <v>512</v>
      </c>
      <c r="CC90" s="527">
        <f>BQ90</f>
        <v>0</v>
      </c>
      <c r="CD90" s="1906" t="s">
        <v>257</v>
      </c>
      <c r="CE90" s="1907"/>
      <c r="CH90" s="741">
        <v>1</v>
      </c>
      <c r="CI90" s="1940" t="s">
        <v>511</v>
      </c>
      <c r="CJ90" s="1940"/>
      <c r="CK90" s="1940"/>
      <c r="CL90" s="1940"/>
      <c r="CM90" s="1940"/>
      <c r="CN90" s="1165" t="s">
        <v>512</v>
      </c>
      <c r="CO90" s="527">
        <f>CC90</f>
        <v>0</v>
      </c>
      <c r="CP90" s="1906" t="s">
        <v>257</v>
      </c>
      <c r="CQ90" s="1907"/>
      <c r="CT90" s="741">
        <v>1</v>
      </c>
      <c r="CU90" s="1940" t="s">
        <v>511</v>
      </c>
      <c r="CV90" s="1940"/>
      <c r="CW90" s="1940"/>
      <c r="CX90" s="1940"/>
      <c r="CY90" s="1940"/>
      <c r="CZ90" s="1165" t="s">
        <v>512</v>
      </c>
      <c r="DA90" s="527">
        <f>CO90</f>
        <v>0</v>
      </c>
      <c r="DB90" s="1906" t="s">
        <v>257</v>
      </c>
      <c r="DC90" s="1907"/>
      <c r="DF90" s="741">
        <v>1</v>
      </c>
      <c r="DG90" s="1940" t="s">
        <v>511</v>
      </c>
      <c r="DH90" s="1940"/>
      <c r="DI90" s="1940"/>
      <c r="DJ90" s="1940"/>
      <c r="DK90" s="1940"/>
      <c r="DL90" s="1165" t="s">
        <v>512</v>
      </c>
      <c r="DM90" s="527">
        <f>DA90</f>
        <v>0</v>
      </c>
      <c r="DN90" s="1906" t="s">
        <v>257</v>
      </c>
      <c r="DO90" s="1907"/>
      <c r="DR90" s="741">
        <v>1</v>
      </c>
      <c r="DS90" s="1998" t="s">
        <v>511</v>
      </c>
      <c r="DT90" s="1940"/>
      <c r="DU90" s="1940"/>
      <c r="DV90" s="1940"/>
      <c r="DW90" s="1940"/>
      <c r="DX90" s="1165" t="s">
        <v>512</v>
      </c>
      <c r="DY90" s="943">
        <f>'1.10. OZE'!T19</f>
        <v>0</v>
      </c>
      <c r="DZ90" s="1906" t="s">
        <v>257</v>
      </c>
      <c r="EA90" s="1907"/>
      <c r="ED90" s="741">
        <v>1</v>
      </c>
      <c r="EE90" s="1940" t="s">
        <v>511</v>
      </c>
      <c r="EF90" s="1940"/>
      <c r="EG90" s="1940"/>
      <c r="EH90" s="1940"/>
      <c r="EI90" s="1940"/>
      <c r="EJ90" s="1165" t="s">
        <v>512</v>
      </c>
      <c r="EK90" s="943">
        <f>DY90</f>
        <v>0</v>
      </c>
      <c r="EL90" s="1906" t="s">
        <v>257</v>
      </c>
      <c r="EM90" s="1907"/>
      <c r="EP90" s="741">
        <v>1</v>
      </c>
      <c r="EQ90" s="1940" t="s">
        <v>511</v>
      </c>
      <c r="ER90" s="1940"/>
      <c r="ES90" s="1940"/>
      <c r="ET90" s="1940"/>
      <c r="EU90" s="1940"/>
      <c r="EV90" s="1165" t="s">
        <v>512</v>
      </c>
      <c r="EW90" s="943">
        <f>EK90</f>
        <v>0</v>
      </c>
      <c r="EX90" s="1906" t="s">
        <v>257</v>
      </c>
      <c r="EY90" s="1907"/>
      <c r="FB90" s="741">
        <v>1</v>
      </c>
      <c r="FC90" s="1940" t="s">
        <v>511</v>
      </c>
      <c r="FD90" s="1940"/>
      <c r="FE90" s="1940"/>
      <c r="FF90" s="1940"/>
      <c r="FG90" s="1940"/>
      <c r="FH90" s="1165" t="s">
        <v>512</v>
      </c>
      <c r="FI90" s="943">
        <f>EW90</f>
        <v>0</v>
      </c>
      <c r="FJ90" s="1906" t="s">
        <v>257</v>
      </c>
      <c r="FK90" s="1907"/>
      <c r="FN90" s="741">
        <v>1</v>
      </c>
      <c r="FO90" s="1940" t="s">
        <v>511</v>
      </c>
      <c r="FP90" s="1940"/>
      <c r="FQ90" s="1940"/>
      <c r="FR90" s="1940"/>
      <c r="FS90" s="1940"/>
      <c r="FT90" s="1165" t="s">
        <v>512</v>
      </c>
      <c r="FU90" s="943">
        <f>FI90</f>
        <v>0</v>
      </c>
      <c r="FV90" s="1906" t="s">
        <v>257</v>
      </c>
      <c r="FW90" s="1907"/>
      <c r="FZ90" s="741">
        <v>1</v>
      </c>
      <c r="GA90" s="1940" t="s">
        <v>511</v>
      </c>
      <c r="GB90" s="1940"/>
      <c r="GC90" s="1940"/>
      <c r="GD90" s="1940"/>
      <c r="GE90" s="1940"/>
      <c r="GF90" s="1165" t="s">
        <v>512</v>
      </c>
      <c r="GG90" s="943">
        <f>FU90</f>
        <v>0</v>
      </c>
      <c r="GH90" s="1906" t="s">
        <v>257</v>
      </c>
      <c r="GI90" s="1907"/>
      <c r="GL90" s="741">
        <v>1</v>
      </c>
      <c r="GM90" s="1940" t="s">
        <v>511</v>
      </c>
      <c r="GN90" s="1940"/>
      <c r="GO90" s="1940"/>
      <c r="GP90" s="1940"/>
      <c r="GQ90" s="1940"/>
      <c r="GR90" s="1165" t="s">
        <v>512</v>
      </c>
      <c r="GS90" s="943">
        <f>GG90</f>
        <v>0</v>
      </c>
      <c r="GT90" s="1906" t="s">
        <v>257</v>
      </c>
      <c r="GU90" s="1907"/>
    </row>
    <row r="91" spans="2:204" s="1178" customFormat="1" ht="15" customHeight="1">
      <c r="B91" s="789">
        <v>2</v>
      </c>
      <c r="C91" s="1914" t="s">
        <v>528</v>
      </c>
      <c r="D91" s="1914"/>
      <c r="E91" s="1915"/>
      <c r="F91" s="1915"/>
      <c r="G91" s="1915"/>
      <c r="H91" s="1166" t="s">
        <v>529</v>
      </c>
      <c r="I91" s="493">
        <f>'1.10. OZE'!J21</f>
        <v>0</v>
      </c>
      <c r="J91" s="1912" t="s">
        <v>302</v>
      </c>
      <c r="K91" s="1913"/>
      <c r="M91" s="1180"/>
      <c r="N91" s="789">
        <v>2</v>
      </c>
      <c r="O91" s="1925" t="s">
        <v>528</v>
      </c>
      <c r="P91" s="1925"/>
      <c r="Q91" s="1941"/>
      <c r="R91" s="1941"/>
      <c r="S91" s="1941"/>
      <c r="T91" s="1166" t="s">
        <v>529</v>
      </c>
      <c r="U91" s="493">
        <f>I91</f>
        <v>0</v>
      </c>
      <c r="V91" s="1912" t="s">
        <v>302</v>
      </c>
      <c r="W91" s="1913"/>
      <c r="Z91" s="789">
        <v>2</v>
      </c>
      <c r="AA91" s="1925" t="s">
        <v>528</v>
      </c>
      <c r="AB91" s="1925"/>
      <c r="AC91" s="1941"/>
      <c r="AD91" s="1941"/>
      <c r="AE91" s="1941"/>
      <c r="AF91" s="1166" t="s">
        <v>529</v>
      </c>
      <c r="AG91" s="493">
        <f>U91</f>
        <v>0</v>
      </c>
      <c r="AH91" s="1912" t="s">
        <v>302</v>
      </c>
      <c r="AI91" s="1913"/>
      <c r="AL91" s="789">
        <v>2</v>
      </c>
      <c r="AM91" s="1925" t="s">
        <v>528</v>
      </c>
      <c r="AN91" s="1925"/>
      <c r="AO91" s="1941"/>
      <c r="AP91" s="1941"/>
      <c r="AQ91" s="1941"/>
      <c r="AR91" s="1166" t="s">
        <v>529</v>
      </c>
      <c r="AS91" s="493">
        <f>AG91</f>
        <v>0</v>
      </c>
      <c r="AT91" s="1912" t="s">
        <v>302</v>
      </c>
      <c r="AU91" s="1913"/>
      <c r="AX91" s="789">
        <v>2</v>
      </c>
      <c r="AY91" s="1925" t="s">
        <v>528</v>
      </c>
      <c r="AZ91" s="1925"/>
      <c r="BA91" s="1941"/>
      <c r="BB91" s="1941"/>
      <c r="BC91" s="1941"/>
      <c r="BD91" s="1166" t="s">
        <v>529</v>
      </c>
      <c r="BE91" s="493">
        <f>AS91</f>
        <v>0</v>
      </c>
      <c r="BF91" s="1912" t="s">
        <v>302</v>
      </c>
      <c r="BG91" s="1913"/>
      <c r="BJ91" s="789">
        <v>2</v>
      </c>
      <c r="BK91" s="1925" t="s">
        <v>528</v>
      </c>
      <c r="BL91" s="1925"/>
      <c r="BM91" s="1941"/>
      <c r="BN91" s="1941"/>
      <c r="BO91" s="1941"/>
      <c r="BP91" s="1166" t="s">
        <v>529</v>
      </c>
      <c r="BQ91" s="493">
        <f>BE91</f>
        <v>0</v>
      </c>
      <c r="BR91" s="1912" t="s">
        <v>302</v>
      </c>
      <c r="BS91" s="1913"/>
      <c r="BV91" s="789">
        <v>2</v>
      </c>
      <c r="BW91" s="1925" t="s">
        <v>528</v>
      </c>
      <c r="BX91" s="1925"/>
      <c r="BY91" s="1941"/>
      <c r="BZ91" s="1941"/>
      <c r="CA91" s="1941"/>
      <c r="CB91" s="1166" t="s">
        <v>529</v>
      </c>
      <c r="CC91" s="493">
        <f>BQ91</f>
        <v>0</v>
      </c>
      <c r="CD91" s="1912" t="s">
        <v>302</v>
      </c>
      <c r="CE91" s="1913"/>
      <c r="CH91" s="789">
        <v>2</v>
      </c>
      <c r="CI91" s="1925" t="s">
        <v>528</v>
      </c>
      <c r="CJ91" s="1925"/>
      <c r="CK91" s="1941"/>
      <c r="CL91" s="1941"/>
      <c r="CM91" s="1941"/>
      <c r="CN91" s="1166" t="s">
        <v>529</v>
      </c>
      <c r="CO91" s="493">
        <f>CC91</f>
        <v>0</v>
      </c>
      <c r="CP91" s="1912" t="s">
        <v>302</v>
      </c>
      <c r="CQ91" s="1913"/>
      <c r="CT91" s="789">
        <v>2</v>
      </c>
      <c r="CU91" s="1925" t="s">
        <v>528</v>
      </c>
      <c r="CV91" s="1925"/>
      <c r="CW91" s="1941"/>
      <c r="CX91" s="1941"/>
      <c r="CY91" s="1941"/>
      <c r="CZ91" s="1166" t="s">
        <v>529</v>
      </c>
      <c r="DA91" s="493">
        <f>CO91</f>
        <v>0</v>
      </c>
      <c r="DB91" s="1912" t="s">
        <v>302</v>
      </c>
      <c r="DC91" s="1913"/>
      <c r="DF91" s="789">
        <v>2</v>
      </c>
      <c r="DG91" s="1925" t="s">
        <v>528</v>
      </c>
      <c r="DH91" s="1925"/>
      <c r="DI91" s="1941"/>
      <c r="DJ91" s="1941"/>
      <c r="DK91" s="1941"/>
      <c r="DL91" s="1166" t="s">
        <v>529</v>
      </c>
      <c r="DM91" s="493">
        <f>DA91</f>
        <v>0</v>
      </c>
      <c r="DN91" s="1912" t="s">
        <v>302</v>
      </c>
      <c r="DO91" s="1913"/>
      <c r="DR91" s="789">
        <v>2</v>
      </c>
      <c r="DS91" s="1999" t="s">
        <v>528</v>
      </c>
      <c r="DT91" s="1925"/>
      <c r="DU91" s="1941"/>
      <c r="DV91" s="1941"/>
      <c r="DW91" s="1941"/>
      <c r="DX91" s="1166" t="s">
        <v>529</v>
      </c>
      <c r="DY91" s="493">
        <f>'1.10. OZE'!T21</f>
        <v>0</v>
      </c>
      <c r="DZ91" s="1912" t="s">
        <v>302</v>
      </c>
      <c r="EA91" s="1913"/>
      <c r="ED91" s="789">
        <v>2</v>
      </c>
      <c r="EE91" s="1925" t="s">
        <v>528</v>
      </c>
      <c r="EF91" s="1925"/>
      <c r="EG91" s="1941"/>
      <c r="EH91" s="1941"/>
      <c r="EI91" s="1941"/>
      <c r="EJ91" s="1166" t="s">
        <v>529</v>
      </c>
      <c r="EK91" s="493">
        <f>DY91</f>
        <v>0</v>
      </c>
      <c r="EL91" s="1912" t="s">
        <v>302</v>
      </c>
      <c r="EM91" s="1913"/>
      <c r="EP91" s="789">
        <v>2</v>
      </c>
      <c r="EQ91" s="1925" t="s">
        <v>528</v>
      </c>
      <c r="ER91" s="1925"/>
      <c r="ES91" s="1941"/>
      <c r="ET91" s="1941"/>
      <c r="EU91" s="1941"/>
      <c r="EV91" s="1166" t="s">
        <v>529</v>
      </c>
      <c r="EW91" s="493">
        <f>EK91</f>
        <v>0</v>
      </c>
      <c r="EX91" s="1912" t="s">
        <v>302</v>
      </c>
      <c r="EY91" s="1913"/>
      <c r="FB91" s="789">
        <v>2</v>
      </c>
      <c r="FC91" s="1925" t="s">
        <v>528</v>
      </c>
      <c r="FD91" s="1925"/>
      <c r="FE91" s="1941"/>
      <c r="FF91" s="1941"/>
      <c r="FG91" s="1941"/>
      <c r="FH91" s="1166" t="s">
        <v>529</v>
      </c>
      <c r="FI91" s="493">
        <f>EW91</f>
        <v>0</v>
      </c>
      <c r="FJ91" s="1912" t="s">
        <v>302</v>
      </c>
      <c r="FK91" s="1913"/>
      <c r="FN91" s="789">
        <v>2</v>
      </c>
      <c r="FO91" s="1925" t="s">
        <v>528</v>
      </c>
      <c r="FP91" s="1925"/>
      <c r="FQ91" s="1941"/>
      <c r="FR91" s="1941"/>
      <c r="FS91" s="1941"/>
      <c r="FT91" s="1166" t="s">
        <v>529</v>
      </c>
      <c r="FU91" s="493">
        <f>FI91</f>
        <v>0</v>
      </c>
      <c r="FV91" s="1912" t="s">
        <v>302</v>
      </c>
      <c r="FW91" s="1913"/>
      <c r="FZ91" s="789">
        <v>2</v>
      </c>
      <c r="GA91" s="1925" t="s">
        <v>528</v>
      </c>
      <c r="GB91" s="1925"/>
      <c r="GC91" s="1941"/>
      <c r="GD91" s="1941"/>
      <c r="GE91" s="1941"/>
      <c r="GF91" s="1166" t="s">
        <v>529</v>
      </c>
      <c r="GG91" s="493">
        <f>FU91</f>
        <v>0</v>
      </c>
      <c r="GH91" s="1912" t="s">
        <v>302</v>
      </c>
      <c r="GI91" s="1913"/>
      <c r="GL91" s="789">
        <v>2</v>
      </c>
      <c r="GM91" s="1925" t="s">
        <v>528</v>
      </c>
      <c r="GN91" s="1925"/>
      <c r="GO91" s="1941"/>
      <c r="GP91" s="1941"/>
      <c r="GQ91" s="1941"/>
      <c r="GR91" s="1166" t="s">
        <v>529</v>
      </c>
      <c r="GS91" s="493">
        <f>GG91</f>
        <v>0</v>
      </c>
      <c r="GT91" s="1912" t="s">
        <v>302</v>
      </c>
      <c r="GU91" s="1913"/>
    </row>
    <row r="92" spans="2:204" s="1178" customFormat="1" ht="15" customHeight="1">
      <c r="B92" s="789">
        <v>3</v>
      </c>
      <c r="C92" s="1914" t="s">
        <v>327</v>
      </c>
      <c r="D92" s="1914"/>
      <c r="E92" s="1915"/>
      <c r="F92" s="1915"/>
      <c r="G92" s="1915"/>
      <c r="H92" s="1192" t="s">
        <v>328</v>
      </c>
      <c r="I92" s="493">
        <f>'1.10. OZE'!J22</f>
        <v>0</v>
      </c>
      <c r="J92" s="1866" t="s">
        <v>289</v>
      </c>
      <c r="K92" s="1916"/>
      <c r="L92" s="1186"/>
      <c r="M92" s="1180"/>
      <c r="N92" s="789">
        <v>3</v>
      </c>
      <c r="O92" s="1925" t="s">
        <v>327</v>
      </c>
      <c r="P92" s="1925"/>
      <c r="Q92" s="1941"/>
      <c r="R92" s="1941"/>
      <c r="S92" s="1941"/>
      <c r="T92" s="1192" t="s">
        <v>328</v>
      </c>
      <c r="U92" s="493">
        <f>I92</f>
        <v>0</v>
      </c>
      <c r="V92" s="1866" t="s">
        <v>289</v>
      </c>
      <c r="W92" s="1916"/>
      <c r="X92" s="1186"/>
      <c r="Z92" s="789">
        <v>3</v>
      </c>
      <c r="AA92" s="1925" t="s">
        <v>327</v>
      </c>
      <c r="AB92" s="1925"/>
      <c r="AC92" s="1941"/>
      <c r="AD92" s="1941"/>
      <c r="AE92" s="1941"/>
      <c r="AF92" s="1192" t="s">
        <v>328</v>
      </c>
      <c r="AG92" s="493">
        <f>U92</f>
        <v>0</v>
      </c>
      <c r="AH92" s="1866" t="s">
        <v>289</v>
      </c>
      <c r="AI92" s="1916"/>
      <c r="AJ92" s="1186"/>
      <c r="AL92" s="789">
        <v>3</v>
      </c>
      <c r="AM92" s="1925" t="s">
        <v>327</v>
      </c>
      <c r="AN92" s="1925"/>
      <c r="AO92" s="1941"/>
      <c r="AP92" s="1941"/>
      <c r="AQ92" s="1941"/>
      <c r="AR92" s="1192" t="s">
        <v>328</v>
      </c>
      <c r="AS92" s="493">
        <f>AG92</f>
        <v>0</v>
      </c>
      <c r="AT92" s="1866" t="s">
        <v>289</v>
      </c>
      <c r="AU92" s="1916"/>
      <c r="AV92" s="1186"/>
      <c r="AX92" s="789">
        <v>3</v>
      </c>
      <c r="AY92" s="1925" t="s">
        <v>327</v>
      </c>
      <c r="AZ92" s="1925"/>
      <c r="BA92" s="1941"/>
      <c r="BB92" s="1941"/>
      <c r="BC92" s="1941"/>
      <c r="BD92" s="1192" t="s">
        <v>328</v>
      </c>
      <c r="BE92" s="493">
        <f>AS92</f>
        <v>0</v>
      </c>
      <c r="BF92" s="1866" t="s">
        <v>289</v>
      </c>
      <c r="BG92" s="1916"/>
      <c r="BH92" s="1186"/>
      <c r="BJ92" s="789">
        <v>3</v>
      </c>
      <c r="BK92" s="1925" t="s">
        <v>327</v>
      </c>
      <c r="BL92" s="1925"/>
      <c r="BM92" s="1941"/>
      <c r="BN92" s="1941"/>
      <c r="BO92" s="1941"/>
      <c r="BP92" s="1192" t="s">
        <v>328</v>
      </c>
      <c r="BQ92" s="493">
        <f>BE92</f>
        <v>0</v>
      </c>
      <c r="BR92" s="1866" t="s">
        <v>289</v>
      </c>
      <c r="BS92" s="1916"/>
      <c r="BT92" s="1186"/>
      <c r="BV92" s="789">
        <v>3</v>
      </c>
      <c r="BW92" s="1925" t="s">
        <v>327</v>
      </c>
      <c r="BX92" s="1925"/>
      <c r="BY92" s="1941"/>
      <c r="BZ92" s="1941"/>
      <c r="CA92" s="1941"/>
      <c r="CB92" s="1192" t="s">
        <v>328</v>
      </c>
      <c r="CC92" s="493">
        <f>BQ92</f>
        <v>0</v>
      </c>
      <c r="CD92" s="1866" t="s">
        <v>289</v>
      </c>
      <c r="CE92" s="1916"/>
      <c r="CF92" s="1186"/>
      <c r="CH92" s="789">
        <v>3</v>
      </c>
      <c r="CI92" s="1925" t="s">
        <v>327</v>
      </c>
      <c r="CJ92" s="1925"/>
      <c r="CK92" s="1941"/>
      <c r="CL92" s="1941"/>
      <c r="CM92" s="1941"/>
      <c r="CN92" s="1192" t="s">
        <v>328</v>
      </c>
      <c r="CO92" s="493">
        <f>CC92</f>
        <v>0</v>
      </c>
      <c r="CP92" s="1866" t="s">
        <v>289</v>
      </c>
      <c r="CQ92" s="1916"/>
      <c r="CR92" s="1186"/>
      <c r="CT92" s="789">
        <v>3</v>
      </c>
      <c r="CU92" s="1925" t="s">
        <v>327</v>
      </c>
      <c r="CV92" s="1925"/>
      <c r="CW92" s="1941"/>
      <c r="CX92" s="1941"/>
      <c r="CY92" s="1941"/>
      <c r="CZ92" s="1192" t="s">
        <v>328</v>
      </c>
      <c r="DA92" s="493">
        <f>CO92</f>
        <v>0</v>
      </c>
      <c r="DB92" s="1866" t="s">
        <v>289</v>
      </c>
      <c r="DC92" s="1916"/>
      <c r="DD92" s="1186"/>
      <c r="DF92" s="789">
        <v>3</v>
      </c>
      <c r="DG92" s="1925" t="s">
        <v>327</v>
      </c>
      <c r="DH92" s="1925"/>
      <c r="DI92" s="1941"/>
      <c r="DJ92" s="1941"/>
      <c r="DK92" s="1941"/>
      <c r="DL92" s="1192" t="s">
        <v>328</v>
      </c>
      <c r="DM92" s="493">
        <f>DA92</f>
        <v>0</v>
      </c>
      <c r="DN92" s="1866" t="s">
        <v>289</v>
      </c>
      <c r="DO92" s="1916"/>
      <c r="DP92" s="1186"/>
      <c r="DR92" s="789">
        <v>3</v>
      </c>
      <c r="DS92" s="1999" t="s">
        <v>327</v>
      </c>
      <c r="DT92" s="1925"/>
      <c r="DU92" s="1941"/>
      <c r="DV92" s="1941"/>
      <c r="DW92" s="1941"/>
      <c r="DX92" s="1192" t="s">
        <v>328</v>
      </c>
      <c r="DY92" s="493">
        <f>'1.10. OZE'!T22</f>
        <v>0</v>
      </c>
      <c r="DZ92" s="1866" t="s">
        <v>289</v>
      </c>
      <c r="EA92" s="1916"/>
      <c r="EB92" s="1186"/>
      <c r="ED92" s="789">
        <v>3</v>
      </c>
      <c r="EE92" s="1925" t="s">
        <v>327</v>
      </c>
      <c r="EF92" s="1925"/>
      <c r="EG92" s="1941"/>
      <c r="EH92" s="1941"/>
      <c r="EI92" s="1941"/>
      <c r="EJ92" s="1192" t="s">
        <v>328</v>
      </c>
      <c r="EK92" s="493">
        <f>DY92</f>
        <v>0</v>
      </c>
      <c r="EL92" s="1866" t="s">
        <v>289</v>
      </c>
      <c r="EM92" s="1916"/>
      <c r="EN92" s="1186"/>
      <c r="EP92" s="789">
        <v>3</v>
      </c>
      <c r="EQ92" s="1925" t="s">
        <v>327</v>
      </c>
      <c r="ER92" s="1925"/>
      <c r="ES92" s="1941"/>
      <c r="ET92" s="1941"/>
      <c r="EU92" s="1941"/>
      <c r="EV92" s="1192" t="s">
        <v>328</v>
      </c>
      <c r="EW92" s="493">
        <f>EK92</f>
        <v>0</v>
      </c>
      <c r="EX92" s="1866" t="s">
        <v>289</v>
      </c>
      <c r="EY92" s="1916"/>
      <c r="EZ92" s="1186"/>
      <c r="FB92" s="789">
        <v>3</v>
      </c>
      <c r="FC92" s="1925" t="s">
        <v>327</v>
      </c>
      <c r="FD92" s="1925"/>
      <c r="FE92" s="1941"/>
      <c r="FF92" s="1941"/>
      <c r="FG92" s="1941"/>
      <c r="FH92" s="1192" t="s">
        <v>328</v>
      </c>
      <c r="FI92" s="493">
        <f>EW92</f>
        <v>0</v>
      </c>
      <c r="FJ92" s="1866" t="s">
        <v>289</v>
      </c>
      <c r="FK92" s="1916"/>
      <c r="FL92" s="1186"/>
      <c r="FN92" s="789">
        <v>3</v>
      </c>
      <c r="FO92" s="1925" t="s">
        <v>327</v>
      </c>
      <c r="FP92" s="1925"/>
      <c r="FQ92" s="1941"/>
      <c r="FR92" s="1941"/>
      <c r="FS92" s="1941"/>
      <c r="FT92" s="1192" t="s">
        <v>328</v>
      </c>
      <c r="FU92" s="493">
        <f>FI92</f>
        <v>0</v>
      </c>
      <c r="FV92" s="1866" t="s">
        <v>289</v>
      </c>
      <c r="FW92" s="1916"/>
      <c r="FX92" s="1186"/>
      <c r="FZ92" s="789">
        <v>3</v>
      </c>
      <c r="GA92" s="1925" t="s">
        <v>327</v>
      </c>
      <c r="GB92" s="1925"/>
      <c r="GC92" s="1941"/>
      <c r="GD92" s="1941"/>
      <c r="GE92" s="1941"/>
      <c r="GF92" s="1192" t="s">
        <v>328</v>
      </c>
      <c r="GG92" s="493">
        <f>FU92</f>
        <v>0</v>
      </c>
      <c r="GH92" s="1866" t="s">
        <v>289</v>
      </c>
      <c r="GI92" s="1916"/>
      <c r="GJ92" s="1186"/>
      <c r="GL92" s="789">
        <v>3</v>
      </c>
      <c r="GM92" s="1925" t="s">
        <v>327</v>
      </c>
      <c r="GN92" s="1925"/>
      <c r="GO92" s="1941"/>
      <c r="GP92" s="1941"/>
      <c r="GQ92" s="1941"/>
      <c r="GR92" s="1192" t="s">
        <v>328</v>
      </c>
      <c r="GS92" s="493">
        <f>GG92</f>
        <v>0</v>
      </c>
      <c r="GT92" s="1866" t="s">
        <v>289</v>
      </c>
      <c r="GU92" s="1916"/>
      <c r="GV92" s="1186"/>
    </row>
    <row r="93" spans="2:204" s="1178" customFormat="1" ht="15" customHeight="1">
      <c r="B93" s="789">
        <v>4</v>
      </c>
      <c r="C93" s="1914" t="s">
        <v>530</v>
      </c>
      <c r="D93" s="1914"/>
      <c r="E93" s="1915"/>
      <c r="F93" s="1915"/>
      <c r="G93" s="1915"/>
      <c r="H93" s="1166" t="s">
        <v>531</v>
      </c>
      <c r="I93" s="493">
        <f>'1.10. OZE'!J23</f>
        <v>0</v>
      </c>
      <c r="J93" s="1912" t="s">
        <v>302</v>
      </c>
      <c r="K93" s="1913"/>
      <c r="M93" s="1180"/>
      <c r="N93" s="789">
        <v>4</v>
      </c>
      <c r="O93" s="1925" t="s">
        <v>530</v>
      </c>
      <c r="P93" s="1925"/>
      <c r="Q93" s="1941"/>
      <c r="R93" s="1941"/>
      <c r="S93" s="1941"/>
      <c r="T93" s="1166" t="s">
        <v>531</v>
      </c>
      <c r="U93" s="493">
        <f>I93</f>
        <v>0</v>
      </c>
      <c r="V93" s="1912" t="s">
        <v>302</v>
      </c>
      <c r="W93" s="1913"/>
      <c r="Z93" s="789">
        <v>4</v>
      </c>
      <c r="AA93" s="1925" t="s">
        <v>530</v>
      </c>
      <c r="AB93" s="1925"/>
      <c r="AC93" s="1941"/>
      <c r="AD93" s="1941"/>
      <c r="AE93" s="1941"/>
      <c r="AF93" s="1166" t="s">
        <v>531</v>
      </c>
      <c r="AG93" s="493">
        <f>U93</f>
        <v>0</v>
      </c>
      <c r="AH93" s="1912" t="s">
        <v>302</v>
      </c>
      <c r="AI93" s="1913"/>
      <c r="AL93" s="789">
        <v>4</v>
      </c>
      <c r="AM93" s="1925" t="s">
        <v>530</v>
      </c>
      <c r="AN93" s="1925"/>
      <c r="AO93" s="1941"/>
      <c r="AP93" s="1941"/>
      <c r="AQ93" s="1941"/>
      <c r="AR93" s="1166" t="s">
        <v>531</v>
      </c>
      <c r="AS93" s="493">
        <f>AG93</f>
        <v>0</v>
      </c>
      <c r="AT93" s="1912" t="s">
        <v>302</v>
      </c>
      <c r="AU93" s="1913"/>
      <c r="AX93" s="789">
        <v>4</v>
      </c>
      <c r="AY93" s="1925" t="s">
        <v>530</v>
      </c>
      <c r="AZ93" s="1925"/>
      <c r="BA93" s="1941"/>
      <c r="BB93" s="1941"/>
      <c r="BC93" s="1941"/>
      <c r="BD93" s="1166" t="s">
        <v>531</v>
      </c>
      <c r="BE93" s="493">
        <f>AS93</f>
        <v>0</v>
      </c>
      <c r="BF93" s="1912" t="s">
        <v>302</v>
      </c>
      <c r="BG93" s="1913"/>
      <c r="BJ93" s="789">
        <v>4</v>
      </c>
      <c r="BK93" s="1925" t="s">
        <v>530</v>
      </c>
      <c r="BL93" s="1925"/>
      <c r="BM93" s="1941"/>
      <c r="BN93" s="1941"/>
      <c r="BO93" s="1941"/>
      <c r="BP93" s="1166" t="s">
        <v>531</v>
      </c>
      <c r="BQ93" s="493">
        <f>BE93</f>
        <v>0</v>
      </c>
      <c r="BR93" s="1912" t="s">
        <v>302</v>
      </c>
      <c r="BS93" s="1913"/>
      <c r="BV93" s="789">
        <v>4</v>
      </c>
      <c r="BW93" s="1925" t="s">
        <v>530</v>
      </c>
      <c r="BX93" s="1925"/>
      <c r="BY93" s="1941"/>
      <c r="BZ93" s="1941"/>
      <c r="CA93" s="1941"/>
      <c r="CB93" s="1166" t="s">
        <v>531</v>
      </c>
      <c r="CC93" s="493">
        <f>BQ93</f>
        <v>0</v>
      </c>
      <c r="CD93" s="1912" t="s">
        <v>302</v>
      </c>
      <c r="CE93" s="1913"/>
      <c r="CH93" s="789">
        <v>4</v>
      </c>
      <c r="CI93" s="1925" t="s">
        <v>530</v>
      </c>
      <c r="CJ93" s="1925"/>
      <c r="CK93" s="1941"/>
      <c r="CL93" s="1941"/>
      <c r="CM93" s="1941"/>
      <c r="CN93" s="1166" t="s">
        <v>531</v>
      </c>
      <c r="CO93" s="493">
        <f>CC93</f>
        <v>0</v>
      </c>
      <c r="CP93" s="1912" t="s">
        <v>302</v>
      </c>
      <c r="CQ93" s="1913"/>
      <c r="CT93" s="789">
        <v>4</v>
      </c>
      <c r="CU93" s="1925" t="s">
        <v>530</v>
      </c>
      <c r="CV93" s="1925"/>
      <c r="CW93" s="1941"/>
      <c r="CX93" s="1941"/>
      <c r="CY93" s="1941"/>
      <c r="CZ93" s="1166" t="s">
        <v>531</v>
      </c>
      <c r="DA93" s="493">
        <f>CO93</f>
        <v>0</v>
      </c>
      <c r="DB93" s="1912" t="s">
        <v>302</v>
      </c>
      <c r="DC93" s="1913"/>
      <c r="DF93" s="789">
        <v>4</v>
      </c>
      <c r="DG93" s="1925" t="s">
        <v>530</v>
      </c>
      <c r="DH93" s="1925"/>
      <c r="DI93" s="1941"/>
      <c r="DJ93" s="1941"/>
      <c r="DK93" s="1941"/>
      <c r="DL93" s="1166" t="s">
        <v>531</v>
      </c>
      <c r="DM93" s="493">
        <f>DA93</f>
        <v>0</v>
      </c>
      <c r="DN93" s="1912" t="s">
        <v>302</v>
      </c>
      <c r="DO93" s="1913"/>
      <c r="DR93" s="789">
        <v>4</v>
      </c>
      <c r="DS93" s="1999" t="s">
        <v>530</v>
      </c>
      <c r="DT93" s="1925"/>
      <c r="DU93" s="1941"/>
      <c r="DV93" s="1941"/>
      <c r="DW93" s="1941"/>
      <c r="DX93" s="1166" t="s">
        <v>531</v>
      </c>
      <c r="DY93" s="493">
        <f>'1.10. OZE'!T23</f>
        <v>0</v>
      </c>
      <c r="DZ93" s="1912" t="s">
        <v>302</v>
      </c>
      <c r="EA93" s="1913"/>
      <c r="ED93" s="789">
        <v>4</v>
      </c>
      <c r="EE93" s="1925" t="s">
        <v>530</v>
      </c>
      <c r="EF93" s="1925"/>
      <c r="EG93" s="1941"/>
      <c r="EH93" s="1941"/>
      <c r="EI93" s="1941"/>
      <c r="EJ93" s="1166" t="s">
        <v>531</v>
      </c>
      <c r="EK93" s="493">
        <f>DY93</f>
        <v>0</v>
      </c>
      <c r="EL93" s="1912" t="s">
        <v>302</v>
      </c>
      <c r="EM93" s="1913"/>
      <c r="EP93" s="789">
        <v>4</v>
      </c>
      <c r="EQ93" s="1925" t="s">
        <v>530</v>
      </c>
      <c r="ER93" s="1925"/>
      <c r="ES93" s="1941"/>
      <c r="ET93" s="1941"/>
      <c r="EU93" s="1941"/>
      <c r="EV93" s="1166" t="s">
        <v>531</v>
      </c>
      <c r="EW93" s="493">
        <f>EK93</f>
        <v>0</v>
      </c>
      <c r="EX93" s="1912" t="s">
        <v>302</v>
      </c>
      <c r="EY93" s="1913"/>
      <c r="FB93" s="789">
        <v>4</v>
      </c>
      <c r="FC93" s="1925" t="s">
        <v>530</v>
      </c>
      <c r="FD93" s="1925"/>
      <c r="FE93" s="1941"/>
      <c r="FF93" s="1941"/>
      <c r="FG93" s="1941"/>
      <c r="FH93" s="1166" t="s">
        <v>531</v>
      </c>
      <c r="FI93" s="493">
        <f>EW93</f>
        <v>0</v>
      </c>
      <c r="FJ93" s="1912" t="s">
        <v>302</v>
      </c>
      <c r="FK93" s="1913"/>
      <c r="FN93" s="789">
        <v>4</v>
      </c>
      <c r="FO93" s="1925" t="s">
        <v>530</v>
      </c>
      <c r="FP93" s="1925"/>
      <c r="FQ93" s="1941"/>
      <c r="FR93" s="1941"/>
      <c r="FS93" s="1941"/>
      <c r="FT93" s="1166" t="s">
        <v>531</v>
      </c>
      <c r="FU93" s="493">
        <f>FI93</f>
        <v>0</v>
      </c>
      <c r="FV93" s="1912" t="s">
        <v>302</v>
      </c>
      <c r="FW93" s="1913"/>
      <c r="FZ93" s="789">
        <v>4</v>
      </c>
      <c r="GA93" s="1925" t="s">
        <v>530</v>
      </c>
      <c r="GB93" s="1925"/>
      <c r="GC93" s="1941"/>
      <c r="GD93" s="1941"/>
      <c r="GE93" s="1941"/>
      <c r="GF93" s="1166" t="s">
        <v>531</v>
      </c>
      <c r="GG93" s="493">
        <f>FU93</f>
        <v>0</v>
      </c>
      <c r="GH93" s="1912" t="s">
        <v>302</v>
      </c>
      <c r="GI93" s="1913"/>
      <c r="GL93" s="789">
        <v>4</v>
      </c>
      <c r="GM93" s="1925" t="s">
        <v>530</v>
      </c>
      <c r="GN93" s="1925"/>
      <c r="GO93" s="1941"/>
      <c r="GP93" s="1941"/>
      <c r="GQ93" s="1941"/>
      <c r="GR93" s="1166" t="s">
        <v>531</v>
      </c>
      <c r="GS93" s="493">
        <f>GG93</f>
        <v>0</v>
      </c>
      <c r="GT93" s="1912" t="s">
        <v>302</v>
      </c>
      <c r="GU93" s="1913"/>
    </row>
    <row r="94" spans="2:204" s="1178" customFormat="1" ht="15" customHeight="1" thickBot="1">
      <c r="B94" s="790">
        <v>5</v>
      </c>
      <c r="C94" s="1917" t="s">
        <v>506</v>
      </c>
      <c r="D94" s="1917"/>
      <c r="E94" s="1917"/>
      <c r="F94" s="1917"/>
      <c r="G94" s="1917"/>
      <c r="H94" s="1204" t="s">
        <v>532</v>
      </c>
      <c r="I94" s="559">
        <f>'1.10. OZE'!J24</f>
        <v>0</v>
      </c>
      <c r="J94" s="1918" t="s">
        <v>302</v>
      </c>
      <c r="K94" s="1919"/>
      <c r="M94" s="1180"/>
      <c r="N94" s="790">
        <v>5</v>
      </c>
      <c r="O94" s="1942" t="s">
        <v>506</v>
      </c>
      <c r="P94" s="1942"/>
      <c r="Q94" s="1942"/>
      <c r="R94" s="1942"/>
      <c r="S94" s="1942"/>
      <c r="T94" s="1204" t="s">
        <v>532</v>
      </c>
      <c r="U94" s="559">
        <f>I94</f>
        <v>0</v>
      </c>
      <c r="V94" s="1918" t="s">
        <v>302</v>
      </c>
      <c r="W94" s="1919"/>
      <c r="Z94" s="790">
        <v>5</v>
      </c>
      <c r="AA94" s="1942" t="s">
        <v>506</v>
      </c>
      <c r="AB94" s="1942"/>
      <c r="AC94" s="1942"/>
      <c r="AD94" s="1942"/>
      <c r="AE94" s="1942"/>
      <c r="AF94" s="1204" t="s">
        <v>532</v>
      </c>
      <c r="AG94" s="559">
        <f>U94</f>
        <v>0</v>
      </c>
      <c r="AH94" s="1918" t="s">
        <v>302</v>
      </c>
      <c r="AI94" s="1919"/>
      <c r="AL94" s="790">
        <v>5</v>
      </c>
      <c r="AM94" s="1942" t="s">
        <v>506</v>
      </c>
      <c r="AN94" s="1942"/>
      <c r="AO94" s="1942"/>
      <c r="AP94" s="1942"/>
      <c r="AQ94" s="1942"/>
      <c r="AR94" s="1204" t="s">
        <v>532</v>
      </c>
      <c r="AS94" s="559">
        <f>AG94</f>
        <v>0</v>
      </c>
      <c r="AT94" s="1918" t="s">
        <v>302</v>
      </c>
      <c r="AU94" s="1919"/>
      <c r="AX94" s="790">
        <v>5</v>
      </c>
      <c r="AY94" s="1942" t="s">
        <v>506</v>
      </c>
      <c r="AZ94" s="1942"/>
      <c r="BA94" s="1942"/>
      <c r="BB94" s="1942"/>
      <c r="BC94" s="1942"/>
      <c r="BD94" s="1204" t="s">
        <v>532</v>
      </c>
      <c r="BE94" s="559">
        <f>AS94</f>
        <v>0</v>
      </c>
      <c r="BF94" s="1918" t="s">
        <v>302</v>
      </c>
      <c r="BG94" s="1919"/>
      <c r="BJ94" s="790">
        <v>5</v>
      </c>
      <c r="BK94" s="1942" t="s">
        <v>506</v>
      </c>
      <c r="BL94" s="1942"/>
      <c r="BM94" s="1942"/>
      <c r="BN94" s="1942"/>
      <c r="BO94" s="1942"/>
      <c r="BP94" s="1204" t="s">
        <v>532</v>
      </c>
      <c r="BQ94" s="559">
        <f>BE94</f>
        <v>0</v>
      </c>
      <c r="BR94" s="1918" t="s">
        <v>302</v>
      </c>
      <c r="BS94" s="1919"/>
      <c r="BV94" s="790">
        <v>5</v>
      </c>
      <c r="BW94" s="1942" t="s">
        <v>506</v>
      </c>
      <c r="BX94" s="1942"/>
      <c r="BY94" s="1942"/>
      <c r="BZ94" s="1942"/>
      <c r="CA94" s="1942"/>
      <c r="CB94" s="1204" t="s">
        <v>532</v>
      </c>
      <c r="CC94" s="559">
        <f>BQ94</f>
        <v>0</v>
      </c>
      <c r="CD94" s="1918" t="s">
        <v>302</v>
      </c>
      <c r="CE94" s="1919"/>
      <c r="CH94" s="790">
        <v>5</v>
      </c>
      <c r="CI94" s="1942" t="s">
        <v>506</v>
      </c>
      <c r="CJ94" s="1942"/>
      <c r="CK94" s="1942"/>
      <c r="CL94" s="1942"/>
      <c r="CM94" s="1942"/>
      <c r="CN94" s="1204" t="s">
        <v>532</v>
      </c>
      <c r="CO94" s="559">
        <f>CC94</f>
        <v>0</v>
      </c>
      <c r="CP94" s="1918" t="s">
        <v>302</v>
      </c>
      <c r="CQ94" s="1919"/>
      <c r="CT94" s="790">
        <v>5</v>
      </c>
      <c r="CU94" s="1942" t="s">
        <v>506</v>
      </c>
      <c r="CV94" s="1942"/>
      <c r="CW94" s="1942"/>
      <c r="CX94" s="1942"/>
      <c r="CY94" s="1942"/>
      <c r="CZ94" s="1204" t="s">
        <v>532</v>
      </c>
      <c r="DA94" s="559">
        <f>CO94</f>
        <v>0</v>
      </c>
      <c r="DB94" s="1918" t="s">
        <v>302</v>
      </c>
      <c r="DC94" s="1919"/>
      <c r="DF94" s="790">
        <v>5</v>
      </c>
      <c r="DG94" s="1942" t="s">
        <v>506</v>
      </c>
      <c r="DH94" s="1942"/>
      <c r="DI94" s="1942"/>
      <c r="DJ94" s="1942"/>
      <c r="DK94" s="1942"/>
      <c r="DL94" s="1204" t="s">
        <v>532</v>
      </c>
      <c r="DM94" s="559">
        <f>DA94</f>
        <v>0</v>
      </c>
      <c r="DN94" s="1918" t="s">
        <v>302</v>
      </c>
      <c r="DO94" s="1919"/>
      <c r="DR94" s="790">
        <v>5</v>
      </c>
      <c r="DS94" s="2000" t="s">
        <v>506</v>
      </c>
      <c r="DT94" s="1942"/>
      <c r="DU94" s="1942"/>
      <c r="DV94" s="1942"/>
      <c r="DW94" s="1942"/>
      <c r="DX94" s="1204" t="s">
        <v>532</v>
      </c>
      <c r="DY94" s="559">
        <f>'1.10. OZE'!T24</f>
        <v>0</v>
      </c>
      <c r="DZ94" s="1918" t="s">
        <v>302</v>
      </c>
      <c r="EA94" s="1919"/>
      <c r="ED94" s="790">
        <v>5</v>
      </c>
      <c r="EE94" s="1942" t="s">
        <v>506</v>
      </c>
      <c r="EF94" s="1942"/>
      <c r="EG94" s="1942"/>
      <c r="EH94" s="1942"/>
      <c r="EI94" s="1942"/>
      <c r="EJ94" s="1204" t="s">
        <v>532</v>
      </c>
      <c r="EK94" s="559">
        <f>DY94</f>
        <v>0</v>
      </c>
      <c r="EL94" s="1918" t="s">
        <v>302</v>
      </c>
      <c r="EM94" s="1919"/>
      <c r="EP94" s="790">
        <v>5</v>
      </c>
      <c r="EQ94" s="1942" t="s">
        <v>506</v>
      </c>
      <c r="ER94" s="1942"/>
      <c r="ES94" s="1942"/>
      <c r="ET94" s="1942"/>
      <c r="EU94" s="1942"/>
      <c r="EV94" s="1204" t="s">
        <v>532</v>
      </c>
      <c r="EW94" s="559">
        <f>EK94</f>
        <v>0</v>
      </c>
      <c r="EX94" s="1918" t="s">
        <v>302</v>
      </c>
      <c r="EY94" s="1919"/>
      <c r="FB94" s="790">
        <v>5</v>
      </c>
      <c r="FC94" s="1942" t="s">
        <v>506</v>
      </c>
      <c r="FD94" s="1942"/>
      <c r="FE94" s="1942"/>
      <c r="FF94" s="1942"/>
      <c r="FG94" s="1942"/>
      <c r="FH94" s="1204" t="s">
        <v>532</v>
      </c>
      <c r="FI94" s="559">
        <f>EW94</f>
        <v>0</v>
      </c>
      <c r="FJ94" s="1918" t="s">
        <v>302</v>
      </c>
      <c r="FK94" s="1919"/>
      <c r="FN94" s="790">
        <v>5</v>
      </c>
      <c r="FO94" s="1942" t="s">
        <v>506</v>
      </c>
      <c r="FP94" s="1942"/>
      <c r="FQ94" s="1942"/>
      <c r="FR94" s="1942"/>
      <c r="FS94" s="1942"/>
      <c r="FT94" s="1204" t="s">
        <v>532</v>
      </c>
      <c r="FU94" s="559">
        <f>FI94</f>
        <v>0</v>
      </c>
      <c r="FV94" s="1918" t="s">
        <v>302</v>
      </c>
      <c r="FW94" s="1919"/>
      <c r="FZ94" s="790">
        <v>5</v>
      </c>
      <c r="GA94" s="1942" t="s">
        <v>506</v>
      </c>
      <c r="GB94" s="1942"/>
      <c r="GC94" s="1942"/>
      <c r="GD94" s="1942"/>
      <c r="GE94" s="1942"/>
      <c r="GF94" s="1204" t="s">
        <v>532</v>
      </c>
      <c r="GG94" s="559">
        <f>FU94</f>
        <v>0</v>
      </c>
      <c r="GH94" s="1918" t="s">
        <v>302</v>
      </c>
      <c r="GI94" s="1919"/>
      <c r="GL94" s="790">
        <v>5</v>
      </c>
      <c r="GM94" s="1942" t="s">
        <v>506</v>
      </c>
      <c r="GN94" s="1942"/>
      <c r="GO94" s="1942"/>
      <c r="GP94" s="1942"/>
      <c r="GQ94" s="1942"/>
      <c r="GR94" s="1204" t="s">
        <v>532</v>
      </c>
      <c r="GS94" s="559">
        <f>GG94</f>
        <v>0</v>
      </c>
      <c r="GT94" s="1918" t="s">
        <v>302</v>
      </c>
      <c r="GU94" s="1919"/>
    </row>
    <row r="95" spans="2:204" s="1178" customFormat="1" ht="15" customHeight="1" thickBot="1">
      <c r="B95" s="124"/>
      <c r="C95" s="1205"/>
      <c r="D95" s="1205"/>
      <c r="E95" s="1205"/>
      <c r="F95" s="1205"/>
      <c r="G95" s="1205"/>
      <c r="H95" s="1187"/>
      <c r="I95" s="1187"/>
      <c r="M95" s="1180"/>
      <c r="N95" s="124"/>
      <c r="O95" s="1205"/>
      <c r="P95" s="1205"/>
      <c r="Q95" s="1205"/>
      <c r="R95" s="1205"/>
      <c r="S95" s="1205"/>
      <c r="T95" s="1187"/>
      <c r="U95" s="1187"/>
      <c r="Z95" s="124"/>
      <c r="AA95" s="1205"/>
      <c r="AB95" s="1205"/>
      <c r="AC95" s="1205"/>
      <c r="AD95" s="1205"/>
      <c r="AE95" s="1205"/>
      <c r="AF95" s="1187"/>
      <c r="AG95" s="1187"/>
      <c r="AL95" s="124"/>
      <c r="AM95" s="1205"/>
      <c r="AN95" s="1205"/>
      <c r="AO95" s="1205"/>
      <c r="AP95" s="1205"/>
      <c r="AQ95" s="1205"/>
      <c r="AR95" s="1187"/>
      <c r="AS95" s="1187"/>
      <c r="AX95" s="124"/>
      <c r="AY95" s="1271"/>
      <c r="AZ95" s="1205"/>
      <c r="BA95" s="1205"/>
      <c r="BB95" s="1205"/>
      <c r="BC95" s="1205"/>
      <c r="BD95" s="1187"/>
      <c r="BE95" s="1187"/>
      <c r="BJ95" s="124"/>
      <c r="BK95" s="1271"/>
      <c r="BL95" s="1205"/>
      <c r="BM95" s="1205"/>
      <c r="BN95" s="1205"/>
      <c r="BO95" s="1205"/>
      <c r="BP95" s="1187"/>
      <c r="BQ95" s="1187"/>
      <c r="BV95" s="124"/>
      <c r="BW95" s="1205"/>
      <c r="BX95" s="1205"/>
      <c r="BY95" s="1205"/>
      <c r="BZ95" s="1205"/>
      <c r="CA95" s="1205"/>
      <c r="CB95" s="1187"/>
      <c r="CC95" s="1187"/>
      <c r="CH95" s="124"/>
      <c r="CI95" s="1205"/>
      <c r="CJ95" s="1205"/>
      <c r="CK95" s="1205"/>
      <c r="CL95" s="1205"/>
      <c r="CM95" s="1205"/>
      <c r="CN95" s="1187"/>
      <c r="CO95" s="1187"/>
      <c r="CT95" s="124"/>
      <c r="CU95" s="1205"/>
      <c r="CV95" s="1205"/>
      <c r="CW95" s="1205"/>
      <c r="CX95" s="1205"/>
      <c r="CY95" s="1205"/>
      <c r="CZ95" s="1187"/>
      <c r="DA95" s="1187"/>
      <c r="DF95" s="124"/>
      <c r="DG95" s="1205"/>
      <c r="DH95" s="1205"/>
      <c r="DI95" s="1205"/>
      <c r="DJ95" s="1205"/>
      <c r="DK95" s="1205"/>
      <c r="DL95" s="1187"/>
      <c r="DM95" s="1187"/>
      <c r="DR95" s="124"/>
      <c r="DS95" s="1205"/>
      <c r="DT95" s="1205"/>
      <c r="DU95" s="1205"/>
      <c r="DV95" s="1205"/>
      <c r="DW95" s="1205"/>
      <c r="DX95" s="1187"/>
      <c r="DY95" s="1187"/>
      <c r="ED95" s="124"/>
      <c r="EE95" s="1205"/>
      <c r="EF95" s="1205"/>
      <c r="EG95" s="1205"/>
      <c r="EH95" s="1205"/>
      <c r="EI95" s="1205"/>
      <c r="EJ95" s="1187"/>
      <c r="EK95" s="1187"/>
      <c r="EP95" s="124"/>
      <c r="EQ95" s="1205"/>
      <c r="ER95" s="1205"/>
      <c r="ES95" s="1205"/>
      <c r="ET95" s="1205"/>
      <c r="EU95" s="1205"/>
      <c r="EV95" s="1187"/>
      <c r="EW95" s="1187"/>
      <c r="FB95" s="124"/>
      <c r="FC95" s="1205"/>
      <c r="FD95" s="1205"/>
      <c r="FE95" s="1205"/>
      <c r="FF95" s="1205"/>
      <c r="FG95" s="1205"/>
      <c r="FH95" s="1187"/>
      <c r="FI95" s="1187"/>
      <c r="FN95" s="124"/>
      <c r="FO95" s="1205"/>
      <c r="FP95" s="1205"/>
      <c r="FQ95" s="1205"/>
      <c r="FR95" s="1205"/>
      <c r="FS95" s="1205"/>
      <c r="FT95" s="1187"/>
      <c r="FU95" s="1187"/>
      <c r="FZ95" s="124"/>
      <c r="GA95" s="1205"/>
      <c r="GB95" s="1205"/>
      <c r="GC95" s="1205"/>
      <c r="GD95" s="1205"/>
      <c r="GE95" s="1205"/>
      <c r="GF95" s="1187"/>
      <c r="GG95" s="1187"/>
      <c r="GL95" s="124"/>
      <c r="GM95" s="1205"/>
      <c r="GN95" s="1205"/>
      <c r="GO95" s="1205"/>
      <c r="GP95" s="1205"/>
      <c r="GQ95" s="1205"/>
      <c r="GR95" s="1187"/>
      <c r="GS95" s="1187"/>
    </row>
    <row r="96" spans="2:204" s="1178" customFormat="1" ht="15" customHeight="1" thickBot="1">
      <c r="B96" s="71" t="s">
        <v>137</v>
      </c>
      <c r="C96" s="1903" t="s">
        <v>533</v>
      </c>
      <c r="D96" s="1903"/>
      <c r="E96" s="1903"/>
      <c r="F96" s="1903"/>
      <c r="G96" s="1903"/>
      <c r="H96" s="1903"/>
      <c r="I96" s="1903"/>
      <c r="J96" s="1903"/>
      <c r="K96" s="1904"/>
      <c r="M96" s="1180"/>
      <c r="N96" s="71" t="s">
        <v>137</v>
      </c>
      <c r="O96" s="1903" t="s">
        <v>533</v>
      </c>
      <c r="P96" s="1903"/>
      <c r="Q96" s="1903"/>
      <c r="R96" s="1903"/>
      <c r="S96" s="1903"/>
      <c r="T96" s="1903"/>
      <c r="U96" s="1903"/>
      <c r="V96" s="1903"/>
      <c r="W96" s="1904"/>
      <c r="Z96" s="71" t="s">
        <v>137</v>
      </c>
      <c r="AA96" s="1903" t="s">
        <v>533</v>
      </c>
      <c r="AB96" s="1903"/>
      <c r="AC96" s="1903"/>
      <c r="AD96" s="1903"/>
      <c r="AE96" s="1903"/>
      <c r="AF96" s="1903"/>
      <c r="AG96" s="1903"/>
      <c r="AH96" s="1903"/>
      <c r="AI96" s="1904"/>
      <c r="AL96" s="71" t="s">
        <v>137</v>
      </c>
      <c r="AM96" s="1903" t="s">
        <v>533</v>
      </c>
      <c r="AN96" s="1903"/>
      <c r="AO96" s="1903"/>
      <c r="AP96" s="1903"/>
      <c r="AQ96" s="1903"/>
      <c r="AR96" s="1903"/>
      <c r="AS96" s="1903"/>
      <c r="AT96" s="1903"/>
      <c r="AU96" s="1904"/>
      <c r="AX96" s="71" t="s">
        <v>137</v>
      </c>
      <c r="AY96" s="1903" t="s">
        <v>533</v>
      </c>
      <c r="AZ96" s="1903"/>
      <c r="BA96" s="1903"/>
      <c r="BB96" s="1903"/>
      <c r="BC96" s="1903"/>
      <c r="BD96" s="1903"/>
      <c r="BE96" s="1903"/>
      <c r="BF96" s="1903"/>
      <c r="BG96" s="1904"/>
      <c r="BJ96" s="71" t="s">
        <v>137</v>
      </c>
      <c r="BK96" s="1903" t="s">
        <v>533</v>
      </c>
      <c r="BL96" s="1903"/>
      <c r="BM96" s="1903"/>
      <c r="BN96" s="1903"/>
      <c r="BO96" s="1903"/>
      <c r="BP96" s="1903"/>
      <c r="BQ96" s="1903"/>
      <c r="BR96" s="1903"/>
      <c r="BS96" s="1904"/>
      <c r="BV96" s="71" t="s">
        <v>137</v>
      </c>
      <c r="BW96" s="1903" t="s">
        <v>533</v>
      </c>
      <c r="BX96" s="1903"/>
      <c r="BY96" s="1903"/>
      <c r="BZ96" s="1903"/>
      <c r="CA96" s="1903"/>
      <c r="CB96" s="1903"/>
      <c r="CC96" s="1903"/>
      <c r="CD96" s="1903"/>
      <c r="CE96" s="1904"/>
      <c r="CH96" s="71" t="s">
        <v>137</v>
      </c>
      <c r="CI96" s="1903" t="s">
        <v>533</v>
      </c>
      <c r="CJ96" s="1903"/>
      <c r="CK96" s="1903"/>
      <c r="CL96" s="1903"/>
      <c r="CM96" s="1903"/>
      <c r="CN96" s="1903"/>
      <c r="CO96" s="1903"/>
      <c r="CP96" s="1903"/>
      <c r="CQ96" s="1904"/>
      <c r="CT96" s="71" t="s">
        <v>137</v>
      </c>
      <c r="CU96" s="1903" t="s">
        <v>533</v>
      </c>
      <c r="CV96" s="1903"/>
      <c r="CW96" s="1903"/>
      <c r="CX96" s="1903"/>
      <c r="CY96" s="1903"/>
      <c r="CZ96" s="1903"/>
      <c r="DA96" s="1903"/>
      <c r="DB96" s="1903"/>
      <c r="DC96" s="1904"/>
      <c r="DF96" s="71" t="s">
        <v>137</v>
      </c>
      <c r="DG96" s="1903" t="s">
        <v>533</v>
      </c>
      <c r="DH96" s="1903"/>
      <c r="DI96" s="1903"/>
      <c r="DJ96" s="1903"/>
      <c r="DK96" s="1903"/>
      <c r="DL96" s="1903"/>
      <c r="DM96" s="1903"/>
      <c r="DN96" s="1903"/>
      <c r="DO96" s="1904"/>
      <c r="DR96" s="71" t="s">
        <v>137</v>
      </c>
      <c r="DS96" s="1903" t="s">
        <v>533</v>
      </c>
      <c r="DT96" s="1903"/>
      <c r="DU96" s="1903"/>
      <c r="DV96" s="1903"/>
      <c r="DW96" s="1903"/>
      <c r="DX96" s="1903"/>
      <c r="DY96" s="1903"/>
      <c r="DZ96" s="1903"/>
      <c r="EA96" s="1904"/>
      <c r="ED96" s="71" t="s">
        <v>137</v>
      </c>
      <c r="EE96" s="1903" t="s">
        <v>533</v>
      </c>
      <c r="EF96" s="1903"/>
      <c r="EG96" s="1903"/>
      <c r="EH96" s="1903"/>
      <c r="EI96" s="1903"/>
      <c r="EJ96" s="1903"/>
      <c r="EK96" s="1903"/>
      <c r="EL96" s="1903"/>
      <c r="EM96" s="1904"/>
      <c r="EP96" s="71" t="s">
        <v>137</v>
      </c>
      <c r="EQ96" s="1903" t="s">
        <v>533</v>
      </c>
      <c r="ER96" s="1903"/>
      <c r="ES96" s="1903"/>
      <c r="ET96" s="1903"/>
      <c r="EU96" s="1903"/>
      <c r="EV96" s="1903"/>
      <c r="EW96" s="1903"/>
      <c r="EX96" s="1903"/>
      <c r="EY96" s="1904"/>
      <c r="FB96" s="71" t="s">
        <v>137</v>
      </c>
      <c r="FC96" s="1903" t="s">
        <v>533</v>
      </c>
      <c r="FD96" s="1903"/>
      <c r="FE96" s="1903"/>
      <c r="FF96" s="1903"/>
      <c r="FG96" s="1903"/>
      <c r="FH96" s="1903"/>
      <c r="FI96" s="1903"/>
      <c r="FJ96" s="1903"/>
      <c r="FK96" s="1904"/>
      <c r="FN96" s="71" t="s">
        <v>137</v>
      </c>
      <c r="FO96" s="1903" t="s">
        <v>533</v>
      </c>
      <c r="FP96" s="1903"/>
      <c r="FQ96" s="1903"/>
      <c r="FR96" s="1903"/>
      <c r="FS96" s="1903"/>
      <c r="FT96" s="1903"/>
      <c r="FU96" s="1903"/>
      <c r="FV96" s="1903"/>
      <c r="FW96" s="1904"/>
      <c r="FZ96" s="71" t="s">
        <v>137</v>
      </c>
      <c r="GA96" s="1903" t="s">
        <v>533</v>
      </c>
      <c r="GB96" s="1903"/>
      <c r="GC96" s="1903"/>
      <c r="GD96" s="1903"/>
      <c r="GE96" s="1903"/>
      <c r="GF96" s="1903"/>
      <c r="GG96" s="1903"/>
      <c r="GH96" s="1903"/>
      <c r="GI96" s="1904"/>
      <c r="GL96" s="71" t="s">
        <v>137</v>
      </c>
      <c r="GM96" s="1903" t="s">
        <v>533</v>
      </c>
      <c r="GN96" s="1903"/>
      <c r="GO96" s="1903"/>
      <c r="GP96" s="1903"/>
      <c r="GQ96" s="1903"/>
      <c r="GR96" s="1903"/>
      <c r="GS96" s="1903"/>
      <c r="GT96" s="1903"/>
      <c r="GU96" s="1904"/>
    </row>
    <row r="97" spans="2:204" s="1178" customFormat="1" ht="15" customHeight="1">
      <c r="B97" s="741">
        <v>1</v>
      </c>
      <c r="C97" s="1940" t="s">
        <v>534</v>
      </c>
      <c r="D97" s="1940"/>
      <c r="E97" s="1940"/>
      <c r="F97" s="1940"/>
      <c r="G97" s="1940"/>
      <c r="H97" s="1165" t="s">
        <v>535</v>
      </c>
      <c r="I97" s="527">
        <f>'1.8. Oświet.'!G27</f>
        <v>0</v>
      </c>
      <c r="J97" s="1906" t="s">
        <v>257</v>
      </c>
      <c r="K97" s="1971"/>
      <c r="M97" s="1180"/>
      <c r="N97" s="741">
        <v>1</v>
      </c>
      <c r="O97" s="1940" t="s">
        <v>534</v>
      </c>
      <c r="P97" s="1940"/>
      <c r="Q97" s="1940"/>
      <c r="R97" s="1940"/>
      <c r="S97" s="1940"/>
      <c r="T97" s="1165" t="s">
        <v>535</v>
      </c>
      <c r="U97" s="527">
        <f>I97</f>
        <v>0</v>
      </c>
      <c r="V97" s="1906" t="s">
        <v>257</v>
      </c>
      <c r="W97" s="1971"/>
      <c r="Z97" s="741">
        <v>1</v>
      </c>
      <c r="AA97" s="1940" t="s">
        <v>534</v>
      </c>
      <c r="AB97" s="1940"/>
      <c r="AC97" s="1940"/>
      <c r="AD97" s="1940"/>
      <c r="AE97" s="1940"/>
      <c r="AF97" s="1165" t="s">
        <v>535</v>
      </c>
      <c r="AG97" s="527">
        <f>U97</f>
        <v>0</v>
      </c>
      <c r="AH97" s="1906" t="s">
        <v>257</v>
      </c>
      <c r="AI97" s="1971"/>
      <c r="AL97" s="741">
        <v>1</v>
      </c>
      <c r="AM97" s="1940" t="s">
        <v>534</v>
      </c>
      <c r="AN97" s="1940"/>
      <c r="AO97" s="1940"/>
      <c r="AP97" s="1940"/>
      <c r="AQ97" s="1940"/>
      <c r="AR97" s="1165" t="s">
        <v>535</v>
      </c>
      <c r="AS97" s="527">
        <f>AG97</f>
        <v>0</v>
      </c>
      <c r="AT97" s="1906" t="s">
        <v>257</v>
      </c>
      <c r="AU97" s="1971"/>
      <c r="AX97" s="741">
        <v>1</v>
      </c>
      <c r="AY97" s="1940" t="s">
        <v>534</v>
      </c>
      <c r="AZ97" s="1940"/>
      <c r="BA97" s="1940"/>
      <c r="BB97" s="1940"/>
      <c r="BC97" s="1940"/>
      <c r="BD97" s="1165" t="s">
        <v>535</v>
      </c>
      <c r="BE97" s="527">
        <f>AS97</f>
        <v>0</v>
      </c>
      <c r="BF97" s="1906" t="s">
        <v>257</v>
      </c>
      <c r="BG97" s="1971"/>
      <c r="BJ97" s="741">
        <v>1</v>
      </c>
      <c r="BK97" s="1940" t="s">
        <v>534</v>
      </c>
      <c r="BL97" s="1940"/>
      <c r="BM97" s="1940"/>
      <c r="BN97" s="1940"/>
      <c r="BO97" s="1940"/>
      <c r="BP97" s="1165" t="s">
        <v>535</v>
      </c>
      <c r="BQ97" s="527">
        <f>BE97</f>
        <v>0</v>
      </c>
      <c r="BR97" s="1906" t="s">
        <v>257</v>
      </c>
      <c r="BS97" s="1971"/>
      <c r="BV97" s="741">
        <v>1</v>
      </c>
      <c r="BW97" s="1940" t="s">
        <v>534</v>
      </c>
      <c r="BX97" s="1940"/>
      <c r="BY97" s="1940"/>
      <c r="BZ97" s="1940"/>
      <c r="CA97" s="1940"/>
      <c r="CB97" s="1165" t="s">
        <v>535</v>
      </c>
      <c r="CC97" s="527">
        <f>BQ97</f>
        <v>0</v>
      </c>
      <c r="CD97" s="1906" t="s">
        <v>257</v>
      </c>
      <c r="CE97" s="1971"/>
      <c r="CH97" s="741">
        <v>1</v>
      </c>
      <c r="CI97" s="1940" t="s">
        <v>534</v>
      </c>
      <c r="CJ97" s="1940"/>
      <c r="CK97" s="1940"/>
      <c r="CL97" s="1940"/>
      <c r="CM97" s="1940"/>
      <c r="CN97" s="1165" t="s">
        <v>535</v>
      </c>
      <c r="CO97" s="527">
        <f>CC97</f>
        <v>0</v>
      </c>
      <c r="CP97" s="1906" t="s">
        <v>257</v>
      </c>
      <c r="CQ97" s="1971"/>
      <c r="CT97" s="741">
        <v>1</v>
      </c>
      <c r="CU97" s="1940" t="s">
        <v>534</v>
      </c>
      <c r="CV97" s="1940"/>
      <c r="CW97" s="1940"/>
      <c r="CX97" s="1940"/>
      <c r="CY97" s="1940"/>
      <c r="CZ97" s="1165" t="s">
        <v>535</v>
      </c>
      <c r="DA97" s="527">
        <f>CO97</f>
        <v>0</v>
      </c>
      <c r="DB97" s="1906" t="s">
        <v>257</v>
      </c>
      <c r="DC97" s="1971"/>
      <c r="DF97" s="741">
        <v>1</v>
      </c>
      <c r="DG97" s="1940" t="s">
        <v>534</v>
      </c>
      <c r="DH97" s="1940"/>
      <c r="DI97" s="1940"/>
      <c r="DJ97" s="1940"/>
      <c r="DK97" s="1940"/>
      <c r="DL97" s="1165" t="s">
        <v>535</v>
      </c>
      <c r="DM97" s="527">
        <f>DA97</f>
        <v>0</v>
      </c>
      <c r="DN97" s="1906" t="s">
        <v>257</v>
      </c>
      <c r="DO97" s="1971"/>
      <c r="DR97" s="741">
        <v>1</v>
      </c>
      <c r="DS97" s="1940" t="s">
        <v>534</v>
      </c>
      <c r="DT97" s="1940"/>
      <c r="DU97" s="1940"/>
      <c r="DV97" s="1940"/>
      <c r="DW97" s="1940"/>
      <c r="DX97" s="1165" t="s">
        <v>535</v>
      </c>
      <c r="DY97" s="527">
        <f>DM97</f>
        <v>0</v>
      </c>
      <c r="DZ97" s="1906" t="s">
        <v>257</v>
      </c>
      <c r="EA97" s="1971"/>
      <c r="ED97" s="741">
        <v>1</v>
      </c>
      <c r="EE97" s="1940" t="s">
        <v>534</v>
      </c>
      <c r="EF97" s="1940"/>
      <c r="EG97" s="1940"/>
      <c r="EH97" s="1940"/>
      <c r="EI97" s="1940"/>
      <c r="EJ97" s="1165" t="s">
        <v>535</v>
      </c>
      <c r="EK97" s="527">
        <f>'1.8. Oświet.'!U27</f>
        <v>0</v>
      </c>
      <c r="EL97" s="1906" t="s">
        <v>257</v>
      </c>
      <c r="EM97" s="1971"/>
      <c r="EP97" s="741">
        <v>1</v>
      </c>
      <c r="EQ97" s="1940" t="s">
        <v>534</v>
      </c>
      <c r="ER97" s="1940"/>
      <c r="ES97" s="1940"/>
      <c r="ET97" s="1940"/>
      <c r="EU97" s="1940"/>
      <c r="EV97" s="1165" t="s">
        <v>535</v>
      </c>
      <c r="EW97" s="527">
        <f>EK97</f>
        <v>0</v>
      </c>
      <c r="EX97" s="1906" t="s">
        <v>257</v>
      </c>
      <c r="EY97" s="1971"/>
      <c r="FB97" s="741">
        <v>1</v>
      </c>
      <c r="FC97" s="1940" t="s">
        <v>534</v>
      </c>
      <c r="FD97" s="1940"/>
      <c r="FE97" s="1940"/>
      <c r="FF97" s="1940"/>
      <c r="FG97" s="1940"/>
      <c r="FH97" s="1165" t="s">
        <v>535</v>
      </c>
      <c r="FI97" s="527">
        <f>EW97</f>
        <v>0</v>
      </c>
      <c r="FJ97" s="1906" t="s">
        <v>257</v>
      </c>
      <c r="FK97" s="1971"/>
      <c r="FN97" s="741">
        <v>1</v>
      </c>
      <c r="FO97" s="1940" t="s">
        <v>534</v>
      </c>
      <c r="FP97" s="1940"/>
      <c r="FQ97" s="1940"/>
      <c r="FR97" s="1940"/>
      <c r="FS97" s="1940"/>
      <c r="FT97" s="1165" t="s">
        <v>535</v>
      </c>
      <c r="FU97" s="527">
        <f>FI97</f>
        <v>0</v>
      </c>
      <c r="FV97" s="1906" t="s">
        <v>257</v>
      </c>
      <c r="FW97" s="1971"/>
      <c r="FZ97" s="741">
        <v>1</v>
      </c>
      <c r="GA97" s="1940" t="s">
        <v>534</v>
      </c>
      <c r="GB97" s="1940"/>
      <c r="GC97" s="1940"/>
      <c r="GD97" s="1940"/>
      <c r="GE97" s="1940"/>
      <c r="GF97" s="1165" t="s">
        <v>535</v>
      </c>
      <c r="GG97" s="527">
        <f>FU97</f>
        <v>0</v>
      </c>
      <c r="GH97" s="1906" t="s">
        <v>257</v>
      </c>
      <c r="GI97" s="1971"/>
      <c r="GL97" s="741">
        <v>1</v>
      </c>
      <c r="GM97" s="1940" t="s">
        <v>534</v>
      </c>
      <c r="GN97" s="1940"/>
      <c r="GO97" s="1940"/>
      <c r="GP97" s="1940"/>
      <c r="GQ97" s="1940"/>
      <c r="GR97" s="1165" t="s">
        <v>535</v>
      </c>
      <c r="GS97" s="527">
        <f>GG97</f>
        <v>0</v>
      </c>
      <c r="GT97" s="1906" t="s">
        <v>257</v>
      </c>
      <c r="GU97" s="1971"/>
    </row>
    <row r="98" spans="2:204" s="1178" customFormat="1" ht="15" customHeight="1">
      <c r="B98" s="789">
        <v>2</v>
      </c>
      <c r="C98" s="1925" t="s">
        <v>536</v>
      </c>
      <c r="D98" s="1925"/>
      <c r="E98" s="1925"/>
      <c r="F98" s="1925"/>
      <c r="G98" s="1925"/>
      <c r="H98" s="1166" t="s">
        <v>537</v>
      </c>
      <c r="I98" s="493">
        <f>'1.8. Oświet.'!H27</f>
        <v>0</v>
      </c>
      <c r="J98" s="1912" t="s">
        <v>302</v>
      </c>
      <c r="K98" s="1913"/>
      <c r="M98" s="1180"/>
      <c r="N98" s="789">
        <v>2</v>
      </c>
      <c r="O98" s="1925" t="s">
        <v>536</v>
      </c>
      <c r="P98" s="1925"/>
      <c r="Q98" s="1925"/>
      <c r="R98" s="1925"/>
      <c r="S98" s="1925"/>
      <c r="T98" s="1166" t="s">
        <v>537</v>
      </c>
      <c r="U98" s="493">
        <f>I98</f>
        <v>0</v>
      </c>
      <c r="V98" s="1912" t="s">
        <v>302</v>
      </c>
      <c r="W98" s="1913"/>
      <c r="Z98" s="789">
        <v>2</v>
      </c>
      <c r="AA98" s="1925" t="s">
        <v>536</v>
      </c>
      <c r="AB98" s="1925"/>
      <c r="AC98" s="1925"/>
      <c r="AD98" s="1925"/>
      <c r="AE98" s="1925"/>
      <c r="AF98" s="1166" t="s">
        <v>537</v>
      </c>
      <c r="AG98" s="493">
        <f>U98</f>
        <v>0</v>
      </c>
      <c r="AH98" s="1912" t="s">
        <v>302</v>
      </c>
      <c r="AI98" s="1913"/>
      <c r="AL98" s="789">
        <v>2</v>
      </c>
      <c r="AM98" s="1925" t="s">
        <v>536</v>
      </c>
      <c r="AN98" s="1925"/>
      <c r="AO98" s="1925"/>
      <c r="AP98" s="1925"/>
      <c r="AQ98" s="1925"/>
      <c r="AR98" s="1166" t="s">
        <v>537</v>
      </c>
      <c r="AS98" s="493">
        <f>AG98</f>
        <v>0</v>
      </c>
      <c r="AT98" s="1912" t="s">
        <v>302</v>
      </c>
      <c r="AU98" s="1913"/>
      <c r="AX98" s="789">
        <v>2</v>
      </c>
      <c r="AY98" s="1925" t="s">
        <v>536</v>
      </c>
      <c r="AZ98" s="1925"/>
      <c r="BA98" s="1925"/>
      <c r="BB98" s="1925"/>
      <c r="BC98" s="1925"/>
      <c r="BD98" s="1166" t="s">
        <v>537</v>
      </c>
      <c r="BE98" s="493">
        <f>AS98</f>
        <v>0</v>
      </c>
      <c r="BF98" s="1912" t="s">
        <v>302</v>
      </c>
      <c r="BG98" s="1913"/>
      <c r="BJ98" s="789">
        <v>2</v>
      </c>
      <c r="BK98" s="1925" t="s">
        <v>536</v>
      </c>
      <c r="BL98" s="1925"/>
      <c r="BM98" s="1925"/>
      <c r="BN98" s="1925"/>
      <c r="BO98" s="1925"/>
      <c r="BP98" s="1166" t="s">
        <v>537</v>
      </c>
      <c r="BQ98" s="493">
        <f>BE98</f>
        <v>0</v>
      </c>
      <c r="BR98" s="1912" t="s">
        <v>302</v>
      </c>
      <c r="BS98" s="1913"/>
      <c r="BV98" s="789">
        <v>2</v>
      </c>
      <c r="BW98" s="1925" t="s">
        <v>536</v>
      </c>
      <c r="BX98" s="1925"/>
      <c r="BY98" s="1925"/>
      <c r="BZ98" s="1925"/>
      <c r="CA98" s="1925"/>
      <c r="CB98" s="1166" t="s">
        <v>537</v>
      </c>
      <c r="CC98" s="493">
        <f>BQ98</f>
        <v>0</v>
      </c>
      <c r="CD98" s="1912" t="s">
        <v>302</v>
      </c>
      <c r="CE98" s="1913"/>
      <c r="CH98" s="789">
        <v>2</v>
      </c>
      <c r="CI98" s="1925" t="s">
        <v>536</v>
      </c>
      <c r="CJ98" s="1925"/>
      <c r="CK98" s="1925"/>
      <c r="CL98" s="1925"/>
      <c r="CM98" s="1925"/>
      <c r="CN98" s="1166" t="s">
        <v>537</v>
      </c>
      <c r="CO98" s="493">
        <f>CC98</f>
        <v>0</v>
      </c>
      <c r="CP98" s="1912" t="s">
        <v>302</v>
      </c>
      <c r="CQ98" s="1913"/>
      <c r="CT98" s="789">
        <v>2</v>
      </c>
      <c r="CU98" s="1925" t="s">
        <v>536</v>
      </c>
      <c r="CV98" s="1925"/>
      <c r="CW98" s="1925"/>
      <c r="CX98" s="1925"/>
      <c r="CY98" s="1925"/>
      <c r="CZ98" s="1166" t="s">
        <v>537</v>
      </c>
      <c r="DA98" s="493">
        <f>CO98</f>
        <v>0</v>
      </c>
      <c r="DB98" s="1912" t="s">
        <v>302</v>
      </c>
      <c r="DC98" s="1913"/>
      <c r="DF98" s="789">
        <v>2</v>
      </c>
      <c r="DG98" s="1925" t="s">
        <v>536</v>
      </c>
      <c r="DH98" s="1925"/>
      <c r="DI98" s="1925"/>
      <c r="DJ98" s="1925"/>
      <c r="DK98" s="1925"/>
      <c r="DL98" s="1166" t="s">
        <v>537</v>
      </c>
      <c r="DM98" s="493">
        <f>DA98</f>
        <v>0</v>
      </c>
      <c r="DN98" s="1912" t="s">
        <v>302</v>
      </c>
      <c r="DO98" s="1913"/>
      <c r="DR98" s="789">
        <v>2</v>
      </c>
      <c r="DS98" s="1925" t="s">
        <v>536</v>
      </c>
      <c r="DT98" s="1925"/>
      <c r="DU98" s="1925"/>
      <c r="DV98" s="1925"/>
      <c r="DW98" s="1925"/>
      <c r="DX98" s="1166" t="s">
        <v>537</v>
      </c>
      <c r="DY98" s="493">
        <f>DM98</f>
        <v>0</v>
      </c>
      <c r="DZ98" s="1912" t="s">
        <v>302</v>
      </c>
      <c r="EA98" s="1913"/>
      <c r="ED98" s="789">
        <v>2</v>
      </c>
      <c r="EE98" s="1925" t="s">
        <v>536</v>
      </c>
      <c r="EF98" s="1925"/>
      <c r="EG98" s="1925"/>
      <c r="EH98" s="1925"/>
      <c r="EI98" s="1925"/>
      <c r="EJ98" s="1166" t="s">
        <v>537</v>
      </c>
      <c r="EK98" s="493">
        <f>'1.8. Oświet.'!V27</f>
        <v>0</v>
      </c>
      <c r="EL98" s="1912" t="s">
        <v>302</v>
      </c>
      <c r="EM98" s="1913"/>
      <c r="EP98" s="789">
        <v>2</v>
      </c>
      <c r="EQ98" s="1925" t="s">
        <v>536</v>
      </c>
      <c r="ER98" s="1925"/>
      <c r="ES98" s="1925"/>
      <c r="ET98" s="1925"/>
      <c r="EU98" s="1925"/>
      <c r="EV98" s="1166" t="s">
        <v>537</v>
      </c>
      <c r="EW98" s="493">
        <f>EK98</f>
        <v>0</v>
      </c>
      <c r="EX98" s="1912" t="s">
        <v>302</v>
      </c>
      <c r="EY98" s="1913"/>
      <c r="FB98" s="789">
        <v>2</v>
      </c>
      <c r="FC98" s="1925" t="s">
        <v>536</v>
      </c>
      <c r="FD98" s="1925"/>
      <c r="FE98" s="1925"/>
      <c r="FF98" s="1925"/>
      <c r="FG98" s="1925"/>
      <c r="FH98" s="1166" t="s">
        <v>537</v>
      </c>
      <c r="FI98" s="493">
        <f>EW98</f>
        <v>0</v>
      </c>
      <c r="FJ98" s="1912" t="s">
        <v>302</v>
      </c>
      <c r="FK98" s="1913"/>
      <c r="FN98" s="789">
        <v>2</v>
      </c>
      <c r="FO98" s="1925" t="s">
        <v>536</v>
      </c>
      <c r="FP98" s="1925"/>
      <c r="FQ98" s="1925"/>
      <c r="FR98" s="1925"/>
      <c r="FS98" s="1925"/>
      <c r="FT98" s="1166" t="s">
        <v>537</v>
      </c>
      <c r="FU98" s="493">
        <f>FI98</f>
        <v>0</v>
      </c>
      <c r="FV98" s="1912" t="s">
        <v>302</v>
      </c>
      <c r="FW98" s="1913"/>
      <c r="FZ98" s="789">
        <v>2</v>
      </c>
      <c r="GA98" s="1925" t="s">
        <v>536</v>
      </c>
      <c r="GB98" s="1925"/>
      <c r="GC98" s="1925"/>
      <c r="GD98" s="1925"/>
      <c r="GE98" s="1925"/>
      <c r="GF98" s="1166" t="s">
        <v>537</v>
      </c>
      <c r="GG98" s="493">
        <f>FU98</f>
        <v>0</v>
      </c>
      <c r="GH98" s="1912" t="s">
        <v>302</v>
      </c>
      <c r="GI98" s="1913"/>
      <c r="GL98" s="789">
        <v>2</v>
      </c>
      <c r="GM98" s="1925" t="s">
        <v>536</v>
      </c>
      <c r="GN98" s="1925"/>
      <c r="GO98" s="1925"/>
      <c r="GP98" s="1925"/>
      <c r="GQ98" s="1925"/>
      <c r="GR98" s="1166" t="s">
        <v>537</v>
      </c>
      <c r="GS98" s="493">
        <f>GG98</f>
        <v>0</v>
      </c>
      <c r="GT98" s="1912" t="s">
        <v>302</v>
      </c>
      <c r="GU98" s="1913"/>
    </row>
    <row r="99" spans="2:204" s="1178" customFormat="1" ht="15" customHeight="1">
      <c r="B99" s="787">
        <v>3</v>
      </c>
      <c r="C99" s="1925" t="s">
        <v>538</v>
      </c>
      <c r="D99" s="1925"/>
      <c r="E99" s="1925"/>
      <c r="F99" s="1925"/>
      <c r="G99" s="1925"/>
      <c r="H99" s="1166" t="s">
        <v>539</v>
      </c>
      <c r="I99" s="493">
        <f>'1.8. Oświet.'!L17</f>
        <v>0</v>
      </c>
      <c r="J99" s="1867" t="s">
        <v>289</v>
      </c>
      <c r="K99" s="1938"/>
      <c r="M99" s="1180"/>
      <c r="N99" s="787">
        <v>3</v>
      </c>
      <c r="O99" s="1925" t="s">
        <v>538</v>
      </c>
      <c r="P99" s="1925"/>
      <c r="Q99" s="1925"/>
      <c r="R99" s="1925"/>
      <c r="S99" s="1925"/>
      <c r="T99" s="1166" t="s">
        <v>539</v>
      </c>
      <c r="U99" s="493">
        <f>I99</f>
        <v>0</v>
      </c>
      <c r="V99" s="1867" t="s">
        <v>289</v>
      </c>
      <c r="W99" s="1938"/>
      <c r="Z99" s="787">
        <v>3</v>
      </c>
      <c r="AA99" s="1925" t="s">
        <v>538</v>
      </c>
      <c r="AB99" s="1925"/>
      <c r="AC99" s="1925"/>
      <c r="AD99" s="1925"/>
      <c r="AE99" s="1925"/>
      <c r="AF99" s="1166" t="s">
        <v>539</v>
      </c>
      <c r="AG99" s="493">
        <f>U99</f>
        <v>0</v>
      </c>
      <c r="AH99" s="1867" t="s">
        <v>289</v>
      </c>
      <c r="AI99" s="1938"/>
      <c r="AL99" s="787">
        <v>3</v>
      </c>
      <c r="AM99" s="1925" t="s">
        <v>538</v>
      </c>
      <c r="AN99" s="1925"/>
      <c r="AO99" s="1925"/>
      <c r="AP99" s="1925"/>
      <c r="AQ99" s="1925"/>
      <c r="AR99" s="1166" t="s">
        <v>539</v>
      </c>
      <c r="AS99" s="493">
        <f>AG99</f>
        <v>0</v>
      </c>
      <c r="AT99" s="1867" t="s">
        <v>289</v>
      </c>
      <c r="AU99" s="1938"/>
      <c r="AX99" s="787">
        <v>3</v>
      </c>
      <c r="AY99" s="1925" t="s">
        <v>538</v>
      </c>
      <c r="AZ99" s="1925"/>
      <c r="BA99" s="1925"/>
      <c r="BB99" s="1925"/>
      <c r="BC99" s="1925"/>
      <c r="BD99" s="1166" t="s">
        <v>539</v>
      </c>
      <c r="BE99" s="493">
        <f>AS99</f>
        <v>0</v>
      </c>
      <c r="BF99" s="1867" t="s">
        <v>289</v>
      </c>
      <c r="BG99" s="1938"/>
      <c r="BJ99" s="787">
        <v>3</v>
      </c>
      <c r="BK99" s="1925" t="s">
        <v>538</v>
      </c>
      <c r="BL99" s="1925"/>
      <c r="BM99" s="1925"/>
      <c r="BN99" s="1925"/>
      <c r="BO99" s="1925"/>
      <c r="BP99" s="1166" t="s">
        <v>539</v>
      </c>
      <c r="BQ99" s="493">
        <f>BE99</f>
        <v>0</v>
      </c>
      <c r="BR99" s="1867" t="s">
        <v>289</v>
      </c>
      <c r="BS99" s="1938"/>
      <c r="BV99" s="787">
        <v>3</v>
      </c>
      <c r="BW99" s="1925" t="s">
        <v>538</v>
      </c>
      <c r="BX99" s="1925"/>
      <c r="BY99" s="1925"/>
      <c r="BZ99" s="1925"/>
      <c r="CA99" s="1925"/>
      <c r="CB99" s="1166" t="s">
        <v>539</v>
      </c>
      <c r="CC99" s="493">
        <f>BQ99</f>
        <v>0</v>
      </c>
      <c r="CD99" s="1867" t="s">
        <v>289</v>
      </c>
      <c r="CE99" s="1938"/>
      <c r="CH99" s="787">
        <v>3</v>
      </c>
      <c r="CI99" s="1925" t="s">
        <v>538</v>
      </c>
      <c r="CJ99" s="1925"/>
      <c r="CK99" s="1925"/>
      <c r="CL99" s="1925"/>
      <c r="CM99" s="1925"/>
      <c r="CN99" s="1166" t="s">
        <v>539</v>
      </c>
      <c r="CO99" s="493">
        <f>CC99</f>
        <v>0</v>
      </c>
      <c r="CP99" s="1867" t="s">
        <v>289</v>
      </c>
      <c r="CQ99" s="1938"/>
      <c r="CT99" s="787">
        <v>3</v>
      </c>
      <c r="CU99" s="1925" t="s">
        <v>538</v>
      </c>
      <c r="CV99" s="1925"/>
      <c r="CW99" s="1925"/>
      <c r="CX99" s="1925"/>
      <c r="CY99" s="1925"/>
      <c r="CZ99" s="1166" t="s">
        <v>539</v>
      </c>
      <c r="DA99" s="493">
        <f>CO99</f>
        <v>0</v>
      </c>
      <c r="DB99" s="1867" t="s">
        <v>289</v>
      </c>
      <c r="DC99" s="1938"/>
      <c r="DF99" s="787">
        <v>3</v>
      </c>
      <c r="DG99" s="1925" t="s">
        <v>538</v>
      </c>
      <c r="DH99" s="1925"/>
      <c r="DI99" s="1925"/>
      <c r="DJ99" s="1925"/>
      <c r="DK99" s="1925"/>
      <c r="DL99" s="1166" t="s">
        <v>539</v>
      </c>
      <c r="DM99" s="493">
        <f>DA99</f>
        <v>0</v>
      </c>
      <c r="DN99" s="1867" t="s">
        <v>289</v>
      </c>
      <c r="DO99" s="1938"/>
      <c r="DR99" s="787">
        <v>3</v>
      </c>
      <c r="DS99" s="1925" t="s">
        <v>538</v>
      </c>
      <c r="DT99" s="1925"/>
      <c r="DU99" s="1925"/>
      <c r="DV99" s="1925"/>
      <c r="DW99" s="1925"/>
      <c r="DX99" s="1166" t="s">
        <v>539</v>
      </c>
      <c r="DY99" s="493">
        <f>DM99</f>
        <v>0</v>
      </c>
      <c r="DZ99" s="1867" t="s">
        <v>289</v>
      </c>
      <c r="EA99" s="1938"/>
      <c r="ED99" s="787">
        <v>3</v>
      </c>
      <c r="EE99" s="1925" t="s">
        <v>538</v>
      </c>
      <c r="EF99" s="1925"/>
      <c r="EG99" s="1925"/>
      <c r="EH99" s="1925"/>
      <c r="EI99" s="1925"/>
      <c r="EJ99" s="1166" t="s">
        <v>539</v>
      </c>
      <c r="EK99" s="493">
        <f>'1.8. Oświet.'!Z17</f>
        <v>0</v>
      </c>
      <c r="EL99" s="1867" t="s">
        <v>289</v>
      </c>
      <c r="EM99" s="1938"/>
      <c r="EP99" s="787">
        <v>3</v>
      </c>
      <c r="EQ99" s="1925" t="s">
        <v>538</v>
      </c>
      <c r="ER99" s="1925"/>
      <c r="ES99" s="1925"/>
      <c r="ET99" s="1925"/>
      <c r="EU99" s="1925"/>
      <c r="EV99" s="1166" t="s">
        <v>539</v>
      </c>
      <c r="EW99" s="493">
        <f>EK99</f>
        <v>0</v>
      </c>
      <c r="EX99" s="1867" t="s">
        <v>289</v>
      </c>
      <c r="EY99" s="1938"/>
      <c r="FB99" s="787">
        <v>3</v>
      </c>
      <c r="FC99" s="1925" t="s">
        <v>538</v>
      </c>
      <c r="FD99" s="1925"/>
      <c r="FE99" s="1925"/>
      <c r="FF99" s="1925"/>
      <c r="FG99" s="1925"/>
      <c r="FH99" s="1166" t="s">
        <v>539</v>
      </c>
      <c r="FI99" s="493">
        <f>EW99</f>
        <v>0</v>
      </c>
      <c r="FJ99" s="1867" t="s">
        <v>289</v>
      </c>
      <c r="FK99" s="1938"/>
      <c r="FN99" s="787">
        <v>3</v>
      </c>
      <c r="FO99" s="1925" t="s">
        <v>538</v>
      </c>
      <c r="FP99" s="1925"/>
      <c r="FQ99" s="1925"/>
      <c r="FR99" s="1925"/>
      <c r="FS99" s="1925"/>
      <c r="FT99" s="1166" t="s">
        <v>539</v>
      </c>
      <c r="FU99" s="493">
        <f>FI99</f>
        <v>0</v>
      </c>
      <c r="FV99" s="1867" t="s">
        <v>289</v>
      </c>
      <c r="FW99" s="1938"/>
      <c r="FZ99" s="787">
        <v>3</v>
      </c>
      <c r="GA99" s="1925" t="s">
        <v>538</v>
      </c>
      <c r="GB99" s="1925"/>
      <c r="GC99" s="1925"/>
      <c r="GD99" s="1925"/>
      <c r="GE99" s="1925"/>
      <c r="GF99" s="1166" t="s">
        <v>539</v>
      </c>
      <c r="GG99" s="493">
        <f>FU99</f>
        <v>0</v>
      </c>
      <c r="GH99" s="1867" t="s">
        <v>289</v>
      </c>
      <c r="GI99" s="1938"/>
      <c r="GL99" s="787">
        <v>3</v>
      </c>
      <c r="GM99" s="1925" t="s">
        <v>538</v>
      </c>
      <c r="GN99" s="1925"/>
      <c r="GO99" s="1925"/>
      <c r="GP99" s="1925"/>
      <c r="GQ99" s="1925"/>
      <c r="GR99" s="1166" t="s">
        <v>539</v>
      </c>
      <c r="GS99" s="493">
        <f>GG99</f>
        <v>0</v>
      </c>
      <c r="GT99" s="1867" t="s">
        <v>289</v>
      </c>
      <c r="GU99" s="1938"/>
    </row>
    <row r="100" spans="2:204" s="1178" customFormat="1" ht="15" customHeight="1" thickBot="1">
      <c r="B100" s="790">
        <v>4</v>
      </c>
      <c r="C100" s="1942" t="s">
        <v>540</v>
      </c>
      <c r="D100" s="1942"/>
      <c r="E100" s="1942"/>
      <c r="F100" s="1942"/>
      <c r="G100" s="1942"/>
      <c r="H100" s="1201" t="s">
        <v>541</v>
      </c>
      <c r="I100" s="559">
        <f>'1.8. Oświet.'!I27</f>
        <v>0</v>
      </c>
      <c r="J100" s="1918" t="s">
        <v>302</v>
      </c>
      <c r="K100" s="1919"/>
      <c r="M100" s="1180"/>
      <c r="N100" s="790">
        <v>4</v>
      </c>
      <c r="O100" s="1942" t="s">
        <v>540</v>
      </c>
      <c r="P100" s="1942"/>
      <c r="Q100" s="1942"/>
      <c r="R100" s="1942"/>
      <c r="S100" s="1942"/>
      <c r="T100" s="1201" t="s">
        <v>541</v>
      </c>
      <c r="U100" s="559">
        <f>I100</f>
        <v>0</v>
      </c>
      <c r="V100" s="1918" t="s">
        <v>302</v>
      </c>
      <c r="W100" s="1919"/>
      <c r="Z100" s="790">
        <v>4</v>
      </c>
      <c r="AA100" s="1942" t="s">
        <v>540</v>
      </c>
      <c r="AB100" s="1942"/>
      <c r="AC100" s="1942"/>
      <c r="AD100" s="1942"/>
      <c r="AE100" s="1942"/>
      <c r="AF100" s="1201" t="s">
        <v>541</v>
      </c>
      <c r="AG100" s="559">
        <f>U100</f>
        <v>0</v>
      </c>
      <c r="AH100" s="1918" t="s">
        <v>302</v>
      </c>
      <c r="AI100" s="1919"/>
      <c r="AL100" s="790">
        <v>4</v>
      </c>
      <c r="AM100" s="1942" t="s">
        <v>540</v>
      </c>
      <c r="AN100" s="1942"/>
      <c r="AO100" s="1942"/>
      <c r="AP100" s="1942"/>
      <c r="AQ100" s="1942"/>
      <c r="AR100" s="1201" t="s">
        <v>541</v>
      </c>
      <c r="AS100" s="559">
        <f>AG100</f>
        <v>0</v>
      </c>
      <c r="AT100" s="1918" t="s">
        <v>302</v>
      </c>
      <c r="AU100" s="1919"/>
      <c r="AX100" s="790">
        <v>4</v>
      </c>
      <c r="AY100" s="1942" t="s">
        <v>540</v>
      </c>
      <c r="AZ100" s="1942"/>
      <c r="BA100" s="1942"/>
      <c r="BB100" s="1942"/>
      <c r="BC100" s="1942"/>
      <c r="BD100" s="1201" t="s">
        <v>541</v>
      </c>
      <c r="BE100" s="559">
        <f>AS100</f>
        <v>0</v>
      </c>
      <c r="BF100" s="1918" t="s">
        <v>302</v>
      </c>
      <c r="BG100" s="1919"/>
      <c r="BJ100" s="790">
        <v>4</v>
      </c>
      <c r="BK100" s="1942" t="s">
        <v>540</v>
      </c>
      <c r="BL100" s="1942"/>
      <c r="BM100" s="1942"/>
      <c r="BN100" s="1942"/>
      <c r="BO100" s="1942"/>
      <c r="BP100" s="1201" t="s">
        <v>541</v>
      </c>
      <c r="BQ100" s="559">
        <f>BE100</f>
        <v>0</v>
      </c>
      <c r="BR100" s="1918" t="s">
        <v>302</v>
      </c>
      <c r="BS100" s="1919"/>
      <c r="BV100" s="790">
        <v>4</v>
      </c>
      <c r="BW100" s="1942" t="s">
        <v>540</v>
      </c>
      <c r="BX100" s="1942"/>
      <c r="BY100" s="1942"/>
      <c r="BZ100" s="1942"/>
      <c r="CA100" s="1942"/>
      <c r="CB100" s="1201" t="s">
        <v>541</v>
      </c>
      <c r="CC100" s="559">
        <f>BQ100</f>
        <v>0</v>
      </c>
      <c r="CD100" s="1918" t="s">
        <v>302</v>
      </c>
      <c r="CE100" s="1919"/>
      <c r="CH100" s="790">
        <v>4</v>
      </c>
      <c r="CI100" s="1942" t="s">
        <v>540</v>
      </c>
      <c r="CJ100" s="1942"/>
      <c r="CK100" s="1942"/>
      <c r="CL100" s="1942"/>
      <c r="CM100" s="1942"/>
      <c r="CN100" s="1201" t="s">
        <v>541</v>
      </c>
      <c r="CO100" s="559">
        <f>CC100</f>
        <v>0</v>
      </c>
      <c r="CP100" s="1918" t="s">
        <v>302</v>
      </c>
      <c r="CQ100" s="1919"/>
      <c r="CT100" s="790">
        <v>4</v>
      </c>
      <c r="CU100" s="1942" t="s">
        <v>540</v>
      </c>
      <c r="CV100" s="1942"/>
      <c r="CW100" s="1942"/>
      <c r="CX100" s="1942"/>
      <c r="CY100" s="1942"/>
      <c r="CZ100" s="1201" t="s">
        <v>541</v>
      </c>
      <c r="DA100" s="559">
        <f>CO100</f>
        <v>0</v>
      </c>
      <c r="DB100" s="1918" t="s">
        <v>302</v>
      </c>
      <c r="DC100" s="1919"/>
      <c r="DF100" s="790">
        <v>4</v>
      </c>
      <c r="DG100" s="1942" t="s">
        <v>540</v>
      </c>
      <c r="DH100" s="1942"/>
      <c r="DI100" s="1942"/>
      <c r="DJ100" s="1942"/>
      <c r="DK100" s="1942"/>
      <c r="DL100" s="1201" t="s">
        <v>541</v>
      </c>
      <c r="DM100" s="559">
        <f>DA100</f>
        <v>0</v>
      </c>
      <c r="DN100" s="1918" t="s">
        <v>302</v>
      </c>
      <c r="DO100" s="1919"/>
      <c r="DR100" s="790">
        <v>4</v>
      </c>
      <c r="DS100" s="1942" t="s">
        <v>540</v>
      </c>
      <c r="DT100" s="1942"/>
      <c r="DU100" s="1942"/>
      <c r="DV100" s="1942"/>
      <c r="DW100" s="1942"/>
      <c r="DX100" s="1201" t="s">
        <v>541</v>
      </c>
      <c r="DY100" s="559">
        <f>DM100</f>
        <v>0</v>
      </c>
      <c r="DZ100" s="1918" t="s">
        <v>302</v>
      </c>
      <c r="EA100" s="1919"/>
      <c r="ED100" s="790">
        <v>4</v>
      </c>
      <c r="EE100" s="1942" t="s">
        <v>540</v>
      </c>
      <c r="EF100" s="1942"/>
      <c r="EG100" s="1942"/>
      <c r="EH100" s="1942"/>
      <c r="EI100" s="1942"/>
      <c r="EJ100" s="1201" t="s">
        <v>541</v>
      </c>
      <c r="EK100" s="559">
        <f>'1.8. Oświet.'!W27</f>
        <v>0</v>
      </c>
      <c r="EL100" s="1918" t="s">
        <v>302</v>
      </c>
      <c r="EM100" s="1919"/>
      <c r="EP100" s="790">
        <v>4</v>
      </c>
      <c r="EQ100" s="1942" t="s">
        <v>540</v>
      </c>
      <c r="ER100" s="1942"/>
      <c r="ES100" s="1942"/>
      <c r="ET100" s="1942"/>
      <c r="EU100" s="1942"/>
      <c r="EV100" s="1201" t="s">
        <v>541</v>
      </c>
      <c r="EW100" s="559">
        <f>EK100</f>
        <v>0</v>
      </c>
      <c r="EX100" s="1918" t="s">
        <v>302</v>
      </c>
      <c r="EY100" s="1919"/>
      <c r="FB100" s="790">
        <v>4</v>
      </c>
      <c r="FC100" s="1942" t="s">
        <v>540</v>
      </c>
      <c r="FD100" s="1942"/>
      <c r="FE100" s="1942"/>
      <c r="FF100" s="1942"/>
      <c r="FG100" s="1942"/>
      <c r="FH100" s="1201" t="s">
        <v>541</v>
      </c>
      <c r="FI100" s="559">
        <f>EW100</f>
        <v>0</v>
      </c>
      <c r="FJ100" s="1918" t="s">
        <v>302</v>
      </c>
      <c r="FK100" s="1919"/>
      <c r="FN100" s="790">
        <v>4</v>
      </c>
      <c r="FO100" s="1942" t="s">
        <v>540</v>
      </c>
      <c r="FP100" s="1942"/>
      <c r="FQ100" s="1942"/>
      <c r="FR100" s="1942"/>
      <c r="FS100" s="1942"/>
      <c r="FT100" s="1201" t="s">
        <v>541</v>
      </c>
      <c r="FU100" s="559">
        <f>FI100</f>
        <v>0</v>
      </c>
      <c r="FV100" s="1918" t="s">
        <v>302</v>
      </c>
      <c r="FW100" s="1919"/>
      <c r="FZ100" s="790">
        <v>4</v>
      </c>
      <c r="GA100" s="1942" t="s">
        <v>540</v>
      </c>
      <c r="GB100" s="1942"/>
      <c r="GC100" s="1942"/>
      <c r="GD100" s="1942"/>
      <c r="GE100" s="1942"/>
      <c r="GF100" s="1201" t="s">
        <v>541</v>
      </c>
      <c r="GG100" s="559">
        <f>FU100</f>
        <v>0</v>
      </c>
      <c r="GH100" s="1918" t="s">
        <v>302</v>
      </c>
      <c r="GI100" s="1919"/>
      <c r="GL100" s="790">
        <v>4</v>
      </c>
      <c r="GM100" s="1942" t="s">
        <v>540</v>
      </c>
      <c r="GN100" s="1942"/>
      <c r="GO100" s="1942"/>
      <c r="GP100" s="1942"/>
      <c r="GQ100" s="1942"/>
      <c r="GR100" s="1201" t="s">
        <v>541</v>
      </c>
      <c r="GS100" s="559">
        <f>GG100</f>
        <v>0</v>
      </c>
      <c r="GT100" s="1918" t="s">
        <v>302</v>
      </c>
      <c r="GU100" s="1919"/>
    </row>
    <row r="101" spans="2:204" s="1178" customFormat="1" ht="15" customHeight="1" thickBot="1">
      <c r="B101" s="124"/>
      <c r="C101" s="1205"/>
      <c r="D101" s="1205"/>
      <c r="E101" s="1205"/>
      <c r="F101" s="1205"/>
      <c r="G101" s="1205"/>
      <c r="H101" s="1187"/>
      <c r="I101" s="1187"/>
      <c r="L101" s="1186"/>
      <c r="M101" s="1180"/>
      <c r="N101" s="124"/>
      <c r="O101" s="1205"/>
      <c r="P101" s="1205"/>
      <c r="Q101" s="1205"/>
      <c r="R101" s="1205"/>
      <c r="S101" s="1205"/>
      <c r="T101" s="1187"/>
      <c r="U101" s="1187"/>
      <c r="X101" s="1186"/>
      <c r="Z101" s="124"/>
      <c r="AA101" s="1205"/>
      <c r="AB101" s="1205"/>
      <c r="AC101" s="1205"/>
      <c r="AD101" s="1205"/>
      <c r="AE101" s="1205"/>
      <c r="AF101" s="1187"/>
      <c r="AG101" s="1187"/>
      <c r="AJ101" s="1186"/>
      <c r="AL101" s="124"/>
      <c r="AM101" s="1205"/>
      <c r="AN101" s="1205"/>
      <c r="AO101" s="1205"/>
      <c r="AP101" s="1205"/>
      <c r="AQ101" s="1205"/>
      <c r="AR101" s="1187"/>
      <c r="AS101" s="1187"/>
      <c r="AV101" s="1186"/>
      <c r="AX101" s="124"/>
      <c r="AY101" s="1271"/>
      <c r="AZ101" s="1205"/>
      <c r="BA101" s="1205"/>
      <c r="BB101" s="1205"/>
      <c r="BC101" s="1205"/>
      <c r="BD101" s="1187"/>
      <c r="BE101" s="1187"/>
      <c r="BH101" s="1186"/>
      <c r="BJ101" s="124"/>
      <c r="BK101" s="1271"/>
      <c r="BL101" s="1205"/>
      <c r="BM101" s="1205"/>
      <c r="BN101" s="1205"/>
      <c r="BO101" s="1205"/>
      <c r="BP101" s="1187"/>
      <c r="BQ101" s="1187"/>
      <c r="BT101" s="1186"/>
      <c r="BV101" s="124"/>
      <c r="BW101" s="1205"/>
      <c r="BX101" s="1205"/>
      <c r="BY101" s="1205"/>
      <c r="BZ101" s="1205"/>
      <c r="CA101" s="1205"/>
      <c r="CB101" s="1187"/>
      <c r="CC101" s="1187"/>
      <c r="CF101" s="1186"/>
      <c r="CH101" s="124"/>
      <c r="CI101" s="1205"/>
      <c r="CJ101" s="1205"/>
      <c r="CK101" s="1205"/>
      <c r="CL101" s="1205"/>
      <c r="CM101" s="1205"/>
      <c r="CN101" s="1187"/>
      <c r="CO101" s="1187"/>
      <c r="CR101" s="1186"/>
      <c r="CT101" s="124"/>
      <c r="CU101" s="1205"/>
      <c r="CV101" s="1205"/>
      <c r="CW101" s="1205"/>
      <c r="CX101" s="1205"/>
      <c r="CY101" s="1205"/>
      <c r="CZ101" s="1187"/>
      <c r="DA101" s="1187"/>
      <c r="DD101" s="1186"/>
      <c r="DF101" s="124"/>
      <c r="DG101" s="1205"/>
      <c r="DH101" s="1205"/>
      <c r="DI101" s="1205"/>
      <c r="DJ101" s="1205"/>
      <c r="DK101" s="1205"/>
      <c r="DL101" s="1187"/>
      <c r="DM101" s="1187"/>
      <c r="DP101" s="1186"/>
      <c r="DR101" s="124"/>
      <c r="DS101" s="1205"/>
      <c r="DT101" s="1205"/>
      <c r="DU101" s="1205"/>
      <c r="DV101" s="1205"/>
      <c r="DW101" s="1205"/>
      <c r="DX101" s="1187"/>
      <c r="DY101" s="1187"/>
      <c r="EB101" s="1186"/>
      <c r="ED101" s="124"/>
      <c r="EE101" s="1205"/>
      <c r="EF101" s="1205"/>
      <c r="EG101" s="1205"/>
      <c r="EH101" s="1205"/>
      <c r="EI101" s="1205"/>
      <c r="EJ101" s="1187"/>
      <c r="EK101" s="1187"/>
      <c r="EN101" s="1186"/>
      <c r="EP101" s="124"/>
      <c r="EQ101" s="1205"/>
      <c r="ER101" s="1205"/>
      <c r="ES101" s="1205"/>
      <c r="ET101" s="1205"/>
      <c r="EU101" s="1205"/>
      <c r="EV101" s="1187"/>
      <c r="EW101" s="1187"/>
      <c r="EZ101" s="1186"/>
      <c r="FB101" s="124"/>
      <c r="FC101" s="1205"/>
      <c r="FD101" s="1205"/>
      <c r="FE101" s="1205"/>
      <c r="FF101" s="1205"/>
      <c r="FG101" s="1205"/>
      <c r="FH101" s="1187"/>
      <c r="FI101" s="1187"/>
      <c r="FL101" s="1186"/>
      <c r="FN101" s="124"/>
      <c r="FO101" s="1205"/>
      <c r="FP101" s="1205"/>
      <c r="FQ101" s="1205"/>
      <c r="FR101" s="1205"/>
      <c r="FS101" s="1205"/>
      <c r="FT101" s="1187"/>
      <c r="FU101" s="1187"/>
      <c r="FX101" s="1186"/>
      <c r="FZ101" s="124"/>
      <c r="GA101" s="1205"/>
      <c r="GB101" s="1205"/>
      <c r="GC101" s="1205"/>
      <c r="GD101" s="1205"/>
      <c r="GE101" s="1205"/>
      <c r="GF101" s="1187"/>
      <c r="GG101" s="1187"/>
      <c r="GJ101" s="1186"/>
      <c r="GL101" s="124"/>
      <c r="GM101" s="1205"/>
      <c r="GN101" s="1205"/>
      <c r="GO101" s="1205"/>
      <c r="GP101" s="1205"/>
      <c r="GQ101" s="1205"/>
      <c r="GR101" s="1187"/>
      <c r="GS101" s="1187"/>
      <c r="GV101" s="1186"/>
    </row>
    <row r="102" spans="2:204" s="1178" customFormat="1" ht="15" customHeight="1" thickBot="1">
      <c r="B102" s="71" t="s">
        <v>143</v>
      </c>
      <c r="C102" s="1903" t="s">
        <v>542</v>
      </c>
      <c r="D102" s="1903"/>
      <c r="E102" s="1903"/>
      <c r="F102" s="1903"/>
      <c r="G102" s="1903"/>
      <c r="H102" s="1903"/>
      <c r="I102" s="1903"/>
      <c r="J102" s="1903"/>
      <c r="K102" s="1904"/>
      <c r="L102" s="1186"/>
      <c r="M102" s="1180"/>
      <c r="N102" s="71" t="s">
        <v>143</v>
      </c>
      <c r="O102" s="1903" t="s">
        <v>542</v>
      </c>
      <c r="P102" s="1903"/>
      <c r="Q102" s="1903"/>
      <c r="R102" s="1903"/>
      <c r="S102" s="1903"/>
      <c r="T102" s="1903"/>
      <c r="U102" s="1903"/>
      <c r="V102" s="1903"/>
      <c r="W102" s="1904"/>
      <c r="X102" s="1186"/>
      <c r="Z102" s="71" t="s">
        <v>143</v>
      </c>
      <c r="AA102" s="1903" t="s">
        <v>542</v>
      </c>
      <c r="AB102" s="1903"/>
      <c r="AC102" s="1903"/>
      <c r="AD102" s="1903"/>
      <c r="AE102" s="1903"/>
      <c r="AF102" s="1903"/>
      <c r="AG102" s="1903"/>
      <c r="AH102" s="1903"/>
      <c r="AI102" s="1904"/>
      <c r="AJ102" s="1186"/>
      <c r="AL102" s="71" t="s">
        <v>143</v>
      </c>
      <c r="AM102" s="1903" t="s">
        <v>542</v>
      </c>
      <c r="AN102" s="1903"/>
      <c r="AO102" s="1903"/>
      <c r="AP102" s="1903"/>
      <c r="AQ102" s="1903"/>
      <c r="AR102" s="1903"/>
      <c r="AS102" s="1903"/>
      <c r="AT102" s="1903"/>
      <c r="AU102" s="1904"/>
      <c r="AV102" s="1186"/>
      <c r="AX102" s="71" t="s">
        <v>143</v>
      </c>
      <c r="AY102" s="1903" t="s">
        <v>542</v>
      </c>
      <c r="AZ102" s="1903"/>
      <c r="BA102" s="1903"/>
      <c r="BB102" s="1903"/>
      <c r="BC102" s="1903"/>
      <c r="BD102" s="1903"/>
      <c r="BE102" s="1903"/>
      <c r="BF102" s="1903"/>
      <c r="BG102" s="1904"/>
      <c r="BH102" s="1186"/>
      <c r="BJ102" s="71" t="s">
        <v>143</v>
      </c>
      <c r="BK102" s="1903" t="s">
        <v>542</v>
      </c>
      <c r="BL102" s="1903"/>
      <c r="BM102" s="1903"/>
      <c r="BN102" s="1903"/>
      <c r="BO102" s="1903"/>
      <c r="BP102" s="1903"/>
      <c r="BQ102" s="1903"/>
      <c r="BR102" s="1903"/>
      <c r="BS102" s="1904"/>
      <c r="BT102" s="1186"/>
      <c r="BV102" s="71" t="s">
        <v>143</v>
      </c>
      <c r="BW102" s="1903" t="s">
        <v>542</v>
      </c>
      <c r="BX102" s="1903"/>
      <c r="BY102" s="1903"/>
      <c r="BZ102" s="1903"/>
      <c r="CA102" s="1903"/>
      <c r="CB102" s="1903"/>
      <c r="CC102" s="1903"/>
      <c r="CD102" s="1903"/>
      <c r="CE102" s="1904"/>
      <c r="CF102" s="1186"/>
      <c r="CH102" s="71" t="s">
        <v>143</v>
      </c>
      <c r="CI102" s="1903" t="s">
        <v>542</v>
      </c>
      <c r="CJ102" s="1903"/>
      <c r="CK102" s="1903"/>
      <c r="CL102" s="1903"/>
      <c r="CM102" s="1903"/>
      <c r="CN102" s="1903"/>
      <c r="CO102" s="1903"/>
      <c r="CP102" s="1903"/>
      <c r="CQ102" s="1904"/>
      <c r="CR102" s="1186"/>
      <c r="CT102" s="71" t="s">
        <v>143</v>
      </c>
      <c r="CU102" s="1903" t="s">
        <v>542</v>
      </c>
      <c r="CV102" s="1903"/>
      <c r="CW102" s="1903"/>
      <c r="CX102" s="1903"/>
      <c r="CY102" s="1903"/>
      <c r="CZ102" s="1903"/>
      <c r="DA102" s="1903"/>
      <c r="DB102" s="1903"/>
      <c r="DC102" s="1904"/>
      <c r="DD102" s="1186"/>
      <c r="DF102" s="71" t="s">
        <v>143</v>
      </c>
      <c r="DG102" s="1903" t="s">
        <v>542</v>
      </c>
      <c r="DH102" s="1903"/>
      <c r="DI102" s="1903"/>
      <c r="DJ102" s="1903"/>
      <c r="DK102" s="1903"/>
      <c r="DL102" s="1903"/>
      <c r="DM102" s="1903"/>
      <c r="DN102" s="1903"/>
      <c r="DO102" s="1904"/>
      <c r="DP102" s="1186"/>
      <c r="DR102" s="71" t="s">
        <v>143</v>
      </c>
      <c r="DS102" s="1903" t="s">
        <v>542</v>
      </c>
      <c r="DT102" s="1903"/>
      <c r="DU102" s="1903"/>
      <c r="DV102" s="1903"/>
      <c r="DW102" s="1903"/>
      <c r="DX102" s="1903"/>
      <c r="DY102" s="1903"/>
      <c r="DZ102" s="1903"/>
      <c r="EA102" s="1904"/>
      <c r="EB102" s="1186"/>
      <c r="ED102" s="71" t="s">
        <v>143</v>
      </c>
      <c r="EE102" s="1903" t="s">
        <v>542</v>
      </c>
      <c r="EF102" s="1903"/>
      <c r="EG102" s="1903"/>
      <c r="EH102" s="1903"/>
      <c r="EI102" s="1903"/>
      <c r="EJ102" s="1903"/>
      <c r="EK102" s="1903"/>
      <c r="EL102" s="1903"/>
      <c r="EM102" s="1904"/>
      <c r="EN102" s="1186"/>
      <c r="EP102" s="71" t="s">
        <v>143</v>
      </c>
      <c r="EQ102" s="1903" t="s">
        <v>542</v>
      </c>
      <c r="ER102" s="1903"/>
      <c r="ES102" s="1903"/>
      <c r="ET102" s="1903"/>
      <c r="EU102" s="1903"/>
      <c r="EV102" s="1903"/>
      <c r="EW102" s="1903"/>
      <c r="EX102" s="1903"/>
      <c r="EY102" s="1904"/>
      <c r="EZ102" s="1186"/>
      <c r="FB102" s="71" t="s">
        <v>143</v>
      </c>
      <c r="FC102" s="1903" t="s">
        <v>542</v>
      </c>
      <c r="FD102" s="1903"/>
      <c r="FE102" s="1903"/>
      <c r="FF102" s="1903"/>
      <c r="FG102" s="1903"/>
      <c r="FH102" s="1903"/>
      <c r="FI102" s="1903"/>
      <c r="FJ102" s="1903"/>
      <c r="FK102" s="1904"/>
      <c r="FL102" s="1186"/>
      <c r="FN102" s="71" t="s">
        <v>143</v>
      </c>
      <c r="FO102" s="1903" t="s">
        <v>542</v>
      </c>
      <c r="FP102" s="1903"/>
      <c r="FQ102" s="1903"/>
      <c r="FR102" s="1903"/>
      <c r="FS102" s="1903"/>
      <c r="FT102" s="1903"/>
      <c r="FU102" s="1903"/>
      <c r="FV102" s="1903"/>
      <c r="FW102" s="1904"/>
      <c r="FX102" s="1186"/>
      <c r="FZ102" s="71" t="s">
        <v>143</v>
      </c>
      <c r="GA102" s="1903" t="s">
        <v>542</v>
      </c>
      <c r="GB102" s="1903"/>
      <c r="GC102" s="1903"/>
      <c r="GD102" s="1903"/>
      <c r="GE102" s="1903"/>
      <c r="GF102" s="1903"/>
      <c r="GG102" s="1903"/>
      <c r="GH102" s="1903"/>
      <c r="GI102" s="1904"/>
      <c r="GJ102" s="1186"/>
      <c r="GL102" s="71" t="s">
        <v>143</v>
      </c>
      <c r="GM102" s="1903" t="s">
        <v>542</v>
      </c>
      <c r="GN102" s="1903"/>
      <c r="GO102" s="1903"/>
      <c r="GP102" s="1903"/>
      <c r="GQ102" s="1903"/>
      <c r="GR102" s="1903"/>
      <c r="GS102" s="1903"/>
      <c r="GT102" s="1903"/>
      <c r="GU102" s="1904"/>
      <c r="GV102" s="1186"/>
    </row>
    <row r="103" spans="2:204" s="1178" customFormat="1" ht="15" customHeight="1">
      <c r="B103" s="741">
        <v>1</v>
      </c>
      <c r="C103" s="1927" t="s">
        <v>543</v>
      </c>
      <c r="D103" s="1928"/>
      <c r="E103" s="1977"/>
      <c r="F103" s="1977"/>
      <c r="G103" s="1978"/>
      <c r="H103" s="1165" t="s">
        <v>544</v>
      </c>
      <c r="I103" s="527">
        <f>'1.10. OZE'!J54</f>
        <v>0</v>
      </c>
      <c r="J103" s="1906" t="s">
        <v>545</v>
      </c>
      <c r="K103" s="1971"/>
      <c r="L103" s="1186"/>
      <c r="M103" s="1180"/>
      <c r="N103" s="741">
        <v>1</v>
      </c>
      <c r="O103" s="1927" t="s">
        <v>543</v>
      </c>
      <c r="P103" s="1928"/>
      <c r="Q103" s="1977"/>
      <c r="R103" s="1977"/>
      <c r="S103" s="1978"/>
      <c r="T103" s="1165" t="s">
        <v>544</v>
      </c>
      <c r="U103" s="527">
        <f>I103</f>
        <v>0</v>
      </c>
      <c r="V103" s="1906" t="s">
        <v>545</v>
      </c>
      <c r="W103" s="1971"/>
      <c r="X103" s="1186"/>
      <c r="Z103" s="741">
        <v>1</v>
      </c>
      <c r="AA103" s="1927" t="s">
        <v>543</v>
      </c>
      <c r="AB103" s="1928"/>
      <c r="AC103" s="1977"/>
      <c r="AD103" s="1977"/>
      <c r="AE103" s="1978"/>
      <c r="AF103" s="1165" t="s">
        <v>544</v>
      </c>
      <c r="AG103" s="527">
        <f>U103</f>
        <v>0</v>
      </c>
      <c r="AH103" s="1906" t="s">
        <v>545</v>
      </c>
      <c r="AI103" s="1971"/>
      <c r="AJ103" s="1186"/>
      <c r="AL103" s="741">
        <v>1</v>
      </c>
      <c r="AM103" s="1927" t="s">
        <v>543</v>
      </c>
      <c r="AN103" s="1928"/>
      <c r="AO103" s="1977"/>
      <c r="AP103" s="1977"/>
      <c r="AQ103" s="1978"/>
      <c r="AR103" s="1165" t="s">
        <v>544</v>
      </c>
      <c r="AS103" s="527">
        <f>AG103</f>
        <v>0</v>
      </c>
      <c r="AT103" s="1906" t="s">
        <v>545</v>
      </c>
      <c r="AU103" s="1971"/>
      <c r="AV103" s="1186"/>
      <c r="AX103" s="741">
        <v>1</v>
      </c>
      <c r="AY103" s="1927" t="s">
        <v>543</v>
      </c>
      <c r="AZ103" s="1928"/>
      <c r="BA103" s="1977"/>
      <c r="BB103" s="1977"/>
      <c r="BC103" s="1978"/>
      <c r="BD103" s="1165" t="s">
        <v>544</v>
      </c>
      <c r="BE103" s="527">
        <f>AS103</f>
        <v>0</v>
      </c>
      <c r="BF103" s="1906" t="s">
        <v>545</v>
      </c>
      <c r="BG103" s="1971"/>
      <c r="BH103" s="1186"/>
      <c r="BJ103" s="741">
        <v>1</v>
      </c>
      <c r="BK103" s="1927" t="s">
        <v>543</v>
      </c>
      <c r="BL103" s="1928"/>
      <c r="BM103" s="1977"/>
      <c r="BN103" s="1977"/>
      <c r="BO103" s="1978"/>
      <c r="BP103" s="1165" t="s">
        <v>544</v>
      </c>
      <c r="BQ103" s="527">
        <f>BE103</f>
        <v>0</v>
      </c>
      <c r="BR103" s="1906" t="s">
        <v>545</v>
      </c>
      <c r="BS103" s="1971"/>
      <c r="BT103" s="1186"/>
      <c r="BV103" s="741">
        <v>1</v>
      </c>
      <c r="BW103" s="1927" t="s">
        <v>543</v>
      </c>
      <c r="BX103" s="1928"/>
      <c r="BY103" s="1977"/>
      <c r="BZ103" s="1977"/>
      <c r="CA103" s="1978"/>
      <c r="CB103" s="1165" t="s">
        <v>544</v>
      </c>
      <c r="CC103" s="527">
        <f>BQ103</f>
        <v>0</v>
      </c>
      <c r="CD103" s="1906" t="s">
        <v>545</v>
      </c>
      <c r="CE103" s="1971"/>
      <c r="CF103" s="1186"/>
      <c r="CH103" s="741">
        <v>1</v>
      </c>
      <c r="CI103" s="1927" t="s">
        <v>543</v>
      </c>
      <c r="CJ103" s="1928"/>
      <c r="CK103" s="1977"/>
      <c r="CL103" s="1977"/>
      <c r="CM103" s="1978"/>
      <c r="CN103" s="1165" t="s">
        <v>544</v>
      </c>
      <c r="CO103" s="527">
        <f>CC103</f>
        <v>0</v>
      </c>
      <c r="CP103" s="1906" t="s">
        <v>545</v>
      </c>
      <c r="CQ103" s="1971"/>
      <c r="CR103" s="1186"/>
      <c r="CT103" s="741">
        <v>1</v>
      </c>
      <c r="CU103" s="1927" t="s">
        <v>543</v>
      </c>
      <c r="CV103" s="1928"/>
      <c r="CW103" s="1977"/>
      <c r="CX103" s="1977"/>
      <c r="CY103" s="1978"/>
      <c r="CZ103" s="1165" t="s">
        <v>544</v>
      </c>
      <c r="DA103" s="527">
        <f>CO103</f>
        <v>0</v>
      </c>
      <c r="DB103" s="1906" t="s">
        <v>545</v>
      </c>
      <c r="DC103" s="1971"/>
      <c r="DD103" s="1186"/>
      <c r="DF103" s="741">
        <v>1</v>
      </c>
      <c r="DG103" s="1927" t="s">
        <v>543</v>
      </c>
      <c r="DH103" s="1928"/>
      <c r="DI103" s="1977"/>
      <c r="DJ103" s="1977"/>
      <c r="DK103" s="1978"/>
      <c r="DL103" s="1165" t="s">
        <v>544</v>
      </c>
      <c r="DM103" s="527">
        <f>DA103</f>
        <v>0</v>
      </c>
      <c r="DN103" s="1906" t="s">
        <v>545</v>
      </c>
      <c r="DO103" s="1971"/>
      <c r="DP103" s="1186"/>
      <c r="DR103" s="741">
        <v>1</v>
      </c>
      <c r="DS103" s="1927" t="s">
        <v>543</v>
      </c>
      <c r="DT103" s="1928"/>
      <c r="DU103" s="1977"/>
      <c r="DV103" s="1977"/>
      <c r="DW103" s="1978"/>
      <c r="DX103" s="1165" t="s">
        <v>544</v>
      </c>
      <c r="DY103" s="527">
        <f>DM103</f>
        <v>0</v>
      </c>
      <c r="DZ103" s="1906" t="s">
        <v>545</v>
      </c>
      <c r="EA103" s="1971"/>
      <c r="EB103" s="1186"/>
      <c r="ED103" s="741">
        <v>1</v>
      </c>
      <c r="EE103" s="1927" t="s">
        <v>543</v>
      </c>
      <c r="EF103" s="1928"/>
      <c r="EG103" s="1977"/>
      <c r="EH103" s="1977"/>
      <c r="EI103" s="1978"/>
      <c r="EJ103" s="1165" t="s">
        <v>544</v>
      </c>
      <c r="EK103" s="527">
        <f>DY103</f>
        <v>0</v>
      </c>
      <c r="EL103" s="1906" t="s">
        <v>545</v>
      </c>
      <c r="EM103" s="1971"/>
      <c r="EN103" s="1186"/>
      <c r="EP103" s="741">
        <v>1</v>
      </c>
      <c r="EQ103" s="1927" t="s">
        <v>543</v>
      </c>
      <c r="ER103" s="1928"/>
      <c r="ES103" s="1977"/>
      <c r="ET103" s="1977"/>
      <c r="EU103" s="1978"/>
      <c r="EV103" s="1165" t="s">
        <v>544</v>
      </c>
      <c r="EW103" s="527">
        <f>'1.10. OZE'!T54</f>
        <v>0</v>
      </c>
      <c r="EX103" s="1906" t="s">
        <v>545</v>
      </c>
      <c r="EY103" s="1971"/>
      <c r="EZ103" s="1186"/>
      <c r="FB103" s="741">
        <v>1</v>
      </c>
      <c r="FC103" s="1927" t="s">
        <v>543</v>
      </c>
      <c r="FD103" s="1928"/>
      <c r="FE103" s="1977"/>
      <c r="FF103" s="1977"/>
      <c r="FG103" s="1978"/>
      <c r="FH103" s="1165" t="s">
        <v>544</v>
      </c>
      <c r="FI103" s="527">
        <f>EW103</f>
        <v>0</v>
      </c>
      <c r="FJ103" s="1906" t="s">
        <v>545</v>
      </c>
      <c r="FK103" s="1971"/>
      <c r="FL103" s="1186"/>
      <c r="FN103" s="741">
        <v>1</v>
      </c>
      <c r="FO103" s="1927" t="s">
        <v>543</v>
      </c>
      <c r="FP103" s="1928"/>
      <c r="FQ103" s="1977"/>
      <c r="FR103" s="1977"/>
      <c r="FS103" s="1978"/>
      <c r="FT103" s="1165" t="s">
        <v>544</v>
      </c>
      <c r="FU103" s="527">
        <f>FI103</f>
        <v>0</v>
      </c>
      <c r="FV103" s="1906" t="s">
        <v>545</v>
      </c>
      <c r="FW103" s="1971"/>
      <c r="FX103" s="1186"/>
      <c r="FZ103" s="741">
        <v>1</v>
      </c>
      <c r="GA103" s="1927" t="s">
        <v>543</v>
      </c>
      <c r="GB103" s="1928"/>
      <c r="GC103" s="1977"/>
      <c r="GD103" s="1977"/>
      <c r="GE103" s="1978"/>
      <c r="GF103" s="1165" t="s">
        <v>544</v>
      </c>
      <c r="GG103" s="527">
        <f>FU103</f>
        <v>0</v>
      </c>
      <c r="GH103" s="1906" t="s">
        <v>545</v>
      </c>
      <c r="GI103" s="1971"/>
      <c r="GJ103" s="1186"/>
      <c r="GL103" s="741">
        <v>1</v>
      </c>
      <c r="GM103" s="1927" t="s">
        <v>543</v>
      </c>
      <c r="GN103" s="1928"/>
      <c r="GO103" s="1977"/>
      <c r="GP103" s="1977"/>
      <c r="GQ103" s="1978"/>
      <c r="GR103" s="1165" t="s">
        <v>544</v>
      </c>
      <c r="GS103" s="527">
        <f>GG103</f>
        <v>0</v>
      </c>
      <c r="GT103" s="1906" t="s">
        <v>545</v>
      </c>
      <c r="GU103" s="1971"/>
      <c r="GV103" s="1186"/>
    </row>
    <row r="104" spans="2:204" s="1178" customFormat="1" ht="15" customHeight="1">
      <c r="B104" s="789">
        <v>2</v>
      </c>
      <c r="C104" s="1908" t="s">
        <v>546</v>
      </c>
      <c r="D104" s="1910"/>
      <c r="E104" s="1910"/>
      <c r="F104" s="1910"/>
      <c r="G104" s="1911"/>
      <c r="H104" s="1166" t="s">
        <v>547</v>
      </c>
      <c r="I104" s="493">
        <f>'1.10. OZE'!J56</f>
        <v>0</v>
      </c>
      <c r="J104" s="1912" t="s">
        <v>302</v>
      </c>
      <c r="K104" s="1913"/>
      <c r="L104" s="1186"/>
      <c r="M104" s="1180"/>
      <c r="N104" s="789">
        <v>2</v>
      </c>
      <c r="O104" s="1908" t="s">
        <v>546</v>
      </c>
      <c r="P104" s="1910"/>
      <c r="Q104" s="1910"/>
      <c r="R104" s="1910"/>
      <c r="S104" s="1911"/>
      <c r="T104" s="1166" t="s">
        <v>547</v>
      </c>
      <c r="U104" s="493">
        <f>I104</f>
        <v>0</v>
      </c>
      <c r="V104" s="1912" t="s">
        <v>302</v>
      </c>
      <c r="W104" s="1913"/>
      <c r="X104" s="1186"/>
      <c r="Z104" s="789">
        <v>2</v>
      </c>
      <c r="AA104" s="1908" t="s">
        <v>546</v>
      </c>
      <c r="AB104" s="1910"/>
      <c r="AC104" s="1910"/>
      <c r="AD104" s="1910"/>
      <c r="AE104" s="1911"/>
      <c r="AF104" s="1166" t="s">
        <v>547</v>
      </c>
      <c r="AG104" s="493">
        <f>U104</f>
        <v>0</v>
      </c>
      <c r="AH104" s="1912" t="s">
        <v>302</v>
      </c>
      <c r="AI104" s="1913"/>
      <c r="AJ104" s="1186"/>
      <c r="AL104" s="789">
        <v>2</v>
      </c>
      <c r="AM104" s="1908" t="s">
        <v>546</v>
      </c>
      <c r="AN104" s="1910"/>
      <c r="AO104" s="1910"/>
      <c r="AP104" s="1910"/>
      <c r="AQ104" s="1911"/>
      <c r="AR104" s="1166" t="s">
        <v>547</v>
      </c>
      <c r="AS104" s="493">
        <f>AG104</f>
        <v>0</v>
      </c>
      <c r="AT104" s="1912" t="s">
        <v>302</v>
      </c>
      <c r="AU104" s="1913"/>
      <c r="AV104" s="1186"/>
      <c r="AX104" s="789">
        <v>2</v>
      </c>
      <c r="AY104" s="1908" t="s">
        <v>546</v>
      </c>
      <c r="AZ104" s="1910"/>
      <c r="BA104" s="1910"/>
      <c r="BB104" s="1910"/>
      <c r="BC104" s="1911"/>
      <c r="BD104" s="1166" t="s">
        <v>547</v>
      </c>
      <c r="BE104" s="493">
        <f>AS104</f>
        <v>0</v>
      </c>
      <c r="BF104" s="1912" t="s">
        <v>302</v>
      </c>
      <c r="BG104" s="1913"/>
      <c r="BH104" s="1186"/>
      <c r="BJ104" s="789">
        <v>2</v>
      </c>
      <c r="BK104" s="1908" t="s">
        <v>546</v>
      </c>
      <c r="BL104" s="1910"/>
      <c r="BM104" s="1910"/>
      <c r="BN104" s="1910"/>
      <c r="BO104" s="1911"/>
      <c r="BP104" s="1166" t="s">
        <v>547</v>
      </c>
      <c r="BQ104" s="493">
        <f>BE104</f>
        <v>0</v>
      </c>
      <c r="BR104" s="1912" t="s">
        <v>302</v>
      </c>
      <c r="BS104" s="1913"/>
      <c r="BT104" s="1186"/>
      <c r="BV104" s="789">
        <v>2</v>
      </c>
      <c r="BW104" s="1908" t="s">
        <v>546</v>
      </c>
      <c r="BX104" s="1910"/>
      <c r="BY104" s="1910"/>
      <c r="BZ104" s="1910"/>
      <c r="CA104" s="1911"/>
      <c r="CB104" s="1166" t="s">
        <v>547</v>
      </c>
      <c r="CC104" s="493">
        <f>BQ104</f>
        <v>0</v>
      </c>
      <c r="CD104" s="1912" t="s">
        <v>302</v>
      </c>
      <c r="CE104" s="1913"/>
      <c r="CF104" s="1186"/>
      <c r="CH104" s="789">
        <v>2</v>
      </c>
      <c r="CI104" s="1908" t="s">
        <v>546</v>
      </c>
      <c r="CJ104" s="1910"/>
      <c r="CK104" s="1910"/>
      <c r="CL104" s="1910"/>
      <c r="CM104" s="1911"/>
      <c r="CN104" s="1166" t="s">
        <v>547</v>
      </c>
      <c r="CO104" s="493">
        <f>CC104</f>
        <v>0</v>
      </c>
      <c r="CP104" s="1912" t="s">
        <v>302</v>
      </c>
      <c r="CQ104" s="1913"/>
      <c r="CR104" s="1186"/>
      <c r="CT104" s="789">
        <v>2</v>
      </c>
      <c r="CU104" s="1908" t="s">
        <v>546</v>
      </c>
      <c r="CV104" s="1910"/>
      <c r="CW104" s="1910"/>
      <c r="CX104" s="1910"/>
      <c r="CY104" s="1911"/>
      <c r="CZ104" s="1166" t="s">
        <v>547</v>
      </c>
      <c r="DA104" s="493">
        <f>CO104</f>
        <v>0</v>
      </c>
      <c r="DB104" s="1912" t="s">
        <v>302</v>
      </c>
      <c r="DC104" s="1913"/>
      <c r="DD104" s="1186"/>
      <c r="DF104" s="789">
        <v>2</v>
      </c>
      <c r="DG104" s="1908" t="s">
        <v>546</v>
      </c>
      <c r="DH104" s="1910"/>
      <c r="DI104" s="1910"/>
      <c r="DJ104" s="1910"/>
      <c r="DK104" s="1911"/>
      <c r="DL104" s="1166" t="s">
        <v>547</v>
      </c>
      <c r="DM104" s="493">
        <f>DA104</f>
        <v>0</v>
      </c>
      <c r="DN104" s="1912" t="s">
        <v>302</v>
      </c>
      <c r="DO104" s="1913"/>
      <c r="DP104" s="1186"/>
      <c r="DR104" s="789">
        <v>2</v>
      </c>
      <c r="DS104" s="1908" t="s">
        <v>546</v>
      </c>
      <c r="DT104" s="1910"/>
      <c r="DU104" s="1910"/>
      <c r="DV104" s="1910"/>
      <c r="DW104" s="1911"/>
      <c r="DX104" s="1166" t="s">
        <v>547</v>
      </c>
      <c r="DY104" s="493">
        <f>DM104</f>
        <v>0</v>
      </c>
      <c r="DZ104" s="1912" t="s">
        <v>302</v>
      </c>
      <c r="EA104" s="1913"/>
      <c r="EB104" s="1186"/>
      <c r="ED104" s="789">
        <v>2</v>
      </c>
      <c r="EE104" s="1908" t="s">
        <v>546</v>
      </c>
      <c r="EF104" s="1910"/>
      <c r="EG104" s="1910"/>
      <c r="EH104" s="1910"/>
      <c r="EI104" s="1911"/>
      <c r="EJ104" s="1166" t="s">
        <v>547</v>
      </c>
      <c r="EK104" s="493">
        <f>DY104</f>
        <v>0</v>
      </c>
      <c r="EL104" s="1912" t="s">
        <v>302</v>
      </c>
      <c r="EM104" s="1913"/>
      <c r="EN104" s="1186"/>
      <c r="EP104" s="789">
        <v>2</v>
      </c>
      <c r="EQ104" s="1908" t="s">
        <v>546</v>
      </c>
      <c r="ER104" s="1910"/>
      <c r="ES104" s="1910"/>
      <c r="ET104" s="1910"/>
      <c r="EU104" s="1911"/>
      <c r="EV104" s="1166" t="s">
        <v>547</v>
      </c>
      <c r="EW104" s="493">
        <f>'1.10. OZE'!T56</f>
        <v>0</v>
      </c>
      <c r="EX104" s="1912" t="s">
        <v>302</v>
      </c>
      <c r="EY104" s="1913"/>
      <c r="EZ104" s="1186"/>
      <c r="FB104" s="789">
        <v>2</v>
      </c>
      <c r="FC104" s="1908" t="s">
        <v>546</v>
      </c>
      <c r="FD104" s="1910"/>
      <c r="FE104" s="1910"/>
      <c r="FF104" s="1910"/>
      <c r="FG104" s="1911"/>
      <c r="FH104" s="1166" t="s">
        <v>547</v>
      </c>
      <c r="FI104" s="493">
        <f>EW104</f>
        <v>0</v>
      </c>
      <c r="FJ104" s="1912" t="s">
        <v>302</v>
      </c>
      <c r="FK104" s="1913"/>
      <c r="FL104" s="1186"/>
      <c r="FN104" s="789">
        <v>2</v>
      </c>
      <c r="FO104" s="1908" t="s">
        <v>546</v>
      </c>
      <c r="FP104" s="1910"/>
      <c r="FQ104" s="1910"/>
      <c r="FR104" s="1910"/>
      <c r="FS104" s="1911"/>
      <c r="FT104" s="1166" t="s">
        <v>547</v>
      </c>
      <c r="FU104" s="493">
        <f>FI104</f>
        <v>0</v>
      </c>
      <c r="FV104" s="1912" t="s">
        <v>302</v>
      </c>
      <c r="FW104" s="1913"/>
      <c r="FX104" s="1186"/>
      <c r="FZ104" s="789">
        <v>2</v>
      </c>
      <c r="GA104" s="1908" t="s">
        <v>546</v>
      </c>
      <c r="GB104" s="1910"/>
      <c r="GC104" s="1910"/>
      <c r="GD104" s="1910"/>
      <c r="GE104" s="1911"/>
      <c r="GF104" s="1166" t="s">
        <v>547</v>
      </c>
      <c r="GG104" s="493">
        <f>FU104</f>
        <v>0</v>
      </c>
      <c r="GH104" s="1912" t="s">
        <v>302</v>
      </c>
      <c r="GI104" s="1913"/>
      <c r="GJ104" s="1186"/>
      <c r="GL104" s="789">
        <v>2</v>
      </c>
      <c r="GM104" s="1908" t="s">
        <v>546</v>
      </c>
      <c r="GN104" s="1910"/>
      <c r="GO104" s="1910"/>
      <c r="GP104" s="1910"/>
      <c r="GQ104" s="1911"/>
      <c r="GR104" s="1166" t="s">
        <v>547</v>
      </c>
      <c r="GS104" s="493">
        <f>GG104</f>
        <v>0</v>
      </c>
      <c r="GT104" s="1912" t="s">
        <v>302</v>
      </c>
      <c r="GU104" s="1913"/>
      <c r="GV104" s="1186"/>
    </row>
    <row r="105" spans="2:204" s="1178" customFormat="1" ht="15" customHeight="1">
      <c r="B105" s="789">
        <v>3</v>
      </c>
      <c r="C105" s="1914" t="s">
        <v>548</v>
      </c>
      <c r="D105" s="1914"/>
      <c r="E105" s="1915"/>
      <c r="F105" s="1915"/>
      <c r="G105" s="1915"/>
      <c r="H105" s="1166" t="s">
        <v>549</v>
      </c>
      <c r="I105" s="493">
        <f>'1.10. OZE'!J57</f>
        <v>0</v>
      </c>
      <c r="J105" s="1912" t="s">
        <v>302</v>
      </c>
      <c r="K105" s="1913"/>
      <c r="L105" s="1186"/>
      <c r="M105" s="1180"/>
      <c r="N105" s="789">
        <v>3</v>
      </c>
      <c r="O105" s="1914" t="s">
        <v>548</v>
      </c>
      <c r="P105" s="1914"/>
      <c r="Q105" s="1915"/>
      <c r="R105" s="1915"/>
      <c r="S105" s="1915"/>
      <c r="T105" s="1166" t="s">
        <v>549</v>
      </c>
      <c r="U105" s="493">
        <f>I105</f>
        <v>0</v>
      </c>
      <c r="V105" s="1912" t="s">
        <v>302</v>
      </c>
      <c r="W105" s="1913"/>
      <c r="X105" s="1186"/>
      <c r="Z105" s="789">
        <v>3</v>
      </c>
      <c r="AA105" s="1914" t="s">
        <v>548</v>
      </c>
      <c r="AB105" s="1914"/>
      <c r="AC105" s="1915"/>
      <c r="AD105" s="1915"/>
      <c r="AE105" s="1915"/>
      <c r="AF105" s="1166" t="s">
        <v>549</v>
      </c>
      <c r="AG105" s="493">
        <f>U105</f>
        <v>0</v>
      </c>
      <c r="AH105" s="1912" t="s">
        <v>302</v>
      </c>
      <c r="AI105" s="1913"/>
      <c r="AJ105" s="1186"/>
      <c r="AL105" s="789">
        <v>3</v>
      </c>
      <c r="AM105" s="1914" t="s">
        <v>548</v>
      </c>
      <c r="AN105" s="1914"/>
      <c r="AO105" s="1915"/>
      <c r="AP105" s="1915"/>
      <c r="AQ105" s="1915"/>
      <c r="AR105" s="1166" t="s">
        <v>549</v>
      </c>
      <c r="AS105" s="493">
        <f>AG105</f>
        <v>0</v>
      </c>
      <c r="AT105" s="1912" t="s">
        <v>302</v>
      </c>
      <c r="AU105" s="1913"/>
      <c r="AV105" s="1186"/>
      <c r="AX105" s="789">
        <v>3</v>
      </c>
      <c r="AY105" s="1914" t="s">
        <v>548</v>
      </c>
      <c r="AZ105" s="1914"/>
      <c r="BA105" s="1915"/>
      <c r="BB105" s="1915"/>
      <c r="BC105" s="1915"/>
      <c r="BD105" s="1166" t="s">
        <v>549</v>
      </c>
      <c r="BE105" s="493">
        <f>AS105</f>
        <v>0</v>
      </c>
      <c r="BF105" s="1912" t="s">
        <v>302</v>
      </c>
      <c r="BG105" s="1913"/>
      <c r="BH105" s="1186"/>
      <c r="BJ105" s="789">
        <v>3</v>
      </c>
      <c r="BK105" s="1914" t="s">
        <v>548</v>
      </c>
      <c r="BL105" s="1914"/>
      <c r="BM105" s="1915"/>
      <c r="BN105" s="1915"/>
      <c r="BO105" s="1915"/>
      <c r="BP105" s="1166" t="s">
        <v>549</v>
      </c>
      <c r="BQ105" s="493">
        <f>BE105</f>
        <v>0</v>
      </c>
      <c r="BR105" s="1912" t="s">
        <v>302</v>
      </c>
      <c r="BS105" s="1913"/>
      <c r="BT105" s="1186"/>
      <c r="BV105" s="789">
        <v>3</v>
      </c>
      <c r="BW105" s="1914" t="s">
        <v>548</v>
      </c>
      <c r="BX105" s="1914"/>
      <c r="BY105" s="1915"/>
      <c r="BZ105" s="1915"/>
      <c r="CA105" s="1915"/>
      <c r="CB105" s="1166" t="s">
        <v>549</v>
      </c>
      <c r="CC105" s="493">
        <f>BQ105</f>
        <v>0</v>
      </c>
      <c r="CD105" s="1912" t="s">
        <v>302</v>
      </c>
      <c r="CE105" s="1913"/>
      <c r="CF105" s="1186"/>
      <c r="CH105" s="789">
        <v>3</v>
      </c>
      <c r="CI105" s="1914" t="s">
        <v>548</v>
      </c>
      <c r="CJ105" s="1914"/>
      <c r="CK105" s="1915"/>
      <c r="CL105" s="1915"/>
      <c r="CM105" s="1915"/>
      <c r="CN105" s="1166" t="s">
        <v>549</v>
      </c>
      <c r="CO105" s="493">
        <f>CC105</f>
        <v>0</v>
      </c>
      <c r="CP105" s="1912" t="s">
        <v>302</v>
      </c>
      <c r="CQ105" s="1913"/>
      <c r="CR105" s="1186"/>
      <c r="CT105" s="789">
        <v>3</v>
      </c>
      <c r="CU105" s="1914" t="s">
        <v>548</v>
      </c>
      <c r="CV105" s="1914"/>
      <c r="CW105" s="1915"/>
      <c r="CX105" s="1915"/>
      <c r="CY105" s="1915"/>
      <c r="CZ105" s="1166" t="s">
        <v>549</v>
      </c>
      <c r="DA105" s="493">
        <f>CO105</f>
        <v>0</v>
      </c>
      <c r="DB105" s="1912" t="s">
        <v>302</v>
      </c>
      <c r="DC105" s="1913"/>
      <c r="DD105" s="1186"/>
      <c r="DF105" s="789">
        <v>3</v>
      </c>
      <c r="DG105" s="1914" t="s">
        <v>548</v>
      </c>
      <c r="DH105" s="1914"/>
      <c r="DI105" s="1915"/>
      <c r="DJ105" s="1915"/>
      <c r="DK105" s="1915"/>
      <c r="DL105" s="1166" t="s">
        <v>549</v>
      </c>
      <c r="DM105" s="493">
        <f>DA105</f>
        <v>0</v>
      </c>
      <c r="DN105" s="1912" t="s">
        <v>302</v>
      </c>
      <c r="DO105" s="1913"/>
      <c r="DP105" s="1186"/>
      <c r="DR105" s="789">
        <v>3</v>
      </c>
      <c r="DS105" s="1914" t="s">
        <v>548</v>
      </c>
      <c r="DT105" s="1914"/>
      <c r="DU105" s="1915"/>
      <c r="DV105" s="1915"/>
      <c r="DW105" s="1915"/>
      <c r="DX105" s="1166" t="s">
        <v>549</v>
      </c>
      <c r="DY105" s="493">
        <f>DM105</f>
        <v>0</v>
      </c>
      <c r="DZ105" s="1912" t="s">
        <v>302</v>
      </c>
      <c r="EA105" s="1913"/>
      <c r="EB105" s="1186"/>
      <c r="ED105" s="789">
        <v>3</v>
      </c>
      <c r="EE105" s="1914" t="s">
        <v>548</v>
      </c>
      <c r="EF105" s="1914"/>
      <c r="EG105" s="1915"/>
      <c r="EH105" s="1915"/>
      <c r="EI105" s="1915"/>
      <c r="EJ105" s="1166" t="s">
        <v>549</v>
      </c>
      <c r="EK105" s="493">
        <f>DY105</f>
        <v>0</v>
      </c>
      <c r="EL105" s="1912" t="s">
        <v>302</v>
      </c>
      <c r="EM105" s="1913"/>
      <c r="EN105" s="1186"/>
      <c r="EP105" s="789">
        <v>3</v>
      </c>
      <c r="EQ105" s="1914" t="s">
        <v>548</v>
      </c>
      <c r="ER105" s="1914"/>
      <c r="ES105" s="1915"/>
      <c r="ET105" s="1915"/>
      <c r="EU105" s="1915"/>
      <c r="EV105" s="1166" t="s">
        <v>549</v>
      </c>
      <c r="EW105" s="493">
        <f>'1.10. OZE'!T57</f>
        <v>0</v>
      </c>
      <c r="EX105" s="1912" t="s">
        <v>302</v>
      </c>
      <c r="EY105" s="1913"/>
      <c r="EZ105" s="1186"/>
      <c r="FB105" s="789">
        <v>3</v>
      </c>
      <c r="FC105" s="1914" t="s">
        <v>548</v>
      </c>
      <c r="FD105" s="1914"/>
      <c r="FE105" s="1915"/>
      <c r="FF105" s="1915"/>
      <c r="FG105" s="1915"/>
      <c r="FH105" s="1166" t="s">
        <v>549</v>
      </c>
      <c r="FI105" s="493">
        <f>EW105</f>
        <v>0</v>
      </c>
      <c r="FJ105" s="1912" t="s">
        <v>302</v>
      </c>
      <c r="FK105" s="1913"/>
      <c r="FL105" s="1186"/>
      <c r="FN105" s="789">
        <v>3</v>
      </c>
      <c r="FO105" s="1914" t="s">
        <v>548</v>
      </c>
      <c r="FP105" s="1914"/>
      <c r="FQ105" s="1915"/>
      <c r="FR105" s="1915"/>
      <c r="FS105" s="1915"/>
      <c r="FT105" s="1166" t="s">
        <v>549</v>
      </c>
      <c r="FU105" s="493">
        <f>FI105</f>
        <v>0</v>
      </c>
      <c r="FV105" s="1912" t="s">
        <v>302</v>
      </c>
      <c r="FW105" s="1913"/>
      <c r="FX105" s="1186"/>
      <c r="FZ105" s="789">
        <v>3</v>
      </c>
      <c r="GA105" s="1914" t="s">
        <v>548</v>
      </c>
      <c r="GB105" s="1914"/>
      <c r="GC105" s="1915"/>
      <c r="GD105" s="1915"/>
      <c r="GE105" s="1915"/>
      <c r="GF105" s="1166" t="s">
        <v>549</v>
      </c>
      <c r="GG105" s="493">
        <f>FU105</f>
        <v>0</v>
      </c>
      <c r="GH105" s="1912" t="s">
        <v>302</v>
      </c>
      <c r="GI105" s="1913"/>
      <c r="GJ105" s="1186"/>
      <c r="GL105" s="789">
        <v>3</v>
      </c>
      <c r="GM105" s="1914" t="s">
        <v>548</v>
      </c>
      <c r="GN105" s="1914"/>
      <c r="GO105" s="1915"/>
      <c r="GP105" s="1915"/>
      <c r="GQ105" s="1915"/>
      <c r="GR105" s="1166" t="s">
        <v>549</v>
      </c>
      <c r="GS105" s="493">
        <f>GG105</f>
        <v>0</v>
      </c>
      <c r="GT105" s="1912" t="s">
        <v>302</v>
      </c>
      <c r="GU105" s="1913"/>
      <c r="GV105" s="1186"/>
    </row>
    <row r="106" spans="2:204" s="1178" customFormat="1" ht="15" customHeight="1" thickBot="1">
      <c r="B106" s="744">
        <v>4</v>
      </c>
      <c r="C106" s="1973" t="s">
        <v>550</v>
      </c>
      <c r="D106" s="1974"/>
      <c r="E106" s="1975"/>
      <c r="F106" s="1975"/>
      <c r="G106" s="1976"/>
      <c r="H106" s="1167" t="s">
        <v>551</v>
      </c>
      <c r="I106" s="497">
        <f>'1.10. OZE'!J58</f>
        <v>0</v>
      </c>
      <c r="J106" s="1923" t="s">
        <v>302</v>
      </c>
      <c r="K106" s="1924"/>
      <c r="L106" s="1186"/>
      <c r="M106" s="1180"/>
      <c r="N106" s="744">
        <v>4</v>
      </c>
      <c r="O106" s="1973" t="s">
        <v>550</v>
      </c>
      <c r="P106" s="1974"/>
      <c r="Q106" s="1975"/>
      <c r="R106" s="1975"/>
      <c r="S106" s="1976"/>
      <c r="T106" s="1167" t="s">
        <v>551</v>
      </c>
      <c r="U106" s="497">
        <f>I106</f>
        <v>0</v>
      </c>
      <c r="V106" s="1923" t="s">
        <v>302</v>
      </c>
      <c r="W106" s="1924"/>
      <c r="X106" s="1186"/>
      <c r="Z106" s="744">
        <v>4</v>
      </c>
      <c r="AA106" s="1973" t="s">
        <v>550</v>
      </c>
      <c r="AB106" s="1974"/>
      <c r="AC106" s="1975"/>
      <c r="AD106" s="1975"/>
      <c r="AE106" s="1976"/>
      <c r="AF106" s="1167" t="s">
        <v>551</v>
      </c>
      <c r="AG106" s="497">
        <f>U106</f>
        <v>0</v>
      </c>
      <c r="AH106" s="1923" t="s">
        <v>302</v>
      </c>
      <c r="AI106" s="1924"/>
      <c r="AJ106" s="1186"/>
      <c r="AL106" s="744">
        <v>4</v>
      </c>
      <c r="AM106" s="1973" t="s">
        <v>550</v>
      </c>
      <c r="AN106" s="1974"/>
      <c r="AO106" s="1975"/>
      <c r="AP106" s="1975"/>
      <c r="AQ106" s="1976"/>
      <c r="AR106" s="1167" t="s">
        <v>551</v>
      </c>
      <c r="AS106" s="497">
        <f>AG106</f>
        <v>0</v>
      </c>
      <c r="AT106" s="1923" t="s">
        <v>302</v>
      </c>
      <c r="AU106" s="1924"/>
      <c r="AV106" s="1186"/>
      <c r="AX106" s="744">
        <v>4</v>
      </c>
      <c r="AY106" s="1973" t="s">
        <v>550</v>
      </c>
      <c r="AZ106" s="1974"/>
      <c r="BA106" s="1975"/>
      <c r="BB106" s="1975"/>
      <c r="BC106" s="1976"/>
      <c r="BD106" s="1167" t="s">
        <v>551</v>
      </c>
      <c r="BE106" s="497">
        <f>AS106</f>
        <v>0</v>
      </c>
      <c r="BF106" s="1923" t="s">
        <v>302</v>
      </c>
      <c r="BG106" s="1924"/>
      <c r="BH106" s="1186"/>
      <c r="BJ106" s="744">
        <v>4</v>
      </c>
      <c r="BK106" s="1973" t="s">
        <v>550</v>
      </c>
      <c r="BL106" s="1974"/>
      <c r="BM106" s="1975"/>
      <c r="BN106" s="1975"/>
      <c r="BO106" s="1976"/>
      <c r="BP106" s="1167" t="s">
        <v>551</v>
      </c>
      <c r="BQ106" s="497">
        <f>BE106</f>
        <v>0</v>
      </c>
      <c r="BR106" s="1923" t="s">
        <v>302</v>
      </c>
      <c r="BS106" s="1924"/>
      <c r="BT106" s="1186"/>
      <c r="BV106" s="744">
        <v>4</v>
      </c>
      <c r="BW106" s="1973" t="s">
        <v>550</v>
      </c>
      <c r="BX106" s="1974"/>
      <c r="BY106" s="1975"/>
      <c r="BZ106" s="1975"/>
      <c r="CA106" s="1976"/>
      <c r="CB106" s="1167" t="s">
        <v>551</v>
      </c>
      <c r="CC106" s="497">
        <f>BQ106</f>
        <v>0</v>
      </c>
      <c r="CD106" s="1923" t="s">
        <v>302</v>
      </c>
      <c r="CE106" s="1924"/>
      <c r="CF106" s="1186"/>
      <c r="CH106" s="744">
        <v>4</v>
      </c>
      <c r="CI106" s="1973" t="s">
        <v>550</v>
      </c>
      <c r="CJ106" s="1974"/>
      <c r="CK106" s="1975"/>
      <c r="CL106" s="1975"/>
      <c r="CM106" s="1976"/>
      <c r="CN106" s="1167" t="s">
        <v>551</v>
      </c>
      <c r="CO106" s="497">
        <f>CC106</f>
        <v>0</v>
      </c>
      <c r="CP106" s="1923" t="s">
        <v>302</v>
      </c>
      <c r="CQ106" s="1924"/>
      <c r="CR106" s="1186"/>
      <c r="CT106" s="744">
        <v>4</v>
      </c>
      <c r="CU106" s="1973" t="s">
        <v>550</v>
      </c>
      <c r="CV106" s="1974"/>
      <c r="CW106" s="1975"/>
      <c r="CX106" s="1975"/>
      <c r="CY106" s="1976"/>
      <c r="CZ106" s="1167" t="s">
        <v>551</v>
      </c>
      <c r="DA106" s="497">
        <f>CO106</f>
        <v>0</v>
      </c>
      <c r="DB106" s="1923" t="s">
        <v>302</v>
      </c>
      <c r="DC106" s="1924"/>
      <c r="DD106" s="1186"/>
      <c r="DF106" s="744">
        <v>4</v>
      </c>
      <c r="DG106" s="1973" t="s">
        <v>550</v>
      </c>
      <c r="DH106" s="1974"/>
      <c r="DI106" s="1975"/>
      <c r="DJ106" s="1975"/>
      <c r="DK106" s="1976"/>
      <c r="DL106" s="1167" t="s">
        <v>551</v>
      </c>
      <c r="DM106" s="497">
        <f>DA106</f>
        <v>0</v>
      </c>
      <c r="DN106" s="1923" t="s">
        <v>302</v>
      </c>
      <c r="DO106" s="1924"/>
      <c r="DP106" s="1186"/>
      <c r="DR106" s="744">
        <v>4</v>
      </c>
      <c r="DS106" s="1973" t="s">
        <v>550</v>
      </c>
      <c r="DT106" s="1974"/>
      <c r="DU106" s="1975"/>
      <c r="DV106" s="1975"/>
      <c r="DW106" s="1976"/>
      <c r="DX106" s="1167" t="s">
        <v>551</v>
      </c>
      <c r="DY106" s="497">
        <f>DM106</f>
        <v>0</v>
      </c>
      <c r="DZ106" s="1923" t="s">
        <v>302</v>
      </c>
      <c r="EA106" s="1924"/>
      <c r="EB106" s="1186"/>
      <c r="ED106" s="744">
        <v>4</v>
      </c>
      <c r="EE106" s="1973" t="s">
        <v>550</v>
      </c>
      <c r="EF106" s="1974"/>
      <c r="EG106" s="1975"/>
      <c r="EH106" s="1975"/>
      <c r="EI106" s="1976"/>
      <c r="EJ106" s="1167" t="s">
        <v>551</v>
      </c>
      <c r="EK106" s="559">
        <f>DY106</f>
        <v>0</v>
      </c>
      <c r="EL106" s="1923" t="s">
        <v>302</v>
      </c>
      <c r="EM106" s="1924"/>
      <c r="EN106" s="1186"/>
      <c r="EP106" s="744">
        <v>4</v>
      </c>
      <c r="EQ106" s="1973" t="s">
        <v>550</v>
      </c>
      <c r="ER106" s="1974"/>
      <c r="ES106" s="1975"/>
      <c r="ET106" s="1975"/>
      <c r="EU106" s="1976"/>
      <c r="EV106" s="1167" t="s">
        <v>551</v>
      </c>
      <c r="EW106" s="559">
        <f>'1.10. OZE'!T58</f>
        <v>0</v>
      </c>
      <c r="EX106" s="1923" t="s">
        <v>302</v>
      </c>
      <c r="EY106" s="1924"/>
      <c r="EZ106" s="1186"/>
      <c r="FB106" s="744">
        <v>4</v>
      </c>
      <c r="FC106" s="1973" t="s">
        <v>550</v>
      </c>
      <c r="FD106" s="1974"/>
      <c r="FE106" s="1975"/>
      <c r="FF106" s="1975"/>
      <c r="FG106" s="1976"/>
      <c r="FH106" s="1167" t="s">
        <v>551</v>
      </c>
      <c r="FI106" s="559">
        <f>EW106</f>
        <v>0</v>
      </c>
      <c r="FJ106" s="1923" t="s">
        <v>302</v>
      </c>
      <c r="FK106" s="1924"/>
      <c r="FL106" s="1186"/>
      <c r="FN106" s="744">
        <v>4</v>
      </c>
      <c r="FO106" s="1973" t="s">
        <v>550</v>
      </c>
      <c r="FP106" s="1974"/>
      <c r="FQ106" s="1975"/>
      <c r="FR106" s="1975"/>
      <c r="FS106" s="1976"/>
      <c r="FT106" s="1167" t="s">
        <v>551</v>
      </c>
      <c r="FU106" s="559">
        <f>FI106</f>
        <v>0</v>
      </c>
      <c r="FV106" s="1923" t="s">
        <v>302</v>
      </c>
      <c r="FW106" s="1924"/>
      <c r="FX106" s="1186"/>
      <c r="FZ106" s="744">
        <v>4</v>
      </c>
      <c r="GA106" s="1973" t="s">
        <v>550</v>
      </c>
      <c r="GB106" s="1974"/>
      <c r="GC106" s="1975"/>
      <c r="GD106" s="1975"/>
      <c r="GE106" s="1976"/>
      <c r="GF106" s="1167" t="s">
        <v>551</v>
      </c>
      <c r="GG106" s="559">
        <f>FU106</f>
        <v>0</v>
      </c>
      <c r="GH106" s="1923" t="s">
        <v>302</v>
      </c>
      <c r="GI106" s="1924"/>
      <c r="GJ106" s="1186"/>
      <c r="GL106" s="744">
        <v>4</v>
      </c>
      <c r="GM106" s="1973" t="s">
        <v>550</v>
      </c>
      <c r="GN106" s="1974"/>
      <c r="GO106" s="1975"/>
      <c r="GP106" s="1975"/>
      <c r="GQ106" s="1976"/>
      <c r="GR106" s="1167" t="s">
        <v>551</v>
      </c>
      <c r="GS106" s="559">
        <f>GG106</f>
        <v>0</v>
      </c>
      <c r="GT106" s="1923" t="s">
        <v>302</v>
      </c>
      <c r="GU106" s="1924"/>
      <c r="GV106" s="1186"/>
    </row>
    <row r="107" spans="2:204" s="1178" customFormat="1" ht="15" customHeight="1" thickBot="1">
      <c r="B107" s="1261"/>
      <c r="C107" s="1205"/>
      <c r="D107" s="1205"/>
      <c r="E107" s="1205"/>
      <c r="F107" s="1205"/>
      <c r="G107" s="1205"/>
      <c r="H107" s="1187"/>
      <c r="I107" s="1187"/>
      <c r="L107" s="1186"/>
      <c r="M107" s="1180"/>
      <c r="N107" s="1261"/>
      <c r="O107" s="1205"/>
      <c r="P107" s="1205"/>
      <c r="Q107" s="1205"/>
      <c r="R107" s="1205"/>
      <c r="S107" s="1205"/>
      <c r="T107" s="1187"/>
      <c r="U107" s="1187"/>
      <c r="X107" s="1186"/>
      <c r="Z107" s="1261"/>
      <c r="AA107" s="1205"/>
      <c r="AB107" s="1205"/>
      <c r="AC107" s="1205"/>
      <c r="AD107" s="1205"/>
      <c r="AE107" s="1205"/>
      <c r="AF107" s="1187"/>
      <c r="AG107" s="1187"/>
      <c r="AJ107" s="1186"/>
      <c r="AL107" s="1261"/>
      <c r="AM107" s="1205"/>
      <c r="AN107" s="1205"/>
      <c r="AO107" s="1205"/>
      <c r="AP107" s="1205"/>
      <c r="AQ107" s="1205"/>
      <c r="AR107" s="1187"/>
      <c r="AS107" s="1187"/>
      <c r="AV107" s="1186"/>
      <c r="AX107" s="1261"/>
      <c r="AY107" s="1271"/>
      <c r="AZ107" s="1205"/>
      <c r="BA107" s="1205"/>
      <c r="BB107" s="1205"/>
      <c r="BC107" s="1205"/>
      <c r="BD107" s="1187"/>
      <c r="BE107" s="1187"/>
      <c r="BH107" s="1186"/>
      <c r="BJ107" s="1261"/>
      <c r="BK107" s="1271"/>
      <c r="BL107" s="1205"/>
      <c r="BM107" s="1205"/>
      <c r="BN107" s="1205"/>
      <c r="BO107" s="1205"/>
      <c r="BP107" s="1187"/>
      <c r="BQ107" s="1187"/>
      <c r="BT107" s="1186"/>
      <c r="BV107" s="1261"/>
      <c r="BW107" s="1205"/>
      <c r="BX107" s="1205"/>
      <c r="BY107" s="1205"/>
      <c r="BZ107" s="1205"/>
      <c r="CA107" s="1205"/>
      <c r="CB107" s="1187"/>
      <c r="CC107" s="1187"/>
      <c r="CF107" s="1186"/>
      <c r="CH107" s="1261"/>
      <c r="CI107" s="1205"/>
      <c r="CJ107" s="1205"/>
      <c r="CK107" s="1205"/>
      <c r="CL107" s="1205"/>
      <c r="CM107" s="1205"/>
      <c r="CN107" s="1187"/>
      <c r="CO107" s="1187"/>
      <c r="CR107" s="1186"/>
      <c r="CT107" s="1261"/>
      <c r="CU107" s="1205"/>
      <c r="CV107" s="1205"/>
      <c r="CW107" s="1205"/>
      <c r="CX107" s="1205"/>
      <c r="CY107" s="1205"/>
      <c r="CZ107" s="1187"/>
      <c r="DA107" s="1187"/>
      <c r="DD107" s="1186"/>
      <c r="DF107" s="1261"/>
      <c r="DG107" s="1205"/>
      <c r="DH107" s="1205"/>
      <c r="DI107" s="1205"/>
      <c r="DJ107" s="1205"/>
      <c r="DK107" s="1205"/>
      <c r="DL107" s="1187"/>
      <c r="DM107" s="1187"/>
      <c r="DP107" s="1186"/>
      <c r="DR107" s="1261"/>
      <c r="DS107" s="1205"/>
      <c r="DT107" s="1205"/>
      <c r="DU107" s="1205"/>
      <c r="DV107" s="1205"/>
      <c r="DW107" s="1205"/>
      <c r="DX107" s="1187"/>
      <c r="DY107" s="1187"/>
      <c r="EB107" s="1186"/>
      <c r="ED107" s="1261"/>
      <c r="EE107" s="1205"/>
      <c r="EF107" s="1205"/>
      <c r="EG107" s="1205"/>
      <c r="EH107" s="1205"/>
      <c r="EI107" s="1205"/>
      <c r="EJ107" s="1187"/>
      <c r="EK107" s="1187"/>
      <c r="EN107" s="1186"/>
      <c r="EP107" s="1261"/>
      <c r="EQ107" s="1205"/>
      <c r="ER107" s="1205"/>
      <c r="ES107" s="1205"/>
      <c r="ET107" s="1205"/>
      <c r="EU107" s="1205"/>
      <c r="EV107" s="1187"/>
      <c r="EW107" s="1187"/>
      <c r="EZ107" s="1186"/>
      <c r="FB107" s="1261"/>
      <c r="FC107" s="1205"/>
      <c r="FD107" s="1205"/>
      <c r="FE107" s="1205"/>
      <c r="FF107" s="1205"/>
      <c r="FG107" s="1205"/>
      <c r="FH107" s="1187"/>
      <c r="FI107" s="1187"/>
      <c r="FL107" s="1186"/>
      <c r="FN107" s="1261"/>
      <c r="FO107" s="1205"/>
      <c r="FP107" s="1205"/>
      <c r="FQ107" s="1205"/>
      <c r="FR107" s="1205"/>
      <c r="FS107" s="1205"/>
      <c r="FT107" s="1187"/>
      <c r="FU107" s="1187"/>
      <c r="FX107" s="1186"/>
      <c r="FZ107" s="1261"/>
      <c r="GA107" s="1205"/>
      <c r="GB107" s="1205"/>
      <c r="GC107" s="1205"/>
      <c r="GD107" s="1205"/>
      <c r="GE107" s="1205"/>
      <c r="GF107" s="1187"/>
      <c r="GG107" s="1187"/>
      <c r="GJ107" s="1186"/>
      <c r="GL107" s="1261"/>
      <c r="GM107" s="1205"/>
      <c r="GN107" s="1205"/>
      <c r="GO107" s="1205"/>
      <c r="GP107" s="1205"/>
      <c r="GQ107" s="1205"/>
      <c r="GR107" s="1187"/>
      <c r="GS107" s="1187"/>
      <c r="GV107" s="1186"/>
    </row>
    <row r="108" spans="2:204" s="1178" customFormat="1" ht="15" customHeight="1" thickBot="1">
      <c r="B108" s="71" t="s">
        <v>150</v>
      </c>
      <c r="C108" s="1903" t="s">
        <v>552</v>
      </c>
      <c r="D108" s="1903"/>
      <c r="E108" s="1903"/>
      <c r="F108" s="1903"/>
      <c r="G108" s="1903"/>
      <c r="H108" s="1903"/>
      <c r="I108" s="1903"/>
      <c r="J108" s="1903"/>
      <c r="K108" s="1904"/>
      <c r="L108" s="1186"/>
      <c r="M108" s="1180"/>
      <c r="N108" s="71" t="s">
        <v>150</v>
      </c>
      <c r="O108" s="1903" t="s">
        <v>552</v>
      </c>
      <c r="P108" s="1903"/>
      <c r="Q108" s="1903"/>
      <c r="R108" s="1903"/>
      <c r="S108" s="1903"/>
      <c r="T108" s="1903"/>
      <c r="U108" s="1903"/>
      <c r="V108" s="1903"/>
      <c r="W108" s="1904"/>
      <c r="X108" s="1186"/>
      <c r="Z108" s="71" t="s">
        <v>150</v>
      </c>
      <c r="AA108" s="1903" t="s">
        <v>552</v>
      </c>
      <c r="AB108" s="1903"/>
      <c r="AC108" s="1903"/>
      <c r="AD108" s="1903"/>
      <c r="AE108" s="1903"/>
      <c r="AF108" s="1903"/>
      <c r="AG108" s="1903"/>
      <c r="AH108" s="1903"/>
      <c r="AI108" s="1904"/>
      <c r="AJ108" s="1186"/>
      <c r="AL108" s="71" t="s">
        <v>150</v>
      </c>
      <c r="AM108" s="1903" t="s">
        <v>552</v>
      </c>
      <c r="AN108" s="1903"/>
      <c r="AO108" s="1903"/>
      <c r="AP108" s="1903"/>
      <c r="AQ108" s="1903"/>
      <c r="AR108" s="1903"/>
      <c r="AS108" s="1903"/>
      <c r="AT108" s="1903"/>
      <c r="AU108" s="1904"/>
      <c r="AV108" s="1186"/>
      <c r="AX108" s="71" t="s">
        <v>150</v>
      </c>
      <c r="AY108" s="1903" t="s">
        <v>552</v>
      </c>
      <c r="AZ108" s="1903"/>
      <c r="BA108" s="1903"/>
      <c r="BB108" s="1903"/>
      <c r="BC108" s="1903"/>
      <c r="BD108" s="1903"/>
      <c r="BE108" s="1903"/>
      <c r="BF108" s="1903"/>
      <c r="BG108" s="1904"/>
      <c r="BH108" s="1186"/>
      <c r="BJ108" s="71" t="s">
        <v>150</v>
      </c>
      <c r="BK108" s="1903" t="s">
        <v>552</v>
      </c>
      <c r="BL108" s="1903"/>
      <c r="BM108" s="1903"/>
      <c r="BN108" s="1903"/>
      <c r="BO108" s="1903"/>
      <c r="BP108" s="1903"/>
      <c r="BQ108" s="1903"/>
      <c r="BR108" s="1903"/>
      <c r="BS108" s="1904"/>
      <c r="BT108" s="1186"/>
      <c r="BV108" s="71" t="s">
        <v>150</v>
      </c>
      <c r="BW108" s="1903" t="s">
        <v>552</v>
      </c>
      <c r="BX108" s="1903"/>
      <c r="BY108" s="1903"/>
      <c r="BZ108" s="1903"/>
      <c r="CA108" s="1903"/>
      <c r="CB108" s="1903"/>
      <c r="CC108" s="1903"/>
      <c r="CD108" s="1903"/>
      <c r="CE108" s="1904"/>
      <c r="CF108" s="1186"/>
      <c r="CH108" s="71" t="s">
        <v>150</v>
      </c>
      <c r="CI108" s="1903" t="s">
        <v>552</v>
      </c>
      <c r="CJ108" s="1903"/>
      <c r="CK108" s="1903"/>
      <c r="CL108" s="1903"/>
      <c r="CM108" s="1903"/>
      <c r="CN108" s="1903"/>
      <c r="CO108" s="1903"/>
      <c r="CP108" s="1903"/>
      <c r="CQ108" s="1904"/>
      <c r="CR108" s="1186"/>
      <c r="CT108" s="71" t="s">
        <v>150</v>
      </c>
      <c r="CU108" s="1903" t="s">
        <v>552</v>
      </c>
      <c r="CV108" s="1903"/>
      <c r="CW108" s="1903"/>
      <c r="CX108" s="1903"/>
      <c r="CY108" s="1903"/>
      <c r="CZ108" s="1903"/>
      <c r="DA108" s="1903"/>
      <c r="DB108" s="1903"/>
      <c r="DC108" s="1904"/>
      <c r="DD108" s="1186"/>
      <c r="DF108" s="71" t="s">
        <v>150</v>
      </c>
      <c r="DG108" s="1903" t="s">
        <v>552</v>
      </c>
      <c r="DH108" s="1903"/>
      <c r="DI108" s="1903"/>
      <c r="DJ108" s="1903"/>
      <c r="DK108" s="1903"/>
      <c r="DL108" s="1903"/>
      <c r="DM108" s="1903"/>
      <c r="DN108" s="1903"/>
      <c r="DO108" s="1904"/>
      <c r="DP108" s="1186"/>
      <c r="DR108" s="71" t="s">
        <v>150</v>
      </c>
      <c r="DS108" s="1903" t="s">
        <v>552</v>
      </c>
      <c r="DT108" s="1903"/>
      <c r="DU108" s="1903"/>
      <c r="DV108" s="1903"/>
      <c r="DW108" s="1903"/>
      <c r="DX108" s="1903"/>
      <c r="DY108" s="1903"/>
      <c r="DZ108" s="1903"/>
      <c r="EA108" s="1904"/>
      <c r="EB108" s="1186"/>
      <c r="ED108" s="71" t="s">
        <v>150</v>
      </c>
      <c r="EE108" s="1903" t="s">
        <v>552</v>
      </c>
      <c r="EF108" s="1903"/>
      <c r="EG108" s="1903"/>
      <c r="EH108" s="1903"/>
      <c r="EI108" s="1903"/>
      <c r="EJ108" s="1903"/>
      <c r="EK108" s="1903"/>
      <c r="EL108" s="1903"/>
      <c r="EM108" s="1904"/>
      <c r="EN108" s="1186"/>
      <c r="EP108" s="71" t="s">
        <v>150</v>
      </c>
      <c r="EQ108" s="1903" t="s">
        <v>552</v>
      </c>
      <c r="ER108" s="1903"/>
      <c r="ES108" s="1903"/>
      <c r="ET108" s="1903"/>
      <c r="EU108" s="1903"/>
      <c r="EV108" s="1903"/>
      <c r="EW108" s="1903"/>
      <c r="EX108" s="1903"/>
      <c r="EY108" s="1904"/>
      <c r="EZ108" s="1186"/>
      <c r="FB108" s="71" t="s">
        <v>150</v>
      </c>
      <c r="FC108" s="1903" t="s">
        <v>552</v>
      </c>
      <c r="FD108" s="1903"/>
      <c r="FE108" s="1903"/>
      <c r="FF108" s="1903"/>
      <c r="FG108" s="1903"/>
      <c r="FH108" s="1903"/>
      <c r="FI108" s="1903"/>
      <c r="FJ108" s="1903"/>
      <c r="FK108" s="1904"/>
      <c r="FL108" s="1186"/>
      <c r="FN108" s="71" t="s">
        <v>150</v>
      </c>
      <c r="FO108" s="1903" t="s">
        <v>552</v>
      </c>
      <c r="FP108" s="1903"/>
      <c r="FQ108" s="1903"/>
      <c r="FR108" s="1903"/>
      <c r="FS108" s="1903"/>
      <c r="FT108" s="1903"/>
      <c r="FU108" s="1903"/>
      <c r="FV108" s="1903"/>
      <c r="FW108" s="1904"/>
      <c r="FX108" s="1186"/>
      <c r="FZ108" s="71" t="s">
        <v>150</v>
      </c>
      <c r="GA108" s="1903" t="s">
        <v>552</v>
      </c>
      <c r="GB108" s="1903"/>
      <c r="GC108" s="1903"/>
      <c r="GD108" s="1903"/>
      <c r="GE108" s="1903"/>
      <c r="GF108" s="1903"/>
      <c r="GG108" s="1903"/>
      <c r="GH108" s="1903"/>
      <c r="GI108" s="1904"/>
      <c r="GJ108" s="1186"/>
      <c r="GL108" s="71" t="s">
        <v>150</v>
      </c>
      <c r="GM108" s="1903" t="s">
        <v>552</v>
      </c>
      <c r="GN108" s="1903"/>
      <c r="GO108" s="1903"/>
      <c r="GP108" s="1903"/>
      <c r="GQ108" s="1903"/>
      <c r="GR108" s="1903"/>
      <c r="GS108" s="1903"/>
      <c r="GT108" s="1903"/>
      <c r="GU108" s="1904"/>
      <c r="GV108" s="1186"/>
    </row>
    <row r="109" spans="2:204" s="1178" customFormat="1" ht="15" customHeight="1">
      <c r="B109" s="741">
        <v>1</v>
      </c>
      <c r="C109" s="1905" t="s">
        <v>553</v>
      </c>
      <c r="D109" s="1905"/>
      <c r="E109" s="1970"/>
      <c r="F109" s="1970"/>
      <c r="G109" s="1970"/>
      <c r="H109" s="1165" t="s">
        <v>554</v>
      </c>
      <c r="I109" s="265">
        <f>'1.10. OZE'!J79</f>
        <v>0</v>
      </c>
      <c r="J109" s="1906" t="s">
        <v>302</v>
      </c>
      <c r="K109" s="1971"/>
      <c r="L109" s="1186"/>
      <c r="M109" s="1180"/>
      <c r="N109" s="741">
        <v>1</v>
      </c>
      <c r="O109" s="1905" t="s">
        <v>553</v>
      </c>
      <c r="P109" s="1905"/>
      <c r="Q109" s="1970"/>
      <c r="R109" s="1970"/>
      <c r="S109" s="1970"/>
      <c r="T109" s="1165" t="s">
        <v>554</v>
      </c>
      <c r="U109" s="265">
        <f>I109</f>
        <v>0</v>
      </c>
      <c r="V109" s="1906" t="s">
        <v>302</v>
      </c>
      <c r="W109" s="1971"/>
      <c r="X109" s="1186"/>
      <c r="Z109" s="741">
        <v>1</v>
      </c>
      <c r="AA109" s="1905" t="s">
        <v>553</v>
      </c>
      <c r="AB109" s="1905"/>
      <c r="AC109" s="1970"/>
      <c r="AD109" s="1970"/>
      <c r="AE109" s="1970"/>
      <c r="AF109" s="1165" t="s">
        <v>554</v>
      </c>
      <c r="AG109" s="265">
        <f>U109</f>
        <v>0</v>
      </c>
      <c r="AH109" s="1906" t="s">
        <v>302</v>
      </c>
      <c r="AI109" s="1971"/>
      <c r="AJ109" s="1186"/>
      <c r="AL109" s="741">
        <v>1</v>
      </c>
      <c r="AM109" s="1905" t="s">
        <v>553</v>
      </c>
      <c r="AN109" s="1905"/>
      <c r="AO109" s="1970"/>
      <c r="AP109" s="1970"/>
      <c r="AQ109" s="1970"/>
      <c r="AR109" s="1165" t="s">
        <v>554</v>
      </c>
      <c r="AS109" s="265">
        <f>AG109</f>
        <v>0</v>
      </c>
      <c r="AT109" s="1906" t="s">
        <v>302</v>
      </c>
      <c r="AU109" s="1971"/>
      <c r="AV109" s="1186"/>
      <c r="AX109" s="741">
        <v>1</v>
      </c>
      <c r="AY109" s="1905" t="s">
        <v>553</v>
      </c>
      <c r="AZ109" s="1905"/>
      <c r="BA109" s="1970"/>
      <c r="BB109" s="1970"/>
      <c r="BC109" s="1970"/>
      <c r="BD109" s="1165" t="s">
        <v>554</v>
      </c>
      <c r="BE109" s="265">
        <f>AS109</f>
        <v>0</v>
      </c>
      <c r="BF109" s="1906" t="s">
        <v>302</v>
      </c>
      <c r="BG109" s="1971"/>
      <c r="BH109" s="1186"/>
      <c r="BJ109" s="741">
        <v>1</v>
      </c>
      <c r="BK109" s="1905" t="s">
        <v>553</v>
      </c>
      <c r="BL109" s="1905"/>
      <c r="BM109" s="1970"/>
      <c r="BN109" s="1970"/>
      <c r="BO109" s="1970"/>
      <c r="BP109" s="1165" t="s">
        <v>554</v>
      </c>
      <c r="BQ109" s="265">
        <f>BE109</f>
        <v>0</v>
      </c>
      <c r="BR109" s="1906" t="s">
        <v>302</v>
      </c>
      <c r="BS109" s="1971"/>
      <c r="BT109" s="1186"/>
      <c r="BV109" s="741">
        <v>1</v>
      </c>
      <c r="BW109" s="1905" t="s">
        <v>553</v>
      </c>
      <c r="BX109" s="1905"/>
      <c r="BY109" s="1970"/>
      <c r="BZ109" s="1970"/>
      <c r="CA109" s="1970"/>
      <c r="CB109" s="1165" t="s">
        <v>554</v>
      </c>
      <c r="CC109" s="265">
        <f>BQ109</f>
        <v>0</v>
      </c>
      <c r="CD109" s="1906" t="s">
        <v>302</v>
      </c>
      <c r="CE109" s="1971"/>
      <c r="CF109" s="1186"/>
      <c r="CH109" s="741">
        <v>1</v>
      </c>
      <c r="CI109" s="1905" t="s">
        <v>553</v>
      </c>
      <c r="CJ109" s="1905"/>
      <c r="CK109" s="1970"/>
      <c r="CL109" s="1970"/>
      <c r="CM109" s="1970"/>
      <c r="CN109" s="1165" t="s">
        <v>554</v>
      </c>
      <c r="CO109" s="265">
        <f>CC109</f>
        <v>0</v>
      </c>
      <c r="CP109" s="1906" t="s">
        <v>302</v>
      </c>
      <c r="CQ109" s="1971"/>
      <c r="CR109" s="1186"/>
      <c r="CT109" s="741">
        <v>1</v>
      </c>
      <c r="CU109" s="1905" t="s">
        <v>553</v>
      </c>
      <c r="CV109" s="1905"/>
      <c r="CW109" s="1970"/>
      <c r="CX109" s="1970"/>
      <c r="CY109" s="1970"/>
      <c r="CZ109" s="1165" t="s">
        <v>554</v>
      </c>
      <c r="DA109" s="265">
        <f>CO109</f>
        <v>0</v>
      </c>
      <c r="DB109" s="1906" t="s">
        <v>302</v>
      </c>
      <c r="DC109" s="1971"/>
      <c r="DD109" s="1186"/>
      <c r="DF109" s="741">
        <v>1</v>
      </c>
      <c r="DG109" s="1905" t="s">
        <v>553</v>
      </c>
      <c r="DH109" s="1905"/>
      <c r="DI109" s="1970"/>
      <c r="DJ109" s="1970"/>
      <c r="DK109" s="1970"/>
      <c r="DL109" s="1165" t="s">
        <v>554</v>
      </c>
      <c r="DM109" s="265">
        <f>DA109</f>
        <v>0</v>
      </c>
      <c r="DN109" s="1906" t="s">
        <v>302</v>
      </c>
      <c r="DO109" s="1971"/>
      <c r="DP109" s="1186"/>
      <c r="DR109" s="741">
        <v>1</v>
      </c>
      <c r="DS109" s="1905" t="s">
        <v>553</v>
      </c>
      <c r="DT109" s="1905"/>
      <c r="DU109" s="1970"/>
      <c r="DV109" s="1970"/>
      <c r="DW109" s="1970"/>
      <c r="DX109" s="1165" t="s">
        <v>554</v>
      </c>
      <c r="DY109" s="265">
        <f>DM109</f>
        <v>0</v>
      </c>
      <c r="DZ109" s="1906" t="s">
        <v>302</v>
      </c>
      <c r="EA109" s="1971"/>
      <c r="EB109" s="1186"/>
      <c r="ED109" s="741">
        <v>1</v>
      </c>
      <c r="EE109" s="1905" t="s">
        <v>553</v>
      </c>
      <c r="EF109" s="1905"/>
      <c r="EG109" s="1970"/>
      <c r="EH109" s="1970"/>
      <c r="EI109" s="1970"/>
      <c r="EJ109" s="1165" t="s">
        <v>554</v>
      </c>
      <c r="EK109" s="265">
        <f>DY109</f>
        <v>0</v>
      </c>
      <c r="EL109" s="1906" t="s">
        <v>302</v>
      </c>
      <c r="EM109" s="1971"/>
      <c r="EN109" s="1186"/>
      <c r="EP109" s="741">
        <v>1</v>
      </c>
      <c r="EQ109" s="1905" t="s">
        <v>553</v>
      </c>
      <c r="ER109" s="1905"/>
      <c r="ES109" s="1970"/>
      <c r="ET109" s="1970"/>
      <c r="EU109" s="1970"/>
      <c r="EV109" s="1165" t="s">
        <v>554</v>
      </c>
      <c r="EW109" s="265">
        <f>'1.10. OZE'!T79</f>
        <v>0</v>
      </c>
      <c r="EX109" s="1906" t="s">
        <v>302</v>
      </c>
      <c r="EY109" s="1971"/>
      <c r="EZ109" s="1186"/>
      <c r="FB109" s="741">
        <v>1</v>
      </c>
      <c r="FC109" s="1905" t="s">
        <v>553</v>
      </c>
      <c r="FD109" s="1905"/>
      <c r="FE109" s="1970"/>
      <c r="FF109" s="1970"/>
      <c r="FG109" s="1970"/>
      <c r="FH109" s="1165" t="s">
        <v>554</v>
      </c>
      <c r="FI109" s="265">
        <f>EW109</f>
        <v>0</v>
      </c>
      <c r="FJ109" s="1906" t="s">
        <v>302</v>
      </c>
      <c r="FK109" s="1971"/>
      <c r="FL109" s="1186"/>
      <c r="FN109" s="741">
        <v>1</v>
      </c>
      <c r="FO109" s="1905" t="s">
        <v>553</v>
      </c>
      <c r="FP109" s="1905"/>
      <c r="FQ109" s="1970"/>
      <c r="FR109" s="1970"/>
      <c r="FS109" s="1970"/>
      <c r="FT109" s="1165" t="s">
        <v>554</v>
      </c>
      <c r="FU109" s="265">
        <f>FI109</f>
        <v>0</v>
      </c>
      <c r="FV109" s="1906" t="s">
        <v>302</v>
      </c>
      <c r="FW109" s="1971"/>
      <c r="FX109" s="1186"/>
      <c r="FZ109" s="741">
        <v>1</v>
      </c>
      <c r="GA109" s="1905" t="s">
        <v>553</v>
      </c>
      <c r="GB109" s="1905"/>
      <c r="GC109" s="1970"/>
      <c r="GD109" s="1970"/>
      <c r="GE109" s="1970"/>
      <c r="GF109" s="1165" t="s">
        <v>554</v>
      </c>
      <c r="GG109" s="265">
        <f>FU109</f>
        <v>0</v>
      </c>
      <c r="GH109" s="1906" t="s">
        <v>302</v>
      </c>
      <c r="GI109" s="1971"/>
      <c r="GJ109" s="1186"/>
      <c r="GL109" s="741">
        <v>1</v>
      </c>
      <c r="GM109" s="1905" t="s">
        <v>553</v>
      </c>
      <c r="GN109" s="1905"/>
      <c r="GO109" s="1970"/>
      <c r="GP109" s="1970"/>
      <c r="GQ109" s="1970"/>
      <c r="GR109" s="1165" t="s">
        <v>554</v>
      </c>
      <c r="GS109" s="265">
        <f>GG109</f>
        <v>0</v>
      </c>
      <c r="GT109" s="1906" t="s">
        <v>302</v>
      </c>
      <c r="GU109" s="1971"/>
      <c r="GV109" s="1186"/>
    </row>
    <row r="110" spans="2:204" s="1178" customFormat="1" ht="15" customHeight="1">
      <c r="B110" s="789">
        <v>2</v>
      </c>
      <c r="C110" s="1908" t="s">
        <v>555</v>
      </c>
      <c r="D110" s="1910"/>
      <c r="E110" s="1910"/>
      <c r="F110" s="1910"/>
      <c r="G110" s="1911"/>
      <c r="H110" s="1192" t="s">
        <v>556</v>
      </c>
      <c r="I110" s="319">
        <f>'1.10. OZE'!J80</f>
        <v>0</v>
      </c>
      <c r="J110" s="1867" t="s">
        <v>289</v>
      </c>
      <c r="K110" s="1938"/>
      <c r="L110" s="1186"/>
      <c r="M110" s="1180"/>
      <c r="N110" s="789">
        <v>2</v>
      </c>
      <c r="O110" s="1908" t="s">
        <v>555</v>
      </c>
      <c r="P110" s="1910"/>
      <c r="Q110" s="1910"/>
      <c r="R110" s="1910"/>
      <c r="S110" s="1911"/>
      <c r="T110" s="1192" t="s">
        <v>556</v>
      </c>
      <c r="U110" s="319">
        <f>I110</f>
        <v>0</v>
      </c>
      <c r="V110" s="1867" t="s">
        <v>289</v>
      </c>
      <c r="W110" s="1938"/>
      <c r="X110" s="1186"/>
      <c r="Z110" s="789">
        <v>2</v>
      </c>
      <c r="AA110" s="1908" t="s">
        <v>555</v>
      </c>
      <c r="AB110" s="1910"/>
      <c r="AC110" s="1910"/>
      <c r="AD110" s="1910"/>
      <c r="AE110" s="1911"/>
      <c r="AF110" s="1192" t="s">
        <v>556</v>
      </c>
      <c r="AG110" s="319">
        <f>U110</f>
        <v>0</v>
      </c>
      <c r="AH110" s="1867" t="s">
        <v>289</v>
      </c>
      <c r="AI110" s="1938"/>
      <c r="AJ110" s="1186"/>
      <c r="AL110" s="789">
        <v>2</v>
      </c>
      <c r="AM110" s="1908" t="s">
        <v>555</v>
      </c>
      <c r="AN110" s="1910"/>
      <c r="AO110" s="1910"/>
      <c r="AP110" s="1910"/>
      <c r="AQ110" s="1911"/>
      <c r="AR110" s="1192" t="s">
        <v>556</v>
      </c>
      <c r="AS110" s="319">
        <f>AG110</f>
        <v>0</v>
      </c>
      <c r="AT110" s="1867" t="s">
        <v>289</v>
      </c>
      <c r="AU110" s="1938"/>
      <c r="AV110" s="1186"/>
      <c r="AX110" s="789">
        <v>2</v>
      </c>
      <c r="AY110" s="1908" t="s">
        <v>555</v>
      </c>
      <c r="AZ110" s="1910"/>
      <c r="BA110" s="1910"/>
      <c r="BB110" s="1910"/>
      <c r="BC110" s="1911"/>
      <c r="BD110" s="1192" t="s">
        <v>556</v>
      </c>
      <c r="BE110" s="319">
        <f>AS110</f>
        <v>0</v>
      </c>
      <c r="BF110" s="1867" t="s">
        <v>289</v>
      </c>
      <c r="BG110" s="1938"/>
      <c r="BH110" s="1186"/>
      <c r="BJ110" s="789">
        <v>2</v>
      </c>
      <c r="BK110" s="1908" t="s">
        <v>555</v>
      </c>
      <c r="BL110" s="1910"/>
      <c r="BM110" s="1910"/>
      <c r="BN110" s="1910"/>
      <c r="BO110" s="1911"/>
      <c r="BP110" s="1192" t="s">
        <v>556</v>
      </c>
      <c r="BQ110" s="319">
        <f>BE110</f>
        <v>0</v>
      </c>
      <c r="BR110" s="1867" t="s">
        <v>289</v>
      </c>
      <c r="BS110" s="1938"/>
      <c r="BT110" s="1186"/>
      <c r="BV110" s="789">
        <v>2</v>
      </c>
      <c r="BW110" s="1908" t="s">
        <v>555</v>
      </c>
      <c r="BX110" s="1910"/>
      <c r="BY110" s="1910"/>
      <c r="BZ110" s="1910"/>
      <c r="CA110" s="1911"/>
      <c r="CB110" s="1192" t="s">
        <v>556</v>
      </c>
      <c r="CC110" s="319">
        <f>BQ110</f>
        <v>0</v>
      </c>
      <c r="CD110" s="1867" t="s">
        <v>289</v>
      </c>
      <c r="CE110" s="1938"/>
      <c r="CF110" s="1186"/>
      <c r="CH110" s="789">
        <v>2</v>
      </c>
      <c r="CI110" s="1908" t="s">
        <v>555</v>
      </c>
      <c r="CJ110" s="1910"/>
      <c r="CK110" s="1910"/>
      <c r="CL110" s="1910"/>
      <c r="CM110" s="1911"/>
      <c r="CN110" s="1192" t="s">
        <v>556</v>
      </c>
      <c r="CO110" s="319">
        <f>CC110</f>
        <v>0</v>
      </c>
      <c r="CP110" s="1867" t="s">
        <v>289</v>
      </c>
      <c r="CQ110" s="1938"/>
      <c r="CR110" s="1186"/>
      <c r="CT110" s="789">
        <v>2</v>
      </c>
      <c r="CU110" s="1908" t="s">
        <v>555</v>
      </c>
      <c r="CV110" s="1910"/>
      <c r="CW110" s="1910"/>
      <c r="CX110" s="1910"/>
      <c r="CY110" s="1911"/>
      <c r="CZ110" s="1192" t="s">
        <v>556</v>
      </c>
      <c r="DA110" s="319">
        <f>CO110</f>
        <v>0</v>
      </c>
      <c r="DB110" s="1867" t="s">
        <v>289</v>
      </c>
      <c r="DC110" s="1938"/>
      <c r="DD110" s="1186"/>
      <c r="DF110" s="789">
        <v>2</v>
      </c>
      <c r="DG110" s="1908" t="s">
        <v>555</v>
      </c>
      <c r="DH110" s="1910"/>
      <c r="DI110" s="1910"/>
      <c r="DJ110" s="1910"/>
      <c r="DK110" s="1911"/>
      <c r="DL110" s="1192" t="s">
        <v>556</v>
      </c>
      <c r="DM110" s="319">
        <f>DA110</f>
        <v>0</v>
      </c>
      <c r="DN110" s="1867" t="s">
        <v>289</v>
      </c>
      <c r="DO110" s="1938"/>
      <c r="DP110" s="1186"/>
      <c r="DR110" s="789">
        <v>2</v>
      </c>
      <c r="DS110" s="1908" t="s">
        <v>555</v>
      </c>
      <c r="DT110" s="1910"/>
      <c r="DU110" s="1910"/>
      <c r="DV110" s="1910"/>
      <c r="DW110" s="1911"/>
      <c r="DX110" s="1192" t="s">
        <v>556</v>
      </c>
      <c r="DY110" s="319">
        <f>DM110</f>
        <v>0</v>
      </c>
      <c r="DZ110" s="1867" t="s">
        <v>289</v>
      </c>
      <c r="EA110" s="1938"/>
      <c r="EB110" s="1186"/>
      <c r="ED110" s="789">
        <v>2</v>
      </c>
      <c r="EE110" s="1908" t="s">
        <v>555</v>
      </c>
      <c r="EF110" s="1910"/>
      <c r="EG110" s="1910"/>
      <c r="EH110" s="1910"/>
      <c r="EI110" s="1911"/>
      <c r="EJ110" s="1192" t="s">
        <v>556</v>
      </c>
      <c r="EK110" s="319">
        <f>DY110</f>
        <v>0</v>
      </c>
      <c r="EL110" s="1867" t="s">
        <v>289</v>
      </c>
      <c r="EM110" s="1938"/>
      <c r="EN110" s="1186"/>
      <c r="EP110" s="789">
        <v>2</v>
      </c>
      <c r="EQ110" s="1908" t="s">
        <v>555</v>
      </c>
      <c r="ER110" s="1910"/>
      <c r="ES110" s="1910"/>
      <c r="ET110" s="1910"/>
      <c r="EU110" s="1911"/>
      <c r="EV110" s="1192" t="s">
        <v>556</v>
      </c>
      <c r="EW110" s="319">
        <f>EK110</f>
        <v>0</v>
      </c>
      <c r="EX110" s="1867" t="s">
        <v>289</v>
      </c>
      <c r="EY110" s="1938"/>
      <c r="EZ110" s="1186"/>
      <c r="FB110" s="789">
        <v>2</v>
      </c>
      <c r="FC110" s="1908" t="s">
        <v>555</v>
      </c>
      <c r="FD110" s="1910"/>
      <c r="FE110" s="1910"/>
      <c r="FF110" s="1910"/>
      <c r="FG110" s="1911"/>
      <c r="FH110" s="1192" t="s">
        <v>556</v>
      </c>
      <c r="FI110" s="319">
        <f>EW110</f>
        <v>0</v>
      </c>
      <c r="FJ110" s="1867" t="s">
        <v>289</v>
      </c>
      <c r="FK110" s="1938"/>
      <c r="FL110" s="1186"/>
      <c r="FN110" s="789">
        <v>2</v>
      </c>
      <c r="FO110" s="1908" t="s">
        <v>555</v>
      </c>
      <c r="FP110" s="1910"/>
      <c r="FQ110" s="1910"/>
      <c r="FR110" s="1910"/>
      <c r="FS110" s="1911"/>
      <c r="FT110" s="1192" t="s">
        <v>556</v>
      </c>
      <c r="FU110" s="319">
        <f>FI110</f>
        <v>0</v>
      </c>
      <c r="FV110" s="1867" t="s">
        <v>289</v>
      </c>
      <c r="FW110" s="1938"/>
      <c r="FX110" s="1186"/>
      <c r="FZ110" s="789">
        <v>2</v>
      </c>
      <c r="GA110" s="1908" t="s">
        <v>555</v>
      </c>
      <c r="GB110" s="1910"/>
      <c r="GC110" s="1910"/>
      <c r="GD110" s="1910"/>
      <c r="GE110" s="1911"/>
      <c r="GF110" s="1192" t="s">
        <v>556</v>
      </c>
      <c r="GG110" s="319">
        <f>FU110</f>
        <v>0</v>
      </c>
      <c r="GH110" s="1867" t="s">
        <v>289</v>
      </c>
      <c r="GI110" s="1938"/>
      <c r="GJ110" s="1186"/>
      <c r="GL110" s="789">
        <v>2</v>
      </c>
      <c r="GM110" s="1908" t="s">
        <v>555</v>
      </c>
      <c r="GN110" s="1910"/>
      <c r="GO110" s="1910"/>
      <c r="GP110" s="1910"/>
      <c r="GQ110" s="1911"/>
      <c r="GR110" s="1192" t="s">
        <v>556</v>
      </c>
      <c r="GS110" s="319">
        <f>GG110</f>
        <v>0</v>
      </c>
      <c r="GT110" s="1867" t="s">
        <v>289</v>
      </c>
      <c r="GU110" s="1938"/>
      <c r="GV110" s="1186"/>
    </row>
    <row r="111" spans="2:204" s="1178" customFormat="1" ht="15" customHeight="1">
      <c r="B111" s="789">
        <v>3</v>
      </c>
      <c r="C111" s="1914" t="s">
        <v>557</v>
      </c>
      <c r="D111" s="1914"/>
      <c r="E111" s="1915"/>
      <c r="F111" s="1915"/>
      <c r="G111" s="1915"/>
      <c r="H111" s="1166" t="s">
        <v>558</v>
      </c>
      <c r="I111" s="319">
        <f>-'1.10. OZE'!J81</f>
        <v>0</v>
      </c>
      <c r="J111" s="1912" t="s">
        <v>302</v>
      </c>
      <c r="K111" s="1913"/>
      <c r="L111" s="1186"/>
      <c r="M111" s="1180"/>
      <c r="N111" s="789">
        <v>3</v>
      </c>
      <c r="O111" s="1914" t="s">
        <v>557</v>
      </c>
      <c r="P111" s="1914"/>
      <c r="Q111" s="1915"/>
      <c r="R111" s="1915"/>
      <c r="S111" s="1915"/>
      <c r="T111" s="1166" t="s">
        <v>558</v>
      </c>
      <c r="U111" s="319">
        <f>I111</f>
        <v>0</v>
      </c>
      <c r="V111" s="1912" t="s">
        <v>302</v>
      </c>
      <c r="W111" s="1913"/>
      <c r="X111" s="1186"/>
      <c r="Z111" s="789">
        <v>3</v>
      </c>
      <c r="AA111" s="1914" t="s">
        <v>557</v>
      </c>
      <c r="AB111" s="1914"/>
      <c r="AC111" s="1915"/>
      <c r="AD111" s="1915"/>
      <c r="AE111" s="1915"/>
      <c r="AF111" s="1166" t="s">
        <v>558</v>
      </c>
      <c r="AG111" s="319">
        <f>U111</f>
        <v>0</v>
      </c>
      <c r="AH111" s="1912" t="s">
        <v>302</v>
      </c>
      <c r="AI111" s="1913"/>
      <c r="AJ111" s="1186"/>
      <c r="AL111" s="789">
        <v>3</v>
      </c>
      <c r="AM111" s="1914" t="s">
        <v>557</v>
      </c>
      <c r="AN111" s="1914"/>
      <c r="AO111" s="1915"/>
      <c r="AP111" s="1915"/>
      <c r="AQ111" s="1915"/>
      <c r="AR111" s="1166" t="s">
        <v>558</v>
      </c>
      <c r="AS111" s="319">
        <f>AG111</f>
        <v>0</v>
      </c>
      <c r="AT111" s="1912" t="s">
        <v>302</v>
      </c>
      <c r="AU111" s="1913"/>
      <c r="AV111" s="1186"/>
      <c r="AX111" s="789">
        <v>3</v>
      </c>
      <c r="AY111" s="1914" t="s">
        <v>557</v>
      </c>
      <c r="AZ111" s="1914"/>
      <c r="BA111" s="1915"/>
      <c r="BB111" s="1915"/>
      <c r="BC111" s="1915"/>
      <c r="BD111" s="1166" t="s">
        <v>558</v>
      </c>
      <c r="BE111" s="319">
        <f>AS111</f>
        <v>0</v>
      </c>
      <c r="BF111" s="1912" t="s">
        <v>302</v>
      </c>
      <c r="BG111" s="1913"/>
      <c r="BH111" s="1186"/>
      <c r="BJ111" s="789">
        <v>3</v>
      </c>
      <c r="BK111" s="1914" t="s">
        <v>557</v>
      </c>
      <c r="BL111" s="1914"/>
      <c r="BM111" s="1915"/>
      <c r="BN111" s="1915"/>
      <c r="BO111" s="1915"/>
      <c r="BP111" s="1166" t="s">
        <v>558</v>
      </c>
      <c r="BQ111" s="319">
        <f>BE111</f>
        <v>0</v>
      </c>
      <c r="BR111" s="1912" t="s">
        <v>302</v>
      </c>
      <c r="BS111" s="1913"/>
      <c r="BT111" s="1186"/>
      <c r="BV111" s="789">
        <v>3</v>
      </c>
      <c r="BW111" s="1914" t="s">
        <v>557</v>
      </c>
      <c r="BX111" s="1914"/>
      <c r="BY111" s="1915"/>
      <c r="BZ111" s="1915"/>
      <c r="CA111" s="1915"/>
      <c r="CB111" s="1166" t="s">
        <v>558</v>
      </c>
      <c r="CC111" s="319">
        <f>BQ111</f>
        <v>0</v>
      </c>
      <c r="CD111" s="1912" t="s">
        <v>302</v>
      </c>
      <c r="CE111" s="1913"/>
      <c r="CF111" s="1186"/>
      <c r="CH111" s="789">
        <v>3</v>
      </c>
      <c r="CI111" s="1914" t="s">
        <v>557</v>
      </c>
      <c r="CJ111" s="1914"/>
      <c r="CK111" s="1915"/>
      <c r="CL111" s="1915"/>
      <c r="CM111" s="1915"/>
      <c r="CN111" s="1166" t="s">
        <v>558</v>
      </c>
      <c r="CO111" s="319">
        <f>CC111</f>
        <v>0</v>
      </c>
      <c r="CP111" s="1912" t="s">
        <v>302</v>
      </c>
      <c r="CQ111" s="1913"/>
      <c r="CR111" s="1186"/>
      <c r="CT111" s="789">
        <v>3</v>
      </c>
      <c r="CU111" s="1914" t="s">
        <v>557</v>
      </c>
      <c r="CV111" s="1914"/>
      <c r="CW111" s="1915"/>
      <c r="CX111" s="1915"/>
      <c r="CY111" s="1915"/>
      <c r="CZ111" s="1166" t="s">
        <v>558</v>
      </c>
      <c r="DA111" s="319">
        <f>CO111</f>
        <v>0</v>
      </c>
      <c r="DB111" s="1912" t="s">
        <v>302</v>
      </c>
      <c r="DC111" s="1913"/>
      <c r="DD111" s="1186"/>
      <c r="DF111" s="789">
        <v>3</v>
      </c>
      <c r="DG111" s="1914" t="s">
        <v>557</v>
      </c>
      <c r="DH111" s="1914"/>
      <c r="DI111" s="1915"/>
      <c r="DJ111" s="1915"/>
      <c r="DK111" s="1915"/>
      <c r="DL111" s="1166" t="s">
        <v>558</v>
      </c>
      <c r="DM111" s="319">
        <f>DA111</f>
        <v>0</v>
      </c>
      <c r="DN111" s="1912" t="s">
        <v>302</v>
      </c>
      <c r="DO111" s="1913"/>
      <c r="DP111" s="1186"/>
      <c r="DR111" s="789">
        <v>3</v>
      </c>
      <c r="DS111" s="1914" t="s">
        <v>557</v>
      </c>
      <c r="DT111" s="1914"/>
      <c r="DU111" s="1915"/>
      <c r="DV111" s="1915"/>
      <c r="DW111" s="1915"/>
      <c r="DX111" s="1166" t="s">
        <v>558</v>
      </c>
      <c r="DY111" s="319">
        <f>DM111</f>
        <v>0</v>
      </c>
      <c r="DZ111" s="1912" t="s">
        <v>302</v>
      </c>
      <c r="EA111" s="1913"/>
      <c r="EB111" s="1186"/>
      <c r="ED111" s="789">
        <v>3</v>
      </c>
      <c r="EE111" s="1914" t="s">
        <v>557</v>
      </c>
      <c r="EF111" s="1914"/>
      <c r="EG111" s="1915"/>
      <c r="EH111" s="1915"/>
      <c r="EI111" s="1915"/>
      <c r="EJ111" s="1166" t="s">
        <v>558</v>
      </c>
      <c r="EK111" s="319">
        <f>DY111</f>
        <v>0</v>
      </c>
      <c r="EL111" s="1912" t="s">
        <v>302</v>
      </c>
      <c r="EM111" s="1913"/>
      <c r="EN111" s="1186"/>
      <c r="EP111" s="789">
        <v>3</v>
      </c>
      <c r="EQ111" s="1914" t="s">
        <v>557</v>
      </c>
      <c r="ER111" s="1914"/>
      <c r="ES111" s="1915"/>
      <c r="ET111" s="1915"/>
      <c r="EU111" s="1915"/>
      <c r="EV111" s="1166" t="s">
        <v>558</v>
      </c>
      <c r="EW111" s="319">
        <f>- '1.10. OZE'!T81</f>
        <v>0</v>
      </c>
      <c r="EX111" s="1912" t="s">
        <v>302</v>
      </c>
      <c r="EY111" s="1913"/>
      <c r="EZ111" s="1186"/>
      <c r="FB111" s="789">
        <v>3</v>
      </c>
      <c r="FC111" s="1914" t="s">
        <v>557</v>
      </c>
      <c r="FD111" s="1914"/>
      <c r="FE111" s="1915"/>
      <c r="FF111" s="1915"/>
      <c r="FG111" s="1915"/>
      <c r="FH111" s="1166" t="s">
        <v>558</v>
      </c>
      <c r="FI111" s="319">
        <f>EW111</f>
        <v>0</v>
      </c>
      <c r="FJ111" s="1912" t="s">
        <v>302</v>
      </c>
      <c r="FK111" s="1913"/>
      <c r="FL111" s="1186"/>
      <c r="FN111" s="789">
        <v>3</v>
      </c>
      <c r="FO111" s="1914" t="s">
        <v>557</v>
      </c>
      <c r="FP111" s="1914"/>
      <c r="FQ111" s="1915"/>
      <c r="FR111" s="1915"/>
      <c r="FS111" s="1915"/>
      <c r="FT111" s="1166" t="s">
        <v>558</v>
      </c>
      <c r="FU111" s="319">
        <f>FI111</f>
        <v>0</v>
      </c>
      <c r="FV111" s="1912" t="s">
        <v>302</v>
      </c>
      <c r="FW111" s="1913"/>
      <c r="FX111" s="1186"/>
      <c r="FZ111" s="789">
        <v>3</v>
      </c>
      <c r="GA111" s="1914" t="s">
        <v>557</v>
      </c>
      <c r="GB111" s="1914"/>
      <c r="GC111" s="1915"/>
      <c r="GD111" s="1915"/>
      <c r="GE111" s="1915"/>
      <c r="GF111" s="1166" t="s">
        <v>558</v>
      </c>
      <c r="GG111" s="319">
        <f>FU111</f>
        <v>0</v>
      </c>
      <c r="GH111" s="1912" t="s">
        <v>302</v>
      </c>
      <c r="GI111" s="1913"/>
      <c r="GJ111" s="1186"/>
      <c r="GL111" s="789">
        <v>3</v>
      </c>
      <c r="GM111" s="1914" t="s">
        <v>557</v>
      </c>
      <c r="GN111" s="1914"/>
      <c r="GO111" s="1915"/>
      <c r="GP111" s="1915"/>
      <c r="GQ111" s="1915"/>
      <c r="GR111" s="1166" t="s">
        <v>558</v>
      </c>
      <c r="GS111" s="319">
        <f>GG111</f>
        <v>0</v>
      </c>
      <c r="GT111" s="1912" t="s">
        <v>302</v>
      </c>
      <c r="GU111" s="1913"/>
      <c r="GV111" s="1186"/>
    </row>
    <row r="112" spans="2:204" s="1178" customFormat="1" ht="15" customHeight="1" thickBot="1">
      <c r="B112" s="790">
        <v>4</v>
      </c>
      <c r="C112" s="1917" t="s">
        <v>506</v>
      </c>
      <c r="D112" s="1917"/>
      <c r="E112" s="1917"/>
      <c r="F112" s="1917"/>
      <c r="G112" s="1917"/>
      <c r="H112" s="1201" t="s">
        <v>559</v>
      </c>
      <c r="I112" s="863">
        <f>'1.10. OZE'!J82</f>
        <v>0</v>
      </c>
      <c r="J112" s="1918" t="s">
        <v>302</v>
      </c>
      <c r="K112" s="1919"/>
      <c r="L112" s="1186"/>
      <c r="M112" s="1180"/>
      <c r="N112" s="790">
        <v>4</v>
      </c>
      <c r="O112" s="1917" t="s">
        <v>506</v>
      </c>
      <c r="P112" s="1917"/>
      <c r="Q112" s="1917"/>
      <c r="R112" s="1917"/>
      <c r="S112" s="1917"/>
      <c r="T112" s="1201" t="s">
        <v>559</v>
      </c>
      <c r="U112" s="863">
        <f>I112</f>
        <v>0</v>
      </c>
      <c r="V112" s="1918" t="s">
        <v>302</v>
      </c>
      <c r="W112" s="1919"/>
      <c r="X112" s="1186"/>
      <c r="Z112" s="790">
        <v>4</v>
      </c>
      <c r="AA112" s="1917" t="s">
        <v>506</v>
      </c>
      <c r="AB112" s="1917"/>
      <c r="AC112" s="1917"/>
      <c r="AD112" s="1917"/>
      <c r="AE112" s="1917"/>
      <c r="AF112" s="1201" t="s">
        <v>559</v>
      </c>
      <c r="AG112" s="863">
        <f>U112</f>
        <v>0</v>
      </c>
      <c r="AH112" s="1918" t="s">
        <v>302</v>
      </c>
      <c r="AI112" s="1919"/>
      <c r="AJ112" s="1186"/>
      <c r="AL112" s="790">
        <v>4</v>
      </c>
      <c r="AM112" s="1917" t="s">
        <v>506</v>
      </c>
      <c r="AN112" s="1917"/>
      <c r="AO112" s="1917"/>
      <c r="AP112" s="1917"/>
      <c r="AQ112" s="1917"/>
      <c r="AR112" s="1201" t="s">
        <v>559</v>
      </c>
      <c r="AS112" s="863">
        <f>AG112</f>
        <v>0</v>
      </c>
      <c r="AT112" s="1918" t="s">
        <v>302</v>
      </c>
      <c r="AU112" s="1919"/>
      <c r="AV112" s="1186"/>
      <c r="AX112" s="790">
        <v>4</v>
      </c>
      <c r="AY112" s="1917" t="s">
        <v>506</v>
      </c>
      <c r="AZ112" s="1917"/>
      <c r="BA112" s="1917"/>
      <c r="BB112" s="1917"/>
      <c r="BC112" s="1917"/>
      <c r="BD112" s="1201" t="s">
        <v>559</v>
      </c>
      <c r="BE112" s="863">
        <f>AS112</f>
        <v>0</v>
      </c>
      <c r="BF112" s="1918" t="s">
        <v>302</v>
      </c>
      <c r="BG112" s="1919"/>
      <c r="BH112" s="1186"/>
      <c r="BJ112" s="790">
        <v>4</v>
      </c>
      <c r="BK112" s="1917" t="s">
        <v>506</v>
      </c>
      <c r="BL112" s="1917"/>
      <c r="BM112" s="1917"/>
      <c r="BN112" s="1917"/>
      <c r="BO112" s="1917"/>
      <c r="BP112" s="1201" t="s">
        <v>559</v>
      </c>
      <c r="BQ112" s="863">
        <f>BE112</f>
        <v>0</v>
      </c>
      <c r="BR112" s="1918" t="s">
        <v>302</v>
      </c>
      <c r="BS112" s="1919"/>
      <c r="BT112" s="1186"/>
      <c r="BV112" s="790">
        <v>4</v>
      </c>
      <c r="BW112" s="1917" t="s">
        <v>506</v>
      </c>
      <c r="BX112" s="1917"/>
      <c r="BY112" s="1917"/>
      <c r="BZ112" s="1917"/>
      <c r="CA112" s="1917"/>
      <c r="CB112" s="1201" t="s">
        <v>559</v>
      </c>
      <c r="CC112" s="863">
        <f>BQ112</f>
        <v>0</v>
      </c>
      <c r="CD112" s="1918" t="s">
        <v>302</v>
      </c>
      <c r="CE112" s="1919"/>
      <c r="CF112" s="1186"/>
      <c r="CH112" s="790">
        <v>4</v>
      </c>
      <c r="CI112" s="1917" t="s">
        <v>506</v>
      </c>
      <c r="CJ112" s="1917"/>
      <c r="CK112" s="1917"/>
      <c r="CL112" s="1917"/>
      <c r="CM112" s="1917"/>
      <c r="CN112" s="1201" t="s">
        <v>559</v>
      </c>
      <c r="CO112" s="863">
        <f>CC112</f>
        <v>0</v>
      </c>
      <c r="CP112" s="1918" t="s">
        <v>302</v>
      </c>
      <c r="CQ112" s="1919"/>
      <c r="CR112" s="1186"/>
      <c r="CT112" s="790">
        <v>4</v>
      </c>
      <c r="CU112" s="1917" t="s">
        <v>506</v>
      </c>
      <c r="CV112" s="1917"/>
      <c r="CW112" s="1917"/>
      <c r="CX112" s="1917"/>
      <c r="CY112" s="1917"/>
      <c r="CZ112" s="1201" t="s">
        <v>559</v>
      </c>
      <c r="DA112" s="863">
        <f>CO112</f>
        <v>0</v>
      </c>
      <c r="DB112" s="1918" t="s">
        <v>302</v>
      </c>
      <c r="DC112" s="1919"/>
      <c r="DD112" s="1186"/>
      <c r="DF112" s="790">
        <v>4</v>
      </c>
      <c r="DG112" s="1917" t="s">
        <v>506</v>
      </c>
      <c r="DH112" s="1917"/>
      <c r="DI112" s="1917"/>
      <c r="DJ112" s="1917"/>
      <c r="DK112" s="1917"/>
      <c r="DL112" s="1201" t="s">
        <v>559</v>
      </c>
      <c r="DM112" s="863">
        <f>DA112</f>
        <v>0</v>
      </c>
      <c r="DN112" s="1918" t="s">
        <v>302</v>
      </c>
      <c r="DO112" s="1919"/>
      <c r="DP112" s="1186"/>
      <c r="DR112" s="790">
        <v>4</v>
      </c>
      <c r="DS112" s="1917" t="s">
        <v>506</v>
      </c>
      <c r="DT112" s="1917"/>
      <c r="DU112" s="1917"/>
      <c r="DV112" s="1917"/>
      <c r="DW112" s="1917"/>
      <c r="DX112" s="1201" t="s">
        <v>559</v>
      </c>
      <c r="DY112" s="863">
        <f>DM112</f>
        <v>0</v>
      </c>
      <c r="DZ112" s="1918" t="s">
        <v>302</v>
      </c>
      <c r="EA112" s="1919"/>
      <c r="EB112" s="1186"/>
      <c r="ED112" s="790">
        <v>4</v>
      </c>
      <c r="EE112" s="1917" t="s">
        <v>506</v>
      </c>
      <c r="EF112" s="1917"/>
      <c r="EG112" s="1917"/>
      <c r="EH112" s="1917"/>
      <c r="EI112" s="1917"/>
      <c r="EJ112" s="1201" t="s">
        <v>559</v>
      </c>
      <c r="EK112" s="863">
        <f>DY112</f>
        <v>0</v>
      </c>
      <c r="EL112" s="1918" t="s">
        <v>302</v>
      </c>
      <c r="EM112" s="1919"/>
      <c r="EN112" s="1186"/>
      <c r="EP112" s="790">
        <v>4</v>
      </c>
      <c r="EQ112" s="1917" t="s">
        <v>506</v>
      </c>
      <c r="ER112" s="1917"/>
      <c r="ES112" s="1917"/>
      <c r="ET112" s="1917"/>
      <c r="EU112" s="1917"/>
      <c r="EV112" s="1201" t="s">
        <v>559</v>
      </c>
      <c r="EW112" s="863">
        <f>'1.10. OZE'!T82</f>
        <v>0</v>
      </c>
      <c r="EX112" s="1918" t="s">
        <v>302</v>
      </c>
      <c r="EY112" s="1919"/>
      <c r="EZ112" s="1186"/>
      <c r="FB112" s="790">
        <v>4</v>
      </c>
      <c r="FC112" s="1917" t="s">
        <v>506</v>
      </c>
      <c r="FD112" s="1917"/>
      <c r="FE112" s="1917"/>
      <c r="FF112" s="1917"/>
      <c r="FG112" s="1917"/>
      <c r="FH112" s="1201" t="s">
        <v>559</v>
      </c>
      <c r="FI112" s="863">
        <f>EW112</f>
        <v>0</v>
      </c>
      <c r="FJ112" s="1918" t="s">
        <v>302</v>
      </c>
      <c r="FK112" s="1919"/>
      <c r="FL112" s="1186"/>
      <c r="FN112" s="790">
        <v>4</v>
      </c>
      <c r="FO112" s="1917" t="s">
        <v>506</v>
      </c>
      <c r="FP112" s="1917"/>
      <c r="FQ112" s="1917"/>
      <c r="FR112" s="1917"/>
      <c r="FS112" s="1917"/>
      <c r="FT112" s="1201" t="s">
        <v>559</v>
      </c>
      <c r="FU112" s="863">
        <f>FI112</f>
        <v>0</v>
      </c>
      <c r="FV112" s="1918" t="s">
        <v>302</v>
      </c>
      <c r="FW112" s="1919"/>
      <c r="FX112" s="1186"/>
      <c r="FZ112" s="790">
        <v>4</v>
      </c>
      <c r="GA112" s="1917" t="s">
        <v>506</v>
      </c>
      <c r="GB112" s="1917"/>
      <c r="GC112" s="1917"/>
      <c r="GD112" s="1917"/>
      <c r="GE112" s="1917"/>
      <c r="GF112" s="1201" t="s">
        <v>559</v>
      </c>
      <c r="GG112" s="863">
        <f>FU112</f>
        <v>0</v>
      </c>
      <c r="GH112" s="1918" t="s">
        <v>302</v>
      </c>
      <c r="GI112" s="1919"/>
      <c r="GJ112" s="1186"/>
      <c r="GL112" s="790">
        <v>4</v>
      </c>
      <c r="GM112" s="1917" t="s">
        <v>506</v>
      </c>
      <c r="GN112" s="1917"/>
      <c r="GO112" s="1917"/>
      <c r="GP112" s="1917"/>
      <c r="GQ112" s="1917"/>
      <c r="GR112" s="1201" t="s">
        <v>559</v>
      </c>
      <c r="GS112" s="863">
        <f>GG112</f>
        <v>0</v>
      </c>
      <c r="GT112" s="1918" t="s">
        <v>302</v>
      </c>
      <c r="GU112" s="1919"/>
      <c r="GV112" s="1186"/>
    </row>
    <row r="113" spans="2:204" s="1178" customFormat="1" ht="15" customHeight="1" thickBot="1">
      <c r="B113" s="1261"/>
      <c r="C113" s="1205"/>
      <c r="D113" s="1205"/>
      <c r="E113" s="1205"/>
      <c r="F113" s="1205"/>
      <c r="G113" s="1205"/>
      <c r="H113" s="1187"/>
      <c r="I113" s="1187"/>
      <c r="L113" s="1186"/>
      <c r="M113" s="1180"/>
      <c r="N113" s="1261"/>
      <c r="O113" s="1205"/>
      <c r="P113" s="1205"/>
      <c r="Q113" s="1205"/>
      <c r="R113" s="1205"/>
      <c r="S113" s="1205"/>
      <c r="T113" s="1187"/>
      <c r="U113" s="1187"/>
      <c r="X113" s="1186"/>
      <c r="Z113" s="1261"/>
      <c r="AA113" s="1205"/>
      <c r="AB113" s="1205"/>
      <c r="AC113" s="1205"/>
      <c r="AD113" s="1205"/>
      <c r="AE113" s="1205"/>
      <c r="AF113" s="1187"/>
      <c r="AG113" s="1187"/>
      <c r="AJ113" s="1186"/>
      <c r="AL113" s="1261"/>
      <c r="AM113" s="1205"/>
      <c r="AN113" s="1205"/>
      <c r="AO113" s="1205"/>
      <c r="AP113" s="1205"/>
      <c r="AQ113" s="1205"/>
      <c r="AR113" s="1187"/>
      <c r="AS113" s="1187"/>
      <c r="AV113" s="1186"/>
      <c r="AX113" s="1261"/>
      <c r="AY113" s="1271"/>
      <c r="AZ113" s="1205"/>
      <c r="BA113" s="1205"/>
      <c r="BB113" s="1205"/>
      <c r="BC113" s="1205"/>
      <c r="BD113" s="1187"/>
      <c r="BE113" s="1187"/>
      <c r="BH113" s="1186"/>
      <c r="BJ113" s="1261"/>
      <c r="BK113" s="1271"/>
      <c r="BL113" s="1205"/>
      <c r="BM113" s="1205"/>
      <c r="BN113" s="1205"/>
      <c r="BO113" s="1205"/>
      <c r="BP113" s="1187"/>
      <c r="BQ113" s="1187"/>
      <c r="BT113" s="1186"/>
      <c r="BV113" s="1261"/>
      <c r="BW113" s="1205"/>
      <c r="BX113" s="1205"/>
      <c r="BY113" s="1205"/>
      <c r="BZ113" s="1205"/>
      <c r="CA113" s="1205"/>
      <c r="CB113" s="1187"/>
      <c r="CC113" s="1187"/>
      <c r="CF113" s="1186"/>
      <c r="CH113" s="1261"/>
      <c r="CI113" s="1205"/>
      <c r="CJ113" s="1205"/>
      <c r="CK113" s="1205"/>
      <c r="CL113" s="1205"/>
      <c r="CM113" s="1205"/>
      <c r="CN113" s="1187"/>
      <c r="CO113" s="1187"/>
      <c r="CR113" s="1186"/>
      <c r="CT113" s="1261"/>
      <c r="CU113" s="1205"/>
      <c r="CV113" s="1205"/>
      <c r="CW113" s="1205"/>
      <c r="CX113" s="1205"/>
      <c r="CY113" s="1205"/>
      <c r="CZ113" s="1187"/>
      <c r="DA113" s="1187"/>
      <c r="DD113" s="1186"/>
      <c r="DF113" s="1261"/>
      <c r="DG113" s="1205"/>
      <c r="DH113" s="1205"/>
      <c r="DI113" s="1205"/>
      <c r="DJ113" s="1205"/>
      <c r="DK113" s="1205"/>
      <c r="DL113" s="1187"/>
      <c r="DM113" s="1187"/>
      <c r="DP113" s="1186"/>
      <c r="DR113" s="1261"/>
      <c r="DS113" s="1205"/>
      <c r="DT113" s="1205"/>
      <c r="DU113" s="1205"/>
      <c r="DV113" s="1205"/>
      <c r="DW113" s="1205"/>
      <c r="DX113" s="1187"/>
      <c r="DY113" s="1187"/>
      <c r="EB113" s="1186"/>
      <c r="ED113" s="1261"/>
      <c r="EE113" s="1205"/>
      <c r="EF113" s="1205"/>
      <c r="EG113" s="1205"/>
      <c r="EH113" s="1205"/>
      <c r="EI113" s="1205"/>
      <c r="EJ113" s="1187"/>
      <c r="EK113" s="1187"/>
      <c r="EN113" s="1186"/>
      <c r="EP113" s="1261"/>
      <c r="EQ113" s="1205"/>
      <c r="ER113" s="1205"/>
      <c r="ES113" s="1205"/>
      <c r="ET113" s="1205"/>
      <c r="EU113" s="1205"/>
      <c r="EV113" s="1187"/>
      <c r="EW113" s="1187"/>
      <c r="EZ113" s="1186"/>
      <c r="FB113" s="1261"/>
      <c r="FC113" s="1205"/>
      <c r="FD113" s="1205"/>
      <c r="FE113" s="1205"/>
      <c r="FF113" s="1205"/>
      <c r="FG113" s="1205"/>
      <c r="FH113" s="1187"/>
      <c r="FI113" s="1187"/>
      <c r="FL113" s="1186"/>
      <c r="FN113" s="1261"/>
      <c r="FO113" s="1205"/>
      <c r="FP113" s="1205"/>
      <c r="FQ113" s="1205"/>
      <c r="FR113" s="1205"/>
      <c r="FS113" s="1205"/>
      <c r="FT113" s="1187"/>
      <c r="FU113" s="1187"/>
      <c r="FX113" s="1186"/>
      <c r="FZ113" s="1261"/>
      <c r="GA113" s="1205"/>
      <c r="GB113" s="1205"/>
      <c r="GC113" s="1205"/>
      <c r="GD113" s="1205"/>
      <c r="GE113" s="1205"/>
      <c r="GF113" s="1187"/>
      <c r="GG113" s="1187"/>
      <c r="GJ113" s="1186"/>
      <c r="GL113" s="1261"/>
      <c r="GM113" s="1205"/>
      <c r="GN113" s="1205"/>
      <c r="GO113" s="1205"/>
      <c r="GP113" s="1205"/>
      <c r="GQ113" s="1205"/>
      <c r="GR113" s="1187"/>
      <c r="GS113" s="1187"/>
      <c r="GV113" s="1186"/>
    </row>
    <row r="114" spans="2:204" s="1178" customFormat="1" ht="15" customHeight="1" thickBot="1">
      <c r="B114" s="71" t="s">
        <v>162</v>
      </c>
      <c r="C114" s="1903" t="s">
        <v>560</v>
      </c>
      <c r="D114" s="1903"/>
      <c r="E114" s="1903"/>
      <c r="F114" s="1903"/>
      <c r="G114" s="1903"/>
      <c r="H114" s="1903"/>
      <c r="I114" s="1903"/>
      <c r="J114" s="1903"/>
      <c r="K114" s="1904"/>
      <c r="L114" s="1186"/>
      <c r="M114" s="1180"/>
      <c r="N114" s="71" t="s">
        <v>162</v>
      </c>
      <c r="O114" s="1903" t="s">
        <v>560</v>
      </c>
      <c r="P114" s="1903"/>
      <c r="Q114" s="1903"/>
      <c r="R114" s="1903"/>
      <c r="S114" s="1903"/>
      <c r="T114" s="1903"/>
      <c r="U114" s="1903"/>
      <c r="V114" s="1903"/>
      <c r="W114" s="1904"/>
      <c r="X114" s="1186"/>
      <c r="Z114" s="71" t="s">
        <v>162</v>
      </c>
      <c r="AA114" s="1903" t="s">
        <v>560</v>
      </c>
      <c r="AB114" s="1903"/>
      <c r="AC114" s="1903"/>
      <c r="AD114" s="1903"/>
      <c r="AE114" s="1903"/>
      <c r="AF114" s="1903"/>
      <c r="AG114" s="1903"/>
      <c r="AH114" s="1903"/>
      <c r="AI114" s="1904"/>
      <c r="AJ114" s="1186"/>
      <c r="AL114" s="71" t="s">
        <v>162</v>
      </c>
      <c r="AM114" s="1903" t="s">
        <v>560</v>
      </c>
      <c r="AN114" s="1903"/>
      <c r="AO114" s="1903"/>
      <c r="AP114" s="1903"/>
      <c r="AQ114" s="1903"/>
      <c r="AR114" s="1903"/>
      <c r="AS114" s="1903"/>
      <c r="AT114" s="1903"/>
      <c r="AU114" s="1904"/>
      <c r="AV114" s="1186"/>
      <c r="AX114" s="71" t="s">
        <v>162</v>
      </c>
      <c r="AY114" s="1903" t="s">
        <v>560</v>
      </c>
      <c r="AZ114" s="1903"/>
      <c r="BA114" s="1903"/>
      <c r="BB114" s="1903"/>
      <c r="BC114" s="1903"/>
      <c r="BD114" s="1903"/>
      <c r="BE114" s="1903"/>
      <c r="BF114" s="1903"/>
      <c r="BG114" s="1904"/>
      <c r="BH114" s="1186"/>
      <c r="BJ114" s="71" t="s">
        <v>162</v>
      </c>
      <c r="BK114" s="1903" t="s">
        <v>560</v>
      </c>
      <c r="BL114" s="1903"/>
      <c r="BM114" s="1903"/>
      <c r="BN114" s="1903"/>
      <c r="BO114" s="1903"/>
      <c r="BP114" s="1903"/>
      <c r="BQ114" s="1903"/>
      <c r="BR114" s="1903"/>
      <c r="BS114" s="1904"/>
      <c r="BT114" s="1186"/>
      <c r="BV114" s="71" t="s">
        <v>162</v>
      </c>
      <c r="BW114" s="1903" t="s">
        <v>560</v>
      </c>
      <c r="BX114" s="1903"/>
      <c r="BY114" s="1903"/>
      <c r="BZ114" s="1903"/>
      <c r="CA114" s="1903"/>
      <c r="CB114" s="1903"/>
      <c r="CC114" s="1903"/>
      <c r="CD114" s="1903"/>
      <c r="CE114" s="1904"/>
      <c r="CF114" s="1186"/>
      <c r="CH114" s="71" t="s">
        <v>162</v>
      </c>
      <c r="CI114" s="1903" t="s">
        <v>560</v>
      </c>
      <c r="CJ114" s="1903"/>
      <c r="CK114" s="1903"/>
      <c r="CL114" s="1903"/>
      <c r="CM114" s="1903"/>
      <c r="CN114" s="1903"/>
      <c r="CO114" s="1903"/>
      <c r="CP114" s="1903"/>
      <c r="CQ114" s="1904"/>
      <c r="CR114" s="1186"/>
      <c r="CT114" s="71" t="s">
        <v>162</v>
      </c>
      <c r="CU114" s="1903" t="s">
        <v>560</v>
      </c>
      <c r="CV114" s="1903"/>
      <c r="CW114" s="1903"/>
      <c r="CX114" s="1903"/>
      <c r="CY114" s="1903"/>
      <c r="CZ114" s="1903"/>
      <c r="DA114" s="1903"/>
      <c r="DB114" s="1903"/>
      <c r="DC114" s="1904"/>
      <c r="DD114" s="1186"/>
      <c r="DF114" s="71" t="s">
        <v>162</v>
      </c>
      <c r="DG114" s="1903" t="s">
        <v>560</v>
      </c>
      <c r="DH114" s="1903"/>
      <c r="DI114" s="1903"/>
      <c r="DJ114" s="1903"/>
      <c r="DK114" s="1903"/>
      <c r="DL114" s="1903"/>
      <c r="DM114" s="1903"/>
      <c r="DN114" s="1903"/>
      <c r="DO114" s="1904"/>
      <c r="DP114" s="1186"/>
      <c r="DR114" s="71" t="s">
        <v>162</v>
      </c>
      <c r="DS114" s="1903" t="s">
        <v>560</v>
      </c>
      <c r="DT114" s="1903"/>
      <c r="DU114" s="1903"/>
      <c r="DV114" s="1903"/>
      <c r="DW114" s="1903"/>
      <c r="DX114" s="1903"/>
      <c r="DY114" s="1903"/>
      <c r="DZ114" s="1903"/>
      <c r="EA114" s="1904"/>
      <c r="EB114" s="1186"/>
      <c r="ED114" s="71" t="s">
        <v>162</v>
      </c>
      <c r="EE114" s="1903" t="s">
        <v>560</v>
      </c>
      <c r="EF114" s="1903"/>
      <c r="EG114" s="1903"/>
      <c r="EH114" s="1903"/>
      <c r="EI114" s="1903"/>
      <c r="EJ114" s="1903"/>
      <c r="EK114" s="1903"/>
      <c r="EL114" s="1903"/>
      <c r="EM114" s="1904"/>
      <c r="EN114" s="1186"/>
      <c r="EP114" s="71" t="s">
        <v>162</v>
      </c>
      <c r="EQ114" s="1903" t="s">
        <v>560</v>
      </c>
      <c r="ER114" s="1903"/>
      <c r="ES114" s="1903"/>
      <c r="ET114" s="1903"/>
      <c r="EU114" s="1903"/>
      <c r="EV114" s="1903"/>
      <c r="EW114" s="1903"/>
      <c r="EX114" s="1903"/>
      <c r="EY114" s="1904"/>
      <c r="EZ114" s="1186"/>
      <c r="FB114" s="71" t="s">
        <v>162</v>
      </c>
      <c r="FC114" s="1903" t="s">
        <v>560</v>
      </c>
      <c r="FD114" s="1903"/>
      <c r="FE114" s="1903"/>
      <c r="FF114" s="1903"/>
      <c r="FG114" s="1903"/>
      <c r="FH114" s="1903"/>
      <c r="FI114" s="1903"/>
      <c r="FJ114" s="1903"/>
      <c r="FK114" s="1904"/>
      <c r="FL114" s="1186"/>
      <c r="FN114" s="71" t="s">
        <v>162</v>
      </c>
      <c r="FO114" s="1903" t="s">
        <v>560</v>
      </c>
      <c r="FP114" s="1903"/>
      <c r="FQ114" s="1903"/>
      <c r="FR114" s="1903"/>
      <c r="FS114" s="1903"/>
      <c r="FT114" s="1903"/>
      <c r="FU114" s="1903"/>
      <c r="FV114" s="1903"/>
      <c r="FW114" s="1904"/>
      <c r="FX114" s="1186"/>
      <c r="FZ114" s="71" t="s">
        <v>162</v>
      </c>
      <c r="GA114" s="1903" t="s">
        <v>560</v>
      </c>
      <c r="GB114" s="1903"/>
      <c r="GC114" s="1903"/>
      <c r="GD114" s="1903"/>
      <c r="GE114" s="1903"/>
      <c r="GF114" s="1903"/>
      <c r="GG114" s="1903"/>
      <c r="GH114" s="1903"/>
      <c r="GI114" s="1904"/>
      <c r="GJ114" s="1186"/>
      <c r="GL114" s="71" t="s">
        <v>162</v>
      </c>
      <c r="GM114" s="1903" t="s">
        <v>560</v>
      </c>
      <c r="GN114" s="1903"/>
      <c r="GO114" s="1903"/>
      <c r="GP114" s="1903"/>
      <c r="GQ114" s="1903"/>
      <c r="GR114" s="1903"/>
      <c r="GS114" s="1903"/>
      <c r="GT114" s="1903"/>
      <c r="GU114" s="1904"/>
      <c r="GV114" s="1186"/>
    </row>
    <row r="115" spans="2:204" s="1178" customFormat="1" ht="15" customHeight="1">
      <c r="B115" s="741">
        <v>1</v>
      </c>
      <c r="C115" s="1905" t="s">
        <v>561</v>
      </c>
      <c r="D115" s="1905"/>
      <c r="E115" s="1970"/>
      <c r="F115" s="1970"/>
      <c r="G115" s="1970"/>
      <c r="H115" s="1165" t="s">
        <v>562</v>
      </c>
      <c r="I115" s="527">
        <f>'1.10. OZE'!J100</f>
        <v>0</v>
      </c>
      <c r="J115" s="1906" t="s">
        <v>257</v>
      </c>
      <c r="K115" s="1971"/>
      <c r="L115" s="1186"/>
      <c r="M115" s="1180"/>
      <c r="N115" s="741">
        <v>1</v>
      </c>
      <c r="O115" s="1905" t="s">
        <v>561</v>
      </c>
      <c r="P115" s="1905"/>
      <c r="Q115" s="1970"/>
      <c r="R115" s="1970"/>
      <c r="S115" s="1970"/>
      <c r="T115" s="1165" t="s">
        <v>562</v>
      </c>
      <c r="U115" s="527">
        <f>I115</f>
        <v>0</v>
      </c>
      <c r="V115" s="1906" t="s">
        <v>257</v>
      </c>
      <c r="W115" s="1971"/>
      <c r="X115" s="1186"/>
      <c r="Z115" s="741">
        <v>1</v>
      </c>
      <c r="AA115" s="1905" t="s">
        <v>561</v>
      </c>
      <c r="AB115" s="1905"/>
      <c r="AC115" s="1970"/>
      <c r="AD115" s="1970"/>
      <c r="AE115" s="1970"/>
      <c r="AF115" s="1165" t="s">
        <v>562</v>
      </c>
      <c r="AG115" s="527">
        <f>U115</f>
        <v>0</v>
      </c>
      <c r="AH115" s="1906" t="s">
        <v>257</v>
      </c>
      <c r="AI115" s="1971"/>
      <c r="AJ115" s="1186"/>
      <c r="AL115" s="741">
        <v>1</v>
      </c>
      <c r="AM115" s="1905" t="s">
        <v>561</v>
      </c>
      <c r="AN115" s="1905"/>
      <c r="AO115" s="1970"/>
      <c r="AP115" s="1970"/>
      <c r="AQ115" s="1970"/>
      <c r="AR115" s="1165" t="s">
        <v>562</v>
      </c>
      <c r="AS115" s="527">
        <f>AG115</f>
        <v>0</v>
      </c>
      <c r="AT115" s="1906" t="s">
        <v>257</v>
      </c>
      <c r="AU115" s="1971"/>
      <c r="AV115" s="1186"/>
      <c r="AX115" s="741">
        <v>1</v>
      </c>
      <c r="AY115" s="1905" t="s">
        <v>561</v>
      </c>
      <c r="AZ115" s="1905"/>
      <c r="BA115" s="1970"/>
      <c r="BB115" s="1970"/>
      <c r="BC115" s="1970"/>
      <c r="BD115" s="1165" t="s">
        <v>562</v>
      </c>
      <c r="BE115" s="527">
        <f>AS115</f>
        <v>0</v>
      </c>
      <c r="BF115" s="1906" t="s">
        <v>257</v>
      </c>
      <c r="BG115" s="1971"/>
      <c r="BH115" s="1186"/>
      <c r="BJ115" s="741">
        <v>1</v>
      </c>
      <c r="BK115" s="1905" t="s">
        <v>561</v>
      </c>
      <c r="BL115" s="1905"/>
      <c r="BM115" s="1970"/>
      <c r="BN115" s="1970"/>
      <c r="BO115" s="1970"/>
      <c r="BP115" s="1165" t="s">
        <v>562</v>
      </c>
      <c r="BQ115" s="527">
        <f>BE115</f>
        <v>0</v>
      </c>
      <c r="BR115" s="1906" t="s">
        <v>257</v>
      </c>
      <c r="BS115" s="1971"/>
      <c r="BT115" s="1186"/>
      <c r="BV115" s="741">
        <v>1</v>
      </c>
      <c r="BW115" s="1905" t="s">
        <v>561</v>
      </c>
      <c r="BX115" s="1905"/>
      <c r="BY115" s="1970"/>
      <c r="BZ115" s="1970"/>
      <c r="CA115" s="1970"/>
      <c r="CB115" s="1165" t="s">
        <v>562</v>
      </c>
      <c r="CC115" s="527">
        <f>BQ115</f>
        <v>0</v>
      </c>
      <c r="CD115" s="1906" t="s">
        <v>257</v>
      </c>
      <c r="CE115" s="1971"/>
      <c r="CF115" s="1186"/>
      <c r="CH115" s="741">
        <v>1</v>
      </c>
      <c r="CI115" s="1905" t="s">
        <v>561</v>
      </c>
      <c r="CJ115" s="1905"/>
      <c r="CK115" s="1970"/>
      <c r="CL115" s="1970"/>
      <c r="CM115" s="1970"/>
      <c r="CN115" s="1165" t="s">
        <v>562</v>
      </c>
      <c r="CO115" s="527">
        <f>CC115</f>
        <v>0</v>
      </c>
      <c r="CP115" s="1906" t="s">
        <v>257</v>
      </c>
      <c r="CQ115" s="1971"/>
      <c r="CR115" s="1186"/>
      <c r="CT115" s="741">
        <v>1</v>
      </c>
      <c r="CU115" s="1905" t="s">
        <v>561</v>
      </c>
      <c r="CV115" s="1905"/>
      <c r="CW115" s="1970"/>
      <c r="CX115" s="1970"/>
      <c r="CY115" s="1970"/>
      <c r="CZ115" s="1165" t="s">
        <v>562</v>
      </c>
      <c r="DA115" s="527">
        <f>CO115</f>
        <v>0</v>
      </c>
      <c r="DB115" s="1906" t="s">
        <v>257</v>
      </c>
      <c r="DC115" s="1971"/>
      <c r="DD115" s="1186"/>
      <c r="DF115" s="741">
        <v>1</v>
      </c>
      <c r="DG115" s="1905" t="s">
        <v>561</v>
      </c>
      <c r="DH115" s="1905"/>
      <c r="DI115" s="1970"/>
      <c r="DJ115" s="1970"/>
      <c r="DK115" s="1970"/>
      <c r="DL115" s="1165" t="s">
        <v>562</v>
      </c>
      <c r="DM115" s="527">
        <f>DA115</f>
        <v>0</v>
      </c>
      <c r="DN115" s="1906" t="s">
        <v>257</v>
      </c>
      <c r="DO115" s="1971"/>
      <c r="DP115" s="1186"/>
      <c r="DR115" s="741">
        <v>1</v>
      </c>
      <c r="DS115" s="1905" t="s">
        <v>561</v>
      </c>
      <c r="DT115" s="1905"/>
      <c r="DU115" s="1970"/>
      <c r="DV115" s="1970"/>
      <c r="DW115" s="1970"/>
      <c r="DX115" s="1165" t="s">
        <v>562</v>
      </c>
      <c r="DY115" s="527">
        <f>DM115</f>
        <v>0</v>
      </c>
      <c r="DZ115" s="1906" t="s">
        <v>257</v>
      </c>
      <c r="EA115" s="1971"/>
      <c r="EB115" s="1186"/>
      <c r="ED115" s="741">
        <v>1</v>
      </c>
      <c r="EE115" s="1905" t="s">
        <v>561</v>
      </c>
      <c r="EF115" s="1905"/>
      <c r="EG115" s="1970"/>
      <c r="EH115" s="1970"/>
      <c r="EI115" s="1970"/>
      <c r="EJ115" s="1165" t="s">
        <v>562</v>
      </c>
      <c r="EK115" s="527">
        <f>DY115</f>
        <v>0</v>
      </c>
      <c r="EL115" s="1906" t="s">
        <v>257</v>
      </c>
      <c r="EM115" s="1971"/>
      <c r="EN115" s="1186"/>
      <c r="EP115" s="741">
        <v>1</v>
      </c>
      <c r="EQ115" s="1905" t="s">
        <v>561</v>
      </c>
      <c r="ER115" s="1905"/>
      <c r="ES115" s="1970"/>
      <c r="ET115" s="1970"/>
      <c r="EU115" s="1970"/>
      <c r="EV115" s="1165" t="s">
        <v>562</v>
      </c>
      <c r="EW115" s="527">
        <f>'1.10. OZE'!J100</f>
        <v>0</v>
      </c>
      <c r="EX115" s="1906" t="s">
        <v>257</v>
      </c>
      <c r="EY115" s="1971"/>
      <c r="EZ115" s="1186"/>
      <c r="FB115" s="741">
        <v>1</v>
      </c>
      <c r="FC115" s="1905" t="s">
        <v>561</v>
      </c>
      <c r="FD115" s="1905"/>
      <c r="FE115" s="1970"/>
      <c r="FF115" s="1970"/>
      <c r="FG115" s="1970"/>
      <c r="FH115" s="1165" t="s">
        <v>562</v>
      </c>
      <c r="FI115" s="527">
        <f>'1.10. OZE'!T100</f>
        <v>0</v>
      </c>
      <c r="FJ115" s="1906" t="s">
        <v>257</v>
      </c>
      <c r="FK115" s="1971"/>
      <c r="FL115" s="1186"/>
      <c r="FN115" s="741">
        <v>1</v>
      </c>
      <c r="FO115" s="1905" t="s">
        <v>561</v>
      </c>
      <c r="FP115" s="1905"/>
      <c r="FQ115" s="1970"/>
      <c r="FR115" s="1970"/>
      <c r="FS115" s="1970"/>
      <c r="FT115" s="1165" t="s">
        <v>562</v>
      </c>
      <c r="FU115" s="527">
        <f>FI115</f>
        <v>0</v>
      </c>
      <c r="FV115" s="1906" t="s">
        <v>257</v>
      </c>
      <c r="FW115" s="1971"/>
      <c r="FX115" s="1186"/>
      <c r="FZ115" s="741">
        <v>1</v>
      </c>
      <c r="GA115" s="1905" t="s">
        <v>561</v>
      </c>
      <c r="GB115" s="1905"/>
      <c r="GC115" s="1970"/>
      <c r="GD115" s="1970"/>
      <c r="GE115" s="1970"/>
      <c r="GF115" s="1165" t="s">
        <v>562</v>
      </c>
      <c r="GG115" s="527">
        <f>FU115</f>
        <v>0</v>
      </c>
      <c r="GH115" s="1906" t="s">
        <v>257</v>
      </c>
      <c r="GI115" s="1971"/>
      <c r="GJ115" s="1186"/>
      <c r="GL115" s="741">
        <v>1</v>
      </c>
      <c r="GM115" s="1905" t="s">
        <v>561</v>
      </c>
      <c r="GN115" s="1905"/>
      <c r="GO115" s="1970"/>
      <c r="GP115" s="1970"/>
      <c r="GQ115" s="1970"/>
      <c r="GR115" s="1165" t="s">
        <v>562</v>
      </c>
      <c r="GS115" s="527">
        <f>GG115</f>
        <v>0</v>
      </c>
      <c r="GT115" s="1906" t="s">
        <v>257</v>
      </c>
      <c r="GU115" s="1971"/>
      <c r="GV115" s="1186"/>
    </row>
    <row r="116" spans="2:204" s="1178" customFormat="1" ht="15" customHeight="1">
      <c r="B116" s="789">
        <v>2</v>
      </c>
      <c r="C116" s="1914" t="s">
        <v>563</v>
      </c>
      <c r="D116" s="1914"/>
      <c r="E116" s="1972"/>
      <c r="F116" s="1972"/>
      <c r="G116" s="1972"/>
      <c r="H116" s="1166" t="s">
        <v>564</v>
      </c>
      <c r="I116" s="493">
        <f>'1.10. OZE'!J102</f>
        <v>0</v>
      </c>
      <c r="J116" s="1912" t="s">
        <v>302</v>
      </c>
      <c r="K116" s="1913"/>
      <c r="L116" s="1186"/>
      <c r="M116" s="1180"/>
      <c r="N116" s="789">
        <v>2</v>
      </c>
      <c r="O116" s="1914" t="s">
        <v>563</v>
      </c>
      <c r="P116" s="1914"/>
      <c r="Q116" s="1972"/>
      <c r="R116" s="1972"/>
      <c r="S116" s="1972"/>
      <c r="T116" s="1166" t="s">
        <v>564</v>
      </c>
      <c r="U116" s="493">
        <f>I116</f>
        <v>0</v>
      </c>
      <c r="V116" s="1912" t="s">
        <v>302</v>
      </c>
      <c r="W116" s="1913"/>
      <c r="X116" s="1186"/>
      <c r="Z116" s="789">
        <v>2</v>
      </c>
      <c r="AA116" s="1914" t="s">
        <v>563</v>
      </c>
      <c r="AB116" s="1914"/>
      <c r="AC116" s="1972"/>
      <c r="AD116" s="1972"/>
      <c r="AE116" s="1972"/>
      <c r="AF116" s="1166" t="s">
        <v>564</v>
      </c>
      <c r="AG116" s="493">
        <f>U116</f>
        <v>0</v>
      </c>
      <c r="AH116" s="1912" t="s">
        <v>302</v>
      </c>
      <c r="AI116" s="1913"/>
      <c r="AJ116" s="1186"/>
      <c r="AL116" s="789">
        <v>2</v>
      </c>
      <c r="AM116" s="1914" t="s">
        <v>563</v>
      </c>
      <c r="AN116" s="1914"/>
      <c r="AO116" s="1972"/>
      <c r="AP116" s="1972"/>
      <c r="AQ116" s="1972"/>
      <c r="AR116" s="1166" t="s">
        <v>564</v>
      </c>
      <c r="AS116" s="493">
        <f>AG116</f>
        <v>0</v>
      </c>
      <c r="AT116" s="1912" t="s">
        <v>302</v>
      </c>
      <c r="AU116" s="1913"/>
      <c r="AV116" s="1186"/>
      <c r="AX116" s="789">
        <v>2</v>
      </c>
      <c r="AY116" s="1914" t="s">
        <v>563</v>
      </c>
      <c r="AZ116" s="1914"/>
      <c r="BA116" s="1972"/>
      <c r="BB116" s="1972"/>
      <c r="BC116" s="1972"/>
      <c r="BD116" s="1166" t="s">
        <v>564</v>
      </c>
      <c r="BE116" s="493">
        <f>AS116</f>
        <v>0</v>
      </c>
      <c r="BF116" s="1912" t="s">
        <v>302</v>
      </c>
      <c r="BG116" s="1913"/>
      <c r="BH116" s="1186"/>
      <c r="BJ116" s="789">
        <v>2</v>
      </c>
      <c r="BK116" s="1914" t="s">
        <v>563</v>
      </c>
      <c r="BL116" s="1914"/>
      <c r="BM116" s="1972"/>
      <c r="BN116" s="1972"/>
      <c r="BO116" s="1972"/>
      <c r="BP116" s="1166" t="s">
        <v>564</v>
      </c>
      <c r="BQ116" s="493">
        <f>BE116</f>
        <v>0</v>
      </c>
      <c r="BR116" s="1912" t="s">
        <v>302</v>
      </c>
      <c r="BS116" s="1913"/>
      <c r="BT116" s="1186"/>
      <c r="BV116" s="789">
        <v>2</v>
      </c>
      <c r="BW116" s="1914" t="s">
        <v>563</v>
      </c>
      <c r="BX116" s="1914"/>
      <c r="BY116" s="1972"/>
      <c r="BZ116" s="1972"/>
      <c r="CA116" s="1972"/>
      <c r="CB116" s="1166" t="s">
        <v>564</v>
      </c>
      <c r="CC116" s="493">
        <f>BQ116</f>
        <v>0</v>
      </c>
      <c r="CD116" s="1912" t="s">
        <v>302</v>
      </c>
      <c r="CE116" s="1913"/>
      <c r="CF116" s="1186"/>
      <c r="CH116" s="789">
        <v>2</v>
      </c>
      <c r="CI116" s="1914" t="s">
        <v>563</v>
      </c>
      <c r="CJ116" s="1914"/>
      <c r="CK116" s="1972"/>
      <c r="CL116" s="1972"/>
      <c r="CM116" s="1972"/>
      <c r="CN116" s="1166" t="s">
        <v>564</v>
      </c>
      <c r="CO116" s="493">
        <f>CC116</f>
        <v>0</v>
      </c>
      <c r="CP116" s="1912" t="s">
        <v>302</v>
      </c>
      <c r="CQ116" s="1913"/>
      <c r="CR116" s="1186"/>
      <c r="CT116" s="789">
        <v>2</v>
      </c>
      <c r="CU116" s="1914" t="s">
        <v>563</v>
      </c>
      <c r="CV116" s="1914"/>
      <c r="CW116" s="1972"/>
      <c r="CX116" s="1972"/>
      <c r="CY116" s="1972"/>
      <c r="CZ116" s="1166" t="s">
        <v>564</v>
      </c>
      <c r="DA116" s="493">
        <f>CO116</f>
        <v>0</v>
      </c>
      <c r="DB116" s="1912" t="s">
        <v>302</v>
      </c>
      <c r="DC116" s="1913"/>
      <c r="DD116" s="1186"/>
      <c r="DF116" s="789">
        <v>2</v>
      </c>
      <c r="DG116" s="1914" t="s">
        <v>563</v>
      </c>
      <c r="DH116" s="1914"/>
      <c r="DI116" s="1972"/>
      <c r="DJ116" s="1972"/>
      <c r="DK116" s="1972"/>
      <c r="DL116" s="1166" t="s">
        <v>564</v>
      </c>
      <c r="DM116" s="493">
        <f>DA116</f>
        <v>0</v>
      </c>
      <c r="DN116" s="1912" t="s">
        <v>302</v>
      </c>
      <c r="DO116" s="1913"/>
      <c r="DP116" s="1186"/>
      <c r="DR116" s="789">
        <v>2</v>
      </c>
      <c r="DS116" s="1914" t="s">
        <v>563</v>
      </c>
      <c r="DT116" s="1914"/>
      <c r="DU116" s="1972"/>
      <c r="DV116" s="1972"/>
      <c r="DW116" s="1972"/>
      <c r="DX116" s="1166" t="s">
        <v>564</v>
      </c>
      <c r="DY116" s="493">
        <f>DM116</f>
        <v>0</v>
      </c>
      <c r="DZ116" s="1912" t="s">
        <v>302</v>
      </c>
      <c r="EA116" s="1913"/>
      <c r="EB116" s="1186"/>
      <c r="ED116" s="789">
        <v>2</v>
      </c>
      <c r="EE116" s="1914" t="s">
        <v>563</v>
      </c>
      <c r="EF116" s="1914"/>
      <c r="EG116" s="1972"/>
      <c r="EH116" s="1972"/>
      <c r="EI116" s="1972"/>
      <c r="EJ116" s="1166" t="s">
        <v>564</v>
      </c>
      <c r="EK116" s="493">
        <f>DY116</f>
        <v>0</v>
      </c>
      <c r="EL116" s="1912" t="s">
        <v>302</v>
      </c>
      <c r="EM116" s="1913"/>
      <c r="EN116" s="1186"/>
      <c r="EP116" s="789">
        <v>2</v>
      </c>
      <c r="EQ116" s="1914" t="s">
        <v>563</v>
      </c>
      <c r="ER116" s="1914"/>
      <c r="ES116" s="1972"/>
      <c r="ET116" s="1972"/>
      <c r="EU116" s="1972"/>
      <c r="EV116" s="1166" t="s">
        <v>565</v>
      </c>
      <c r="EW116" s="493">
        <f>'1.10. OZE'!J102</f>
        <v>0</v>
      </c>
      <c r="EX116" s="1912" t="s">
        <v>302</v>
      </c>
      <c r="EY116" s="1913"/>
      <c r="EZ116" s="1186"/>
      <c r="FB116" s="789">
        <v>2</v>
      </c>
      <c r="FC116" s="1914" t="s">
        <v>563</v>
      </c>
      <c r="FD116" s="1914"/>
      <c r="FE116" s="1972"/>
      <c r="FF116" s="1972"/>
      <c r="FG116" s="1972"/>
      <c r="FH116" s="1166" t="s">
        <v>565</v>
      </c>
      <c r="FI116" s="493">
        <f>'1.10. OZE'!T102</f>
        <v>0</v>
      </c>
      <c r="FJ116" s="1912" t="s">
        <v>302</v>
      </c>
      <c r="FK116" s="1913"/>
      <c r="FL116" s="1186"/>
      <c r="FN116" s="789">
        <v>2</v>
      </c>
      <c r="FO116" s="1914" t="s">
        <v>563</v>
      </c>
      <c r="FP116" s="1914"/>
      <c r="FQ116" s="1972"/>
      <c r="FR116" s="1972"/>
      <c r="FS116" s="1972"/>
      <c r="FT116" s="1166" t="s">
        <v>565</v>
      </c>
      <c r="FU116" s="493">
        <f>FI116</f>
        <v>0</v>
      </c>
      <c r="FV116" s="1912" t="s">
        <v>302</v>
      </c>
      <c r="FW116" s="1913"/>
      <c r="FX116" s="1186"/>
      <c r="FZ116" s="789">
        <v>2</v>
      </c>
      <c r="GA116" s="1914" t="s">
        <v>563</v>
      </c>
      <c r="GB116" s="1914"/>
      <c r="GC116" s="1972"/>
      <c r="GD116" s="1972"/>
      <c r="GE116" s="1972"/>
      <c r="GF116" s="1166" t="s">
        <v>565</v>
      </c>
      <c r="GG116" s="493">
        <f>FU116</f>
        <v>0</v>
      </c>
      <c r="GH116" s="1912" t="s">
        <v>302</v>
      </c>
      <c r="GI116" s="1913"/>
      <c r="GJ116" s="1186"/>
      <c r="GL116" s="789">
        <v>2</v>
      </c>
      <c r="GM116" s="1914" t="s">
        <v>563</v>
      </c>
      <c r="GN116" s="1914"/>
      <c r="GO116" s="1972"/>
      <c r="GP116" s="1972"/>
      <c r="GQ116" s="1972"/>
      <c r="GR116" s="1166" t="s">
        <v>565</v>
      </c>
      <c r="GS116" s="493">
        <f>GG116</f>
        <v>0</v>
      </c>
      <c r="GT116" s="1912" t="s">
        <v>302</v>
      </c>
      <c r="GU116" s="1913"/>
      <c r="GV116" s="1186"/>
    </row>
    <row r="117" spans="2:204" s="1178" customFormat="1" ht="15" customHeight="1">
      <c r="B117" s="789">
        <v>3</v>
      </c>
      <c r="C117" s="1914" t="s">
        <v>548</v>
      </c>
      <c r="D117" s="1914"/>
      <c r="E117" s="1915"/>
      <c r="F117" s="1915"/>
      <c r="G117" s="1915"/>
      <c r="H117" s="1166" t="s">
        <v>566</v>
      </c>
      <c r="I117" s="493">
        <f>'1.10. OZE'!J103</f>
        <v>0</v>
      </c>
      <c r="J117" s="1912" t="s">
        <v>302</v>
      </c>
      <c r="K117" s="1913"/>
      <c r="L117" s="1186"/>
      <c r="M117" s="1180"/>
      <c r="N117" s="789">
        <v>3</v>
      </c>
      <c r="O117" s="1914" t="s">
        <v>548</v>
      </c>
      <c r="P117" s="1914"/>
      <c r="Q117" s="1915"/>
      <c r="R117" s="1915"/>
      <c r="S117" s="1915"/>
      <c r="T117" s="1166" t="s">
        <v>566</v>
      </c>
      <c r="U117" s="493">
        <f>I117</f>
        <v>0</v>
      </c>
      <c r="V117" s="1912" t="s">
        <v>302</v>
      </c>
      <c r="W117" s="1913"/>
      <c r="X117" s="1186"/>
      <c r="Z117" s="789">
        <v>3</v>
      </c>
      <c r="AA117" s="1914" t="s">
        <v>548</v>
      </c>
      <c r="AB117" s="1914"/>
      <c r="AC117" s="1915"/>
      <c r="AD117" s="1915"/>
      <c r="AE117" s="1915"/>
      <c r="AF117" s="1166" t="s">
        <v>566</v>
      </c>
      <c r="AG117" s="493">
        <f>U117</f>
        <v>0</v>
      </c>
      <c r="AH117" s="1912" t="s">
        <v>302</v>
      </c>
      <c r="AI117" s="1913"/>
      <c r="AJ117" s="1186"/>
      <c r="AL117" s="789">
        <v>3</v>
      </c>
      <c r="AM117" s="1914" t="s">
        <v>548</v>
      </c>
      <c r="AN117" s="1914"/>
      <c r="AO117" s="1915"/>
      <c r="AP117" s="1915"/>
      <c r="AQ117" s="1915"/>
      <c r="AR117" s="1166" t="s">
        <v>566</v>
      </c>
      <c r="AS117" s="493">
        <f>AG117</f>
        <v>0</v>
      </c>
      <c r="AT117" s="1912" t="s">
        <v>302</v>
      </c>
      <c r="AU117" s="1913"/>
      <c r="AV117" s="1186"/>
      <c r="AX117" s="789">
        <v>3</v>
      </c>
      <c r="AY117" s="1914" t="s">
        <v>548</v>
      </c>
      <c r="AZ117" s="1914"/>
      <c r="BA117" s="1915"/>
      <c r="BB117" s="1915"/>
      <c r="BC117" s="1915"/>
      <c r="BD117" s="1166" t="s">
        <v>566</v>
      </c>
      <c r="BE117" s="493">
        <f>AS117</f>
        <v>0</v>
      </c>
      <c r="BF117" s="1912" t="s">
        <v>302</v>
      </c>
      <c r="BG117" s="1913"/>
      <c r="BH117" s="1186"/>
      <c r="BJ117" s="789">
        <v>3</v>
      </c>
      <c r="BK117" s="1914" t="s">
        <v>548</v>
      </c>
      <c r="BL117" s="1914"/>
      <c r="BM117" s="1915"/>
      <c r="BN117" s="1915"/>
      <c r="BO117" s="1915"/>
      <c r="BP117" s="1166" t="s">
        <v>566</v>
      </c>
      <c r="BQ117" s="493">
        <f>BE117</f>
        <v>0</v>
      </c>
      <c r="BR117" s="1912" t="s">
        <v>302</v>
      </c>
      <c r="BS117" s="1913"/>
      <c r="BT117" s="1186"/>
      <c r="BV117" s="789">
        <v>3</v>
      </c>
      <c r="BW117" s="1914" t="s">
        <v>548</v>
      </c>
      <c r="BX117" s="1914"/>
      <c r="BY117" s="1915"/>
      <c r="BZ117" s="1915"/>
      <c r="CA117" s="1915"/>
      <c r="CB117" s="1166" t="s">
        <v>566</v>
      </c>
      <c r="CC117" s="493">
        <f>BQ117</f>
        <v>0</v>
      </c>
      <c r="CD117" s="1912" t="s">
        <v>302</v>
      </c>
      <c r="CE117" s="1913"/>
      <c r="CF117" s="1186"/>
      <c r="CH117" s="789">
        <v>3</v>
      </c>
      <c r="CI117" s="1914" t="s">
        <v>548</v>
      </c>
      <c r="CJ117" s="1914"/>
      <c r="CK117" s="1915"/>
      <c r="CL117" s="1915"/>
      <c r="CM117" s="1915"/>
      <c r="CN117" s="1166" t="s">
        <v>566</v>
      </c>
      <c r="CO117" s="493">
        <f>CC117</f>
        <v>0</v>
      </c>
      <c r="CP117" s="1912" t="s">
        <v>302</v>
      </c>
      <c r="CQ117" s="1913"/>
      <c r="CR117" s="1186"/>
      <c r="CT117" s="789">
        <v>3</v>
      </c>
      <c r="CU117" s="1914" t="s">
        <v>548</v>
      </c>
      <c r="CV117" s="1914"/>
      <c r="CW117" s="1915"/>
      <c r="CX117" s="1915"/>
      <c r="CY117" s="1915"/>
      <c r="CZ117" s="1166" t="s">
        <v>566</v>
      </c>
      <c r="DA117" s="493">
        <f>CO117</f>
        <v>0</v>
      </c>
      <c r="DB117" s="1912" t="s">
        <v>302</v>
      </c>
      <c r="DC117" s="1913"/>
      <c r="DD117" s="1186"/>
      <c r="DF117" s="789">
        <v>3</v>
      </c>
      <c r="DG117" s="1914" t="s">
        <v>548</v>
      </c>
      <c r="DH117" s="1914"/>
      <c r="DI117" s="1915"/>
      <c r="DJ117" s="1915"/>
      <c r="DK117" s="1915"/>
      <c r="DL117" s="1166" t="s">
        <v>566</v>
      </c>
      <c r="DM117" s="493">
        <f>DA117</f>
        <v>0</v>
      </c>
      <c r="DN117" s="1912" t="s">
        <v>302</v>
      </c>
      <c r="DO117" s="1913"/>
      <c r="DP117" s="1186"/>
      <c r="DR117" s="789">
        <v>3</v>
      </c>
      <c r="DS117" s="1914" t="s">
        <v>548</v>
      </c>
      <c r="DT117" s="1914"/>
      <c r="DU117" s="1915"/>
      <c r="DV117" s="1915"/>
      <c r="DW117" s="1915"/>
      <c r="DX117" s="1166" t="s">
        <v>566</v>
      </c>
      <c r="DY117" s="493">
        <f>DM117</f>
        <v>0</v>
      </c>
      <c r="DZ117" s="1912" t="s">
        <v>302</v>
      </c>
      <c r="EA117" s="1913"/>
      <c r="EB117" s="1186"/>
      <c r="ED117" s="789">
        <v>3</v>
      </c>
      <c r="EE117" s="1914" t="s">
        <v>548</v>
      </c>
      <c r="EF117" s="1914"/>
      <c r="EG117" s="1915"/>
      <c r="EH117" s="1915"/>
      <c r="EI117" s="1915"/>
      <c r="EJ117" s="1166" t="s">
        <v>566</v>
      </c>
      <c r="EK117" s="493">
        <f>DY117</f>
        <v>0</v>
      </c>
      <c r="EL117" s="1912" t="s">
        <v>302</v>
      </c>
      <c r="EM117" s="1913"/>
      <c r="EN117" s="1186"/>
      <c r="EP117" s="789">
        <v>3</v>
      </c>
      <c r="EQ117" s="1914" t="s">
        <v>548</v>
      </c>
      <c r="ER117" s="1914"/>
      <c r="ES117" s="1915"/>
      <c r="ET117" s="1915"/>
      <c r="EU117" s="1915"/>
      <c r="EV117" s="1166" t="s">
        <v>566</v>
      </c>
      <c r="EW117" s="493">
        <f>'1.10. OZE'!T103</f>
        <v>0</v>
      </c>
      <c r="EX117" s="1912" t="s">
        <v>302</v>
      </c>
      <c r="EY117" s="1913"/>
      <c r="EZ117" s="1186"/>
      <c r="FB117" s="789">
        <v>3</v>
      </c>
      <c r="FC117" s="1914" t="s">
        <v>548</v>
      </c>
      <c r="FD117" s="1914"/>
      <c r="FE117" s="1915"/>
      <c r="FF117" s="1915"/>
      <c r="FG117" s="1915"/>
      <c r="FH117" s="1166" t="s">
        <v>566</v>
      </c>
      <c r="FI117" s="493">
        <f>'1.10. OZE'!T103</f>
        <v>0</v>
      </c>
      <c r="FJ117" s="1912" t="s">
        <v>302</v>
      </c>
      <c r="FK117" s="1913"/>
      <c r="FL117" s="1186"/>
      <c r="FN117" s="789">
        <v>3</v>
      </c>
      <c r="FO117" s="1914" t="s">
        <v>548</v>
      </c>
      <c r="FP117" s="1914"/>
      <c r="FQ117" s="1915"/>
      <c r="FR117" s="1915"/>
      <c r="FS117" s="1915"/>
      <c r="FT117" s="1166" t="s">
        <v>566</v>
      </c>
      <c r="FU117" s="493">
        <f>FI117</f>
        <v>0</v>
      </c>
      <c r="FV117" s="1912" t="s">
        <v>302</v>
      </c>
      <c r="FW117" s="1913"/>
      <c r="FX117" s="1186"/>
      <c r="FZ117" s="789">
        <v>3</v>
      </c>
      <c r="GA117" s="1914" t="s">
        <v>548</v>
      </c>
      <c r="GB117" s="1914"/>
      <c r="GC117" s="1915"/>
      <c r="GD117" s="1915"/>
      <c r="GE117" s="1915"/>
      <c r="GF117" s="1166" t="s">
        <v>566</v>
      </c>
      <c r="GG117" s="493">
        <f>FU117</f>
        <v>0</v>
      </c>
      <c r="GH117" s="1912" t="s">
        <v>302</v>
      </c>
      <c r="GI117" s="1913"/>
      <c r="GJ117" s="1186"/>
      <c r="GL117" s="789">
        <v>3</v>
      </c>
      <c r="GM117" s="1914" t="s">
        <v>548</v>
      </c>
      <c r="GN117" s="1914"/>
      <c r="GO117" s="1915"/>
      <c r="GP117" s="1915"/>
      <c r="GQ117" s="1915"/>
      <c r="GR117" s="1166" t="s">
        <v>566</v>
      </c>
      <c r="GS117" s="493">
        <f>GG117</f>
        <v>0</v>
      </c>
      <c r="GT117" s="1912" t="s">
        <v>302</v>
      </c>
      <c r="GU117" s="1913"/>
      <c r="GV117" s="1186"/>
    </row>
    <row r="118" spans="2:204" s="1178" customFormat="1" ht="15" customHeight="1" thickBot="1">
      <c r="B118" s="790">
        <v>4</v>
      </c>
      <c r="C118" s="1917" t="s">
        <v>550</v>
      </c>
      <c r="D118" s="1917"/>
      <c r="E118" s="1939"/>
      <c r="F118" s="1939"/>
      <c r="G118" s="1939"/>
      <c r="H118" s="1201" t="s">
        <v>567</v>
      </c>
      <c r="I118" s="559">
        <f>'1.10. OZE'!J104</f>
        <v>0</v>
      </c>
      <c r="J118" s="1918" t="s">
        <v>302</v>
      </c>
      <c r="K118" s="1919"/>
      <c r="L118" s="1186"/>
      <c r="M118" s="1180"/>
      <c r="N118" s="790">
        <v>4</v>
      </c>
      <c r="O118" s="1917" t="s">
        <v>550</v>
      </c>
      <c r="P118" s="1917"/>
      <c r="Q118" s="1939"/>
      <c r="R118" s="1939"/>
      <c r="S118" s="1939"/>
      <c r="T118" s="1201" t="s">
        <v>567</v>
      </c>
      <c r="U118" s="559">
        <f>I118</f>
        <v>0</v>
      </c>
      <c r="V118" s="1918" t="s">
        <v>302</v>
      </c>
      <c r="W118" s="1919"/>
      <c r="X118" s="1186"/>
      <c r="Z118" s="790">
        <v>4</v>
      </c>
      <c r="AA118" s="1917" t="s">
        <v>550</v>
      </c>
      <c r="AB118" s="1917"/>
      <c r="AC118" s="1939"/>
      <c r="AD118" s="1939"/>
      <c r="AE118" s="1939"/>
      <c r="AF118" s="1201" t="s">
        <v>567</v>
      </c>
      <c r="AG118" s="559">
        <f>U118</f>
        <v>0</v>
      </c>
      <c r="AH118" s="1918" t="s">
        <v>302</v>
      </c>
      <c r="AI118" s="1919"/>
      <c r="AJ118" s="1186"/>
      <c r="AL118" s="790">
        <v>4</v>
      </c>
      <c r="AM118" s="1917" t="s">
        <v>550</v>
      </c>
      <c r="AN118" s="1917"/>
      <c r="AO118" s="1939"/>
      <c r="AP118" s="1939"/>
      <c r="AQ118" s="1939"/>
      <c r="AR118" s="1201" t="s">
        <v>567</v>
      </c>
      <c r="AS118" s="559">
        <f>AG118</f>
        <v>0</v>
      </c>
      <c r="AT118" s="1918" t="s">
        <v>302</v>
      </c>
      <c r="AU118" s="1919"/>
      <c r="AV118" s="1186"/>
      <c r="AX118" s="790">
        <v>4</v>
      </c>
      <c r="AY118" s="1917" t="s">
        <v>550</v>
      </c>
      <c r="AZ118" s="1917"/>
      <c r="BA118" s="1939"/>
      <c r="BB118" s="1939"/>
      <c r="BC118" s="1939"/>
      <c r="BD118" s="1201" t="s">
        <v>567</v>
      </c>
      <c r="BE118" s="559">
        <f>AS118</f>
        <v>0</v>
      </c>
      <c r="BF118" s="1918" t="s">
        <v>302</v>
      </c>
      <c r="BG118" s="1919"/>
      <c r="BH118" s="1186"/>
      <c r="BJ118" s="790">
        <v>4</v>
      </c>
      <c r="BK118" s="1917" t="s">
        <v>550</v>
      </c>
      <c r="BL118" s="1917"/>
      <c r="BM118" s="1939"/>
      <c r="BN118" s="1939"/>
      <c r="BO118" s="1939"/>
      <c r="BP118" s="1201" t="s">
        <v>567</v>
      </c>
      <c r="BQ118" s="559">
        <f>BE118</f>
        <v>0</v>
      </c>
      <c r="BR118" s="1918" t="s">
        <v>302</v>
      </c>
      <c r="BS118" s="1919"/>
      <c r="BT118" s="1186"/>
      <c r="BV118" s="790">
        <v>4</v>
      </c>
      <c r="BW118" s="1917" t="s">
        <v>550</v>
      </c>
      <c r="BX118" s="1917"/>
      <c r="BY118" s="1939"/>
      <c r="BZ118" s="1939"/>
      <c r="CA118" s="1939"/>
      <c r="CB118" s="1201" t="s">
        <v>567</v>
      </c>
      <c r="CC118" s="559">
        <f>BQ118</f>
        <v>0</v>
      </c>
      <c r="CD118" s="1918" t="s">
        <v>302</v>
      </c>
      <c r="CE118" s="1919"/>
      <c r="CF118" s="1186"/>
      <c r="CH118" s="790">
        <v>4</v>
      </c>
      <c r="CI118" s="1917" t="s">
        <v>550</v>
      </c>
      <c r="CJ118" s="1917"/>
      <c r="CK118" s="1939"/>
      <c r="CL118" s="1939"/>
      <c r="CM118" s="1939"/>
      <c r="CN118" s="1201" t="s">
        <v>567</v>
      </c>
      <c r="CO118" s="559">
        <f>CC118</f>
        <v>0</v>
      </c>
      <c r="CP118" s="1918" t="s">
        <v>302</v>
      </c>
      <c r="CQ118" s="1919"/>
      <c r="CR118" s="1186"/>
      <c r="CT118" s="790">
        <v>4</v>
      </c>
      <c r="CU118" s="1917" t="s">
        <v>550</v>
      </c>
      <c r="CV118" s="1917"/>
      <c r="CW118" s="1939"/>
      <c r="CX118" s="1939"/>
      <c r="CY118" s="1939"/>
      <c r="CZ118" s="1201" t="s">
        <v>567</v>
      </c>
      <c r="DA118" s="559">
        <f>CO118</f>
        <v>0</v>
      </c>
      <c r="DB118" s="1918" t="s">
        <v>302</v>
      </c>
      <c r="DC118" s="1919"/>
      <c r="DD118" s="1186"/>
      <c r="DF118" s="790">
        <v>4</v>
      </c>
      <c r="DG118" s="1917" t="s">
        <v>550</v>
      </c>
      <c r="DH118" s="1917"/>
      <c r="DI118" s="1939"/>
      <c r="DJ118" s="1939"/>
      <c r="DK118" s="1939"/>
      <c r="DL118" s="1201" t="s">
        <v>567</v>
      </c>
      <c r="DM118" s="559">
        <f>DA118</f>
        <v>0</v>
      </c>
      <c r="DN118" s="1918" t="s">
        <v>302</v>
      </c>
      <c r="DO118" s="1919"/>
      <c r="DP118" s="1186"/>
      <c r="DR118" s="790">
        <v>4</v>
      </c>
      <c r="DS118" s="1917" t="s">
        <v>550</v>
      </c>
      <c r="DT118" s="1917"/>
      <c r="DU118" s="1939"/>
      <c r="DV118" s="1939"/>
      <c r="DW118" s="1939"/>
      <c r="DX118" s="1201" t="s">
        <v>567</v>
      </c>
      <c r="DY118" s="559">
        <f>DM118</f>
        <v>0</v>
      </c>
      <c r="DZ118" s="1918" t="s">
        <v>302</v>
      </c>
      <c r="EA118" s="1919"/>
      <c r="EB118" s="1186"/>
      <c r="ED118" s="790">
        <v>4</v>
      </c>
      <c r="EE118" s="1917" t="s">
        <v>550</v>
      </c>
      <c r="EF118" s="1917"/>
      <c r="EG118" s="1939"/>
      <c r="EH118" s="1939"/>
      <c r="EI118" s="1939"/>
      <c r="EJ118" s="1201" t="s">
        <v>567</v>
      </c>
      <c r="EK118" s="559">
        <f>DY118</f>
        <v>0</v>
      </c>
      <c r="EL118" s="1918" t="s">
        <v>302</v>
      </c>
      <c r="EM118" s="1919"/>
      <c r="EN118" s="1186"/>
      <c r="EP118" s="790">
        <v>4</v>
      </c>
      <c r="EQ118" s="1917" t="s">
        <v>550</v>
      </c>
      <c r="ER118" s="1917"/>
      <c r="ES118" s="1939"/>
      <c r="ET118" s="1939"/>
      <c r="EU118" s="1939"/>
      <c r="EV118" s="1201" t="s">
        <v>567</v>
      </c>
      <c r="EW118" s="559">
        <f>'1.10. OZE'!J104</f>
        <v>0</v>
      </c>
      <c r="EX118" s="1918" t="s">
        <v>302</v>
      </c>
      <c r="EY118" s="1919"/>
      <c r="EZ118" s="1186"/>
      <c r="FB118" s="790">
        <v>4</v>
      </c>
      <c r="FC118" s="1917" t="s">
        <v>550</v>
      </c>
      <c r="FD118" s="1917"/>
      <c r="FE118" s="1939"/>
      <c r="FF118" s="1939"/>
      <c r="FG118" s="1939"/>
      <c r="FH118" s="1201" t="s">
        <v>567</v>
      </c>
      <c r="FI118" s="559">
        <f>'1.10. OZE'!T104</f>
        <v>0</v>
      </c>
      <c r="FJ118" s="1918" t="s">
        <v>302</v>
      </c>
      <c r="FK118" s="1919"/>
      <c r="FL118" s="1186"/>
      <c r="FN118" s="790">
        <v>4</v>
      </c>
      <c r="FO118" s="1917" t="s">
        <v>550</v>
      </c>
      <c r="FP118" s="1917"/>
      <c r="FQ118" s="1939"/>
      <c r="FR118" s="1939"/>
      <c r="FS118" s="1939"/>
      <c r="FT118" s="1201" t="s">
        <v>567</v>
      </c>
      <c r="FU118" s="559">
        <f>FI118</f>
        <v>0</v>
      </c>
      <c r="FV118" s="1918" t="s">
        <v>302</v>
      </c>
      <c r="FW118" s="1919"/>
      <c r="FX118" s="1186"/>
      <c r="FZ118" s="790">
        <v>4</v>
      </c>
      <c r="GA118" s="1917" t="s">
        <v>550</v>
      </c>
      <c r="GB118" s="1917"/>
      <c r="GC118" s="1939"/>
      <c r="GD118" s="1939"/>
      <c r="GE118" s="1939"/>
      <c r="GF118" s="1201" t="s">
        <v>567</v>
      </c>
      <c r="GG118" s="559">
        <f>FU118</f>
        <v>0</v>
      </c>
      <c r="GH118" s="1918" t="s">
        <v>302</v>
      </c>
      <c r="GI118" s="1919"/>
      <c r="GJ118" s="1186"/>
      <c r="GL118" s="790">
        <v>4</v>
      </c>
      <c r="GM118" s="1917" t="s">
        <v>550</v>
      </c>
      <c r="GN118" s="1917"/>
      <c r="GO118" s="1939"/>
      <c r="GP118" s="1939"/>
      <c r="GQ118" s="1939"/>
      <c r="GR118" s="1201" t="s">
        <v>567</v>
      </c>
      <c r="GS118" s="559">
        <f>GG118</f>
        <v>0</v>
      </c>
      <c r="GT118" s="1918" t="s">
        <v>302</v>
      </c>
      <c r="GU118" s="1919"/>
      <c r="GV118" s="1186"/>
    </row>
    <row r="119" spans="2:204" s="1178" customFormat="1" ht="15" customHeight="1" thickBot="1">
      <c r="B119" s="1261"/>
      <c r="C119" s="1205"/>
      <c r="D119" s="1205"/>
      <c r="E119" s="1205"/>
      <c r="F119" s="1205"/>
      <c r="G119" s="1205"/>
      <c r="H119" s="1187"/>
      <c r="I119" s="1187"/>
      <c r="L119" s="1186"/>
      <c r="M119" s="1180"/>
      <c r="N119" s="1261"/>
      <c r="O119" s="1205"/>
      <c r="P119" s="1205"/>
      <c r="Q119" s="1205"/>
      <c r="R119" s="1205"/>
      <c r="S119" s="1205"/>
      <c r="T119" s="1187"/>
      <c r="U119" s="1187"/>
      <c r="X119" s="1186"/>
      <c r="Z119" s="1261"/>
      <c r="AA119" s="1205"/>
      <c r="AB119" s="1205"/>
      <c r="AC119" s="1205"/>
      <c r="AD119" s="1205"/>
      <c r="AE119" s="1205"/>
      <c r="AF119" s="1187"/>
      <c r="AG119" s="1187"/>
      <c r="AJ119" s="1186"/>
      <c r="AL119" s="1261"/>
      <c r="AM119" s="1205"/>
      <c r="AN119" s="1205"/>
      <c r="AO119" s="1205"/>
      <c r="AP119" s="1205"/>
      <c r="AQ119" s="1205"/>
      <c r="AR119" s="1187"/>
      <c r="AS119" s="1187"/>
      <c r="AV119" s="1186"/>
      <c r="AX119" s="1261"/>
      <c r="AY119" s="1271"/>
      <c r="AZ119" s="1205"/>
      <c r="BA119" s="1205"/>
      <c r="BB119" s="1205"/>
      <c r="BC119" s="1205"/>
      <c r="BD119" s="1187"/>
      <c r="BE119" s="1187"/>
      <c r="BH119" s="1186"/>
      <c r="BJ119" s="1261"/>
      <c r="BK119" s="1271"/>
      <c r="BL119" s="1205"/>
      <c r="BM119" s="1205"/>
      <c r="BN119" s="1205"/>
      <c r="BO119" s="1205"/>
      <c r="BP119" s="1187"/>
      <c r="BQ119" s="1187"/>
      <c r="BT119" s="1186"/>
      <c r="BV119" s="1261"/>
      <c r="BW119" s="1205"/>
      <c r="BX119" s="1205"/>
      <c r="BY119" s="1205"/>
      <c r="BZ119" s="1205"/>
      <c r="CA119" s="1205"/>
      <c r="CB119" s="1187"/>
      <c r="CC119" s="1187"/>
      <c r="CF119" s="1186"/>
      <c r="CH119" s="1261"/>
      <c r="CI119" s="1205"/>
      <c r="CJ119" s="1205"/>
      <c r="CK119" s="1205"/>
      <c r="CL119" s="1205"/>
      <c r="CM119" s="1205"/>
      <c r="CN119" s="1187"/>
      <c r="CO119" s="1187"/>
      <c r="CR119" s="1186"/>
      <c r="CT119" s="1261"/>
      <c r="CU119" s="1205"/>
      <c r="CV119" s="1205"/>
      <c r="CW119" s="1205"/>
      <c r="CX119" s="1205"/>
      <c r="CY119" s="1205"/>
      <c r="CZ119" s="1187"/>
      <c r="DA119" s="1187"/>
      <c r="DD119" s="1186"/>
      <c r="DF119" s="1261"/>
      <c r="DG119" s="1205"/>
      <c r="DH119" s="1205"/>
      <c r="DI119" s="1205"/>
      <c r="DJ119" s="1205"/>
      <c r="DK119" s="1205"/>
      <c r="DL119" s="1187"/>
      <c r="DM119" s="1187"/>
      <c r="DP119" s="1186"/>
      <c r="DR119" s="1261"/>
      <c r="DS119" s="1205"/>
      <c r="DT119" s="1205"/>
      <c r="DU119" s="1205"/>
      <c r="DV119" s="1205"/>
      <c r="DW119" s="1205"/>
      <c r="DX119" s="1187"/>
      <c r="DY119" s="1187"/>
      <c r="EB119" s="1186"/>
      <c r="ED119" s="1261"/>
      <c r="EE119" s="1205"/>
      <c r="EF119" s="1205"/>
      <c r="EG119" s="1205"/>
      <c r="EH119" s="1205"/>
      <c r="EI119" s="1205"/>
      <c r="EJ119" s="1187"/>
      <c r="EK119" s="1187"/>
      <c r="EN119" s="1186"/>
      <c r="EP119" s="1261"/>
      <c r="EQ119" s="1205"/>
      <c r="ER119" s="1205"/>
      <c r="ES119" s="1205"/>
      <c r="ET119" s="1205"/>
      <c r="EU119" s="1205"/>
      <c r="EV119" s="1187"/>
      <c r="EW119" s="1187"/>
      <c r="EZ119" s="1186"/>
      <c r="FB119" s="1261"/>
      <c r="FC119" s="1205"/>
      <c r="FD119" s="1205"/>
      <c r="FE119" s="1205"/>
      <c r="FF119" s="1205"/>
      <c r="FG119" s="1205"/>
      <c r="FH119" s="1187"/>
      <c r="FI119" s="1187"/>
      <c r="FL119" s="1186"/>
      <c r="FN119" s="1261"/>
      <c r="FO119" s="1205"/>
      <c r="FP119" s="1205"/>
      <c r="FQ119" s="1205"/>
      <c r="FR119" s="1205"/>
      <c r="FS119" s="1205"/>
      <c r="FT119" s="1187"/>
      <c r="FU119" s="1187"/>
      <c r="FX119" s="1186"/>
      <c r="FZ119" s="1261"/>
      <c r="GA119" s="1205"/>
      <c r="GB119" s="1205"/>
      <c r="GC119" s="1205"/>
      <c r="GD119" s="1205"/>
      <c r="GE119" s="1205"/>
      <c r="GF119" s="1187"/>
      <c r="GG119" s="1187"/>
      <c r="GJ119" s="1186"/>
      <c r="GL119" s="1261"/>
      <c r="GM119" s="1205"/>
      <c r="GN119" s="1205"/>
      <c r="GO119" s="1205"/>
      <c r="GP119" s="1205"/>
      <c r="GQ119" s="1205"/>
      <c r="GR119" s="1187"/>
      <c r="GS119" s="1187"/>
      <c r="GV119" s="1186"/>
    </row>
    <row r="120" spans="2:204" s="1178" customFormat="1" ht="15" customHeight="1" thickBot="1">
      <c r="B120" s="71" t="s">
        <v>171</v>
      </c>
      <c r="C120" s="1903" t="s">
        <v>568</v>
      </c>
      <c r="D120" s="1903"/>
      <c r="E120" s="1903"/>
      <c r="F120" s="1903"/>
      <c r="G120" s="1903"/>
      <c r="H120" s="1903"/>
      <c r="I120" s="1903"/>
      <c r="J120" s="1903"/>
      <c r="K120" s="1904"/>
      <c r="L120" s="1186"/>
      <c r="M120" s="1180"/>
      <c r="N120" s="71" t="s">
        <v>171</v>
      </c>
      <c r="O120" s="1903" t="s">
        <v>568</v>
      </c>
      <c r="P120" s="1903"/>
      <c r="Q120" s="1903"/>
      <c r="R120" s="1903"/>
      <c r="S120" s="1903"/>
      <c r="T120" s="1903"/>
      <c r="U120" s="1903"/>
      <c r="V120" s="1903"/>
      <c r="W120" s="1904"/>
      <c r="X120" s="1186"/>
      <c r="Z120" s="71" t="s">
        <v>171</v>
      </c>
      <c r="AA120" s="1903" t="s">
        <v>568</v>
      </c>
      <c r="AB120" s="1903"/>
      <c r="AC120" s="1903"/>
      <c r="AD120" s="1903"/>
      <c r="AE120" s="1903"/>
      <c r="AF120" s="1903"/>
      <c r="AG120" s="1903"/>
      <c r="AH120" s="1903"/>
      <c r="AI120" s="1904"/>
      <c r="AJ120" s="1186"/>
      <c r="AL120" s="71" t="s">
        <v>171</v>
      </c>
      <c r="AM120" s="1903" t="s">
        <v>568</v>
      </c>
      <c r="AN120" s="1903"/>
      <c r="AO120" s="1903"/>
      <c r="AP120" s="1903"/>
      <c r="AQ120" s="1903"/>
      <c r="AR120" s="1903"/>
      <c r="AS120" s="1903"/>
      <c r="AT120" s="1903"/>
      <c r="AU120" s="1904"/>
      <c r="AV120" s="1186"/>
      <c r="AX120" s="71" t="s">
        <v>171</v>
      </c>
      <c r="AY120" s="1903" t="s">
        <v>568</v>
      </c>
      <c r="AZ120" s="1903"/>
      <c r="BA120" s="1903"/>
      <c r="BB120" s="1903"/>
      <c r="BC120" s="1903"/>
      <c r="BD120" s="1903"/>
      <c r="BE120" s="1903"/>
      <c r="BF120" s="1903"/>
      <c r="BG120" s="1904"/>
      <c r="BH120" s="1186"/>
      <c r="BJ120" s="71" t="s">
        <v>171</v>
      </c>
      <c r="BK120" s="1903" t="s">
        <v>568</v>
      </c>
      <c r="BL120" s="1903"/>
      <c r="BM120" s="1903"/>
      <c r="BN120" s="1903"/>
      <c r="BO120" s="1903"/>
      <c r="BP120" s="1903"/>
      <c r="BQ120" s="1903"/>
      <c r="BR120" s="1903"/>
      <c r="BS120" s="1904"/>
      <c r="BT120" s="1186"/>
      <c r="BV120" s="71" t="s">
        <v>171</v>
      </c>
      <c r="BW120" s="1903" t="s">
        <v>568</v>
      </c>
      <c r="BX120" s="1903"/>
      <c r="BY120" s="1903"/>
      <c r="BZ120" s="1903"/>
      <c r="CA120" s="1903"/>
      <c r="CB120" s="1903"/>
      <c r="CC120" s="1903"/>
      <c r="CD120" s="1903"/>
      <c r="CE120" s="1904"/>
      <c r="CF120" s="1186"/>
      <c r="CH120" s="71" t="s">
        <v>171</v>
      </c>
      <c r="CI120" s="1903" t="s">
        <v>568</v>
      </c>
      <c r="CJ120" s="1903"/>
      <c r="CK120" s="1903"/>
      <c r="CL120" s="1903"/>
      <c r="CM120" s="1903"/>
      <c r="CN120" s="1903"/>
      <c r="CO120" s="1903"/>
      <c r="CP120" s="1903"/>
      <c r="CQ120" s="1904"/>
      <c r="CR120" s="1186"/>
      <c r="CT120" s="71" t="s">
        <v>171</v>
      </c>
      <c r="CU120" s="1903" t="s">
        <v>568</v>
      </c>
      <c r="CV120" s="1903"/>
      <c r="CW120" s="1903"/>
      <c r="CX120" s="1903"/>
      <c r="CY120" s="1903"/>
      <c r="CZ120" s="1903"/>
      <c r="DA120" s="1903"/>
      <c r="DB120" s="1903"/>
      <c r="DC120" s="1904"/>
      <c r="DD120" s="1186"/>
      <c r="DF120" s="71" t="s">
        <v>171</v>
      </c>
      <c r="DG120" s="1903" t="s">
        <v>568</v>
      </c>
      <c r="DH120" s="1903"/>
      <c r="DI120" s="1903"/>
      <c r="DJ120" s="1903"/>
      <c r="DK120" s="1903"/>
      <c r="DL120" s="1903"/>
      <c r="DM120" s="1903"/>
      <c r="DN120" s="1903"/>
      <c r="DO120" s="1904"/>
      <c r="DP120" s="1186"/>
      <c r="DR120" s="71" t="s">
        <v>171</v>
      </c>
      <c r="DS120" s="1903" t="s">
        <v>568</v>
      </c>
      <c r="DT120" s="1903"/>
      <c r="DU120" s="1903"/>
      <c r="DV120" s="1903"/>
      <c r="DW120" s="1903"/>
      <c r="DX120" s="1903"/>
      <c r="DY120" s="1903"/>
      <c r="DZ120" s="1903"/>
      <c r="EA120" s="1904"/>
      <c r="EB120" s="1186"/>
      <c r="ED120" s="71" t="s">
        <v>171</v>
      </c>
      <c r="EE120" s="1903" t="s">
        <v>568</v>
      </c>
      <c r="EF120" s="1903"/>
      <c r="EG120" s="1903"/>
      <c r="EH120" s="1903"/>
      <c r="EI120" s="1903"/>
      <c r="EJ120" s="1903"/>
      <c r="EK120" s="1903"/>
      <c r="EL120" s="1903"/>
      <c r="EM120" s="1904"/>
      <c r="EN120" s="1186"/>
      <c r="EP120" s="71" t="s">
        <v>171</v>
      </c>
      <c r="EQ120" s="1903" t="s">
        <v>568</v>
      </c>
      <c r="ER120" s="1903"/>
      <c r="ES120" s="1903"/>
      <c r="ET120" s="1903"/>
      <c r="EU120" s="1903"/>
      <c r="EV120" s="1903"/>
      <c r="EW120" s="1903"/>
      <c r="EX120" s="1903"/>
      <c r="EY120" s="1904"/>
      <c r="EZ120" s="1186"/>
      <c r="FB120" s="71" t="s">
        <v>171</v>
      </c>
      <c r="FC120" s="1903" t="s">
        <v>568</v>
      </c>
      <c r="FD120" s="1903"/>
      <c r="FE120" s="1903"/>
      <c r="FF120" s="1903"/>
      <c r="FG120" s="1903"/>
      <c r="FH120" s="1903"/>
      <c r="FI120" s="1903"/>
      <c r="FJ120" s="1903"/>
      <c r="FK120" s="1904"/>
      <c r="FL120" s="1186"/>
      <c r="FN120" s="71" t="s">
        <v>171</v>
      </c>
      <c r="FO120" s="1903" t="s">
        <v>568</v>
      </c>
      <c r="FP120" s="1903"/>
      <c r="FQ120" s="1903"/>
      <c r="FR120" s="1903"/>
      <c r="FS120" s="1903"/>
      <c r="FT120" s="1903"/>
      <c r="FU120" s="1903"/>
      <c r="FV120" s="1903"/>
      <c r="FW120" s="1904"/>
      <c r="FX120" s="1186"/>
      <c r="FZ120" s="71" t="s">
        <v>171</v>
      </c>
      <c r="GA120" s="1903" t="s">
        <v>568</v>
      </c>
      <c r="GB120" s="1903"/>
      <c r="GC120" s="1903"/>
      <c r="GD120" s="1903"/>
      <c r="GE120" s="1903"/>
      <c r="GF120" s="1903"/>
      <c r="GG120" s="1903"/>
      <c r="GH120" s="1903"/>
      <c r="GI120" s="1904"/>
      <c r="GJ120" s="1186"/>
      <c r="GL120" s="71" t="s">
        <v>171</v>
      </c>
      <c r="GM120" s="1903" t="s">
        <v>568</v>
      </c>
      <c r="GN120" s="1903"/>
      <c r="GO120" s="1903"/>
      <c r="GP120" s="1903"/>
      <c r="GQ120" s="1903"/>
      <c r="GR120" s="1903"/>
      <c r="GS120" s="1903"/>
      <c r="GT120" s="1903"/>
      <c r="GU120" s="1904"/>
      <c r="GV120" s="1186"/>
    </row>
    <row r="121" spans="2:204" s="1178" customFormat="1" ht="15" customHeight="1">
      <c r="B121" s="741">
        <v>1</v>
      </c>
      <c r="C121" s="1905" t="s">
        <v>561</v>
      </c>
      <c r="D121" s="1905"/>
      <c r="E121" s="1970"/>
      <c r="F121" s="1970"/>
      <c r="G121" s="1970"/>
      <c r="H121" s="1165" t="s">
        <v>554</v>
      </c>
      <c r="I121" s="265">
        <f>'1.10. OZE'!J121</f>
        <v>0</v>
      </c>
      <c r="J121" s="1906" t="s">
        <v>302</v>
      </c>
      <c r="K121" s="1971"/>
      <c r="L121" s="1186"/>
      <c r="M121" s="1180"/>
      <c r="N121" s="741">
        <v>1</v>
      </c>
      <c r="O121" s="1905" t="s">
        <v>561</v>
      </c>
      <c r="P121" s="1905"/>
      <c r="Q121" s="1970"/>
      <c r="R121" s="1970"/>
      <c r="S121" s="1970"/>
      <c r="T121" s="1165" t="s">
        <v>554</v>
      </c>
      <c r="U121" s="265">
        <f>I121</f>
        <v>0</v>
      </c>
      <c r="V121" s="1906" t="s">
        <v>302</v>
      </c>
      <c r="W121" s="1971"/>
      <c r="X121" s="1186"/>
      <c r="Z121" s="741">
        <v>1</v>
      </c>
      <c r="AA121" s="1905" t="s">
        <v>561</v>
      </c>
      <c r="AB121" s="1905"/>
      <c r="AC121" s="1970"/>
      <c r="AD121" s="1970"/>
      <c r="AE121" s="1970"/>
      <c r="AF121" s="1165" t="s">
        <v>554</v>
      </c>
      <c r="AG121" s="265">
        <f>U121</f>
        <v>0</v>
      </c>
      <c r="AH121" s="1906" t="s">
        <v>302</v>
      </c>
      <c r="AI121" s="1971"/>
      <c r="AJ121" s="1186"/>
      <c r="AL121" s="741">
        <v>1</v>
      </c>
      <c r="AM121" s="1905" t="s">
        <v>561</v>
      </c>
      <c r="AN121" s="1905"/>
      <c r="AO121" s="1970"/>
      <c r="AP121" s="1970"/>
      <c r="AQ121" s="1970"/>
      <c r="AR121" s="1165" t="s">
        <v>554</v>
      </c>
      <c r="AS121" s="265">
        <f>AG121</f>
        <v>0</v>
      </c>
      <c r="AT121" s="1906" t="s">
        <v>302</v>
      </c>
      <c r="AU121" s="1971"/>
      <c r="AV121" s="1186"/>
      <c r="AX121" s="741">
        <v>1</v>
      </c>
      <c r="AY121" s="1905" t="s">
        <v>561</v>
      </c>
      <c r="AZ121" s="1905"/>
      <c r="BA121" s="1970"/>
      <c r="BB121" s="1970"/>
      <c r="BC121" s="1970"/>
      <c r="BD121" s="1165" t="s">
        <v>554</v>
      </c>
      <c r="BE121" s="265">
        <f>AS121</f>
        <v>0</v>
      </c>
      <c r="BF121" s="1906" t="s">
        <v>302</v>
      </c>
      <c r="BG121" s="1971"/>
      <c r="BH121" s="1186"/>
      <c r="BJ121" s="741">
        <v>1</v>
      </c>
      <c r="BK121" s="1905" t="s">
        <v>561</v>
      </c>
      <c r="BL121" s="1905"/>
      <c r="BM121" s="1970"/>
      <c r="BN121" s="1970"/>
      <c r="BO121" s="1970"/>
      <c r="BP121" s="1165" t="s">
        <v>554</v>
      </c>
      <c r="BQ121" s="265">
        <f>BE121</f>
        <v>0</v>
      </c>
      <c r="BR121" s="1906" t="s">
        <v>302</v>
      </c>
      <c r="BS121" s="1971"/>
      <c r="BT121" s="1186"/>
      <c r="BV121" s="741">
        <v>1</v>
      </c>
      <c r="BW121" s="1905" t="s">
        <v>561</v>
      </c>
      <c r="BX121" s="1905"/>
      <c r="BY121" s="1970"/>
      <c r="BZ121" s="1970"/>
      <c r="CA121" s="1970"/>
      <c r="CB121" s="1165" t="s">
        <v>554</v>
      </c>
      <c r="CC121" s="265">
        <f>BQ121</f>
        <v>0</v>
      </c>
      <c r="CD121" s="1906" t="s">
        <v>302</v>
      </c>
      <c r="CE121" s="1971"/>
      <c r="CF121" s="1186"/>
      <c r="CH121" s="741">
        <v>1</v>
      </c>
      <c r="CI121" s="1905" t="s">
        <v>561</v>
      </c>
      <c r="CJ121" s="1905"/>
      <c r="CK121" s="1970"/>
      <c r="CL121" s="1970"/>
      <c r="CM121" s="1970"/>
      <c r="CN121" s="1165" t="s">
        <v>554</v>
      </c>
      <c r="CO121" s="265">
        <f>CC121</f>
        <v>0</v>
      </c>
      <c r="CP121" s="1906" t="s">
        <v>302</v>
      </c>
      <c r="CQ121" s="1971"/>
      <c r="CR121" s="1186"/>
      <c r="CT121" s="741">
        <v>1</v>
      </c>
      <c r="CU121" s="1905" t="s">
        <v>561</v>
      </c>
      <c r="CV121" s="1905"/>
      <c r="CW121" s="1970"/>
      <c r="CX121" s="1970"/>
      <c r="CY121" s="1970"/>
      <c r="CZ121" s="1165" t="s">
        <v>554</v>
      </c>
      <c r="DA121" s="265">
        <f>CO121</f>
        <v>0</v>
      </c>
      <c r="DB121" s="1906" t="s">
        <v>302</v>
      </c>
      <c r="DC121" s="1971"/>
      <c r="DD121" s="1186"/>
      <c r="DF121" s="741">
        <v>1</v>
      </c>
      <c r="DG121" s="1905" t="s">
        <v>561</v>
      </c>
      <c r="DH121" s="1905"/>
      <c r="DI121" s="1970"/>
      <c r="DJ121" s="1970"/>
      <c r="DK121" s="1970"/>
      <c r="DL121" s="1165" t="s">
        <v>554</v>
      </c>
      <c r="DM121" s="265">
        <f>DA121</f>
        <v>0</v>
      </c>
      <c r="DN121" s="1906" t="s">
        <v>302</v>
      </c>
      <c r="DO121" s="1971"/>
      <c r="DP121" s="1186"/>
      <c r="DR121" s="741">
        <v>1</v>
      </c>
      <c r="DS121" s="1905" t="s">
        <v>561</v>
      </c>
      <c r="DT121" s="1905"/>
      <c r="DU121" s="1970"/>
      <c r="DV121" s="1970"/>
      <c r="DW121" s="1970"/>
      <c r="DX121" s="1165" t="s">
        <v>554</v>
      </c>
      <c r="DY121" s="265">
        <f>DM121</f>
        <v>0</v>
      </c>
      <c r="DZ121" s="1906" t="s">
        <v>302</v>
      </c>
      <c r="EA121" s="1971"/>
      <c r="EB121" s="1186"/>
      <c r="ED121" s="741">
        <v>1</v>
      </c>
      <c r="EE121" s="1905" t="s">
        <v>561</v>
      </c>
      <c r="EF121" s="1905"/>
      <c r="EG121" s="1970"/>
      <c r="EH121" s="1970"/>
      <c r="EI121" s="1970"/>
      <c r="EJ121" s="1165" t="s">
        <v>554</v>
      </c>
      <c r="EK121" s="265">
        <f>DY121</f>
        <v>0</v>
      </c>
      <c r="EL121" s="1906" t="s">
        <v>302</v>
      </c>
      <c r="EM121" s="1971"/>
      <c r="EN121" s="1186"/>
      <c r="EP121" s="741">
        <v>1</v>
      </c>
      <c r="EQ121" s="1905" t="s">
        <v>561</v>
      </c>
      <c r="ER121" s="1905"/>
      <c r="ES121" s="1970"/>
      <c r="ET121" s="1970"/>
      <c r="EU121" s="1970"/>
      <c r="EV121" s="1165" t="s">
        <v>554</v>
      </c>
      <c r="EW121" s="265">
        <f>EK121</f>
        <v>0</v>
      </c>
      <c r="EX121" s="1906" t="s">
        <v>302</v>
      </c>
      <c r="EY121" s="1971"/>
      <c r="EZ121" s="1186"/>
      <c r="FB121" s="741">
        <v>1</v>
      </c>
      <c r="FC121" s="1905" t="s">
        <v>561</v>
      </c>
      <c r="FD121" s="1905"/>
      <c r="FE121" s="1970"/>
      <c r="FF121" s="1970"/>
      <c r="FG121" s="1970"/>
      <c r="FH121" s="1165" t="s">
        <v>554</v>
      </c>
      <c r="FI121" s="265">
        <f>'1.10. OZE'!T121</f>
        <v>0</v>
      </c>
      <c r="FJ121" s="1906" t="s">
        <v>302</v>
      </c>
      <c r="FK121" s="1971"/>
      <c r="FL121" s="1186"/>
      <c r="FN121" s="741">
        <v>1</v>
      </c>
      <c r="FO121" s="1905" t="s">
        <v>561</v>
      </c>
      <c r="FP121" s="1905"/>
      <c r="FQ121" s="1970"/>
      <c r="FR121" s="1970"/>
      <c r="FS121" s="1970"/>
      <c r="FT121" s="1165" t="s">
        <v>554</v>
      </c>
      <c r="FU121" s="265">
        <f>FI121</f>
        <v>0</v>
      </c>
      <c r="FV121" s="1906" t="s">
        <v>302</v>
      </c>
      <c r="FW121" s="1971"/>
      <c r="FX121" s="1186"/>
      <c r="FZ121" s="741">
        <v>1</v>
      </c>
      <c r="GA121" s="1905" t="s">
        <v>561</v>
      </c>
      <c r="GB121" s="1905"/>
      <c r="GC121" s="1970"/>
      <c r="GD121" s="1970"/>
      <c r="GE121" s="1970"/>
      <c r="GF121" s="1165" t="s">
        <v>554</v>
      </c>
      <c r="GG121" s="265">
        <f>FU121</f>
        <v>0</v>
      </c>
      <c r="GH121" s="1906" t="s">
        <v>302</v>
      </c>
      <c r="GI121" s="1971"/>
      <c r="GJ121" s="1186"/>
      <c r="GL121" s="741">
        <v>1</v>
      </c>
      <c r="GM121" s="1905" t="s">
        <v>561</v>
      </c>
      <c r="GN121" s="1905"/>
      <c r="GO121" s="1970"/>
      <c r="GP121" s="1970"/>
      <c r="GQ121" s="1970"/>
      <c r="GR121" s="1165" t="s">
        <v>554</v>
      </c>
      <c r="GS121" s="265">
        <f>GG121</f>
        <v>0</v>
      </c>
      <c r="GT121" s="1906" t="s">
        <v>302</v>
      </c>
      <c r="GU121" s="1971"/>
      <c r="GV121" s="1186"/>
    </row>
    <row r="122" spans="2:204" s="1178" customFormat="1" ht="15" customHeight="1">
      <c r="B122" s="789">
        <v>2</v>
      </c>
      <c r="C122" s="1914" t="s">
        <v>563</v>
      </c>
      <c r="D122" s="1914"/>
      <c r="E122" s="1972"/>
      <c r="F122" s="1972"/>
      <c r="G122" s="1972"/>
      <c r="H122" s="1192" t="s">
        <v>556</v>
      </c>
      <c r="I122" s="319">
        <f>'1.10. OZE'!J122</f>
        <v>0</v>
      </c>
      <c r="J122" s="1866" t="s">
        <v>289</v>
      </c>
      <c r="K122" s="1916"/>
      <c r="L122" s="1186"/>
      <c r="M122" s="1180"/>
      <c r="N122" s="789">
        <v>2</v>
      </c>
      <c r="O122" s="1914" t="s">
        <v>563</v>
      </c>
      <c r="P122" s="1914"/>
      <c r="Q122" s="1972"/>
      <c r="R122" s="1972"/>
      <c r="S122" s="1972"/>
      <c r="T122" s="1192" t="s">
        <v>556</v>
      </c>
      <c r="U122" s="319">
        <f>I122</f>
        <v>0</v>
      </c>
      <c r="V122" s="1866" t="s">
        <v>289</v>
      </c>
      <c r="W122" s="1916"/>
      <c r="X122" s="1186"/>
      <c r="Z122" s="789">
        <v>2</v>
      </c>
      <c r="AA122" s="1914" t="s">
        <v>563</v>
      </c>
      <c r="AB122" s="1914"/>
      <c r="AC122" s="1972"/>
      <c r="AD122" s="1972"/>
      <c r="AE122" s="1972"/>
      <c r="AF122" s="1192" t="s">
        <v>556</v>
      </c>
      <c r="AG122" s="319">
        <f>U122</f>
        <v>0</v>
      </c>
      <c r="AH122" s="1866" t="s">
        <v>289</v>
      </c>
      <c r="AI122" s="1916"/>
      <c r="AJ122" s="1186"/>
      <c r="AL122" s="789">
        <v>2</v>
      </c>
      <c r="AM122" s="1914" t="s">
        <v>563</v>
      </c>
      <c r="AN122" s="1914"/>
      <c r="AO122" s="1972"/>
      <c r="AP122" s="1972"/>
      <c r="AQ122" s="1972"/>
      <c r="AR122" s="1192" t="s">
        <v>556</v>
      </c>
      <c r="AS122" s="319">
        <f>AG122</f>
        <v>0</v>
      </c>
      <c r="AT122" s="1866" t="s">
        <v>289</v>
      </c>
      <c r="AU122" s="1916"/>
      <c r="AV122" s="1186"/>
      <c r="AX122" s="789">
        <v>2</v>
      </c>
      <c r="AY122" s="1914" t="s">
        <v>563</v>
      </c>
      <c r="AZ122" s="1914"/>
      <c r="BA122" s="1972"/>
      <c r="BB122" s="1972"/>
      <c r="BC122" s="1972"/>
      <c r="BD122" s="1192" t="s">
        <v>556</v>
      </c>
      <c r="BE122" s="319">
        <f>AS122</f>
        <v>0</v>
      </c>
      <c r="BF122" s="1866" t="s">
        <v>289</v>
      </c>
      <c r="BG122" s="1916"/>
      <c r="BH122" s="1186"/>
      <c r="BJ122" s="789">
        <v>2</v>
      </c>
      <c r="BK122" s="1914" t="s">
        <v>563</v>
      </c>
      <c r="BL122" s="1914"/>
      <c r="BM122" s="1972"/>
      <c r="BN122" s="1972"/>
      <c r="BO122" s="1972"/>
      <c r="BP122" s="1192" t="s">
        <v>556</v>
      </c>
      <c r="BQ122" s="319">
        <f>BE122</f>
        <v>0</v>
      </c>
      <c r="BR122" s="1866" t="s">
        <v>289</v>
      </c>
      <c r="BS122" s="1916"/>
      <c r="BT122" s="1186"/>
      <c r="BV122" s="789">
        <v>2</v>
      </c>
      <c r="BW122" s="1914" t="s">
        <v>563</v>
      </c>
      <c r="BX122" s="1914"/>
      <c r="BY122" s="1972"/>
      <c r="BZ122" s="1972"/>
      <c r="CA122" s="1972"/>
      <c r="CB122" s="1192" t="s">
        <v>556</v>
      </c>
      <c r="CC122" s="319">
        <f>BQ122</f>
        <v>0</v>
      </c>
      <c r="CD122" s="1866" t="s">
        <v>289</v>
      </c>
      <c r="CE122" s="1916"/>
      <c r="CF122" s="1186"/>
      <c r="CH122" s="789">
        <v>2</v>
      </c>
      <c r="CI122" s="1914" t="s">
        <v>563</v>
      </c>
      <c r="CJ122" s="1914"/>
      <c r="CK122" s="1972"/>
      <c r="CL122" s="1972"/>
      <c r="CM122" s="1972"/>
      <c r="CN122" s="1192" t="s">
        <v>556</v>
      </c>
      <c r="CO122" s="319">
        <f>CC122</f>
        <v>0</v>
      </c>
      <c r="CP122" s="1866" t="s">
        <v>289</v>
      </c>
      <c r="CQ122" s="1916"/>
      <c r="CR122" s="1186"/>
      <c r="CT122" s="789">
        <v>2</v>
      </c>
      <c r="CU122" s="1914" t="s">
        <v>563</v>
      </c>
      <c r="CV122" s="1914"/>
      <c r="CW122" s="1972"/>
      <c r="CX122" s="1972"/>
      <c r="CY122" s="1972"/>
      <c r="CZ122" s="1192" t="s">
        <v>556</v>
      </c>
      <c r="DA122" s="319">
        <f>CO122</f>
        <v>0</v>
      </c>
      <c r="DB122" s="1866" t="s">
        <v>289</v>
      </c>
      <c r="DC122" s="1916"/>
      <c r="DD122" s="1186"/>
      <c r="DF122" s="789">
        <v>2</v>
      </c>
      <c r="DG122" s="1914" t="s">
        <v>563</v>
      </c>
      <c r="DH122" s="1914"/>
      <c r="DI122" s="1972"/>
      <c r="DJ122" s="1972"/>
      <c r="DK122" s="1972"/>
      <c r="DL122" s="1192" t="s">
        <v>556</v>
      </c>
      <c r="DM122" s="319">
        <f>DA122</f>
        <v>0</v>
      </c>
      <c r="DN122" s="1866" t="s">
        <v>289</v>
      </c>
      <c r="DO122" s="1916"/>
      <c r="DP122" s="1186"/>
      <c r="DR122" s="789">
        <v>2</v>
      </c>
      <c r="DS122" s="1914" t="s">
        <v>563</v>
      </c>
      <c r="DT122" s="1914"/>
      <c r="DU122" s="1972"/>
      <c r="DV122" s="1972"/>
      <c r="DW122" s="1972"/>
      <c r="DX122" s="1192" t="s">
        <v>556</v>
      </c>
      <c r="DY122" s="319">
        <f>DM122</f>
        <v>0</v>
      </c>
      <c r="DZ122" s="1866" t="s">
        <v>289</v>
      </c>
      <c r="EA122" s="1916"/>
      <c r="EB122" s="1186"/>
      <c r="ED122" s="789">
        <v>2</v>
      </c>
      <c r="EE122" s="1914" t="s">
        <v>563</v>
      </c>
      <c r="EF122" s="1914"/>
      <c r="EG122" s="1972"/>
      <c r="EH122" s="1972"/>
      <c r="EI122" s="1972"/>
      <c r="EJ122" s="1192" t="s">
        <v>556</v>
      </c>
      <c r="EK122" s="319">
        <f>DY122</f>
        <v>0</v>
      </c>
      <c r="EL122" s="1866" t="s">
        <v>289</v>
      </c>
      <c r="EM122" s="1916"/>
      <c r="EN122" s="1186"/>
      <c r="EP122" s="789">
        <v>2</v>
      </c>
      <c r="EQ122" s="1914" t="s">
        <v>563</v>
      </c>
      <c r="ER122" s="1914"/>
      <c r="ES122" s="1972"/>
      <c r="ET122" s="1972"/>
      <c r="EU122" s="1972"/>
      <c r="EV122" s="1192" t="s">
        <v>556</v>
      </c>
      <c r="EW122" s="319">
        <f>EK122</f>
        <v>0</v>
      </c>
      <c r="EX122" s="1866" t="s">
        <v>289</v>
      </c>
      <c r="EY122" s="1916"/>
      <c r="EZ122" s="1186"/>
      <c r="FB122" s="789">
        <v>2</v>
      </c>
      <c r="FC122" s="1914" t="s">
        <v>563</v>
      </c>
      <c r="FD122" s="1914"/>
      <c r="FE122" s="1972"/>
      <c r="FF122" s="1972"/>
      <c r="FG122" s="1972"/>
      <c r="FH122" s="1192" t="s">
        <v>556</v>
      </c>
      <c r="FI122" s="319">
        <f>'1.10. OZE'!T122</f>
        <v>0</v>
      </c>
      <c r="FJ122" s="1866" t="s">
        <v>289</v>
      </c>
      <c r="FK122" s="1916"/>
      <c r="FL122" s="1186"/>
      <c r="FN122" s="789">
        <v>2</v>
      </c>
      <c r="FO122" s="1914" t="s">
        <v>563</v>
      </c>
      <c r="FP122" s="1914"/>
      <c r="FQ122" s="1972"/>
      <c r="FR122" s="1972"/>
      <c r="FS122" s="1972"/>
      <c r="FT122" s="1192" t="s">
        <v>556</v>
      </c>
      <c r="FU122" s="319">
        <f>FI122</f>
        <v>0</v>
      </c>
      <c r="FV122" s="1866" t="s">
        <v>289</v>
      </c>
      <c r="FW122" s="1916"/>
      <c r="FX122" s="1186"/>
      <c r="FZ122" s="789">
        <v>2</v>
      </c>
      <c r="GA122" s="1914" t="s">
        <v>563</v>
      </c>
      <c r="GB122" s="1914"/>
      <c r="GC122" s="1972"/>
      <c r="GD122" s="1972"/>
      <c r="GE122" s="1972"/>
      <c r="GF122" s="1192" t="s">
        <v>556</v>
      </c>
      <c r="GG122" s="319">
        <f>FU122</f>
        <v>0</v>
      </c>
      <c r="GH122" s="1866" t="s">
        <v>289</v>
      </c>
      <c r="GI122" s="1916"/>
      <c r="GJ122" s="1186"/>
      <c r="GL122" s="789">
        <v>2</v>
      </c>
      <c r="GM122" s="1914" t="s">
        <v>563</v>
      </c>
      <c r="GN122" s="1914"/>
      <c r="GO122" s="1972"/>
      <c r="GP122" s="1972"/>
      <c r="GQ122" s="1972"/>
      <c r="GR122" s="1192" t="s">
        <v>556</v>
      </c>
      <c r="GS122" s="319">
        <f>GG122</f>
        <v>0</v>
      </c>
      <c r="GT122" s="1866" t="s">
        <v>289</v>
      </c>
      <c r="GU122" s="1916"/>
      <c r="GV122" s="1186"/>
    </row>
    <row r="123" spans="2:204" s="1178" customFormat="1" ht="15" customHeight="1">
      <c r="B123" s="789">
        <v>3</v>
      </c>
      <c r="C123" s="1914" t="s">
        <v>548</v>
      </c>
      <c r="D123" s="1914"/>
      <c r="E123" s="1915"/>
      <c r="F123" s="1915"/>
      <c r="G123" s="1915"/>
      <c r="H123" s="1166" t="s">
        <v>558</v>
      </c>
      <c r="I123" s="319">
        <f>-'1.10. OZE'!J123</f>
        <v>0</v>
      </c>
      <c r="J123" s="1912" t="s">
        <v>302</v>
      </c>
      <c r="K123" s="1913"/>
      <c r="L123" s="1186"/>
      <c r="M123" s="1180"/>
      <c r="N123" s="789">
        <v>3</v>
      </c>
      <c r="O123" s="1914" t="s">
        <v>548</v>
      </c>
      <c r="P123" s="1914"/>
      <c r="Q123" s="1915"/>
      <c r="R123" s="1915"/>
      <c r="S123" s="1915"/>
      <c r="T123" s="1166" t="s">
        <v>558</v>
      </c>
      <c r="U123" s="319">
        <f>I123</f>
        <v>0</v>
      </c>
      <c r="V123" s="1912" t="s">
        <v>302</v>
      </c>
      <c r="W123" s="1913"/>
      <c r="X123" s="1186"/>
      <c r="Z123" s="789">
        <v>3</v>
      </c>
      <c r="AA123" s="1914" t="s">
        <v>548</v>
      </c>
      <c r="AB123" s="1914"/>
      <c r="AC123" s="1915"/>
      <c r="AD123" s="1915"/>
      <c r="AE123" s="1915"/>
      <c r="AF123" s="1166" t="s">
        <v>558</v>
      </c>
      <c r="AG123" s="319">
        <f>U123</f>
        <v>0</v>
      </c>
      <c r="AH123" s="1912" t="s">
        <v>302</v>
      </c>
      <c r="AI123" s="1913"/>
      <c r="AJ123" s="1186"/>
      <c r="AL123" s="789">
        <v>3</v>
      </c>
      <c r="AM123" s="1914" t="s">
        <v>548</v>
      </c>
      <c r="AN123" s="1914"/>
      <c r="AO123" s="1915"/>
      <c r="AP123" s="1915"/>
      <c r="AQ123" s="1915"/>
      <c r="AR123" s="1166" t="s">
        <v>558</v>
      </c>
      <c r="AS123" s="319">
        <f>AG123</f>
        <v>0</v>
      </c>
      <c r="AT123" s="1912" t="s">
        <v>302</v>
      </c>
      <c r="AU123" s="1913"/>
      <c r="AV123" s="1186"/>
      <c r="AX123" s="789">
        <v>3</v>
      </c>
      <c r="AY123" s="1914" t="s">
        <v>548</v>
      </c>
      <c r="AZ123" s="1914"/>
      <c r="BA123" s="1915"/>
      <c r="BB123" s="1915"/>
      <c r="BC123" s="1915"/>
      <c r="BD123" s="1166" t="s">
        <v>558</v>
      </c>
      <c r="BE123" s="319">
        <f>AS123</f>
        <v>0</v>
      </c>
      <c r="BF123" s="1912" t="s">
        <v>302</v>
      </c>
      <c r="BG123" s="1913"/>
      <c r="BH123" s="1186"/>
      <c r="BJ123" s="789">
        <v>3</v>
      </c>
      <c r="BK123" s="1914" t="s">
        <v>548</v>
      </c>
      <c r="BL123" s="1914"/>
      <c r="BM123" s="1915"/>
      <c r="BN123" s="1915"/>
      <c r="BO123" s="1915"/>
      <c r="BP123" s="1166" t="s">
        <v>558</v>
      </c>
      <c r="BQ123" s="319">
        <f>BE123</f>
        <v>0</v>
      </c>
      <c r="BR123" s="1912" t="s">
        <v>302</v>
      </c>
      <c r="BS123" s="1913"/>
      <c r="BT123" s="1186"/>
      <c r="BV123" s="789">
        <v>3</v>
      </c>
      <c r="BW123" s="1914" t="s">
        <v>548</v>
      </c>
      <c r="BX123" s="1914"/>
      <c r="BY123" s="1915"/>
      <c r="BZ123" s="1915"/>
      <c r="CA123" s="1915"/>
      <c r="CB123" s="1166" t="s">
        <v>558</v>
      </c>
      <c r="CC123" s="319">
        <f>BQ123</f>
        <v>0</v>
      </c>
      <c r="CD123" s="1912" t="s">
        <v>302</v>
      </c>
      <c r="CE123" s="1913"/>
      <c r="CF123" s="1186"/>
      <c r="CH123" s="789">
        <v>3</v>
      </c>
      <c r="CI123" s="1914" t="s">
        <v>548</v>
      </c>
      <c r="CJ123" s="1914"/>
      <c r="CK123" s="1915"/>
      <c r="CL123" s="1915"/>
      <c r="CM123" s="1915"/>
      <c r="CN123" s="1166" t="s">
        <v>558</v>
      </c>
      <c r="CO123" s="319">
        <f>CC123</f>
        <v>0</v>
      </c>
      <c r="CP123" s="1912" t="s">
        <v>302</v>
      </c>
      <c r="CQ123" s="1913"/>
      <c r="CR123" s="1186"/>
      <c r="CT123" s="789">
        <v>3</v>
      </c>
      <c r="CU123" s="1914" t="s">
        <v>548</v>
      </c>
      <c r="CV123" s="1914"/>
      <c r="CW123" s="1915"/>
      <c r="CX123" s="1915"/>
      <c r="CY123" s="1915"/>
      <c r="CZ123" s="1166" t="s">
        <v>558</v>
      </c>
      <c r="DA123" s="319">
        <f>CO123</f>
        <v>0</v>
      </c>
      <c r="DB123" s="1912" t="s">
        <v>302</v>
      </c>
      <c r="DC123" s="1913"/>
      <c r="DD123" s="1186"/>
      <c r="DF123" s="789">
        <v>3</v>
      </c>
      <c r="DG123" s="1914" t="s">
        <v>548</v>
      </c>
      <c r="DH123" s="1914"/>
      <c r="DI123" s="1915"/>
      <c r="DJ123" s="1915"/>
      <c r="DK123" s="1915"/>
      <c r="DL123" s="1166" t="s">
        <v>558</v>
      </c>
      <c r="DM123" s="319">
        <f>DA123</f>
        <v>0</v>
      </c>
      <c r="DN123" s="1912" t="s">
        <v>302</v>
      </c>
      <c r="DO123" s="1913"/>
      <c r="DP123" s="1186"/>
      <c r="DR123" s="789">
        <v>3</v>
      </c>
      <c r="DS123" s="1914" t="s">
        <v>548</v>
      </c>
      <c r="DT123" s="1914"/>
      <c r="DU123" s="1915"/>
      <c r="DV123" s="1915"/>
      <c r="DW123" s="1915"/>
      <c r="DX123" s="1166" t="s">
        <v>558</v>
      </c>
      <c r="DY123" s="319">
        <f>DM123</f>
        <v>0</v>
      </c>
      <c r="DZ123" s="1912" t="s">
        <v>302</v>
      </c>
      <c r="EA123" s="1913"/>
      <c r="EB123" s="1186"/>
      <c r="ED123" s="789">
        <v>3</v>
      </c>
      <c r="EE123" s="1914" t="s">
        <v>548</v>
      </c>
      <c r="EF123" s="1914"/>
      <c r="EG123" s="1915"/>
      <c r="EH123" s="1915"/>
      <c r="EI123" s="1915"/>
      <c r="EJ123" s="1166" t="s">
        <v>558</v>
      </c>
      <c r="EK123" s="319">
        <f>DY123</f>
        <v>0</v>
      </c>
      <c r="EL123" s="1912" t="s">
        <v>302</v>
      </c>
      <c r="EM123" s="1913"/>
      <c r="EN123" s="1186"/>
      <c r="EP123" s="789">
        <v>3</v>
      </c>
      <c r="EQ123" s="1914" t="s">
        <v>548</v>
      </c>
      <c r="ER123" s="1914"/>
      <c r="ES123" s="1915"/>
      <c r="ET123" s="1915"/>
      <c r="EU123" s="1915"/>
      <c r="EV123" s="1166" t="s">
        <v>558</v>
      </c>
      <c r="EW123" s="319">
        <f>EK123</f>
        <v>0</v>
      </c>
      <c r="EX123" s="1912" t="s">
        <v>302</v>
      </c>
      <c r="EY123" s="1913"/>
      <c r="EZ123" s="1186"/>
      <c r="FB123" s="789">
        <v>3</v>
      </c>
      <c r="FC123" s="1914" t="s">
        <v>548</v>
      </c>
      <c r="FD123" s="1914"/>
      <c r="FE123" s="1915"/>
      <c r="FF123" s="1915"/>
      <c r="FG123" s="1915"/>
      <c r="FH123" s="1166" t="s">
        <v>558</v>
      </c>
      <c r="FI123" s="319">
        <f>-'1.10. OZE'!T123</f>
        <v>0</v>
      </c>
      <c r="FJ123" s="1912" t="s">
        <v>302</v>
      </c>
      <c r="FK123" s="1913"/>
      <c r="FL123" s="1186"/>
      <c r="FN123" s="789">
        <v>3</v>
      </c>
      <c r="FO123" s="1914" t="s">
        <v>548</v>
      </c>
      <c r="FP123" s="1914"/>
      <c r="FQ123" s="1915"/>
      <c r="FR123" s="1915"/>
      <c r="FS123" s="1915"/>
      <c r="FT123" s="1166" t="s">
        <v>558</v>
      </c>
      <c r="FU123" s="319">
        <f>FI123</f>
        <v>0</v>
      </c>
      <c r="FV123" s="1912" t="s">
        <v>302</v>
      </c>
      <c r="FW123" s="1913"/>
      <c r="FX123" s="1186"/>
      <c r="FZ123" s="789">
        <v>3</v>
      </c>
      <c r="GA123" s="1914" t="s">
        <v>548</v>
      </c>
      <c r="GB123" s="1914"/>
      <c r="GC123" s="1915"/>
      <c r="GD123" s="1915"/>
      <c r="GE123" s="1915"/>
      <c r="GF123" s="1166" t="s">
        <v>558</v>
      </c>
      <c r="GG123" s="319">
        <f>FU123</f>
        <v>0</v>
      </c>
      <c r="GH123" s="1912" t="s">
        <v>302</v>
      </c>
      <c r="GI123" s="1913"/>
      <c r="GJ123" s="1186"/>
      <c r="GL123" s="789">
        <v>3</v>
      </c>
      <c r="GM123" s="1914" t="s">
        <v>548</v>
      </c>
      <c r="GN123" s="1914"/>
      <c r="GO123" s="1915"/>
      <c r="GP123" s="1915"/>
      <c r="GQ123" s="1915"/>
      <c r="GR123" s="1166" t="s">
        <v>558</v>
      </c>
      <c r="GS123" s="319">
        <f>GG123</f>
        <v>0</v>
      </c>
      <c r="GT123" s="1912" t="s">
        <v>302</v>
      </c>
      <c r="GU123" s="1913"/>
      <c r="GV123" s="1186"/>
    </row>
    <row r="124" spans="2:204" s="1178" customFormat="1" ht="15" customHeight="1" thickBot="1">
      <c r="B124" s="790">
        <v>4</v>
      </c>
      <c r="C124" s="1917" t="s">
        <v>550</v>
      </c>
      <c r="D124" s="1917"/>
      <c r="E124" s="1939"/>
      <c r="F124" s="1939"/>
      <c r="G124" s="1939"/>
      <c r="H124" s="1201" t="s">
        <v>559</v>
      </c>
      <c r="I124" s="863">
        <f>'1.10. OZE'!J124</f>
        <v>0</v>
      </c>
      <c r="J124" s="1918" t="s">
        <v>302</v>
      </c>
      <c r="K124" s="1919"/>
      <c r="L124" s="1186"/>
      <c r="M124" s="1180"/>
      <c r="N124" s="790">
        <v>4</v>
      </c>
      <c r="O124" s="1917" t="s">
        <v>550</v>
      </c>
      <c r="P124" s="1917"/>
      <c r="Q124" s="1939"/>
      <c r="R124" s="1939"/>
      <c r="S124" s="1939"/>
      <c r="T124" s="1201" t="s">
        <v>559</v>
      </c>
      <c r="U124" s="863">
        <f>I124</f>
        <v>0</v>
      </c>
      <c r="V124" s="1918" t="s">
        <v>302</v>
      </c>
      <c r="W124" s="1919"/>
      <c r="X124" s="1186"/>
      <c r="Z124" s="790">
        <v>4</v>
      </c>
      <c r="AA124" s="1917" t="s">
        <v>550</v>
      </c>
      <c r="AB124" s="1917"/>
      <c r="AC124" s="1939"/>
      <c r="AD124" s="1939"/>
      <c r="AE124" s="1939"/>
      <c r="AF124" s="1201" t="s">
        <v>559</v>
      </c>
      <c r="AG124" s="863">
        <f>U124</f>
        <v>0</v>
      </c>
      <c r="AH124" s="1918" t="s">
        <v>302</v>
      </c>
      <c r="AI124" s="1919"/>
      <c r="AJ124" s="1186"/>
      <c r="AL124" s="790">
        <v>4</v>
      </c>
      <c r="AM124" s="1917" t="s">
        <v>550</v>
      </c>
      <c r="AN124" s="1917"/>
      <c r="AO124" s="1939"/>
      <c r="AP124" s="1939"/>
      <c r="AQ124" s="1939"/>
      <c r="AR124" s="1201" t="s">
        <v>559</v>
      </c>
      <c r="AS124" s="863">
        <f>AG124</f>
        <v>0</v>
      </c>
      <c r="AT124" s="1918" t="s">
        <v>302</v>
      </c>
      <c r="AU124" s="1919"/>
      <c r="AV124" s="1186"/>
      <c r="AX124" s="790">
        <v>4</v>
      </c>
      <c r="AY124" s="1917" t="s">
        <v>550</v>
      </c>
      <c r="AZ124" s="1917"/>
      <c r="BA124" s="1939"/>
      <c r="BB124" s="1939"/>
      <c r="BC124" s="1939"/>
      <c r="BD124" s="1201" t="s">
        <v>559</v>
      </c>
      <c r="BE124" s="863">
        <f>AS124</f>
        <v>0</v>
      </c>
      <c r="BF124" s="1918" t="s">
        <v>302</v>
      </c>
      <c r="BG124" s="1919"/>
      <c r="BH124" s="1186"/>
      <c r="BJ124" s="790">
        <v>4</v>
      </c>
      <c r="BK124" s="1917" t="s">
        <v>550</v>
      </c>
      <c r="BL124" s="1917"/>
      <c r="BM124" s="1939"/>
      <c r="BN124" s="1939"/>
      <c r="BO124" s="1939"/>
      <c r="BP124" s="1201" t="s">
        <v>559</v>
      </c>
      <c r="BQ124" s="863">
        <f>BE124</f>
        <v>0</v>
      </c>
      <c r="BR124" s="1918" t="s">
        <v>302</v>
      </c>
      <c r="BS124" s="1919"/>
      <c r="BT124" s="1186"/>
      <c r="BV124" s="790">
        <v>4</v>
      </c>
      <c r="BW124" s="1917" t="s">
        <v>550</v>
      </c>
      <c r="BX124" s="1917"/>
      <c r="BY124" s="1939"/>
      <c r="BZ124" s="1939"/>
      <c r="CA124" s="1939"/>
      <c r="CB124" s="1201" t="s">
        <v>559</v>
      </c>
      <c r="CC124" s="863">
        <f>BQ124</f>
        <v>0</v>
      </c>
      <c r="CD124" s="1918" t="s">
        <v>302</v>
      </c>
      <c r="CE124" s="1919"/>
      <c r="CF124" s="1186"/>
      <c r="CH124" s="790">
        <v>4</v>
      </c>
      <c r="CI124" s="1917" t="s">
        <v>550</v>
      </c>
      <c r="CJ124" s="1917"/>
      <c r="CK124" s="1939"/>
      <c r="CL124" s="1939"/>
      <c r="CM124" s="1939"/>
      <c r="CN124" s="1201" t="s">
        <v>559</v>
      </c>
      <c r="CO124" s="863">
        <f>CC124</f>
        <v>0</v>
      </c>
      <c r="CP124" s="1918" t="s">
        <v>302</v>
      </c>
      <c r="CQ124" s="1919"/>
      <c r="CR124" s="1186"/>
      <c r="CT124" s="790">
        <v>4</v>
      </c>
      <c r="CU124" s="1917" t="s">
        <v>550</v>
      </c>
      <c r="CV124" s="1917"/>
      <c r="CW124" s="1939"/>
      <c r="CX124" s="1939"/>
      <c r="CY124" s="1939"/>
      <c r="CZ124" s="1201" t="s">
        <v>559</v>
      </c>
      <c r="DA124" s="863">
        <f>CO124</f>
        <v>0</v>
      </c>
      <c r="DB124" s="1918" t="s">
        <v>302</v>
      </c>
      <c r="DC124" s="1919"/>
      <c r="DD124" s="1186"/>
      <c r="DF124" s="790">
        <v>4</v>
      </c>
      <c r="DG124" s="1917" t="s">
        <v>550</v>
      </c>
      <c r="DH124" s="1917"/>
      <c r="DI124" s="1939"/>
      <c r="DJ124" s="1939"/>
      <c r="DK124" s="1939"/>
      <c r="DL124" s="1201" t="s">
        <v>559</v>
      </c>
      <c r="DM124" s="863">
        <f>DA124</f>
        <v>0</v>
      </c>
      <c r="DN124" s="1918" t="s">
        <v>302</v>
      </c>
      <c r="DO124" s="1919"/>
      <c r="DP124" s="1186"/>
      <c r="DR124" s="790">
        <v>4</v>
      </c>
      <c r="DS124" s="1917" t="s">
        <v>550</v>
      </c>
      <c r="DT124" s="1917"/>
      <c r="DU124" s="1939"/>
      <c r="DV124" s="1939"/>
      <c r="DW124" s="1939"/>
      <c r="DX124" s="1201" t="s">
        <v>559</v>
      </c>
      <c r="DY124" s="863">
        <f>DM124</f>
        <v>0</v>
      </c>
      <c r="DZ124" s="1918" t="s">
        <v>302</v>
      </c>
      <c r="EA124" s="1919"/>
      <c r="EB124" s="1186"/>
      <c r="ED124" s="790">
        <v>4</v>
      </c>
      <c r="EE124" s="1917" t="s">
        <v>550</v>
      </c>
      <c r="EF124" s="1917"/>
      <c r="EG124" s="1939"/>
      <c r="EH124" s="1939"/>
      <c r="EI124" s="1939"/>
      <c r="EJ124" s="1201" t="s">
        <v>559</v>
      </c>
      <c r="EK124" s="863">
        <f>DY124</f>
        <v>0</v>
      </c>
      <c r="EL124" s="1918" t="s">
        <v>302</v>
      </c>
      <c r="EM124" s="1919"/>
      <c r="EN124" s="1186"/>
      <c r="EP124" s="790">
        <v>4</v>
      </c>
      <c r="EQ124" s="1917" t="s">
        <v>550</v>
      </c>
      <c r="ER124" s="1917"/>
      <c r="ES124" s="1939"/>
      <c r="ET124" s="1939"/>
      <c r="EU124" s="1939"/>
      <c r="EV124" s="1201" t="s">
        <v>559</v>
      </c>
      <c r="EW124" s="863">
        <f>EK124</f>
        <v>0</v>
      </c>
      <c r="EX124" s="1918" t="s">
        <v>302</v>
      </c>
      <c r="EY124" s="1919"/>
      <c r="EZ124" s="1186"/>
      <c r="FB124" s="790">
        <v>4</v>
      </c>
      <c r="FC124" s="1917" t="s">
        <v>550</v>
      </c>
      <c r="FD124" s="1917"/>
      <c r="FE124" s="1939"/>
      <c r="FF124" s="1939"/>
      <c r="FG124" s="1939"/>
      <c r="FH124" s="1201" t="s">
        <v>559</v>
      </c>
      <c r="FI124" s="863">
        <f>'1.10. OZE'!T124</f>
        <v>0</v>
      </c>
      <c r="FJ124" s="1918" t="s">
        <v>302</v>
      </c>
      <c r="FK124" s="1919"/>
      <c r="FL124" s="1186"/>
      <c r="FN124" s="790">
        <v>4</v>
      </c>
      <c r="FO124" s="1917" t="s">
        <v>550</v>
      </c>
      <c r="FP124" s="1917"/>
      <c r="FQ124" s="1939"/>
      <c r="FR124" s="1939"/>
      <c r="FS124" s="1939"/>
      <c r="FT124" s="1201" t="s">
        <v>559</v>
      </c>
      <c r="FU124" s="863">
        <f>FI124</f>
        <v>0</v>
      </c>
      <c r="FV124" s="1918" t="s">
        <v>302</v>
      </c>
      <c r="FW124" s="1919"/>
      <c r="FX124" s="1186"/>
      <c r="FZ124" s="790">
        <v>4</v>
      </c>
      <c r="GA124" s="1917" t="s">
        <v>550</v>
      </c>
      <c r="GB124" s="1917"/>
      <c r="GC124" s="1939"/>
      <c r="GD124" s="1939"/>
      <c r="GE124" s="1939"/>
      <c r="GF124" s="1201" t="s">
        <v>559</v>
      </c>
      <c r="GG124" s="863">
        <f>FU124</f>
        <v>0</v>
      </c>
      <c r="GH124" s="1918" t="s">
        <v>302</v>
      </c>
      <c r="GI124" s="1919"/>
      <c r="GJ124" s="1186"/>
      <c r="GL124" s="790">
        <v>4</v>
      </c>
      <c r="GM124" s="1917" t="s">
        <v>550</v>
      </c>
      <c r="GN124" s="1917"/>
      <c r="GO124" s="1939"/>
      <c r="GP124" s="1939"/>
      <c r="GQ124" s="1939"/>
      <c r="GR124" s="1201" t="s">
        <v>559</v>
      </c>
      <c r="GS124" s="863">
        <f>GG124</f>
        <v>0</v>
      </c>
      <c r="GT124" s="1918" t="s">
        <v>302</v>
      </c>
      <c r="GU124" s="1919"/>
      <c r="GV124" s="1186"/>
    </row>
    <row r="125" spans="2:204" s="1178" customFormat="1" ht="15" customHeight="1" thickBot="1">
      <c r="B125" s="413"/>
      <c r="I125" s="1187"/>
      <c r="L125" s="1186"/>
      <c r="M125" s="1180"/>
      <c r="N125" s="840"/>
      <c r="U125" s="1187"/>
      <c r="X125" s="1186"/>
      <c r="Z125" s="840"/>
      <c r="AG125" s="1187"/>
      <c r="AJ125" s="1186"/>
      <c r="AL125" s="840"/>
      <c r="AS125" s="1187"/>
      <c r="AV125" s="1186"/>
      <c r="AX125" s="840"/>
      <c r="AY125" s="1224"/>
      <c r="BE125" s="1187"/>
      <c r="BH125" s="1186"/>
      <c r="BJ125" s="840"/>
      <c r="BK125" s="1224"/>
      <c r="BQ125" s="1187"/>
      <c r="BT125" s="1186"/>
      <c r="BV125" s="840"/>
      <c r="CC125" s="1187"/>
      <c r="CF125" s="1186"/>
      <c r="CH125" s="840"/>
      <c r="CO125" s="1187"/>
      <c r="CR125" s="1186"/>
      <c r="CT125" s="840"/>
      <c r="DA125" s="1187"/>
      <c r="DD125" s="1186"/>
      <c r="DF125" s="840"/>
      <c r="DM125" s="1187"/>
      <c r="DP125" s="1186"/>
      <c r="DR125" s="840"/>
      <c r="DY125" s="1187"/>
      <c r="EB125" s="1186"/>
      <c r="ED125" s="840"/>
      <c r="EK125" s="1187"/>
      <c r="EN125" s="1186"/>
      <c r="EP125" s="840"/>
      <c r="EW125" s="1187"/>
      <c r="EZ125" s="1186"/>
      <c r="FB125" s="840"/>
      <c r="FI125" s="1187"/>
      <c r="FL125" s="1186"/>
      <c r="FN125" s="840"/>
      <c r="FU125" s="1187"/>
      <c r="FX125" s="1186"/>
      <c r="FZ125" s="840"/>
      <c r="GG125" s="1187"/>
      <c r="GJ125" s="1186"/>
      <c r="GL125" s="840"/>
      <c r="GS125" s="1187"/>
      <c r="GV125" s="1186"/>
    </row>
    <row r="126" spans="2:204" s="1178" customFormat="1" ht="15" customHeight="1" thickBot="1">
      <c r="B126" s="71" t="s">
        <v>177</v>
      </c>
      <c r="C126" s="1903" t="s">
        <v>569</v>
      </c>
      <c r="D126" s="1903"/>
      <c r="E126" s="1903"/>
      <c r="F126" s="1903"/>
      <c r="G126" s="1903"/>
      <c r="H126" s="1903"/>
      <c r="I126" s="1903"/>
      <c r="J126" s="1903"/>
      <c r="K126" s="1904"/>
      <c r="L126" s="1186"/>
      <c r="M126" s="1180"/>
      <c r="N126" s="71" t="s">
        <v>177</v>
      </c>
      <c r="O126" s="1903" t="s">
        <v>569</v>
      </c>
      <c r="P126" s="1903"/>
      <c r="Q126" s="1903"/>
      <c r="R126" s="1903"/>
      <c r="S126" s="1903"/>
      <c r="T126" s="1903"/>
      <c r="U126" s="1903"/>
      <c r="V126" s="1903"/>
      <c r="W126" s="1904"/>
      <c r="X126" s="1186"/>
      <c r="Z126" s="71" t="s">
        <v>177</v>
      </c>
      <c r="AA126" s="1903" t="s">
        <v>569</v>
      </c>
      <c r="AB126" s="1903"/>
      <c r="AC126" s="1903"/>
      <c r="AD126" s="1903"/>
      <c r="AE126" s="1903"/>
      <c r="AF126" s="1903"/>
      <c r="AG126" s="1903"/>
      <c r="AH126" s="1903"/>
      <c r="AI126" s="1904"/>
      <c r="AJ126" s="1186"/>
      <c r="AL126" s="71" t="s">
        <v>177</v>
      </c>
      <c r="AM126" s="1903" t="s">
        <v>569</v>
      </c>
      <c r="AN126" s="1903"/>
      <c r="AO126" s="1903"/>
      <c r="AP126" s="1903"/>
      <c r="AQ126" s="1903"/>
      <c r="AR126" s="1903"/>
      <c r="AS126" s="1903"/>
      <c r="AT126" s="1903"/>
      <c r="AU126" s="1904"/>
      <c r="AV126" s="1186"/>
      <c r="AX126" s="71" t="s">
        <v>177</v>
      </c>
      <c r="AY126" s="1903" t="s">
        <v>569</v>
      </c>
      <c r="AZ126" s="1903"/>
      <c r="BA126" s="1903"/>
      <c r="BB126" s="1903"/>
      <c r="BC126" s="1903"/>
      <c r="BD126" s="1903"/>
      <c r="BE126" s="1903"/>
      <c r="BF126" s="1903"/>
      <c r="BG126" s="1904"/>
      <c r="BH126" s="1186"/>
      <c r="BJ126" s="71" t="s">
        <v>177</v>
      </c>
      <c r="BK126" s="1903" t="s">
        <v>569</v>
      </c>
      <c r="BL126" s="1903"/>
      <c r="BM126" s="1903"/>
      <c r="BN126" s="1903"/>
      <c r="BO126" s="1903"/>
      <c r="BP126" s="1903"/>
      <c r="BQ126" s="1903"/>
      <c r="BR126" s="1903"/>
      <c r="BS126" s="1904"/>
      <c r="BT126" s="1186"/>
      <c r="BV126" s="71" t="s">
        <v>177</v>
      </c>
      <c r="BW126" s="1903" t="s">
        <v>569</v>
      </c>
      <c r="BX126" s="1903"/>
      <c r="BY126" s="1903"/>
      <c r="BZ126" s="1903"/>
      <c r="CA126" s="1903"/>
      <c r="CB126" s="1903"/>
      <c r="CC126" s="1903"/>
      <c r="CD126" s="1903"/>
      <c r="CE126" s="1904"/>
      <c r="CF126" s="1186"/>
      <c r="CH126" s="71" t="s">
        <v>177</v>
      </c>
      <c r="CI126" s="1903" t="s">
        <v>569</v>
      </c>
      <c r="CJ126" s="1903"/>
      <c r="CK126" s="1903"/>
      <c r="CL126" s="1903"/>
      <c r="CM126" s="1903"/>
      <c r="CN126" s="1903"/>
      <c r="CO126" s="1903"/>
      <c r="CP126" s="1903"/>
      <c r="CQ126" s="1904"/>
      <c r="CR126" s="1186"/>
      <c r="CT126" s="71" t="s">
        <v>177</v>
      </c>
      <c r="CU126" s="1903" t="s">
        <v>569</v>
      </c>
      <c r="CV126" s="1903"/>
      <c r="CW126" s="1903"/>
      <c r="CX126" s="1903"/>
      <c r="CY126" s="1903"/>
      <c r="CZ126" s="1903"/>
      <c r="DA126" s="1903"/>
      <c r="DB126" s="1903"/>
      <c r="DC126" s="1904"/>
      <c r="DD126" s="1186"/>
      <c r="DF126" s="71" t="s">
        <v>177</v>
      </c>
      <c r="DG126" s="1903" t="s">
        <v>569</v>
      </c>
      <c r="DH126" s="1903"/>
      <c r="DI126" s="1903"/>
      <c r="DJ126" s="1903"/>
      <c r="DK126" s="1903"/>
      <c r="DL126" s="1903"/>
      <c r="DM126" s="1903"/>
      <c r="DN126" s="1903"/>
      <c r="DO126" s="1904"/>
      <c r="DP126" s="1186"/>
      <c r="DR126" s="71" t="s">
        <v>177</v>
      </c>
      <c r="DS126" s="1903" t="s">
        <v>569</v>
      </c>
      <c r="DT126" s="1903"/>
      <c r="DU126" s="1903"/>
      <c r="DV126" s="1903"/>
      <c r="DW126" s="1903"/>
      <c r="DX126" s="1903"/>
      <c r="DY126" s="1903"/>
      <c r="DZ126" s="1903"/>
      <c r="EA126" s="1904"/>
      <c r="EB126" s="1186"/>
      <c r="ED126" s="71" t="s">
        <v>177</v>
      </c>
      <c r="EE126" s="1903" t="s">
        <v>569</v>
      </c>
      <c r="EF126" s="1903"/>
      <c r="EG126" s="1903"/>
      <c r="EH126" s="1903"/>
      <c r="EI126" s="1903"/>
      <c r="EJ126" s="1903"/>
      <c r="EK126" s="1903"/>
      <c r="EL126" s="1903"/>
      <c r="EM126" s="1904"/>
      <c r="EN126" s="1186"/>
      <c r="EP126" s="71" t="s">
        <v>177</v>
      </c>
      <c r="EQ126" s="1903" t="s">
        <v>569</v>
      </c>
      <c r="ER126" s="1903"/>
      <c r="ES126" s="1903"/>
      <c r="ET126" s="1903"/>
      <c r="EU126" s="1903"/>
      <c r="EV126" s="1903"/>
      <c r="EW126" s="1903"/>
      <c r="EX126" s="1903"/>
      <c r="EY126" s="1904"/>
      <c r="EZ126" s="1186"/>
      <c r="FB126" s="71" t="s">
        <v>177</v>
      </c>
      <c r="FC126" s="1903" t="s">
        <v>569</v>
      </c>
      <c r="FD126" s="1903"/>
      <c r="FE126" s="1903"/>
      <c r="FF126" s="1903"/>
      <c r="FG126" s="1903"/>
      <c r="FH126" s="1903"/>
      <c r="FI126" s="1903"/>
      <c r="FJ126" s="1903"/>
      <c r="FK126" s="1904"/>
      <c r="FL126" s="1186"/>
      <c r="FN126" s="71" t="s">
        <v>177</v>
      </c>
      <c r="FO126" s="1903" t="s">
        <v>569</v>
      </c>
      <c r="FP126" s="1903"/>
      <c r="FQ126" s="1903"/>
      <c r="FR126" s="1903"/>
      <c r="FS126" s="1903"/>
      <c r="FT126" s="1903"/>
      <c r="FU126" s="1903"/>
      <c r="FV126" s="1903"/>
      <c r="FW126" s="1904"/>
      <c r="FX126" s="1186"/>
      <c r="FZ126" s="71" t="s">
        <v>177</v>
      </c>
      <c r="GA126" s="1903" t="s">
        <v>569</v>
      </c>
      <c r="GB126" s="1903"/>
      <c r="GC126" s="1903"/>
      <c r="GD126" s="1903"/>
      <c r="GE126" s="1903"/>
      <c r="GF126" s="1903"/>
      <c r="GG126" s="1903"/>
      <c r="GH126" s="1903"/>
      <c r="GI126" s="1904"/>
      <c r="GJ126" s="1186"/>
      <c r="GL126" s="71" t="s">
        <v>177</v>
      </c>
      <c r="GM126" s="1903" t="s">
        <v>569</v>
      </c>
      <c r="GN126" s="1903"/>
      <c r="GO126" s="1903"/>
      <c r="GP126" s="1903"/>
      <c r="GQ126" s="1903"/>
      <c r="GR126" s="1903"/>
      <c r="GS126" s="1903"/>
      <c r="GT126" s="1903"/>
      <c r="GU126" s="1904"/>
      <c r="GV126" s="1186"/>
    </row>
    <row r="127" spans="2:204" s="1178" customFormat="1" ht="15" customHeight="1">
      <c r="B127" s="741">
        <v>1</v>
      </c>
      <c r="C127" s="1927" t="s">
        <v>570</v>
      </c>
      <c r="D127" s="1928"/>
      <c r="E127" s="1928"/>
      <c r="F127" s="1928"/>
      <c r="G127" s="1929"/>
      <c r="H127" s="1165" t="s">
        <v>571</v>
      </c>
      <c r="I127" s="527">
        <f>'1.10. OZE'!J141</f>
        <v>0</v>
      </c>
      <c r="J127" s="1965" t="s">
        <v>257</v>
      </c>
      <c r="K127" s="1962"/>
      <c r="M127" s="1180"/>
      <c r="N127" s="741">
        <v>1</v>
      </c>
      <c r="O127" s="1927" t="s">
        <v>570</v>
      </c>
      <c r="P127" s="1928"/>
      <c r="Q127" s="1928"/>
      <c r="R127" s="1928"/>
      <c r="S127" s="1929"/>
      <c r="T127" s="1165" t="s">
        <v>571</v>
      </c>
      <c r="U127" s="527">
        <f>I127</f>
        <v>0</v>
      </c>
      <c r="V127" s="1965" t="s">
        <v>257</v>
      </c>
      <c r="W127" s="1962"/>
      <c r="Z127" s="741">
        <v>1</v>
      </c>
      <c r="AA127" s="1927" t="s">
        <v>570</v>
      </c>
      <c r="AB127" s="1928"/>
      <c r="AC127" s="1928"/>
      <c r="AD127" s="1928"/>
      <c r="AE127" s="1929"/>
      <c r="AF127" s="1165" t="s">
        <v>571</v>
      </c>
      <c r="AG127" s="527">
        <f>U127</f>
        <v>0</v>
      </c>
      <c r="AH127" s="1965" t="s">
        <v>257</v>
      </c>
      <c r="AI127" s="1962"/>
      <c r="AL127" s="741">
        <v>1</v>
      </c>
      <c r="AM127" s="1927" t="s">
        <v>570</v>
      </c>
      <c r="AN127" s="1928"/>
      <c r="AO127" s="1928"/>
      <c r="AP127" s="1928"/>
      <c r="AQ127" s="1929"/>
      <c r="AR127" s="1165" t="s">
        <v>571</v>
      </c>
      <c r="AS127" s="527">
        <f>AG127</f>
        <v>0</v>
      </c>
      <c r="AT127" s="1965" t="s">
        <v>257</v>
      </c>
      <c r="AU127" s="1962"/>
      <c r="AX127" s="741">
        <v>1</v>
      </c>
      <c r="AY127" s="1927" t="s">
        <v>570</v>
      </c>
      <c r="AZ127" s="1928"/>
      <c r="BA127" s="1928"/>
      <c r="BB127" s="1928"/>
      <c r="BC127" s="1929"/>
      <c r="BD127" s="1165" t="s">
        <v>571</v>
      </c>
      <c r="BE127" s="527">
        <f>AS127</f>
        <v>0</v>
      </c>
      <c r="BF127" s="1965" t="s">
        <v>257</v>
      </c>
      <c r="BG127" s="1962"/>
      <c r="BJ127" s="741">
        <v>1</v>
      </c>
      <c r="BK127" s="1927" t="s">
        <v>570</v>
      </c>
      <c r="BL127" s="1928"/>
      <c r="BM127" s="1928"/>
      <c r="BN127" s="1928"/>
      <c r="BO127" s="1929"/>
      <c r="BP127" s="1165" t="s">
        <v>571</v>
      </c>
      <c r="BQ127" s="527">
        <f>BE127</f>
        <v>0</v>
      </c>
      <c r="BR127" s="1965" t="s">
        <v>257</v>
      </c>
      <c r="BS127" s="1962"/>
      <c r="BV127" s="741">
        <v>1</v>
      </c>
      <c r="BW127" s="1927" t="s">
        <v>570</v>
      </c>
      <c r="BX127" s="1928"/>
      <c r="BY127" s="1928"/>
      <c r="BZ127" s="1928"/>
      <c r="CA127" s="1929"/>
      <c r="CB127" s="1165" t="s">
        <v>571</v>
      </c>
      <c r="CC127" s="527">
        <f>BQ127</f>
        <v>0</v>
      </c>
      <c r="CD127" s="1965" t="s">
        <v>257</v>
      </c>
      <c r="CE127" s="1962"/>
      <c r="CH127" s="741">
        <v>1</v>
      </c>
      <c r="CI127" s="1927" t="s">
        <v>570</v>
      </c>
      <c r="CJ127" s="1928"/>
      <c r="CK127" s="1928"/>
      <c r="CL127" s="1928"/>
      <c r="CM127" s="1929"/>
      <c r="CN127" s="1165" t="s">
        <v>571</v>
      </c>
      <c r="CO127" s="527">
        <f>CC127</f>
        <v>0</v>
      </c>
      <c r="CP127" s="1965" t="s">
        <v>257</v>
      </c>
      <c r="CQ127" s="1962"/>
      <c r="CT127" s="741">
        <v>1</v>
      </c>
      <c r="CU127" s="1927" t="s">
        <v>570</v>
      </c>
      <c r="CV127" s="1928"/>
      <c r="CW127" s="1928"/>
      <c r="CX127" s="1928"/>
      <c r="CY127" s="1929"/>
      <c r="CZ127" s="1165" t="s">
        <v>571</v>
      </c>
      <c r="DA127" s="527">
        <f>CO127</f>
        <v>0</v>
      </c>
      <c r="DB127" s="1965" t="s">
        <v>257</v>
      </c>
      <c r="DC127" s="1962"/>
      <c r="DF127" s="741">
        <v>1</v>
      </c>
      <c r="DG127" s="1927" t="s">
        <v>570</v>
      </c>
      <c r="DH127" s="1928"/>
      <c r="DI127" s="1928"/>
      <c r="DJ127" s="1928"/>
      <c r="DK127" s="1929"/>
      <c r="DL127" s="1165" t="s">
        <v>571</v>
      </c>
      <c r="DM127" s="527">
        <f>DA127</f>
        <v>0</v>
      </c>
      <c r="DN127" s="1965" t="s">
        <v>257</v>
      </c>
      <c r="DO127" s="1962"/>
      <c r="DR127" s="741">
        <v>1</v>
      </c>
      <c r="DS127" s="1927" t="s">
        <v>570</v>
      </c>
      <c r="DT127" s="1928"/>
      <c r="DU127" s="1928"/>
      <c r="DV127" s="1928"/>
      <c r="DW127" s="1929"/>
      <c r="DX127" s="1165" t="s">
        <v>571</v>
      </c>
      <c r="DY127" s="527">
        <f>DM127</f>
        <v>0</v>
      </c>
      <c r="DZ127" s="1965" t="s">
        <v>257</v>
      </c>
      <c r="EA127" s="1962"/>
      <c r="ED127" s="741">
        <v>1</v>
      </c>
      <c r="EE127" s="1927" t="s">
        <v>570</v>
      </c>
      <c r="EF127" s="1928"/>
      <c r="EG127" s="1928"/>
      <c r="EH127" s="1928"/>
      <c r="EI127" s="1929"/>
      <c r="EJ127" s="1165" t="s">
        <v>571</v>
      </c>
      <c r="EK127" s="527">
        <f>DY127</f>
        <v>0</v>
      </c>
      <c r="EL127" s="1965" t="s">
        <v>257</v>
      </c>
      <c r="EM127" s="1962"/>
      <c r="EP127" s="741">
        <v>1</v>
      </c>
      <c r="EQ127" s="1927" t="s">
        <v>570</v>
      </c>
      <c r="ER127" s="1928"/>
      <c r="ES127" s="1928"/>
      <c r="ET127" s="1928"/>
      <c r="EU127" s="1929"/>
      <c r="EV127" s="1165" t="s">
        <v>571</v>
      </c>
      <c r="EW127" s="527">
        <f>EK127</f>
        <v>0</v>
      </c>
      <c r="EX127" s="1965" t="s">
        <v>257</v>
      </c>
      <c r="EY127" s="1962"/>
      <c r="FB127" s="741">
        <v>1</v>
      </c>
      <c r="FC127" s="1927" t="s">
        <v>570</v>
      </c>
      <c r="FD127" s="1928"/>
      <c r="FE127" s="1928"/>
      <c r="FF127" s="1928"/>
      <c r="FG127" s="1929"/>
      <c r="FH127" s="1165" t="s">
        <v>571</v>
      </c>
      <c r="FI127" s="527">
        <f>EW127</f>
        <v>0</v>
      </c>
      <c r="FJ127" s="1965" t="s">
        <v>257</v>
      </c>
      <c r="FK127" s="1962"/>
      <c r="FN127" s="741">
        <v>1</v>
      </c>
      <c r="FO127" s="1927" t="s">
        <v>570</v>
      </c>
      <c r="FP127" s="1928"/>
      <c r="FQ127" s="1928"/>
      <c r="FR127" s="1928"/>
      <c r="FS127" s="1929"/>
      <c r="FT127" s="1165" t="s">
        <v>571</v>
      </c>
      <c r="FU127" s="527">
        <f>'1.10. OZE'!T141</f>
        <v>0</v>
      </c>
      <c r="FV127" s="1965" t="s">
        <v>257</v>
      </c>
      <c r="FW127" s="1962"/>
      <c r="FZ127" s="741">
        <v>1</v>
      </c>
      <c r="GA127" s="1927" t="s">
        <v>570</v>
      </c>
      <c r="GB127" s="1928"/>
      <c r="GC127" s="1928"/>
      <c r="GD127" s="1928"/>
      <c r="GE127" s="1929"/>
      <c r="GF127" s="1165" t="s">
        <v>571</v>
      </c>
      <c r="GG127" s="527">
        <f>FU127</f>
        <v>0</v>
      </c>
      <c r="GH127" s="1965" t="s">
        <v>257</v>
      </c>
      <c r="GI127" s="1962"/>
      <c r="GL127" s="741">
        <v>1</v>
      </c>
      <c r="GM127" s="1927" t="s">
        <v>570</v>
      </c>
      <c r="GN127" s="1928"/>
      <c r="GO127" s="1928"/>
      <c r="GP127" s="1928"/>
      <c r="GQ127" s="1929"/>
      <c r="GR127" s="1165" t="s">
        <v>571</v>
      </c>
      <c r="GS127" s="527">
        <f>GG127</f>
        <v>0</v>
      </c>
      <c r="GT127" s="1965" t="s">
        <v>257</v>
      </c>
      <c r="GU127" s="1962"/>
    </row>
    <row r="128" spans="2:204" s="1178" customFormat="1" ht="15" customHeight="1">
      <c r="B128" s="789">
        <v>2</v>
      </c>
      <c r="C128" s="1908" t="s">
        <v>572</v>
      </c>
      <c r="D128" s="1909"/>
      <c r="E128" s="1909"/>
      <c r="F128" s="1909"/>
      <c r="G128" s="1930"/>
      <c r="H128" s="1166" t="s">
        <v>573</v>
      </c>
      <c r="I128" s="493">
        <f>'1.10. OZE'!J143</f>
        <v>0</v>
      </c>
      <c r="J128" s="1966" t="s">
        <v>259</v>
      </c>
      <c r="K128" s="1967"/>
      <c r="M128" s="1180"/>
      <c r="N128" s="789">
        <v>2</v>
      </c>
      <c r="O128" s="1908" t="s">
        <v>572</v>
      </c>
      <c r="P128" s="1909"/>
      <c r="Q128" s="1909"/>
      <c r="R128" s="1909"/>
      <c r="S128" s="1930"/>
      <c r="T128" s="1166" t="s">
        <v>573</v>
      </c>
      <c r="U128" s="493">
        <f>I128</f>
        <v>0</v>
      </c>
      <c r="V128" s="1966" t="s">
        <v>259</v>
      </c>
      <c r="W128" s="1967"/>
      <c r="Z128" s="789">
        <v>2</v>
      </c>
      <c r="AA128" s="1908" t="s">
        <v>572</v>
      </c>
      <c r="AB128" s="1909"/>
      <c r="AC128" s="1909"/>
      <c r="AD128" s="1909"/>
      <c r="AE128" s="1930"/>
      <c r="AF128" s="1166" t="s">
        <v>573</v>
      </c>
      <c r="AG128" s="493">
        <f>U128</f>
        <v>0</v>
      </c>
      <c r="AH128" s="1966" t="s">
        <v>259</v>
      </c>
      <c r="AI128" s="1967"/>
      <c r="AL128" s="789">
        <v>2</v>
      </c>
      <c r="AM128" s="1908" t="s">
        <v>572</v>
      </c>
      <c r="AN128" s="1909"/>
      <c r="AO128" s="1909"/>
      <c r="AP128" s="1909"/>
      <c r="AQ128" s="1930"/>
      <c r="AR128" s="1166" t="s">
        <v>573</v>
      </c>
      <c r="AS128" s="493">
        <f>AG128</f>
        <v>0</v>
      </c>
      <c r="AT128" s="1966" t="s">
        <v>259</v>
      </c>
      <c r="AU128" s="1967"/>
      <c r="AX128" s="789">
        <v>2</v>
      </c>
      <c r="AY128" s="1908" t="s">
        <v>572</v>
      </c>
      <c r="AZ128" s="1909"/>
      <c r="BA128" s="1909"/>
      <c r="BB128" s="1909"/>
      <c r="BC128" s="1930"/>
      <c r="BD128" s="1166" t="s">
        <v>573</v>
      </c>
      <c r="BE128" s="493">
        <f>AS128</f>
        <v>0</v>
      </c>
      <c r="BF128" s="1966" t="s">
        <v>259</v>
      </c>
      <c r="BG128" s="1967"/>
      <c r="BJ128" s="789">
        <v>2</v>
      </c>
      <c r="BK128" s="1908" t="s">
        <v>572</v>
      </c>
      <c r="BL128" s="1909"/>
      <c r="BM128" s="1909"/>
      <c r="BN128" s="1909"/>
      <c r="BO128" s="1930"/>
      <c r="BP128" s="1166" t="s">
        <v>573</v>
      </c>
      <c r="BQ128" s="493">
        <f>BE128</f>
        <v>0</v>
      </c>
      <c r="BR128" s="1966" t="s">
        <v>259</v>
      </c>
      <c r="BS128" s="1967"/>
      <c r="BV128" s="789">
        <v>2</v>
      </c>
      <c r="BW128" s="1908" t="s">
        <v>572</v>
      </c>
      <c r="BX128" s="1909"/>
      <c r="BY128" s="1909"/>
      <c r="BZ128" s="1909"/>
      <c r="CA128" s="1930"/>
      <c r="CB128" s="1166" t="s">
        <v>573</v>
      </c>
      <c r="CC128" s="493">
        <f>BQ128</f>
        <v>0</v>
      </c>
      <c r="CD128" s="1966" t="s">
        <v>259</v>
      </c>
      <c r="CE128" s="1967"/>
      <c r="CH128" s="789">
        <v>2</v>
      </c>
      <c r="CI128" s="1908" t="s">
        <v>572</v>
      </c>
      <c r="CJ128" s="1909"/>
      <c r="CK128" s="1909"/>
      <c r="CL128" s="1909"/>
      <c r="CM128" s="1930"/>
      <c r="CN128" s="1166" t="s">
        <v>573</v>
      </c>
      <c r="CO128" s="493">
        <f>CC128</f>
        <v>0</v>
      </c>
      <c r="CP128" s="1966" t="s">
        <v>259</v>
      </c>
      <c r="CQ128" s="1967"/>
      <c r="CT128" s="789">
        <v>2</v>
      </c>
      <c r="CU128" s="1908" t="s">
        <v>572</v>
      </c>
      <c r="CV128" s="1909"/>
      <c r="CW128" s="1909"/>
      <c r="CX128" s="1909"/>
      <c r="CY128" s="1930"/>
      <c r="CZ128" s="1166" t="s">
        <v>573</v>
      </c>
      <c r="DA128" s="493">
        <f>CO128</f>
        <v>0</v>
      </c>
      <c r="DB128" s="1966" t="s">
        <v>259</v>
      </c>
      <c r="DC128" s="1967"/>
      <c r="DF128" s="789">
        <v>2</v>
      </c>
      <c r="DG128" s="1908" t="s">
        <v>572</v>
      </c>
      <c r="DH128" s="1909"/>
      <c r="DI128" s="1909"/>
      <c r="DJ128" s="1909"/>
      <c r="DK128" s="1930"/>
      <c r="DL128" s="1166" t="s">
        <v>573</v>
      </c>
      <c r="DM128" s="493">
        <f>DA128</f>
        <v>0</v>
      </c>
      <c r="DN128" s="1966" t="s">
        <v>259</v>
      </c>
      <c r="DO128" s="1967"/>
      <c r="DR128" s="789">
        <v>2</v>
      </c>
      <c r="DS128" s="1908" t="s">
        <v>572</v>
      </c>
      <c r="DT128" s="1909"/>
      <c r="DU128" s="1909"/>
      <c r="DV128" s="1909"/>
      <c r="DW128" s="1930"/>
      <c r="DX128" s="1166" t="s">
        <v>573</v>
      </c>
      <c r="DY128" s="493">
        <f>DM128</f>
        <v>0</v>
      </c>
      <c r="DZ128" s="1966" t="s">
        <v>259</v>
      </c>
      <c r="EA128" s="1967"/>
      <c r="ED128" s="789">
        <v>2</v>
      </c>
      <c r="EE128" s="1908" t="s">
        <v>572</v>
      </c>
      <c r="EF128" s="1909"/>
      <c r="EG128" s="1909"/>
      <c r="EH128" s="1909"/>
      <c r="EI128" s="1930"/>
      <c r="EJ128" s="1166" t="s">
        <v>573</v>
      </c>
      <c r="EK128" s="493">
        <f>DY128</f>
        <v>0</v>
      </c>
      <c r="EL128" s="1966" t="s">
        <v>259</v>
      </c>
      <c r="EM128" s="1967"/>
      <c r="EP128" s="789">
        <v>2</v>
      </c>
      <c r="EQ128" s="1908" t="s">
        <v>572</v>
      </c>
      <c r="ER128" s="1909"/>
      <c r="ES128" s="1909"/>
      <c r="ET128" s="1909"/>
      <c r="EU128" s="1930"/>
      <c r="EV128" s="1166" t="s">
        <v>573</v>
      </c>
      <c r="EW128" s="493">
        <f>EK128</f>
        <v>0</v>
      </c>
      <c r="EX128" s="1966" t="s">
        <v>259</v>
      </c>
      <c r="EY128" s="1967"/>
      <c r="FB128" s="789">
        <v>2</v>
      </c>
      <c r="FC128" s="1908" t="s">
        <v>572</v>
      </c>
      <c r="FD128" s="1909"/>
      <c r="FE128" s="1909"/>
      <c r="FF128" s="1909"/>
      <c r="FG128" s="1930"/>
      <c r="FH128" s="1166" t="s">
        <v>573</v>
      </c>
      <c r="FI128" s="493">
        <f>EW128</f>
        <v>0</v>
      </c>
      <c r="FJ128" s="1966" t="s">
        <v>259</v>
      </c>
      <c r="FK128" s="1967"/>
      <c r="FN128" s="789">
        <v>2</v>
      </c>
      <c r="FO128" s="1908" t="s">
        <v>572</v>
      </c>
      <c r="FP128" s="1909"/>
      <c r="FQ128" s="1909"/>
      <c r="FR128" s="1909"/>
      <c r="FS128" s="1930"/>
      <c r="FT128" s="1166" t="s">
        <v>573</v>
      </c>
      <c r="FU128" s="493">
        <f>'1.10. OZE'!T143</f>
        <v>0</v>
      </c>
      <c r="FV128" s="1966" t="s">
        <v>259</v>
      </c>
      <c r="FW128" s="1967"/>
      <c r="FZ128" s="789">
        <v>2</v>
      </c>
      <c r="GA128" s="1908" t="s">
        <v>572</v>
      </c>
      <c r="GB128" s="1909"/>
      <c r="GC128" s="1909"/>
      <c r="GD128" s="1909"/>
      <c r="GE128" s="1930"/>
      <c r="GF128" s="1166" t="s">
        <v>573</v>
      </c>
      <c r="GG128" s="493">
        <f>FU128</f>
        <v>0</v>
      </c>
      <c r="GH128" s="1966" t="s">
        <v>259</v>
      </c>
      <c r="GI128" s="1967"/>
      <c r="GL128" s="789">
        <v>2</v>
      </c>
      <c r="GM128" s="1908" t="s">
        <v>572</v>
      </c>
      <c r="GN128" s="1909"/>
      <c r="GO128" s="1909"/>
      <c r="GP128" s="1909"/>
      <c r="GQ128" s="1930"/>
      <c r="GR128" s="1166" t="s">
        <v>573</v>
      </c>
      <c r="GS128" s="493">
        <f>GG128</f>
        <v>0</v>
      </c>
      <c r="GT128" s="1966" t="s">
        <v>259</v>
      </c>
      <c r="GU128" s="1967"/>
    </row>
    <row r="129" spans="2:205" s="1178" customFormat="1" ht="15" customHeight="1">
      <c r="B129" s="789">
        <v>3</v>
      </c>
      <c r="C129" s="1908" t="s">
        <v>548</v>
      </c>
      <c r="D129" s="1909"/>
      <c r="E129" s="1909"/>
      <c r="F129" s="1909"/>
      <c r="G129" s="1930"/>
      <c r="H129" s="1166" t="s">
        <v>574</v>
      </c>
      <c r="I129" s="493">
        <f>'1.10. OZE'!J144</f>
        <v>0</v>
      </c>
      <c r="J129" s="1968" t="s">
        <v>302</v>
      </c>
      <c r="K129" s="1969"/>
      <c r="M129" s="1180"/>
      <c r="N129" s="789">
        <v>3</v>
      </c>
      <c r="O129" s="1908" t="s">
        <v>548</v>
      </c>
      <c r="P129" s="1909"/>
      <c r="Q129" s="1909"/>
      <c r="R129" s="1909"/>
      <c r="S129" s="1930"/>
      <c r="T129" s="1166" t="s">
        <v>574</v>
      </c>
      <c r="U129" s="493">
        <f>I129</f>
        <v>0</v>
      </c>
      <c r="V129" s="1968" t="s">
        <v>302</v>
      </c>
      <c r="W129" s="1969"/>
      <c r="Z129" s="789">
        <v>3</v>
      </c>
      <c r="AA129" s="1908" t="s">
        <v>548</v>
      </c>
      <c r="AB129" s="1909"/>
      <c r="AC129" s="1909"/>
      <c r="AD129" s="1909"/>
      <c r="AE129" s="1930"/>
      <c r="AF129" s="1166" t="s">
        <v>574</v>
      </c>
      <c r="AG129" s="493">
        <f>U129</f>
        <v>0</v>
      </c>
      <c r="AH129" s="1968" t="s">
        <v>302</v>
      </c>
      <c r="AI129" s="1969"/>
      <c r="AL129" s="789">
        <v>3</v>
      </c>
      <c r="AM129" s="1908" t="s">
        <v>548</v>
      </c>
      <c r="AN129" s="1909"/>
      <c r="AO129" s="1909"/>
      <c r="AP129" s="1909"/>
      <c r="AQ129" s="1930"/>
      <c r="AR129" s="1166" t="s">
        <v>574</v>
      </c>
      <c r="AS129" s="493">
        <f>AG129</f>
        <v>0</v>
      </c>
      <c r="AT129" s="1968" t="s">
        <v>302</v>
      </c>
      <c r="AU129" s="1969"/>
      <c r="AX129" s="789">
        <v>3</v>
      </c>
      <c r="AY129" s="1908" t="s">
        <v>548</v>
      </c>
      <c r="AZ129" s="1909"/>
      <c r="BA129" s="1909"/>
      <c r="BB129" s="1909"/>
      <c r="BC129" s="1930"/>
      <c r="BD129" s="1166" t="s">
        <v>574</v>
      </c>
      <c r="BE129" s="493">
        <f>AS129</f>
        <v>0</v>
      </c>
      <c r="BF129" s="1968" t="s">
        <v>302</v>
      </c>
      <c r="BG129" s="1969"/>
      <c r="BJ129" s="789">
        <v>3</v>
      </c>
      <c r="BK129" s="1908" t="s">
        <v>548</v>
      </c>
      <c r="BL129" s="1909"/>
      <c r="BM129" s="1909"/>
      <c r="BN129" s="1909"/>
      <c r="BO129" s="1930"/>
      <c r="BP129" s="1166" t="s">
        <v>574</v>
      </c>
      <c r="BQ129" s="493">
        <f>BE129</f>
        <v>0</v>
      </c>
      <c r="BR129" s="1968" t="s">
        <v>302</v>
      </c>
      <c r="BS129" s="1969"/>
      <c r="BV129" s="789">
        <v>3</v>
      </c>
      <c r="BW129" s="1908" t="s">
        <v>548</v>
      </c>
      <c r="BX129" s="1909"/>
      <c r="BY129" s="1909"/>
      <c r="BZ129" s="1909"/>
      <c r="CA129" s="1930"/>
      <c r="CB129" s="1166" t="s">
        <v>574</v>
      </c>
      <c r="CC129" s="493">
        <f>BQ129</f>
        <v>0</v>
      </c>
      <c r="CD129" s="1968" t="s">
        <v>302</v>
      </c>
      <c r="CE129" s="1969"/>
      <c r="CH129" s="789">
        <v>3</v>
      </c>
      <c r="CI129" s="1908" t="s">
        <v>548</v>
      </c>
      <c r="CJ129" s="1909"/>
      <c r="CK129" s="1909"/>
      <c r="CL129" s="1909"/>
      <c r="CM129" s="1930"/>
      <c r="CN129" s="1166" t="s">
        <v>574</v>
      </c>
      <c r="CO129" s="493">
        <f>CC129</f>
        <v>0</v>
      </c>
      <c r="CP129" s="1968" t="s">
        <v>302</v>
      </c>
      <c r="CQ129" s="1969"/>
      <c r="CT129" s="789">
        <v>3</v>
      </c>
      <c r="CU129" s="1908" t="s">
        <v>548</v>
      </c>
      <c r="CV129" s="1909"/>
      <c r="CW129" s="1909"/>
      <c r="CX129" s="1909"/>
      <c r="CY129" s="1930"/>
      <c r="CZ129" s="1166" t="s">
        <v>574</v>
      </c>
      <c r="DA129" s="493">
        <f>CO129</f>
        <v>0</v>
      </c>
      <c r="DB129" s="1968" t="s">
        <v>302</v>
      </c>
      <c r="DC129" s="1969"/>
      <c r="DF129" s="789">
        <v>3</v>
      </c>
      <c r="DG129" s="1908" t="s">
        <v>548</v>
      </c>
      <c r="DH129" s="1909"/>
      <c r="DI129" s="1909"/>
      <c r="DJ129" s="1909"/>
      <c r="DK129" s="1930"/>
      <c r="DL129" s="1166" t="s">
        <v>574</v>
      </c>
      <c r="DM129" s="493">
        <f>DA129</f>
        <v>0</v>
      </c>
      <c r="DN129" s="1968" t="s">
        <v>302</v>
      </c>
      <c r="DO129" s="1969"/>
      <c r="DR129" s="789">
        <v>3</v>
      </c>
      <c r="DS129" s="1908" t="s">
        <v>548</v>
      </c>
      <c r="DT129" s="1909"/>
      <c r="DU129" s="1909"/>
      <c r="DV129" s="1909"/>
      <c r="DW129" s="1930"/>
      <c r="DX129" s="1166" t="s">
        <v>574</v>
      </c>
      <c r="DY129" s="493">
        <f>DM129</f>
        <v>0</v>
      </c>
      <c r="DZ129" s="1968" t="s">
        <v>302</v>
      </c>
      <c r="EA129" s="1969"/>
      <c r="ED129" s="789">
        <v>3</v>
      </c>
      <c r="EE129" s="1908" t="s">
        <v>548</v>
      </c>
      <c r="EF129" s="1909"/>
      <c r="EG129" s="1909"/>
      <c r="EH129" s="1909"/>
      <c r="EI129" s="1930"/>
      <c r="EJ129" s="1166" t="s">
        <v>574</v>
      </c>
      <c r="EK129" s="493">
        <f>DY129</f>
        <v>0</v>
      </c>
      <c r="EL129" s="1968" t="s">
        <v>302</v>
      </c>
      <c r="EM129" s="1969"/>
      <c r="EP129" s="789">
        <v>3</v>
      </c>
      <c r="EQ129" s="1908" t="s">
        <v>548</v>
      </c>
      <c r="ER129" s="1909"/>
      <c r="ES129" s="1909"/>
      <c r="ET129" s="1909"/>
      <c r="EU129" s="1930"/>
      <c r="EV129" s="1166" t="s">
        <v>574</v>
      </c>
      <c r="EW129" s="493">
        <f>EK129</f>
        <v>0</v>
      </c>
      <c r="EX129" s="1968" t="s">
        <v>302</v>
      </c>
      <c r="EY129" s="1969"/>
      <c r="FB129" s="789">
        <v>3</v>
      </c>
      <c r="FC129" s="1908" t="s">
        <v>548</v>
      </c>
      <c r="FD129" s="1909"/>
      <c r="FE129" s="1909"/>
      <c r="FF129" s="1909"/>
      <c r="FG129" s="1930"/>
      <c r="FH129" s="1166" t="s">
        <v>574</v>
      </c>
      <c r="FI129" s="493">
        <f>EW129</f>
        <v>0</v>
      </c>
      <c r="FJ129" s="1968" t="s">
        <v>302</v>
      </c>
      <c r="FK129" s="1969"/>
      <c r="FN129" s="789">
        <v>3</v>
      </c>
      <c r="FO129" s="1908" t="s">
        <v>548</v>
      </c>
      <c r="FP129" s="1909"/>
      <c r="FQ129" s="1909"/>
      <c r="FR129" s="1909"/>
      <c r="FS129" s="1930"/>
      <c r="FT129" s="1166" t="s">
        <v>574</v>
      </c>
      <c r="FU129" s="493">
        <f>'1.10. OZE'!T144</f>
        <v>0</v>
      </c>
      <c r="FV129" s="1968" t="s">
        <v>302</v>
      </c>
      <c r="FW129" s="1969"/>
      <c r="FZ129" s="789">
        <v>3</v>
      </c>
      <c r="GA129" s="1908" t="s">
        <v>548</v>
      </c>
      <c r="GB129" s="1909"/>
      <c r="GC129" s="1909"/>
      <c r="GD129" s="1909"/>
      <c r="GE129" s="1930"/>
      <c r="GF129" s="1166" t="s">
        <v>574</v>
      </c>
      <c r="GG129" s="493">
        <f>FU129</f>
        <v>0</v>
      </c>
      <c r="GH129" s="1968" t="s">
        <v>302</v>
      </c>
      <c r="GI129" s="1969"/>
      <c r="GL129" s="789">
        <v>3</v>
      </c>
      <c r="GM129" s="1908" t="s">
        <v>548</v>
      </c>
      <c r="GN129" s="1909"/>
      <c r="GO129" s="1909"/>
      <c r="GP129" s="1909"/>
      <c r="GQ129" s="1930"/>
      <c r="GR129" s="1166" t="s">
        <v>574</v>
      </c>
      <c r="GS129" s="493">
        <f>GG129</f>
        <v>0</v>
      </c>
      <c r="GT129" s="1968" t="s">
        <v>302</v>
      </c>
      <c r="GU129" s="1969"/>
    </row>
    <row r="130" spans="2:205" s="1178" customFormat="1" ht="15" customHeight="1" thickBot="1">
      <c r="B130" s="790">
        <v>4</v>
      </c>
      <c r="C130" s="1931" t="s">
        <v>550</v>
      </c>
      <c r="D130" s="1932"/>
      <c r="E130" s="1932"/>
      <c r="F130" s="1932"/>
      <c r="G130" s="1933"/>
      <c r="H130" s="1167" t="s">
        <v>575</v>
      </c>
      <c r="I130" s="559">
        <f>'1.10. OZE'!J145</f>
        <v>0</v>
      </c>
      <c r="J130" s="1957" t="s">
        <v>302</v>
      </c>
      <c r="K130" s="1958"/>
      <c r="M130" s="1180"/>
      <c r="N130" s="790">
        <v>4</v>
      </c>
      <c r="O130" s="1931" t="s">
        <v>550</v>
      </c>
      <c r="P130" s="1932"/>
      <c r="Q130" s="1932"/>
      <c r="R130" s="1932"/>
      <c r="S130" s="1933"/>
      <c r="T130" s="1167" t="s">
        <v>575</v>
      </c>
      <c r="U130" s="559">
        <f>I130</f>
        <v>0</v>
      </c>
      <c r="V130" s="1957" t="s">
        <v>302</v>
      </c>
      <c r="W130" s="1958"/>
      <c r="Z130" s="790">
        <v>4</v>
      </c>
      <c r="AA130" s="1931" t="s">
        <v>550</v>
      </c>
      <c r="AB130" s="1932"/>
      <c r="AC130" s="1932"/>
      <c r="AD130" s="1932"/>
      <c r="AE130" s="1933"/>
      <c r="AF130" s="1167" t="s">
        <v>575</v>
      </c>
      <c r="AG130" s="559">
        <f>U130</f>
        <v>0</v>
      </c>
      <c r="AH130" s="1957" t="s">
        <v>302</v>
      </c>
      <c r="AI130" s="1958"/>
      <c r="AL130" s="790">
        <v>4</v>
      </c>
      <c r="AM130" s="1931" t="s">
        <v>550</v>
      </c>
      <c r="AN130" s="1932"/>
      <c r="AO130" s="1932"/>
      <c r="AP130" s="1932"/>
      <c r="AQ130" s="1933"/>
      <c r="AR130" s="1167" t="s">
        <v>575</v>
      </c>
      <c r="AS130" s="559">
        <f>AG130</f>
        <v>0</v>
      </c>
      <c r="AT130" s="1957" t="s">
        <v>302</v>
      </c>
      <c r="AU130" s="1958"/>
      <c r="AX130" s="790">
        <v>4</v>
      </c>
      <c r="AY130" s="1931" t="s">
        <v>550</v>
      </c>
      <c r="AZ130" s="1932"/>
      <c r="BA130" s="1932"/>
      <c r="BB130" s="1932"/>
      <c r="BC130" s="1933"/>
      <c r="BD130" s="1167" t="s">
        <v>575</v>
      </c>
      <c r="BE130" s="559">
        <f>AS130</f>
        <v>0</v>
      </c>
      <c r="BF130" s="1957" t="s">
        <v>302</v>
      </c>
      <c r="BG130" s="1958"/>
      <c r="BJ130" s="790">
        <v>4</v>
      </c>
      <c r="BK130" s="1931" t="s">
        <v>550</v>
      </c>
      <c r="BL130" s="1932"/>
      <c r="BM130" s="1932"/>
      <c r="BN130" s="1932"/>
      <c r="BO130" s="1933"/>
      <c r="BP130" s="1167" t="s">
        <v>575</v>
      </c>
      <c r="BQ130" s="559">
        <f>BE130</f>
        <v>0</v>
      </c>
      <c r="BR130" s="1957" t="s">
        <v>302</v>
      </c>
      <c r="BS130" s="1958"/>
      <c r="BV130" s="790">
        <v>4</v>
      </c>
      <c r="BW130" s="1931" t="s">
        <v>550</v>
      </c>
      <c r="BX130" s="1932"/>
      <c r="BY130" s="1932"/>
      <c r="BZ130" s="1932"/>
      <c r="CA130" s="1933"/>
      <c r="CB130" s="1167" t="s">
        <v>575</v>
      </c>
      <c r="CC130" s="559">
        <f>BQ130</f>
        <v>0</v>
      </c>
      <c r="CD130" s="1957" t="s">
        <v>302</v>
      </c>
      <c r="CE130" s="1958"/>
      <c r="CH130" s="790">
        <v>4</v>
      </c>
      <c r="CI130" s="1931" t="s">
        <v>550</v>
      </c>
      <c r="CJ130" s="1932"/>
      <c r="CK130" s="1932"/>
      <c r="CL130" s="1932"/>
      <c r="CM130" s="1933"/>
      <c r="CN130" s="1167" t="s">
        <v>575</v>
      </c>
      <c r="CO130" s="559">
        <f>CC130</f>
        <v>0</v>
      </c>
      <c r="CP130" s="1957" t="s">
        <v>302</v>
      </c>
      <c r="CQ130" s="1958"/>
      <c r="CT130" s="790">
        <v>4</v>
      </c>
      <c r="CU130" s="1931" t="s">
        <v>550</v>
      </c>
      <c r="CV130" s="1932"/>
      <c r="CW130" s="1932"/>
      <c r="CX130" s="1932"/>
      <c r="CY130" s="1933"/>
      <c r="CZ130" s="1167" t="s">
        <v>575</v>
      </c>
      <c r="DA130" s="559">
        <f>CO130</f>
        <v>0</v>
      </c>
      <c r="DB130" s="1957" t="s">
        <v>302</v>
      </c>
      <c r="DC130" s="1958"/>
      <c r="DF130" s="790">
        <v>4</v>
      </c>
      <c r="DG130" s="1931" t="s">
        <v>550</v>
      </c>
      <c r="DH130" s="1932"/>
      <c r="DI130" s="1932"/>
      <c r="DJ130" s="1932"/>
      <c r="DK130" s="1933"/>
      <c r="DL130" s="1167" t="s">
        <v>575</v>
      </c>
      <c r="DM130" s="559">
        <f>DA130</f>
        <v>0</v>
      </c>
      <c r="DN130" s="1957" t="s">
        <v>302</v>
      </c>
      <c r="DO130" s="1958"/>
      <c r="DR130" s="790">
        <v>4</v>
      </c>
      <c r="DS130" s="1931" t="s">
        <v>550</v>
      </c>
      <c r="DT130" s="1932"/>
      <c r="DU130" s="1932"/>
      <c r="DV130" s="1932"/>
      <c r="DW130" s="1933"/>
      <c r="DX130" s="1167" t="s">
        <v>575</v>
      </c>
      <c r="DY130" s="559">
        <f>DM130</f>
        <v>0</v>
      </c>
      <c r="DZ130" s="1957" t="s">
        <v>302</v>
      </c>
      <c r="EA130" s="1958"/>
      <c r="ED130" s="790">
        <v>4</v>
      </c>
      <c r="EE130" s="1931" t="s">
        <v>550</v>
      </c>
      <c r="EF130" s="1932"/>
      <c r="EG130" s="1932"/>
      <c r="EH130" s="1932"/>
      <c r="EI130" s="1933"/>
      <c r="EJ130" s="1167" t="s">
        <v>575</v>
      </c>
      <c r="EK130" s="559">
        <f>DY130</f>
        <v>0</v>
      </c>
      <c r="EL130" s="1957" t="s">
        <v>302</v>
      </c>
      <c r="EM130" s="1958"/>
      <c r="EP130" s="790">
        <v>4</v>
      </c>
      <c r="EQ130" s="1931" t="s">
        <v>550</v>
      </c>
      <c r="ER130" s="1932"/>
      <c r="ES130" s="1932"/>
      <c r="ET130" s="1932"/>
      <c r="EU130" s="1933"/>
      <c r="EV130" s="1167" t="s">
        <v>575</v>
      </c>
      <c r="EW130" s="559">
        <f>EK130</f>
        <v>0</v>
      </c>
      <c r="EX130" s="1957" t="s">
        <v>302</v>
      </c>
      <c r="EY130" s="1958"/>
      <c r="FB130" s="790">
        <v>4</v>
      </c>
      <c r="FC130" s="1931" t="s">
        <v>550</v>
      </c>
      <c r="FD130" s="1932"/>
      <c r="FE130" s="1932"/>
      <c r="FF130" s="1932"/>
      <c r="FG130" s="1933"/>
      <c r="FH130" s="1167" t="s">
        <v>575</v>
      </c>
      <c r="FI130" s="559">
        <f>EW130</f>
        <v>0</v>
      </c>
      <c r="FJ130" s="1957" t="s">
        <v>302</v>
      </c>
      <c r="FK130" s="1958"/>
      <c r="FN130" s="790">
        <v>4</v>
      </c>
      <c r="FO130" s="1931" t="s">
        <v>550</v>
      </c>
      <c r="FP130" s="1932"/>
      <c r="FQ130" s="1932"/>
      <c r="FR130" s="1932"/>
      <c r="FS130" s="1933"/>
      <c r="FT130" s="1167" t="s">
        <v>575</v>
      </c>
      <c r="FU130" s="559">
        <f>'1.10. OZE'!T145</f>
        <v>0</v>
      </c>
      <c r="FV130" s="1957" t="s">
        <v>302</v>
      </c>
      <c r="FW130" s="1958"/>
      <c r="FZ130" s="790">
        <v>4</v>
      </c>
      <c r="GA130" s="1931" t="s">
        <v>550</v>
      </c>
      <c r="GB130" s="1932"/>
      <c r="GC130" s="1932"/>
      <c r="GD130" s="1932"/>
      <c r="GE130" s="1933"/>
      <c r="GF130" s="1167" t="s">
        <v>575</v>
      </c>
      <c r="GG130" s="559">
        <f>FU130</f>
        <v>0</v>
      </c>
      <c r="GH130" s="1957" t="s">
        <v>302</v>
      </c>
      <c r="GI130" s="1958"/>
      <c r="GL130" s="790">
        <v>4</v>
      </c>
      <c r="GM130" s="1931" t="s">
        <v>550</v>
      </c>
      <c r="GN130" s="1932"/>
      <c r="GO130" s="1932"/>
      <c r="GP130" s="1932"/>
      <c r="GQ130" s="1933"/>
      <c r="GR130" s="1167" t="s">
        <v>575</v>
      </c>
      <c r="GS130" s="559">
        <f>GG130</f>
        <v>0</v>
      </c>
      <c r="GT130" s="1957" t="s">
        <v>302</v>
      </c>
      <c r="GU130" s="1958"/>
      <c r="GW130" t="s">
        <v>576</v>
      </c>
    </row>
    <row r="131" spans="2:205" s="1178" customFormat="1" ht="15" customHeight="1" thickBot="1">
      <c r="B131" s="84"/>
      <c r="M131" s="1180"/>
      <c r="N131" s="69"/>
      <c r="Z131" s="69"/>
      <c r="AL131" s="69"/>
      <c r="AX131" s="69"/>
      <c r="AY131" s="1224"/>
      <c r="BJ131" s="69"/>
      <c r="BK131" s="1224"/>
      <c r="BV131" s="69"/>
      <c r="CH131" s="69"/>
      <c r="CT131" s="69"/>
      <c r="DF131" s="69"/>
      <c r="DR131" s="69"/>
      <c r="ED131" s="69"/>
      <c r="EP131" s="69"/>
      <c r="FB131" s="69"/>
      <c r="FN131" s="69"/>
      <c r="FZ131" s="69"/>
      <c r="GL131" s="69"/>
    </row>
    <row r="132" spans="2:205" s="1178" customFormat="1" ht="15" customHeight="1" thickBot="1">
      <c r="B132" s="1959" t="s">
        <v>183</v>
      </c>
      <c r="C132" s="1960"/>
      <c r="D132" s="1896" t="s">
        <v>577</v>
      </c>
      <c r="E132" s="1961" t="s">
        <v>578</v>
      </c>
      <c r="F132" s="1962"/>
      <c r="G132" s="1963" t="s">
        <v>579</v>
      </c>
      <c r="H132" s="1962"/>
      <c r="I132" s="1963" t="s">
        <v>580</v>
      </c>
      <c r="J132" s="1961"/>
      <c r="K132" s="1962"/>
      <c r="L132" s="1187"/>
      <c r="M132" s="1180"/>
      <c r="N132" s="1959" t="s">
        <v>183</v>
      </c>
      <c r="O132" s="1960"/>
      <c r="P132" s="1896" t="s">
        <v>577</v>
      </c>
      <c r="Q132" s="1961" t="s">
        <v>578</v>
      </c>
      <c r="R132" s="1962"/>
      <c r="S132" s="1963" t="s">
        <v>579</v>
      </c>
      <c r="T132" s="1962"/>
      <c r="U132" s="1963" t="s">
        <v>580</v>
      </c>
      <c r="V132" s="1961"/>
      <c r="W132" s="1962"/>
      <c r="X132" s="1187"/>
      <c r="Z132" s="1959" t="s">
        <v>183</v>
      </c>
      <c r="AA132" s="1960"/>
      <c r="AB132" s="1206" t="s">
        <v>577</v>
      </c>
      <c r="AC132" s="1961" t="s">
        <v>578</v>
      </c>
      <c r="AD132" s="1962"/>
      <c r="AE132" s="1963" t="s">
        <v>579</v>
      </c>
      <c r="AF132" s="1962"/>
      <c r="AG132" s="1963" t="s">
        <v>580</v>
      </c>
      <c r="AH132" s="1961"/>
      <c r="AI132" s="1962"/>
      <c r="AJ132" s="1187"/>
      <c r="AL132" s="1959" t="s">
        <v>183</v>
      </c>
      <c r="AM132" s="1960"/>
      <c r="AN132" s="1206" t="s">
        <v>577</v>
      </c>
      <c r="AO132" s="1961" t="s">
        <v>578</v>
      </c>
      <c r="AP132" s="1962"/>
      <c r="AQ132" s="1963" t="s">
        <v>579</v>
      </c>
      <c r="AR132" s="1962"/>
      <c r="AS132" s="1963" t="s">
        <v>580</v>
      </c>
      <c r="AT132" s="1961"/>
      <c r="AU132" s="1962"/>
      <c r="AV132" s="1187"/>
      <c r="AX132" s="1959" t="s">
        <v>183</v>
      </c>
      <c r="AY132" s="1960"/>
      <c r="AZ132" s="1206" t="s">
        <v>577</v>
      </c>
      <c r="BA132" s="1961" t="s">
        <v>578</v>
      </c>
      <c r="BB132" s="1962"/>
      <c r="BC132" s="1963" t="s">
        <v>579</v>
      </c>
      <c r="BD132" s="1962"/>
      <c r="BE132" s="1963" t="s">
        <v>580</v>
      </c>
      <c r="BF132" s="1961"/>
      <c r="BG132" s="1962"/>
      <c r="BH132" s="1187"/>
      <c r="BJ132" s="1959" t="s">
        <v>183</v>
      </c>
      <c r="BK132" s="1960"/>
      <c r="BL132" s="1206" t="s">
        <v>577</v>
      </c>
      <c r="BM132" s="1961" t="s">
        <v>578</v>
      </c>
      <c r="BN132" s="1962"/>
      <c r="BO132" s="1963" t="s">
        <v>579</v>
      </c>
      <c r="BP132" s="1962"/>
      <c r="BQ132" s="1963" t="s">
        <v>580</v>
      </c>
      <c r="BR132" s="1961"/>
      <c r="BS132" s="1962"/>
      <c r="BT132" s="1187"/>
      <c r="BV132" s="1959" t="s">
        <v>183</v>
      </c>
      <c r="BW132" s="1960"/>
      <c r="BX132" s="1206" t="s">
        <v>577</v>
      </c>
      <c r="BY132" s="1961" t="s">
        <v>578</v>
      </c>
      <c r="BZ132" s="1962"/>
      <c r="CA132" s="1963" t="s">
        <v>579</v>
      </c>
      <c r="CB132" s="1962"/>
      <c r="CC132" s="1963" t="s">
        <v>580</v>
      </c>
      <c r="CD132" s="1961"/>
      <c r="CE132" s="1962"/>
      <c r="CF132" s="1187"/>
      <c r="CH132" s="1959" t="s">
        <v>183</v>
      </c>
      <c r="CI132" s="1960"/>
      <c r="CJ132" s="1206" t="s">
        <v>577</v>
      </c>
      <c r="CK132" s="1961" t="s">
        <v>578</v>
      </c>
      <c r="CL132" s="1962"/>
      <c r="CM132" s="1963" t="s">
        <v>579</v>
      </c>
      <c r="CN132" s="1962"/>
      <c r="CO132" s="1963" t="s">
        <v>580</v>
      </c>
      <c r="CP132" s="1961"/>
      <c r="CQ132" s="1962"/>
      <c r="CR132" s="1187"/>
      <c r="CT132" s="1959" t="s">
        <v>183</v>
      </c>
      <c r="CU132" s="1960"/>
      <c r="CV132" s="1206" t="s">
        <v>577</v>
      </c>
      <c r="CW132" s="1961" t="s">
        <v>578</v>
      </c>
      <c r="CX132" s="1962"/>
      <c r="CY132" s="1963" t="s">
        <v>579</v>
      </c>
      <c r="CZ132" s="1962"/>
      <c r="DA132" s="1963" t="s">
        <v>580</v>
      </c>
      <c r="DB132" s="1961"/>
      <c r="DC132" s="1962"/>
      <c r="DD132" s="1187"/>
      <c r="DF132" s="1959" t="s">
        <v>183</v>
      </c>
      <c r="DG132" s="1960"/>
      <c r="DH132" s="1206" t="s">
        <v>577</v>
      </c>
      <c r="DI132" s="1961" t="s">
        <v>578</v>
      </c>
      <c r="DJ132" s="1962"/>
      <c r="DK132" s="1963" t="s">
        <v>579</v>
      </c>
      <c r="DL132" s="1962"/>
      <c r="DM132" s="1963" t="s">
        <v>580</v>
      </c>
      <c r="DN132" s="1961"/>
      <c r="DO132" s="1962"/>
      <c r="DP132" s="1187"/>
      <c r="DR132" s="1959" t="s">
        <v>183</v>
      </c>
      <c r="DS132" s="1960"/>
      <c r="DT132" s="1206" t="s">
        <v>577</v>
      </c>
      <c r="DU132" s="1961" t="s">
        <v>578</v>
      </c>
      <c r="DV132" s="1962"/>
      <c r="DW132" s="1963" t="s">
        <v>579</v>
      </c>
      <c r="DX132" s="1962"/>
      <c r="DY132" s="1963" t="s">
        <v>580</v>
      </c>
      <c r="DZ132" s="1961"/>
      <c r="EA132" s="1962"/>
      <c r="EB132" s="1187"/>
      <c r="ED132" s="1959" t="s">
        <v>183</v>
      </c>
      <c r="EE132" s="1960"/>
      <c r="EF132" s="1206" t="s">
        <v>577</v>
      </c>
      <c r="EG132" s="1961" t="s">
        <v>578</v>
      </c>
      <c r="EH132" s="1962"/>
      <c r="EI132" s="1963" t="s">
        <v>579</v>
      </c>
      <c r="EJ132" s="1962"/>
      <c r="EK132" s="1963" t="s">
        <v>580</v>
      </c>
      <c r="EL132" s="1961"/>
      <c r="EM132" s="1962"/>
      <c r="EN132" s="1187"/>
      <c r="EP132" s="1959" t="s">
        <v>183</v>
      </c>
      <c r="EQ132" s="1960"/>
      <c r="ER132" s="1206" t="s">
        <v>577</v>
      </c>
      <c r="ES132" s="1961" t="s">
        <v>578</v>
      </c>
      <c r="ET132" s="1962"/>
      <c r="EU132" s="1963" t="s">
        <v>579</v>
      </c>
      <c r="EV132" s="1962"/>
      <c r="EW132" s="1963" t="s">
        <v>580</v>
      </c>
      <c r="EX132" s="1961"/>
      <c r="EY132" s="1962"/>
      <c r="EZ132" s="1187"/>
      <c r="FB132" s="1959" t="s">
        <v>183</v>
      </c>
      <c r="FC132" s="1960"/>
      <c r="FD132" s="1206" t="s">
        <v>577</v>
      </c>
      <c r="FE132" s="1961" t="s">
        <v>578</v>
      </c>
      <c r="FF132" s="1962"/>
      <c r="FG132" s="1963" t="s">
        <v>579</v>
      </c>
      <c r="FH132" s="1962"/>
      <c r="FI132" s="1963" t="s">
        <v>580</v>
      </c>
      <c r="FJ132" s="1961"/>
      <c r="FK132" s="1962"/>
      <c r="FL132" s="1187"/>
      <c r="FN132" s="1959" t="s">
        <v>183</v>
      </c>
      <c r="FO132" s="1960"/>
      <c r="FP132" s="1206" t="s">
        <v>577</v>
      </c>
      <c r="FQ132" s="1961" t="s">
        <v>578</v>
      </c>
      <c r="FR132" s="1962"/>
      <c r="FS132" s="1963" t="s">
        <v>579</v>
      </c>
      <c r="FT132" s="1962"/>
      <c r="FU132" s="1963" t="s">
        <v>580</v>
      </c>
      <c r="FV132" s="1961"/>
      <c r="FW132" s="1962"/>
      <c r="FX132" s="1187"/>
      <c r="FZ132" s="1959" t="s">
        <v>183</v>
      </c>
      <c r="GA132" s="1960"/>
      <c r="GB132" s="1206" t="s">
        <v>577</v>
      </c>
      <c r="GC132" s="1961" t="s">
        <v>578</v>
      </c>
      <c r="GD132" s="1962"/>
      <c r="GE132" s="1963" t="s">
        <v>579</v>
      </c>
      <c r="GF132" s="1962"/>
      <c r="GG132" s="1963" t="s">
        <v>580</v>
      </c>
      <c r="GH132" s="1961"/>
      <c r="GI132" s="1962"/>
      <c r="GJ132" s="1187"/>
      <c r="GL132" s="1959" t="s">
        <v>183</v>
      </c>
      <c r="GM132" s="1960"/>
      <c r="GN132" s="1206" t="s">
        <v>577</v>
      </c>
      <c r="GO132" s="1961" t="s">
        <v>578</v>
      </c>
      <c r="GP132" s="1962"/>
      <c r="GQ132" s="1963" t="s">
        <v>579</v>
      </c>
      <c r="GR132" s="1962"/>
      <c r="GS132" s="1963" t="s">
        <v>580</v>
      </c>
      <c r="GT132" s="1961"/>
      <c r="GU132" s="1962"/>
      <c r="GV132" s="1187"/>
    </row>
    <row r="133" spans="2:205" s="1178" customFormat="1" ht="15" customHeight="1">
      <c r="B133" s="1892" t="s">
        <v>581</v>
      </c>
      <c r="C133" s="1893"/>
      <c r="D133" s="1897"/>
      <c r="E133" s="1207" t="s">
        <v>582</v>
      </c>
      <c r="F133" s="1208" t="s">
        <v>583</v>
      </c>
      <c r="G133" s="1209" t="s">
        <v>584</v>
      </c>
      <c r="H133" s="1210" t="s">
        <v>585</v>
      </c>
      <c r="I133" s="1898" t="s">
        <v>586</v>
      </c>
      <c r="J133" s="1207" t="s">
        <v>587</v>
      </c>
      <c r="K133" s="1210" t="s">
        <v>588</v>
      </c>
      <c r="L133" s="1187"/>
      <c r="M133" s="1180"/>
      <c r="N133" s="1892" t="s">
        <v>581</v>
      </c>
      <c r="O133" s="1893"/>
      <c r="P133" s="1897"/>
      <c r="Q133" s="1207" t="s">
        <v>582</v>
      </c>
      <c r="R133" s="1208" t="s">
        <v>583</v>
      </c>
      <c r="S133" s="1209" t="s">
        <v>584</v>
      </c>
      <c r="T133" s="1210" t="s">
        <v>585</v>
      </c>
      <c r="U133" s="1898" t="s">
        <v>586</v>
      </c>
      <c r="V133" s="1207" t="s">
        <v>587</v>
      </c>
      <c r="W133" s="1210" t="s">
        <v>588</v>
      </c>
      <c r="X133" s="1187"/>
      <c r="Z133" s="1892" t="s">
        <v>581</v>
      </c>
      <c r="AA133" s="1893"/>
      <c r="AB133" s="1211"/>
      <c r="AC133" s="1207" t="s">
        <v>582</v>
      </c>
      <c r="AD133" s="1208" t="s">
        <v>583</v>
      </c>
      <c r="AE133" s="1209" t="s">
        <v>584</v>
      </c>
      <c r="AF133" s="1210" t="s">
        <v>585</v>
      </c>
      <c r="AG133" s="1212" t="s">
        <v>589</v>
      </c>
      <c r="AH133" s="1207" t="s">
        <v>587</v>
      </c>
      <c r="AI133" s="1210" t="s">
        <v>588</v>
      </c>
      <c r="AJ133" s="1187"/>
      <c r="AL133" s="1892" t="s">
        <v>581</v>
      </c>
      <c r="AM133" s="1893"/>
      <c r="AN133" s="1211"/>
      <c r="AO133" s="1207" t="s">
        <v>582</v>
      </c>
      <c r="AP133" s="1208" t="s">
        <v>583</v>
      </c>
      <c r="AQ133" s="1209" t="s">
        <v>584</v>
      </c>
      <c r="AR133" s="1210" t="s">
        <v>585</v>
      </c>
      <c r="AS133" s="1212" t="s">
        <v>589</v>
      </c>
      <c r="AT133" s="1207" t="s">
        <v>587</v>
      </c>
      <c r="AU133" s="1210" t="s">
        <v>588</v>
      </c>
      <c r="AV133" s="1187"/>
      <c r="AX133" s="1892" t="s">
        <v>581</v>
      </c>
      <c r="AY133" s="1893"/>
      <c r="AZ133" s="1211"/>
      <c r="BA133" s="1207" t="s">
        <v>582</v>
      </c>
      <c r="BB133" s="1208" t="s">
        <v>583</v>
      </c>
      <c r="BC133" s="1209" t="s">
        <v>584</v>
      </c>
      <c r="BD133" s="1210" t="s">
        <v>585</v>
      </c>
      <c r="BE133" s="1212" t="s">
        <v>589</v>
      </c>
      <c r="BF133" s="1207" t="s">
        <v>587</v>
      </c>
      <c r="BG133" s="1210" t="s">
        <v>588</v>
      </c>
      <c r="BH133" s="1187"/>
      <c r="BJ133" s="1892" t="s">
        <v>581</v>
      </c>
      <c r="BK133" s="1893"/>
      <c r="BL133" s="1211"/>
      <c r="BM133" s="1207" t="s">
        <v>582</v>
      </c>
      <c r="BN133" s="1208" t="s">
        <v>583</v>
      </c>
      <c r="BO133" s="1209" t="s">
        <v>584</v>
      </c>
      <c r="BP133" s="1210" t="s">
        <v>585</v>
      </c>
      <c r="BQ133" s="1212" t="s">
        <v>589</v>
      </c>
      <c r="BR133" s="1207" t="s">
        <v>587</v>
      </c>
      <c r="BS133" s="1210" t="s">
        <v>588</v>
      </c>
      <c r="BT133" s="1187"/>
      <c r="BV133" s="1892" t="s">
        <v>581</v>
      </c>
      <c r="BW133" s="1893"/>
      <c r="BX133" s="1211"/>
      <c r="BY133" s="1207" t="s">
        <v>582</v>
      </c>
      <c r="BZ133" s="1208" t="s">
        <v>583</v>
      </c>
      <c r="CA133" s="1209" t="s">
        <v>584</v>
      </c>
      <c r="CB133" s="1210" t="s">
        <v>585</v>
      </c>
      <c r="CC133" s="1212" t="s">
        <v>589</v>
      </c>
      <c r="CD133" s="1207" t="s">
        <v>587</v>
      </c>
      <c r="CE133" s="1210" t="s">
        <v>588</v>
      </c>
      <c r="CF133" s="1187"/>
      <c r="CH133" s="1892" t="s">
        <v>581</v>
      </c>
      <c r="CI133" s="1893"/>
      <c r="CJ133" s="1211"/>
      <c r="CK133" s="1207" t="s">
        <v>582</v>
      </c>
      <c r="CL133" s="1208" t="s">
        <v>583</v>
      </c>
      <c r="CM133" s="1209" t="s">
        <v>584</v>
      </c>
      <c r="CN133" s="1210" t="s">
        <v>585</v>
      </c>
      <c r="CO133" s="1212" t="s">
        <v>589</v>
      </c>
      <c r="CP133" s="1207" t="s">
        <v>587</v>
      </c>
      <c r="CQ133" s="1210" t="s">
        <v>588</v>
      </c>
      <c r="CR133" s="1187"/>
      <c r="CT133" s="1892" t="s">
        <v>581</v>
      </c>
      <c r="CU133" s="1893"/>
      <c r="CV133" s="1211"/>
      <c r="CW133" s="1207" t="s">
        <v>582</v>
      </c>
      <c r="CX133" s="1208" t="s">
        <v>583</v>
      </c>
      <c r="CY133" s="1209" t="s">
        <v>584</v>
      </c>
      <c r="CZ133" s="1210" t="s">
        <v>585</v>
      </c>
      <c r="DA133" s="1212" t="s">
        <v>589</v>
      </c>
      <c r="DB133" s="1207" t="s">
        <v>587</v>
      </c>
      <c r="DC133" s="1210" t="s">
        <v>588</v>
      </c>
      <c r="DD133" s="1187"/>
      <c r="DF133" s="1892" t="s">
        <v>581</v>
      </c>
      <c r="DG133" s="1893"/>
      <c r="DH133" s="1211"/>
      <c r="DI133" s="1207" t="s">
        <v>582</v>
      </c>
      <c r="DJ133" s="1208" t="s">
        <v>583</v>
      </c>
      <c r="DK133" s="1209" t="s">
        <v>584</v>
      </c>
      <c r="DL133" s="1210" t="s">
        <v>585</v>
      </c>
      <c r="DM133" s="1212" t="s">
        <v>589</v>
      </c>
      <c r="DN133" s="1207" t="s">
        <v>587</v>
      </c>
      <c r="DO133" s="1210" t="s">
        <v>588</v>
      </c>
      <c r="DP133" s="1187"/>
      <c r="DR133" s="1892" t="s">
        <v>581</v>
      </c>
      <c r="DS133" s="1893"/>
      <c r="DT133" s="1211"/>
      <c r="DU133" s="1207" t="s">
        <v>582</v>
      </c>
      <c r="DV133" s="1208" t="s">
        <v>583</v>
      </c>
      <c r="DW133" s="1209" t="s">
        <v>584</v>
      </c>
      <c r="DX133" s="1210" t="s">
        <v>585</v>
      </c>
      <c r="DY133" s="1212" t="s">
        <v>589</v>
      </c>
      <c r="DZ133" s="1207" t="s">
        <v>587</v>
      </c>
      <c r="EA133" s="1210" t="s">
        <v>588</v>
      </c>
      <c r="EB133" s="1187"/>
      <c r="ED133" s="1892" t="s">
        <v>581</v>
      </c>
      <c r="EE133" s="1893"/>
      <c r="EF133" s="1211"/>
      <c r="EG133" s="1207" t="s">
        <v>582</v>
      </c>
      <c r="EH133" s="1208" t="s">
        <v>583</v>
      </c>
      <c r="EI133" s="1209" t="s">
        <v>584</v>
      </c>
      <c r="EJ133" s="1210" t="s">
        <v>585</v>
      </c>
      <c r="EK133" s="1212" t="s">
        <v>589</v>
      </c>
      <c r="EL133" s="1207" t="s">
        <v>587</v>
      </c>
      <c r="EM133" s="1210" t="s">
        <v>588</v>
      </c>
      <c r="EN133" s="1187"/>
      <c r="EP133" s="1892" t="s">
        <v>581</v>
      </c>
      <c r="EQ133" s="1893"/>
      <c r="ER133" s="1211"/>
      <c r="ES133" s="1207" t="s">
        <v>582</v>
      </c>
      <c r="ET133" s="1208" t="s">
        <v>583</v>
      </c>
      <c r="EU133" s="1209" t="s">
        <v>584</v>
      </c>
      <c r="EV133" s="1210" t="s">
        <v>585</v>
      </c>
      <c r="EW133" s="1212" t="s">
        <v>589</v>
      </c>
      <c r="EX133" s="1207" t="s">
        <v>587</v>
      </c>
      <c r="EY133" s="1210" t="s">
        <v>588</v>
      </c>
      <c r="EZ133" s="1187"/>
      <c r="FB133" s="1892" t="s">
        <v>581</v>
      </c>
      <c r="FC133" s="1893"/>
      <c r="FD133" s="1211"/>
      <c r="FE133" s="1207" t="s">
        <v>582</v>
      </c>
      <c r="FF133" s="1208" t="s">
        <v>583</v>
      </c>
      <c r="FG133" s="1209" t="s">
        <v>584</v>
      </c>
      <c r="FH133" s="1210" t="s">
        <v>585</v>
      </c>
      <c r="FI133" s="1212" t="s">
        <v>589</v>
      </c>
      <c r="FJ133" s="1207" t="s">
        <v>587</v>
      </c>
      <c r="FK133" s="1210" t="s">
        <v>588</v>
      </c>
      <c r="FL133" s="1187"/>
      <c r="FN133" s="1892" t="s">
        <v>581</v>
      </c>
      <c r="FO133" s="1893"/>
      <c r="FP133" s="1211"/>
      <c r="FQ133" s="1207" t="s">
        <v>582</v>
      </c>
      <c r="FR133" s="1208" t="s">
        <v>583</v>
      </c>
      <c r="FS133" s="1209" t="s">
        <v>584</v>
      </c>
      <c r="FT133" s="1210" t="s">
        <v>585</v>
      </c>
      <c r="FU133" s="1212" t="s">
        <v>589</v>
      </c>
      <c r="FV133" s="1207" t="s">
        <v>587</v>
      </c>
      <c r="FW133" s="1210" t="s">
        <v>588</v>
      </c>
      <c r="FX133" s="1187"/>
      <c r="FZ133" s="1892" t="s">
        <v>581</v>
      </c>
      <c r="GA133" s="1893"/>
      <c r="GB133" s="1211"/>
      <c r="GC133" s="1207" t="s">
        <v>582</v>
      </c>
      <c r="GD133" s="1208" t="s">
        <v>583</v>
      </c>
      <c r="GE133" s="1209" t="s">
        <v>584</v>
      </c>
      <c r="GF133" s="1210" t="s">
        <v>585</v>
      </c>
      <c r="GG133" s="1212" t="s">
        <v>589</v>
      </c>
      <c r="GH133" s="1207" t="s">
        <v>587</v>
      </c>
      <c r="GI133" s="1210" t="s">
        <v>588</v>
      </c>
      <c r="GJ133" s="1187"/>
      <c r="GL133" s="1892" t="s">
        <v>581</v>
      </c>
      <c r="GM133" s="1893"/>
      <c r="GN133" s="1211"/>
      <c r="GO133" s="1207" t="s">
        <v>582</v>
      </c>
      <c r="GP133" s="1208" t="s">
        <v>583</v>
      </c>
      <c r="GQ133" s="1209" t="s">
        <v>584</v>
      </c>
      <c r="GR133" s="1210" t="s">
        <v>585</v>
      </c>
      <c r="GS133" s="1212" t="s">
        <v>589</v>
      </c>
      <c r="GT133" s="1207" t="s">
        <v>587</v>
      </c>
      <c r="GU133" s="1210" t="s">
        <v>588</v>
      </c>
      <c r="GV133" s="1187"/>
    </row>
    <row r="134" spans="2:205" s="1178" customFormat="1" ht="15" customHeight="1" thickBot="1">
      <c r="B134" s="1894"/>
      <c r="C134" s="1895"/>
      <c r="D134" s="1213" t="s">
        <v>257</v>
      </c>
      <c r="E134" s="1212" t="s">
        <v>302</v>
      </c>
      <c r="F134" s="1214" t="s">
        <v>396</v>
      </c>
      <c r="G134" s="1215" t="s">
        <v>302</v>
      </c>
      <c r="H134" s="1214" t="s">
        <v>396</v>
      </c>
      <c r="I134" s="1899"/>
      <c r="J134" s="1212" t="s">
        <v>302</v>
      </c>
      <c r="K134" s="1214" t="s">
        <v>396</v>
      </c>
      <c r="L134" s="1187"/>
      <c r="M134" s="1180"/>
      <c r="N134" s="1894"/>
      <c r="O134" s="1895"/>
      <c r="P134" s="1213" t="s">
        <v>257</v>
      </c>
      <c r="Q134" s="1212" t="s">
        <v>302</v>
      </c>
      <c r="R134" s="1214" t="s">
        <v>396</v>
      </c>
      <c r="S134" s="1215" t="s">
        <v>302</v>
      </c>
      <c r="T134" s="1214" t="s">
        <v>396</v>
      </c>
      <c r="U134" s="1899"/>
      <c r="V134" s="1212" t="s">
        <v>302</v>
      </c>
      <c r="W134" s="1214" t="s">
        <v>396</v>
      </c>
      <c r="X134" s="1187"/>
      <c r="Z134" s="1894"/>
      <c r="AA134" s="1895"/>
      <c r="AB134" s="1213" t="s">
        <v>257</v>
      </c>
      <c r="AC134" s="1212" t="s">
        <v>302</v>
      </c>
      <c r="AD134" s="1214" t="s">
        <v>396</v>
      </c>
      <c r="AE134" s="1215" t="s">
        <v>302</v>
      </c>
      <c r="AF134" s="1214" t="s">
        <v>396</v>
      </c>
      <c r="AG134" s="1216" t="s">
        <v>590</v>
      </c>
      <c r="AH134" s="1212" t="s">
        <v>302</v>
      </c>
      <c r="AI134" s="1214" t="s">
        <v>396</v>
      </c>
      <c r="AJ134" s="1187"/>
      <c r="AL134" s="1894"/>
      <c r="AM134" s="1895"/>
      <c r="AN134" s="1213" t="s">
        <v>257</v>
      </c>
      <c r="AO134" s="1212" t="s">
        <v>302</v>
      </c>
      <c r="AP134" s="1214" t="s">
        <v>396</v>
      </c>
      <c r="AQ134" s="1215" t="s">
        <v>302</v>
      </c>
      <c r="AR134" s="1214" t="s">
        <v>396</v>
      </c>
      <c r="AS134" s="1216" t="s">
        <v>590</v>
      </c>
      <c r="AT134" s="1212" t="s">
        <v>302</v>
      </c>
      <c r="AU134" s="1214" t="s">
        <v>396</v>
      </c>
      <c r="AV134" s="1187"/>
      <c r="AX134" s="1894"/>
      <c r="AY134" s="1895"/>
      <c r="AZ134" s="1213" t="s">
        <v>257</v>
      </c>
      <c r="BA134" s="1212" t="s">
        <v>302</v>
      </c>
      <c r="BB134" s="1214" t="s">
        <v>396</v>
      </c>
      <c r="BC134" s="1215" t="s">
        <v>302</v>
      </c>
      <c r="BD134" s="1214" t="s">
        <v>396</v>
      </c>
      <c r="BE134" s="1216" t="s">
        <v>590</v>
      </c>
      <c r="BF134" s="1212" t="s">
        <v>302</v>
      </c>
      <c r="BG134" s="1214" t="s">
        <v>396</v>
      </c>
      <c r="BH134" s="1187"/>
      <c r="BJ134" s="1894"/>
      <c r="BK134" s="1895"/>
      <c r="BL134" s="1213" t="s">
        <v>257</v>
      </c>
      <c r="BM134" s="1212" t="s">
        <v>302</v>
      </c>
      <c r="BN134" s="1214" t="s">
        <v>396</v>
      </c>
      <c r="BO134" s="1215" t="s">
        <v>302</v>
      </c>
      <c r="BP134" s="1214" t="s">
        <v>396</v>
      </c>
      <c r="BQ134" s="1216" t="s">
        <v>590</v>
      </c>
      <c r="BR134" s="1212" t="s">
        <v>302</v>
      </c>
      <c r="BS134" s="1214" t="s">
        <v>396</v>
      </c>
      <c r="BT134" s="1187"/>
      <c r="BV134" s="1894"/>
      <c r="BW134" s="1895"/>
      <c r="BX134" s="1213" t="s">
        <v>257</v>
      </c>
      <c r="BY134" s="1212" t="s">
        <v>302</v>
      </c>
      <c r="BZ134" s="1214" t="s">
        <v>396</v>
      </c>
      <c r="CA134" s="1215" t="s">
        <v>302</v>
      </c>
      <c r="CB134" s="1214" t="s">
        <v>396</v>
      </c>
      <c r="CC134" s="1216" t="s">
        <v>590</v>
      </c>
      <c r="CD134" s="1212" t="s">
        <v>302</v>
      </c>
      <c r="CE134" s="1214" t="s">
        <v>396</v>
      </c>
      <c r="CF134" s="1187"/>
      <c r="CH134" s="1894"/>
      <c r="CI134" s="1895"/>
      <c r="CJ134" s="1213" t="s">
        <v>257</v>
      </c>
      <c r="CK134" s="1212" t="s">
        <v>302</v>
      </c>
      <c r="CL134" s="1214" t="s">
        <v>396</v>
      </c>
      <c r="CM134" s="1215" t="s">
        <v>302</v>
      </c>
      <c r="CN134" s="1214" t="s">
        <v>396</v>
      </c>
      <c r="CO134" s="1216" t="s">
        <v>590</v>
      </c>
      <c r="CP134" s="1212" t="s">
        <v>302</v>
      </c>
      <c r="CQ134" s="1214" t="s">
        <v>396</v>
      </c>
      <c r="CR134" s="1187"/>
      <c r="CT134" s="1894"/>
      <c r="CU134" s="1895"/>
      <c r="CV134" s="1213" t="s">
        <v>257</v>
      </c>
      <c r="CW134" s="1212" t="s">
        <v>302</v>
      </c>
      <c r="CX134" s="1214" t="s">
        <v>396</v>
      </c>
      <c r="CY134" s="1215" t="s">
        <v>302</v>
      </c>
      <c r="CZ134" s="1214" t="s">
        <v>396</v>
      </c>
      <c r="DA134" s="1216" t="s">
        <v>590</v>
      </c>
      <c r="DB134" s="1212" t="s">
        <v>302</v>
      </c>
      <c r="DC134" s="1214" t="s">
        <v>396</v>
      </c>
      <c r="DD134" s="1187"/>
      <c r="DF134" s="1894"/>
      <c r="DG134" s="1895"/>
      <c r="DH134" s="1213" t="s">
        <v>257</v>
      </c>
      <c r="DI134" s="1212" t="s">
        <v>302</v>
      </c>
      <c r="DJ134" s="1214" t="s">
        <v>396</v>
      </c>
      <c r="DK134" s="1215" t="s">
        <v>302</v>
      </c>
      <c r="DL134" s="1214" t="s">
        <v>396</v>
      </c>
      <c r="DM134" s="1216" t="s">
        <v>590</v>
      </c>
      <c r="DN134" s="1212" t="s">
        <v>302</v>
      </c>
      <c r="DO134" s="1214" t="s">
        <v>396</v>
      </c>
      <c r="DP134" s="1187"/>
      <c r="DR134" s="1894"/>
      <c r="DS134" s="1895"/>
      <c r="DT134" s="1213" t="s">
        <v>257</v>
      </c>
      <c r="DU134" s="1212" t="s">
        <v>302</v>
      </c>
      <c r="DV134" s="1214" t="s">
        <v>396</v>
      </c>
      <c r="DW134" s="1215" t="s">
        <v>302</v>
      </c>
      <c r="DX134" s="1214" t="s">
        <v>396</v>
      </c>
      <c r="DY134" s="1216" t="s">
        <v>590</v>
      </c>
      <c r="DZ134" s="1212" t="s">
        <v>302</v>
      </c>
      <c r="EA134" s="1214" t="s">
        <v>396</v>
      </c>
      <c r="EB134" s="1187"/>
      <c r="ED134" s="1894"/>
      <c r="EE134" s="1895"/>
      <c r="EF134" s="1213" t="s">
        <v>257</v>
      </c>
      <c r="EG134" s="1212" t="s">
        <v>302</v>
      </c>
      <c r="EH134" s="1214" t="s">
        <v>396</v>
      </c>
      <c r="EI134" s="1215" t="s">
        <v>302</v>
      </c>
      <c r="EJ134" s="1214" t="s">
        <v>396</v>
      </c>
      <c r="EK134" s="1216" t="s">
        <v>590</v>
      </c>
      <c r="EL134" s="1212" t="s">
        <v>302</v>
      </c>
      <c r="EM134" s="1214" t="s">
        <v>396</v>
      </c>
      <c r="EN134" s="1187"/>
      <c r="EP134" s="1894"/>
      <c r="EQ134" s="1895"/>
      <c r="ER134" s="1213" t="s">
        <v>257</v>
      </c>
      <c r="ES134" s="1212" t="s">
        <v>302</v>
      </c>
      <c r="ET134" s="1214" t="s">
        <v>396</v>
      </c>
      <c r="EU134" s="1215" t="s">
        <v>302</v>
      </c>
      <c r="EV134" s="1214" t="s">
        <v>396</v>
      </c>
      <c r="EW134" s="1216" t="s">
        <v>590</v>
      </c>
      <c r="EX134" s="1212" t="s">
        <v>302</v>
      </c>
      <c r="EY134" s="1214" t="s">
        <v>396</v>
      </c>
      <c r="EZ134" s="1187"/>
      <c r="FB134" s="1894"/>
      <c r="FC134" s="1895"/>
      <c r="FD134" s="1213" t="s">
        <v>257</v>
      </c>
      <c r="FE134" s="1212" t="s">
        <v>302</v>
      </c>
      <c r="FF134" s="1214" t="s">
        <v>396</v>
      </c>
      <c r="FG134" s="1215" t="s">
        <v>302</v>
      </c>
      <c r="FH134" s="1214" t="s">
        <v>396</v>
      </c>
      <c r="FI134" s="1216" t="s">
        <v>590</v>
      </c>
      <c r="FJ134" s="1212" t="s">
        <v>302</v>
      </c>
      <c r="FK134" s="1214" t="s">
        <v>396</v>
      </c>
      <c r="FL134" s="1187"/>
      <c r="FN134" s="1894"/>
      <c r="FO134" s="1895"/>
      <c r="FP134" s="1213" t="s">
        <v>257</v>
      </c>
      <c r="FQ134" s="1212" t="s">
        <v>302</v>
      </c>
      <c r="FR134" s="1214" t="s">
        <v>396</v>
      </c>
      <c r="FS134" s="1215" t="s">
        <v>302</v>
      </c>
      <c r="FT134" s="1214" t="s">
        <v>396</v>
      </c>
      <c r="FU134" s="1216" t="s">
        <v>590</v>
      </c>
      <c r="FV134" s="1212" t="s">
        <v>302</v>
      </c>
      <c r="FW134" s="1214" t="s">
        <v>396</v>
      </c>
      <c r="FX134" s="1187"/>
      <c r="FZ134" s="1894"/>
      <c r="GA134" s="1895"/>
      <c r="GB134" s="1213" t="s">
        <v>257</v>
      </c>
      <c r="GC134" s="1212" t="s">
        <v>302</v>
      </c>
      <c r="GD134" s="1214" t="s">
        <v>396</v>
      </c>
      <c r="GE134" s="1215" t="s">
        <v>302</v>
      </c>
      <c r="GF134" s="1214" t="s">
        <v>396</v>
      </c>
      <c r="GG134" s="1216" t="s">
        <v>590</v>
      </c>
      <c r="GH134" s="1212" t="s">
        <v>302</v>
      </c>
      <c r="GI134" s="1214" t="s">
        <v>396</v>
      </c>
      <c r="GJ134" s="1187"/>
      <c r="GL134" s="1894"/>
      <c r="GM134" s="1895"/>
      <c r="GN134" s="1213" t="s">
        <v>257</v>
      </c>
      <c r="GO134" s="1212" t="s">
        <v>302</v>
      </c>
      <c r="GP134" s="1214" t="s">
        <v>396</v>
      </c>
      <c r="GQ134" s="1215" t="s">
        <v>302</v>
      </c>
      <c r="GR134" s="1214" t="s">
        <v>396</v>
      </c>
      <c r="GS134" s="1216" t="s">
        <v>590</v>
      </c>
      <c r="GT134" s="1212" t="s">
        <v>302</v>
      </c>
      <c r="GU134" s="1214" t="s">
        <v>396</v>
      </c>
      <c r="GV134" s="1187"/>
    </row>
    <row r="135" spans="2:205" s="1178" customFormat="1" ht="24" customHeight="1">
      <c r="B135" s="207">
        <v>1</v>
      </c>
      <c r="C135" s="1217" t="s">
        <v>591</v>
      </c>
      <c r="D135" s="1139">
        <f>I12</f>
        <v>0</v>
      </c>
      <c r="E135" s="973">
        <f>I13</f>
        <v>0</v>
      </c>
      <c r="F135" s="1141" t="e">
        <f>E135/$GS$6</f>
        <v>#DIV/0!</v>
      </c>
      <c r="G135" s="1140" t="e">
        <f>I17</f>
        <v>#DIV/0!</v>
      </c>
      <c r="H135" s="1141" t="e">
        <f>G135/$GS$6</f>
        <v>#DIV/0!</v>
      </c>
      <c r="I135" s="973"/>
      <c r="J135" s="527" t="e">
        <f t="shared" ref="J135:J146" si="96">G135*I135</f>
        <v>#DIV/0!</v>
      </c>
      <c r="K135" s="1141" t="e">
        <f>J135/I6</f>
        <v>#DIV/0!</v>
      </c>
      <c r="L135" s="1187"/>
      <c r="M135" s="1180"/>
      <c r="N135" s="207">
        <v>1</v>
      </c>
      <c r="O135" s="1217" t="s">
        <v>591</v>
      </c>
      <c r="P135" s="1139">
        <f>U12</f>
        <v>0</v>
      </c>
      <c r="Q135" s="973">
        <f>U13</f>
        <v>0</v>
      </c>
      <c r="R135" s="1141" t="e">
        <f>Q135/$GS$6</f>
        <v>#DIV/0!</v>
      </c>
      <c r="S135" s="1140" t="e">
        <f>U17</f>
        <v>#DIV/0!</v>
      </c>
      <c r="T135" s="1141" t="e">
        <f>S135/$GS$6</f>
        <v>#DIV/0!</v>
      </c>
      <c r="U135" s="973"/>
      <c r="V135" s="527" t="e">
        <f t="shared" ref="V135" si="97">S135*U135</f>
        <v>#DIV/0!</v>
      </c>
      <c r="W135" s="1141" t="e">
        <f>V135/U6</f>
        <v>#DIV/0!</v>
      </c>
      <c r="X135" s="1187"/>
      <c r="Z135" s="207">
        <v>1</v>
      </c>
      <c r="AA135" s="1217" t="s">
        <v>591</v>
      </c>
      <c r="AB135" s="1139">
        <f>AG12</f>
        <v>0</v>
      </c>
      <c r="AC135" s="973">
        <f>AG13</f>
        <v>0</v>
      </c>
      <c r="AD135" s="1141" t="e">
        <f>AC135/$GS$6</f>
        <v>#DIV/0!</v>
      </c>
      <c r="AE135" s="1140" t="e">
        <f>AG17</f>
        <v>#DIV/0!</v>
      </c>
      <c r="AF135" s="1141" t="e">
        <f>AE135/$GS$6</f>
        <v>#DIV/0!</v>
      </c>
      <c r="AG135" s="973"/>
      <c r="AH135" s="527" t="e">
        <f t="shared" ref="AH135:AH146" si="98">AE135*AG135</f>
        <v>#DIV/0!</v>
      </c>
      <c r="AI135" s="1141" t="e">
        <f>AH135/AG6</f>
        <v>#DIV/0!</v>
      </c>
      <c r="AJ135" s="1187"/>
      <c r="AL135" s="207">
        <v>1</v>
      </c>
      <c r="AM135" s="1217" t="s">
        <v>591</v>
      </c>
      <c r="AN135" s="1139">
        <f>AS12</f>
        <v>0</v>
      </c>
      <c r="AO135" s="973">
        <f>AS13</f>
        <v>0</v>
      </c>
      <c r="AP135" s="1141" t="e">
        <f>AO135/$GS$6</f>
        <v>#DIV/0!</v>
      </c>
      <c r="AQ135" s="1140" t="e">
        <f>AS17</f>
        <v>#DIV/0!</v>
      </c>
      <c r="AR135" s="1141" t="e">
        <f>AQ135/$GS$6</f>
        <v>#DIV/0!</v>
      </c>
      <c r="AS135" s="973"/>
      <c r="AT135" s="527" t="e">
        <f t="shared" ref="AT135:AT146" si="99">AQ135*AS135</f>
        <v>#DIV/0!</v>
      </c>
      <c r="AU135" s="1141" t="e">
        <f>AT135/AS6</f>
        <v>#DIV/0!</v>
      </c>
      <c r="AV135" s="1187"/>
      <c r="AX135" s="207">
        <v>1</v>
      </c>
      <c r="AY135" s="1217" t="s">
        <v>591</v>
      </c>
      <c r="AZ135" s="1139">
        <f>BE12</f>
        <v>0</v>
      </c>
      <c r="BA135" s="973">
        <f>BE13</f>
        <v>0</v>
      </c>
      <c r="BB135" s="1141" t="e">
        <f>BA135/$GS$6</f>
        <v>#DIV/0!</v>
      </c>
      <c r="BC135" s="1140" t="e">
        <f>BE17</f>
        <v>#DIV/0!</v>
      </c>
      <c r="BD135" s="1141" t="e">
        <f>BC135/$GS$6</f>
        <v>#DIV/0!</v>
      </c>
      <c r="BE135" s="973"/>
      <c r="BF135" s="527" t="e">
        <f t="shared" ref="BF135:BF146" si="100">BC135*BE135</f>
        <v>#DIV/0!</v>
      </c>
      <c r="BG135" s="1141" t="e">
        <f>BF135/BE6</f>
        <v>#DIV/0!</v>
      </c>
      <c r="BH135" s="1187"/>
      <c r="BJ135" s="207">
        <v>1</v>
      </c>
      <c r="BK135" s="1217" t="s">
        <v>591</v>
      </c>
      <c r="BL135" s="1139">
        <f>BQ12</f>
        <v>0</v>
      </c>
      <c r="BM135" s="973">
        <f>BQ13</f>
        <v>0</v>
      </c>
      <c r="BN135" s="1141" t="e">
        <f>BM135/$GS$6</f>
        <v>#DIV/0!</v>
      </c>
      <c r="BO135" s="1140" t="e">
        <f>BQ17</f>
        <v>#DIV/0!</v>
      </c>
      <c r="BP135" s="1141" t="e">
        <f>BO135/$GS$6</f>
        <v>#DIV/0!</v>
      </c>
      <c r="BQ135" s="973"/>
      <c r="BR135" s="527" t="e">
        <f t="shared" ref="BR135:BR146" si="101">BO135*BQ135</f>
        <v>#DIV/0!</v>
      </c>
      <c r="BS135" s="1141" t="e">
        <f>BR135/BQ6</f>
        <v>#DIV/0!</v>
      </c>
      <c r="BT135" s="1187"/>
      <c r="BV135" s="207">
        <v>1</v>
      </c>
      <c r="BW135" s="1217" t="s">
        <v>591</v>
      </c>
      <c r="BX135" s="1139">
        <f>CC12</f>
        <v>0</v>
      </c>
      <c r="BY135" s="973">
        <f>CC13</f>
        <v>0</v>
      </c>
      <c r="BZ135" s="1141" t="e">
        <f>BY135/$GS$6</f>
        <v>#DIV/0!</v>
      </c>
      <c r="CA135" s="1140" t="e">
        <f>CC17</f>
        <v>#DIV/0!</v>
      </c>
      <c r="CB135" s="1141" t="e">
        <f>CA135/$GS$6</f>
        <v>#DIV/0!</v>
      </c>
      <c r="CC135" s="973"/>
      <c r="CD135" s="527" t="e">
        <f t="shared" ref="CD135:CD146" si="102">CA135*CC135</f>
        <v>#DIV/0!</v>
      </c>
      <c r="CE135" s="1141" t="e">
        <f>CD135/CC6</f>
        <v>#DIV/0!</v>
      </c>
      <c r="CF135" s="1187"/>
      <c r="CH135" s="207">
        <v>1</v>
      </c>
      <c r="CI135" s="1217" t="s">
        <v>591</v>
      </c>
      <c r="CJ135" s="1139">
        <f>CO12</f>
        <v>0</v>
      </c>
      <c r="CK135" s="973">
        <f>CO13</f>
        <v>0</v>
      </c>
      <c r="CL135" s="1141" t="e">
        <f>CK135/$GS$6</f>
        <v>#DIV/0!</v>
      </c>
      <c r="CM135" s="1140">
        <f>CO17</f>
        <v>0</v>
      </c>
      <c r="CN135" s="1141" t="e">
        <f>CM135/$GS$6</f>
        <v>#DIV/0!</v>
      </c>
      <c r="CO135" s="973"/>
      <c r="CP135" s="527">
        <f t="shared" ref="CP135:CP146" si="103">CM135*CO135</f>
        <v>0</v>
      </c>
      <c r="CQ135" s="1141" t="e">
        <f>CP135/CO6</f>
        <v>#DIV/0!</v>
      </c>
      <c r="CR135" s="1187"/>
      <c r="CT135" s="207">
        <v>1</v>
      </c>
      <c r="CU135" s="1217" t="s">
        <v>591</v>
      </c>
      <c r="CV135" s="1139">
        <f>DA12</f>
        <v>0</v>
      </c>
      <c r="CW135" s="973">
        <f>DA13</f>
        <v>0</v>
      </c>
      <c r="CX135" s="1141" t="e">
        <f>CW135/$GS$6</f>
        <v>#DIV/0!</v>
      </c>
      <c r="CY135" s="1140">
        <f>DA17</f>
        <v>0</v>
      </c>
      <c r="CZ135" s="1141" t="e">
        <f>CY135/$GS$6</f>
        <v>#DIV/0!</v>
      </c>
      <c r="DA135" s="973"/>
      <c r="DB135" s="527">
        <f t="shared" ref="DB135:DB146" si="104">CY135*DA135</f>
        <v>0</v>
      </c>
      <c r="DC135" s="1141" t="e">
        <f>DB135/DA6</f>
        <v>#DIV/0!</v>
      </c>
      <c r="DD135" s="1187"/>
      <c r="DF135" s="207">
        <v>1</v>
      </c>
      <c r="DG135" s="1217" t="s">
        <v>591</v>
      </c>
      <c r="DH135" s="1139">
        <f>DM12</f>
        <v>0</v>
      </c>
      <c r="DI135" s="973">
        <f>DM13</f>
        <v>0</v>
      </c>
      <c r="DJ135" s="1141" t="e">
        <f>DI135/$GS$6</f>
        <v>#DIV/0!</v>
      </c>
      <c r="DK135" s="1140">
        <f>DM17</f>
        <v>0</v>
      </c>
      <c r="DL135" s="1141" t="e">
        <f>DK135/$GS$6</f>
        <v>#DIV/0!</v>
      </c>
      <c r="DM135" s="973"/>
      <c r="DN135" s="527">
        <f t="shared" ref="DN135:DN146" si="105">DK135*DM135</f>
        <v>0</v>
      </c>
      <c r="DO135" s="1141" t="e">
        <f>DN135/DM6</f>
        <v>#DIV/0!</v>
      </c>
      <c r="DP135" s="1187"/>
      <c r="DR135" s="207">
        <v>1</v>
      </c>
      <c r="DS135" s="1217" t="s">
        <v>591</v>
      </c>
      <c r="DT135" s="1139">
        <f>DY12</f>
        <v>0</v>
      </c>
      <c r="DU135" s="973">
        <f>DY13</f>
        <v>0</v>
      </c>
      <c r="DV135" s="1141" t="e">
        <f>DU135/$GS$6</f>
        <v>#DIV/0!</v>
      </c>
      <c r="DW135" s="1140">
        <f>DY17</f>
        <v>0</v>
      </c>
      <c r="DX135" s="1141" t="e">
        <f>DW135/$GS$6</f>
        <v>#DIV/0!</v>
      </c>
      <c r="DY135" s="973"/>
      <c r="DZ135" s="527">
        <f t="shared" ref="DZ135:DZ146" si="106">DW135*DY135</f>
        <v>0</v>
      </c>
      <c r="EA135" s="1141" t="e">
        <f>DZ135/DY6</f>
        <v>#DIV/0!</v>
      </c>
      <c r="EB135" s="1187"/>
      <c r="ED135" s="207">
        <v>1</v>
      </c>
      <c r="EE135" s="1217" t="s">
        <v>591</v>
      </c>
      <c r="EF135" s="1139">
        <f>EK12</f>
        <v>0</v>
      </c>
      <c r="EG135" s="973">
        <f>EK13</f>
        <v>0</v>
      </c>
      <c r="EH135" s="1141" t="e">
        <f>EG135/$GS$6</f>
        <v>#DIV/0!</v>
      </c>
      <c r="EI135" s="1140">
        <f>EK17</f>
        <v>0</v>
      </c>
      <c r="EJ135" s="1141" t="e">
        <f>EI135/$GS$6</f>
        <v>#DIV/0!</v>
      </c>
      <c r="EK135" s="973"/>
      <c r="EL135" s="527">
        <f t="shared" ref="EL135:EL146" si="107">EI135*EK135</f>
        <v>0</v>
      </c>
      <c r="EM135" s="1141" t="e">
        <f>EL135/EK6</f>
        <v>#DIV/0!</v>
      </c>
      <c r="EN135" s="1187"/>
      <c r="EP135" s="207">
        <v>1</v>
      </c>
      <c r="EQ135" s="1217" t="s">
        <v>591</v>
      </c>
      <c r="ER135" s="1139">
        <f>EW12</f>
        <v>0</v>
      </c>
      <c r="ES135" s="973">
        <f>EW13</f>
        <v>0</v>
      </c>
      <c r="ET135" s="1141" t="e">
        <f>ES135/$GS$6</f>
        <v>#DIV/0!</v>
      </c>
      <c r="EU135" s="1140">
        <f>EW17</f>
        <v>0</v>
      </c>
      <c r="EV135" s="1141" t="e">
        <f>EU135/$GS$6</f>
        <v>#DIV/0!</v>
      </c>
      <c r="EW135" s="973"/>
      <c r="EX135" s="527">
        <f t="shared" ref="EX135:EX146" si="108">EU135*EW135</f>
        <v>0</v>
      </c>
      <c r="EY135" s="1141" t="e">
        <f>EX135/EW6</f>
        <v>#DIV/0!</v>
      </c>
      <c r="EZ135" s="1187"/>
      <c r="FB135" s="207">
        <v>1</v>
      </c>
      <c r="FC135" s="1217" t="s">
        <v>591</v>
      </c>
      <c r="FD135" s="1139">
        <f>FI12</f>
        <v>0</v>
      </c>
      <c r="FE135" s="973">
        <f>FI13</f>
        <v>0</v>
      </c>
      <c r="FF135" s="1141" t="e">
        <f>FE135/$GS$6</f>
        <v>#DIV/0!</v>
      </c>
      <c r="FG135" s="1140">
        <f>FI17</f>
        <v>0</v>
      </c>
      <c r="FH135" s="1141" t="e">
        <f>FG135/$GS$6</f>
        <v>#DIV/0!</v>
      </c>
      <c r="FI135" s="973"/>
      <c r="FJ135" s="527">
        <f t="shared" ref="FJ135:FJ146" si="109">FG135*FI135</f>
        <v>0</v>
      </c>
      <c r="FK135" s="1141" t="e">
        <f>FJ135/FI6</f>
        <v>#DIV/0!</v>
      </c>
      <c r="FL135" s="1187"/>
      <c r="FN135" s="207">
        <v>1</v>
      </c>
      <c r="FO135" s="1217" t="s">
        <v>591</v>
      </c>
      <c r="FP135" s="1139">
        <f>FU12</f>
        <v>0</v>
      </c>
      <c r="FQ135" s="973">
        <f>FU13</f>
        <v>0</v>
      </c>
      <c r="FR135" s="1141" t="e">
        <f>FQ135/$GS$6</f>
        <v>#DIV/0!</v>
      </c>
      <c r="FS135" s="1140">
        <f>FU17</f>
        <v>0</v>
      </c>
      <c r="FT135" s="1141" t="e">
        <f>FS135/$GS$6</f>
        <v>#DIV/0!</v>
      </c>
      <c r="FU135" s="973"/>
      <c r="FV135" s="527">
        <f t="shared" ref="FV135:FV146" si="110">FS135*FU135</f>
        <v>0</v>
      </c>
      <c r="FW135" s="1141" t="e">
        <f>FV135/FU6</f>
        <v>#DIV/0!</v>
      </c>
      <c r="FX135" s="1187"/>
      <c r="FZ135" s="207">
        <v>1</v>
      </c>
      <c r="GA135" s="1217" t="s">
        <v>591</v>
      </c>
      <c r="GB135" s="1139">
        <f>GG12</f>
        <v>0</v>
      </c>
      <c r="GC135" s="973">
        <f>GG13</f>
        <v>0</v>
      </c>
      <c r="GD135" s="1141" t="e">
        <f>GC135/$GS$6</f>
        <v>#DIV/0!</v>
      </c>
      <c r="GE135" s="1140">
        <f>GG17</f>
        <v>0</v>
      </c>
      <c r="GF135" s="1141" t="e">
        <f>GE135/$GS$6</f>
        <v>#DIV/0!</v>
      </c>
      <c r="GG135" s="973"/>
      <c r="GH135" s="527">
        <f t="shared" ref="GH135:GH146" si="111">GE135*GG135</f>
        <v>0</v>
      </c>
      <c r="GI135" s="1141" t="e">
        <f>GH135/GG6</f>
        <v>#DIV/0!</v>
      </c>
      <c r="GJ135" s="1187"/>
      <c r="GL135" s="207">
        <v>1</v>
      </c>
      <c r="GM135" s="1217" t="s">
        <v>591</v>
      </c>
      <c r="GN135" s="1139">
        <f>GS12</f>
        <v>0</v>
      </c>
      <c r="GO135" s="973">
        <f>GS13</f>
        <v>0</v>
      </c>
      <c r="GP135" s="1141" t="e">
        <f>GO135/$GS$6</f>
        <v>#DIV/0!</v>
      </c>
      <c r="GQ135" s="1140">
        <f>GS17</f>
        <v>0</v>
      </c>
      <c r="GR135" s="1141" t="e">
        <f>GQ135/$GS$6</f>
        <v>#DIV/0!</v>
      </c>
      <c r="GS135" s="973"/>
      <c r="GT135" s="527">
        <f>GQ135*GS135</f>
        <v>0</v>
      </c>
      <c r="GU135" s="1141" t="e">
        <f>GT135/GS6</f>
        <v>#DIV/0!</v>
      </c>
      <c r="GV135" s="1187"/>
    </row>
    <row r="136" spans="2:205" s="1178" customFormat="1" ht="15" customHeight="1">
      <c r="B136" s="78">
        <v>2</v>
      </c>
      <c r="C136" s="1218" t="s">
        <v>592</v>
      </c>
      <c r="D136" s="1142">
        <f>I21</f>
        <v>0</v>
      </c>
      <c r="E136" s="725">
        <f>I22</f>
        <v>0</v>
      </c>
      <c r="F136" s="1143" t="e">
        <f t="shared" ref="F136:F152" si="112">E136/$GS$6</f>
        <v>#DIV/0!</v>
      </c>
      <c r="G136" s="1144" t="e">
        <f>I26</f>
        <v>#DIV/0!</v>
      </c>
      <c r="H136" s="1143" t="e">
        <f t="shared" ref="H136:H152" si="113">G136/$GS$6</f>
        <v>#DIV/0!</v>
      </c>
      <c r="I136" s="725"/>
      <c r="J136" s="723" t="e">
        <f>G136*I136</f>
        <v>#DIV/0!</v>
      </c>
      <c r="K136" s="1143" t="e">
        <f>J136/I6</f>
        <v>#DIV/0!</v>
      </c>
      <c r="L136" s="1187"/>
      <c r="M136" s="1180"/>
      <c r="N136" s="78">
        <v>2</v>
      </c>
      <c r="O136" s="1218" t="s">
        <v>592</v>
      </c>
      <c r="P136" s="1142">
        <f>U21</f>
        <v>0</v>
      </c>
      <c r="Q136" s="725">
        <f>U22</f>
        <v>0</v>
      </c>
      <c r="R136" s="1143" t="e">
        <f t="shared" ref="R136:R152" si="114">Q136/$GS$6</f>
        <v>#DIV/0!</v>
      </c>
      <c r="S136" s="1144" t="e">
        <f>U26</f>
        <v>#DIV/0!</v>
      </c>
      <c r="T136" s="1143" t="e">
        <f t="shared" ref="T136:T152" si="115">S136/$GS$6</f>
        <v>#DIV/0!</v>
      </c>
      <c r="U136" s="725"/>
      <c r="V136" s="723" t="e">
        <f>S136*U136</f>
        <v>#DIV/0!</v>
      </c>
      <c r="W136" s="1143" t="e">
        <f>V136/U6</f>
        <v>#DIV/0!</v>
      </c>
      <c r="X136" s="1187"/>
      <c r="Z136" s="78">
        <v>2</v>
      </c>
      <c r="AA136" s="1218" t="s">
        <v>592</v>
      </c>
      <c r="AB136" s="1142">
        <f>AG21</f>
        <v>0</v>
      </c>
      <c r="AC136" s="725">
        <f>AG22</f>
        <v>0</v>
      </c>
      <c r="AD136" s="1143" t="e">
        <f t="shared" ref="AD136:AD152" si="116">AC136/$GS$6</f>
        <v>#DIV/0!</v>
      </c>
      <c r="AE136" s="1144" t="e">
        <f>AG26</f>
        <v>#DIV/0!</v>
      </c>
      <c r="AF136" s="1143" t="e">
        <f t="shared" ref="AF136:AF152" si="117">AE136/$GS$6</f>
        <v>#DIV/0!</v>
      </c>
      <c r="AG136" s="725"/>
      <c r="AH136" s="723" t="e">
        <f>AE136*AG136</f>
        <v>#DIV/0!</v>
      </c>
      <c r="AI136" s="1143" t="e">
        <f>AH136/AG6</f>
        <v>#DIV/0!</v>
      </c>
      <c r="AJ136" s="1187"/>
      <c r="AL136" s="78">
        <v>2</v>
      </c>
      <c r="AM136" s="1218" t="s">
        <v>592</v>
      </c>
      <c r="AN136" s="1142">
        <f>AS21</f>
        <v>0</v>
      </c>
      <c r="AO136" s="725">
        <f>AS22</f>
        <v>0</v>
      </c>
      <c r="AP136" s="1143" t="e">
        <f t="shared" ref="AP136:AP152" si="118">AO136/$GS$6</f>
        <v>#DIV/0!</v>
      </c>
      <c r="AQ136" s="1144" t="e">
        <f>AS26</f>
        <v>#DIV/0!</v>
      </c>
      <c r="AR136" s="1143" t="e">
        <f t="shared" ref="AR136:AR152" si="119">AQ136/$GS$6</f>
        <v>#DIV/0!</v>
      </c>
      <c r="AS136" s="725"/>
      <c r="AT136" s="723" t="e">
        <f>AQ136*AS136</f>
        <v>#DIV/0!</v>
      </c>
      <c r="AU136" s="1143" t="e">
        <f>AT136/AS6</f>
        <v>#DIV/0!</v>
      </c>
      <c r="AV136" s="1187"/>
      <c r="AX136" s="78">
        <v>2</v>
      </c>
      <c r="AY136" s="1272" t="s">
        <v>592</v>
      </c>
      <c r="AZ136" s="1142">
        <f>BE21</f>
        <v>0</v>
      </c>
      <c r="BA136" s="725">
        <f>BE22</f>
        <v>0</v>
      </c>
      <c r="BB136" s="1143" t="e">
        <f t="shared" ref="BB136:BB152" si="120">BA136/$GS$6</f>
        <v>#DIV/0!</v>
      </c>
      <c r="BC136" s="1144" t="e">
        <f>BE26</f>
        <v>#DIV/0!</v>
      </c>
      <c r="BD136" s="1143" t="e">
        <f t="shared" ref="BD136:BD152" si="121">BC136/$GS$6</f>
        <v>#DIV/0!</v>
      </c>
      <c r="BE136" s="725"/>
      <c r="BF136" s="723" t="e">
        <f>BC136*BE136</f>
        <v>#DIV/0!</v>
      </c>
      <c r="BG136" s="1143" t="e">
        <f>BF136/BE6</f>
        <v>#DIV/0!</v>
      </c>
      <c r="BH136" s="1187"/>
      <c r="BJ136" s="78">
        <v>2</v>
      </c>
      <c r="BK136" s="1272" t="s">
        <v>592</v>
      </c>
      <c r="BL136" s="1142">
        <f>BQ21</f>
        <v>0</v>
      </c>
      <c r="BM136" s="725">
        <f>BQ22</f>
        <v>0</v>
      </c>
      <c r="BN136" s="1143" t="e">
        <f t="shared" ref="BN136:BN152" si="122">BM136/$GS$6</f>
        <v>#DIV/0!</v>
      </c>
      <c r="BO136" s="1144" t="e">
        <f>BQ26</f>
        <v>#DIV/0!</v>
      </c>
      <c r="BP136" s="1143" t="e">
        <f t="shared" ref="BP136:BP152" si="123">BO136/$GS$6</f>
        <v>#DIV/0!</v>
      </c>
      <c r="BQ136" s="725"/>
      <c r="BR136" s="723" t="e">
        <f>BO136*BQ136</f>
        <v>#DIV/0!</v>
      </c>
      <c r="BS136" s="1143" t="e">
        <f>BR136/BQ6</f>
        <v>#DIV/0!</v>
      </c>
      <c r="BT136" s="1187"/>
      <c r="BV136" s="78">
        <v>2</v>
      </c>
      <c r="BW136" s="1218" t="s">
        <v>592</v>
      </c>
      <c r="BX136" s="1142">
        <f>CC21</f>
        <v>0</v>
      </c>
      <c r="BY136" s="725">
        <f>CC22</f>
        <v>0</v>
      </c>
      <c r="BZ136" s="1143" t="e">
        <f t="shared" ref="BZ136:BZ152" si="124">BY136/$GS$6</f>
        <v>#DIV/0!</v>
      </c>
      <c r="CA136" s="1144" t="e">
        <f>CC26</f>
        <v>#DIV/0!</v>
      </c>
      <c r="CB136" s="1143" t="e">
        <f t="shared" ref="CB136:CB152" si="125">CA136/$GS$6</f>
        <v>#DIV/0!</v>
      </c>
      <c r="CC136" s="725"/>
      <c r="CD136" s="723" t="e">
        <f>CA136*CC136</f>
        <v>#DIV/0!</v>
      </c>
      <c r="CE136" s="1143" t="e">
        <f>CD136/CC6</f>
        <v>#DIV/0!</v>
      </c>
      <c r="CF136" s="1187"/>
      <c r="CH136" s="78">
        <v>2</v>
      </c>
      <c r="CI136" s="1218" t="s">
        <v>592</v>
      </c>
      <c r="CJ136" s="1142">
        <f>CO21</f>
        <v>0</v>
      </c>
      <c r="CK136" s="725">
        <f>CO22</f>
        <v>0</v>
      </c>
      <c r="CL136" s="1143" t="e">
        <f t="shared" ref="CL136:CL152" si="126">CK136/$GS$6</f>
        <v>#DIV/0!</v>
      </c>
      <c r="CM136" s="1144" t="e">
        <f>CO26</f>
        <v>#DIV/0!</v>
      </c>
      <c r="CN136" s="1143" t="e">
        <f t="shared" ref="CN136:CN152" si="127">CM136/$GS$6</f>
        <v>#DIV/0!</v>
      </c>
      <c r="CO136" s="725"/>
      <c r="CP136" s="723" t="e">
        <f>CM136*CO136</f>
        <v>#DIV/0!</v>
      </c>
      <c r="CQ136" s="1143" t="e">
        <f>CP136/CO6</f>
        <v>#DIV/0!</v>
      </c>
      <c r="CR136" s="1187"/>
      <c r="CT136" s="78">
        <v>2</v>
      </c>
      <c r="CU136" s="1218" t="s">
        <v>592</v>
      </c>
      <c r="CV136" s="1142">
        <f>DA21</f>
        <v>0</v>
      </c>
      <c r="CW136" s="725">
        <f>DA22</f>
        <v>0</v>
      </c>
      <c r="CX136" s="1143" t="e">
        <f t="shared" ref="CX136:CX152" si="128">CW136/$GS$6</f>
        <v>#DIV/0!</v>
      </c>
      <c r="CY136" s="1144" t="e">
        <f>DA26</f>
        <v>#DIV/0!</v>
      </c>
      <c r="CZ136" s="1143" t="e">
        <f t="shared" ref="CZ136:CZ152" si="129">CY136/$GS$6</f>
        <v>#DIV/0!</v>
      </c>
      <c r="DA136" s="725"/>
      <c r="DB136" s="723" t="e">
        <f>CY136*DA136</f>
        <v>#DIV/0!</v>
      </c>
      <c r="DC136" s="1143" t="e">
        <f>DB136/DA6</f>
        <v>#DIV/0!</v>
      </c>
      <c r="DD136" s="1187"/>
      <c r="DF136" s="78">
        <v>2</v>
      </c>
      <c r="DG136" s="1218" t="s">
        <v>592</v>
      </c>
      <c r="DH136" s="1142">
        <f>DM21</f>
        <v>0</v>
      </c>
      <c r="DI136" s="725">
        <f>DM22</f>
        <v>0</v>
      </c>
      <c r="DJ136" s="1143" t="e">
        <f t="shared" ref="DJ136:DJ152" si="130">DI136/$GS$6</f>
        <v>#DIV/0!</v>
      </c>
      <c r="DK136" s="1144" t="e">
        <f>DM26</f>
        <v>#DIV/0!</v>
      </c>
      <c r="DL136" s="1143" t="e">
        <f t="shared" ref="DL136:DL152" si="131">DK136/$GS$6</f>
        <v>#DIV/0!</v>
      </c>
      <c r="DM136" s="725"/>
      <c r="DN136" s="723" t="e">
        <f>DK136*DM136</f>
        <v>#DIV/0!</v>
      </c>
      <c r="DO136" s="1143" t="e">
        <f>DN136/DM6</f>
        <v>#DIV/0!</v>
      </c>
      <c r="DP136" s="1187"/>
      <c r="DR136" s="78">
        <v>2</v>
      </c>
      <c r="DS136" s="1218" t="s">
        <v>592</v>
      </c>
      <c r="DT136" s="1142">
        <f>DY21</f>
        <v>0</v>
      </c>
      <c r="DU136" s="725">
        <f>DY22</f>
        <v>0</v>
      </c>
      <c r="DV136" s="1143" t="e">
        <f t="shared" ref="DV136:DV152" si="132">DU136/$GS$6</f>
        <v>#DIV/0!</v>
      </c>
      <c r="DW136" s="1144" t="e">
        <f>DY26</f>
        <v>#DIV/0!</v>
      </c>
      <c r="DX136" s="1143" t="e">
        <f t="shared" ref="DX136:DX152" si="133">DW136/$GS$6</f>
        <v>#DIV/0!</v>
      </c>
      <c r="DY136" s="725"/>
      <c r="DZ136" s="723" t="e">
        <f>DW136*DY136</f>
        <v>#DIV/0!</v>
      </c>
      <c r="EA136" s="1143" t="e">
        <f>DZ136/DY6</f>
        <v>#DIV/0!</v>
      </c>
      <c r="EB136" s="1187"/>
      <c r="ED136" s="78">
        <v>2</v>
      </c>
      <c r="EE136" s="1218" t="s">
        <v>592</v>
      </c>
      <c r="EF136" s="1142">
        <f>EK21</f>
        <v>0</v>
      </c>
      <c r="EG136" s="725">
        <f>EK22</f>
        <v>0</v>
      </c>
      <c r="EH136" s="1143" t="e">
        <f t="shared" ref="EH136:EH152" si="134">EG136/$GS$6</f>
        <v>#DIV/0!</v>
      </c>
      <c r="EI136" s="1144" t="e">
        <f>EK26</f>
        <v>#DIV/0!</v>
      </c>
      <c r="EJ136" s="1143" t="e">
        <f t="shared" ref="EJ136:EJ152" si="135">EI136/$GS$6</f>
        <v>#DIV/0!</v>
      </c>
      <c r="EK136" s="725"/>
      <c r="EL136" s="723" t="e">
        <f>EI136*EK136</f>
        <v>#DIV/0!</v>
      </c>
      <c r="EM136" s="1143" t="e">
        <f>EL136/EK6</f>
        <v>#DIV/0!</v>
      </c>
      <c r="EN136" s="1187"/>
      <c r="EP136" s="78">
        <v>2</v>
      </c>
      <c r="EQ136" s="1218" t="s">
        <v>592</v>
      </c>
      <c r="ER136" s="1142">
        <f>EW21</f>
        <v>0</v>
      </c>
      <c r="ES136" s="725">
        <f>EW22</f>
        <v>0</v>
      </c>
      <c r="ET136" s="1143" t="e">
        <f t="shared" ref="ET136:ET152" si="136">ES136/$GS$6</f>
        <v>#DIV/0!</v>
      </c>
      <c r="EU136" s="1144" t="e">
        <f>EW26</f>
        <v>#DIV/0!</v>
      </c>
      <c r="EV136" s="1143" t="e">
        <f t="shared" ref="EV136:EV152" si="137">EU136/$GS$6</f>
        <v>#DIV/0!</v>
      </c>
      <c r="EW136" s="725"/>
      <c r="EX136" s="723" t="e">
        <f>EU136*EW136</f>
        <v>#DIV/0!</v>
      </c>
      <c r="EY136" s="1143" t="e">
        <f>EX136/EW6</f>
        <v>#DIV/0!</v>
      </c>
      <c r="EZ136" s="1187"/>
      <c r="FB136" s="78">
        <v>2</v>
      </c>
      <c r="FC136" s="1218" t="s">
        <v>592</v>
      </c>
      <c r="FD136" s="1142">
        <f>FI21</f>
        <v>0</v>
      </c>
      <c r="FE136" s="725">
        <f>FI22</f>
        <v>0</v>
      </c>
      <c r="FF136" s="1143" t="e">
        <f t="shared" ref="FF136:FF152" si="138">FE136/$GS$6</f>
        <v>#DIV/0!</v>
      </c>
      <c r="FG136" s="1144" t="e">
        <f>FI26</f>
        <v>#DIV/0!</v>
      </c>
      <c r="FH136" s="1143" t="e">
        <f t="shared" ref="FH136:FH152" si="139">FG136/$GS$6</f>
        <v>#DIV/0!</v>
      </c>
      <c r="FI136" s="725"/>
      <c r="FJ136" s="723" t="e">
        <f>FG136*FI136</f>
        <v>#DIV/0!</v>
      </c>
      <c r="FK136" s="1143" t="e">
        <f>FJ136/FI6</f>
        <v>#DIV/0!</v>
      </c>
      <c r="FL136" s="1187"/>
      <c r="FN136" s="78">
        <v>2</v>
      </c>
      <c r="FO136" s="1218" t="s">
        <v>592</v>
      </c>
      <c r="FP136" s="1142">
        <f>FU21</f>
        <v>0</v>
      </c>
      <c r="FQ136" s="725">
        <f>FU22</f>
        <v>0</v>
      </c>
      <c r="FR136" s="1143" t="e">
        <f t="shared" ref="FR136:FR152" si="140">FQ136/$GS$6</f>
        <v>#DIV/0!</v>
      </c>
      <c r="FS136" s="1144" t="e">
        <f>FU26</f>
        <v>#DIV/0!</v>
      </c>
      <c r="FT136" s="1143" t="e">
        <f t="shared" ref="FT136:FT152" si="141">FS136/$GS$6</f>
        <v>#DIV/0!</v>
      </c>
      <c r="FU136" s="725"/>
      <c r="FV136" s="723" t="e">
        <f>FS136*FU136</f>
        <v>#DIV/0!</v>
      </c>
      <c r="FW136" s="1143" t="e">
        <f>FV136/FU6</f>
        <v>#DIV/0!</v>
      </c>
      <c r="FX136" s="1187"/>
      <c r="FZ136" s="78">
        <v>2</v>
      </c>
      <c r="GA136" s="1218" t="s">
        <v>592</v>
      </c>
      <c r="GB136" s="1142">
        <f>GG21</f>
        <v>0</v>
      </c>
      <c r="GC136" s="725">
        <f>GG22</f>
        <v>0</v>
      </c>
      <c r="GD136" s="1143" t="e">
        <f t="shared" ref="GD136:GD152" si="142">GC136/$GS$6</f>
        <v>#DIV/0!</v>
      </c>
      <c r="GE136" s="1144" t="e">
        <f>GG26</f>
        <v>#DIV/0!</v>
      </c>
      <c r="GF136" s="1143" t="e">
        <f t="shared" ref="GF136:GF152" si="143">GE136/$GS$6</f>
        <v>#DIV/0!</v>
      </c>
      <c r="GG136" s="725"/>
      <c r="GH136" s="723" t="e">
        <f>GE136*GG136</f>
        <v>#DIV/0!</v>
      </c>
      <c r="GI136" s="1143" t="e">
        <f>GH136/GG6</f>
        <v>#DIV/0!</v>
      </c>
      <c r="GJ136" s="1187"/>
      <c r="GL136" s="78">
        <v>2</v>
      </c>
      <c r="GM136" s="1218" t="s">
        <v>592</v>
      </c>
      <c r="GN136" s="1142">
        <f>GS21</f>
        <v>0</v>
      </c>
      <c r="GO136" s="725">
        <f>GS22</f>
        <v>0</v>
      </c>
      <c r="GP136" s="1143" t="e">
        <f t="shared" ref="GP136:GP152" si="144">GO136/$GS$6</f>
        <v>#DIV/0!</v>
      </c>
      <c r="GQ136" s="1144" t="e">
        <f>GS26</f>
        <v>#DIV/0!</v>
      </c>
      <c r="GR136" s="1143" t="e">
        <f t="shared" ref="GR136:GR152" si="145">GQ136/$GS$6</f>
        <v>#DIV/0!</v>
      </c>
      <c r="GS136" s="725"/>
      <c r="GT136" s="723" t="e">
        <f>GQ136*GS136</f>
        <v>#DIV/0!</v>
      </c>
      <c r="GU136" s="1143" t="e">
        <f>GT136/GS6</f>
        <v>#DIV/0!</v>
      </c>
      <c r="GV136" s="1187"/>
    </row>
    <row r="137" spans="2:205" s="1178" customFormat="1" ht="24" customHeight="1">
      <c r="B137" s="81">
        <v>3</v>
      </c>
      <c r="C137" s="1219" t="s">
        <v>593</v>
      </c>
      <c r="D137" s="1145">
        <f>I30</f>
        <v>0</v>
      </c>
      <c r="E137" s="994">
        <f>I31</f>
        <v>0</v>
      </c>
      <c r="F137" s="1146" t="e">
        <f t="shared" si="112"/>
        <v>#DIV/0!</v>
      </c>
      <c r="G137" s="1147" t="e">
        <f>I35</f>
        <v>#DIV/0!</v>
      </c>
      <c r="H137" s="1146" t="e">
        <f t="shared" si="113"/>
        <v>#DIV/0!</v>
      </c>
      <c r="I137" s="994"/>
      <c r="J137" s="493" t="e">
        <f t="shared" si="96"/>
        <v>#DIV/0!</v>
      </c>
      <c r="K137" s="1146" t="e">
        <f>J137/I6</f>
        <v>#DIV/0!</v>
      </c>
      <c r="L137" s="1187"/>
      <c r="M137" s="1180"/>
      <c r="N137" s="81">
        <v>3</v>
      </c>
      <c r="O137" s="1219" t="s">
        <v>593</v>
      </c>
      <c r="P137" s="1145">
        <f>U30</f>
        <v>0</v>
      </c>
      <c r="Q137" s="994">
        <f>U31</f>
        <v>0</v>
      </c>
      <c r="R137" s="1146" t="e">
        <f t="shared" si="114"/>
        <v>#DIV/0!</v>
      </c>
      <c r="S137" s="1147" t="e">
        <f>U35</f>
        <v>#DIV/0!</v>
      </c>
      <c r="T137" s="1146" t="e">
        <f t="shared" si="115"/>
        <v>#DIV/0!</v>
      </c>
      <c r="U137" s="994"/>
      <c r="V137" s="493" t="e">
        <f t="shared" ref="V137:V139" si="146">S137*U137</f>
        <v>#DIV/0!</v>
      </c>
      <c r="W137" s="1146" t="e">
        <f>V137/U6</f>
        <v>#DIV/0!</v>
      </c>
      <c r="X137" s="1187"/>
      <c r="Z137" s="81">
        <v>3</v>
      </c>
      <c r="AA137" s="1219" t="s">
        <v>593</v>
      </c>
      <c r="AB137" s="1145">
        <f>AG30</f>
        <v>0</v>
      </c>
      <c r="AC137" s="994">
        <f>AG31</f>
        <v>0</v>
      </c>
      <c r="AD137" s="1146" t="e">
        <f t="shared" si="116"/>
        <v>#DIV/0!</v>
      </c>
      <c r="AE137" s="1147" t="e">
        <f>AG35</f>
        <v>#DIV/0!</v>
      </c>
      <c r="AF137" s="1146" t="e">
        <f t="shared" si="117"/>
        <v>#DIV/0!</v>
      </c>
      <c r="AG137" s="994"/>
      <c r="AH137" s="493" t="e">
        <f t="shared" si="98"/>
        <v>#DIV/0!</v>
      </c>
      <c r="AI137" s="1146" t="e">
        <f>AH137/AG6</f>
        <v>#DIV/0!</v>
      </c>
      <c r="AJ137" s="1187"/>
      <c r="AL137" s="81">
        <v>3</v>
      </c>
      <c r="AM137" s="1219" t="s">
        <v>593</v>
      </c>
      <c r="AN137" s="1145">
        <f>AS30</f>
        <v>0</v>
      </c>
      <c r="AO137" s="994">
        <f>AS31</f>
        <v>0</v>
      </c>
      <c r="AP137" s="1146" t="e">
        <f t="shared" si="118"/>
        <v>#DIV/0!</v>
      </c>
      <c r="AQ137" s="1147" t="e">
        <f>AS35</f>
        <v>#DIV/0!</v>
      </c>
      <c r="AR137" s="1146" t="e">
        <f t="shared" si="119"/>
        <v>#DIV/0!</v>
      </c>
      <c r="AS137" s="994"/>
      <c r="AT137" s="493" t="e">
        <f t="shared" si="99"/>
        <v>#DIV/0!</v>
      </c>
      <c r="AU137" s="1146" t="e">
        <f>AT137/AS6</f>
        <v>#DIV/0!</v>
      </c>
      <c r="AV137" s="1187"/>
      <c r="AX137" s="81">
        <v>3</v>
      </c>
      <c r="AY137" s="1219" t="s">
        <v>593</v>
      </c>
      <c r="AZ137" s="1145">
        <f>BE30</f>
        <v>0</v>
      </c>
      <c r="BA137" s="994">
        <f>BE31</f>
        <v>0</v>
      </c>
      <c r="BB137" s="1146" t="e">
        <f t="shared" si="120"/>
        <v>#DIV/0!</v>
      </c>
      <c r="BC137" s="1147" t="e">
        <f>BE35</f>
        <v>#DIV/0!</v>
      </c>
      <c r="BD137" s="1146" t="e">
        <f t="shared" si="121"/>
        <v>#DIV/0!</v>
      </c>
      <c r="BE137" s="994"/>
      <c r="BF137" s="493" t="e">
        <f t="shared" si="100"/>
        <v>#DIV/0!</v>
      </c>
      <c r="BG137" s="1146" t="e">
        <f>BF137/BE6</f>
        <v>#DIV/0!</v>
      </c>
      <c r="BH137" s="1187"/>
      <c r="BJ137" s="81">
        <v>3</v>
      </c>
      <c r="BK137" s="1219" t="s">
        <v>593</v>
      </c>
      <c r="BL137" s="1145">
        <f>BQ30</f>
        <v>0</v>
      </c>
      <c r="BM137" s="994">
        <f>BQ31</f>
        <v>0</v>
      </c>
      <c r="BN137" s="1146" t="e">
        <f t="shared" si="122"/>
        <v>#DIV/0!</v>
      </c>
      <c r="BO137" s="1147" t="e">
        <f>BQ35</f>
        <v>#DIV/0!</v>
      </c>
      <c r="BP137" s="1146" t="e">
        <f t="shared" si="123"/>
        <v>#DIV/0!</v>
      </c>
      <c r="BQ137" s="994"/>
      <c r="BR137" s="493" t="e">
        <f t="shared" si="101"/>
        <v>#DIV/0!</v>
      </c>
      <c r="BS137" s="1146" t="e">
        <f>BR137/BQ6</f>
        <v>#DIV/0!</v>
      </c>
      <c r="BT137" s="1187"/>
      <c r="BV137" s="81">
        <v>3</v>
      </c>
      <c r="BW137" s="1219" t="s">
        <v>593</v>
      </c>
      <c r="BX137" s="1145">
        <f>CC30</f>
        <v>0</v>
      </c>
      <c r="BY137" s="994">
        <f>CC31</f>
        <v>0</v>
      </c>
      <c r="BZ137" s="1146" t="e">
        <f t="shared" si="124"/>
        <v>#DIV/0!</v>
      </c>
      <c r="CA137" s="1147" t="e">
        <f>CC35</f>
        <v>#DIV/0!</v>
      </c>
      <c r="CB137" s="1146" t="e">
        <f t="shared" si="125"/>
        <v>#DIV/0!</v>
      </c>
      <c r="CC137" s="994"/>
      <c r="CD137" s="493" t="e">
        <f t="shared" si="102"/>
        <v>#DIV/0!</v>
      </c>
      <c r="CE137" s="1146" t="e">
        <f>CD137/CC6</f>
        <v>#DIV/0!</v>
      </c>
      <c r="CF137" s="1187"/>
      <c r="CH137" s="81">
        <v>3</v>
      </c>
      <c r="CI137" s="1219" t="s">
        <v>593</v>
      </c>
      <c r="CJ137" s="1145">
        <f>CO30</f>
        <v>0</v>
      </c>
      <c r="CK137" s="994">
        <f>CO31</f>
        <v>0</v>
      </c>
      <c r="CL137" s="1146" t="e">
        <f t="shared" si="126"/>
        <v>#DIV/0!</v>
      </c>
      <c r="CM137" s="1147">
        <f>CO35</f>
        <v>0</v>
      </c>
      <c r="CN137" s="1146" t="e">
        <f t="shared" si="127"/>
        <v>#DIV/0!</v>
      </c>
      <c r="CO137" s="994"/>
      <c r="CP137" s="493">
        <f t="shared" si="103"/>
        <v>0</v>
      </c>
      <c r="CQ137" s="1146" t="e">
        <f>CP137/CO6</f>
        <v>#DIV/0!</v>
      </c>
      <c r="CR137" s="1187"/>
      <c r="CT137" s="81">
        <v>3</v>
      </c>
      <c r="CU137" s="1219" t="s">
        <v>593</v>
      </c>
      <c r="CV137" s="1145">
        <f>DA30</f>
        <v>0</v>
      </c>
      <c r="CW137" s="994">
        <f>DA31</f>
        <v>0</v>
      </c>
      <c r="CX137" s="1146" t="e">
        <f t="shared" si="128"/>
        <v>#DIV/0!</v>
      </c>
      <c r="CY137" s="1147">
        <f>DA35</f>
        <v>0</v>
      </c>
      <c r="CZ137" s="1146" t="e">
        <f t="shared" si="129"/>
        <v>#DIV/0!</v>
      </c>
      <c r="DA137" s="994"/>
      <c r="DB137" s="493">
        <f t="shared" si="104"/>
        <v>0</v>
      </c>
      <c r="DC137" s="1146" t="e">
        <f>DB137/DA6</f>
        <v>#DIV/0!</v>
      </c>
      <c r="DD137" s="1187"/>
      <c r="DF137" s="81">
        <v>3</v>
      </c>
      <c r="DG137" s="1219" t="s">
        <v>593</v>
      </c>
      <c r="DH137" s="1145">
        <f>DM30</f>
        <v>0</v>
      </c>
      <c r="DI137" s="994">
        <f>DM31</f>
        <v>0</v>
      </c>
      <c r="DJ137" s="1146" t="e">
        <f t="shared" si="130"/>
        <v>#DIV/0!</v>
      </c>
      <c r="DK137" s="1147">
        <f>DM35</f>
        <v>0</v>
      </c>
      <c r="DL137" s="1146" t="e">
        <f t="shared" si="131"/>
        <v>#DIV/0!</v>
      </c>
      <c r="DM137" s="994"/>
      <c r="DN137" s="493">
        <f t="shared" si="105"/>
        <v>0</v>
      </c>
      <c r="DO137" s="1146" t="e">
        <f>DN137/DM6</f>
        <v>#DIV/0!</v>
      </c>
      <c r="DP137" s="1187"/>
      <c r="DR137" s="81">
        <v>3</v>
      </c>
      <c r="DS137" s="1219" t="s">
        <v>593</v>
      </c>
      <c r="DT137" s="1145">
        <f>DY30</f>
        <v>0</v>
      </c>
      <c r="DU137" s="994">
        <f>DY31</f>
        <v>0</v>
      </c>
      <c r="DV137" s="1146" t="e">
        <f t="shared" si="132"/>
        <v>#DIV/0!</v>
      </c>
      <c r="DW137" s="1147">
        <f>DY35</f>
        <v>0</v>
      </c>
      <c r="DX137" s="1146" t="e">
        <f t="shared" si="133"/>
        <v>#DIV/0!</v>
      </c>
      <c r="DY137" s="994"/>
      <c r="DZ137" s="493">
        <f t="shared" si="106"/>
        <v>0</v>
      </c>
      <c r="EA137" s="1146" t="e">
        <f>DZ137/DY6</f>
        <v>#DIV/0!</v>
      </c>
      <c r="EB137" s="1187"/>
      <c r="ED137" s="81">
        <v>3</v>
      </c>
      <c r="EE137" s="1219" t="s">
        <v>593</v>
      </c>
      <c r="EF137" s="1145">
        <f>EK30</f>
        <v>0</v>
      </c>
      <c r="EG137" s="994">
        <f>EK31</f>
        <v>0</v>
      </c>
      <c r="EH137" s="1146" t="e">
        <f t="shared" si="134"/>
        <v>#DIV/0!</v>
      </c>
      <c r="EI137" s="1147">
        <f>EK35</f>
        <v>0</v>
      </c>
      <c r="EJ137" s="1146" t="e">
        <f t="shared" si="135"/>
        <v>#DIV/0!</v>
      </c>
      <c r="EK137" s="994"/>
      <c r="EL137" s="493">
        <f t="shared" si="107"/>
        <v>0</v>
      </c>
      <c r="EM137" s="1146" t="e">
        <f>EL137/EK6</f>
        <v>#DIV/0!</v>
      </c>
      <c r="EN137" s="1187"/>
      <c r="EP137" s="81">
        <v>3</v>
      </c>
      <c r="EQ137" s="1219" t="s">
        <v>593</v>
      </c>
      <c r="ER137" s="1145">
        <f>EW30</f>
        <v>0</v>
      </c>
      <c r="ES137" s="994">
        <f>EW31</f>
        <v>0</v>
      </c>
      <c r="ET137" s="1146" t="e">
        <f t="shared" si="136"/>
        <v>#DIV/0!</v>
      </c>
      <c r="EU137" s="1147">
        <f>EW35</f>
        <v>0</v>
      </c>
      <c r="EV137" s="1146" t="e">
        <f t="shared" si="137"/>
        <v>#DIV/0!</v>
      </c>
      <c r="EW137" s="994"/>
      <c r="EX137" s="493">
        <f t="shared" si="108"/>
        <v>0</v>
      </c>
      <c r="EY137" s="1146" t="e">
        <f>EX137/EW6</f>
        <v>#DIV/0!</v>
      </c>
      <c r="EZ137" s="1187"/>
      <c r="FB137" s="81">
        <v>3</v>
      </c>
      <c r="FC137" s="1219" t="s">
        <v>593</v>
      </c>
      <c r="FD137" s="1145">
        <f>FI30</f>
        <v>0</v>
      </c>
      <c r="FE137" s="994">
        <f>FI31</f>
        <v>0</v>
      </c>
      <c r="FF137" s="1146" t="e">
        <f t="shared" si="138"/>
        <v>#DIV/0!</v>
      </c>
      <c r="FG137" s="1147">
        <f>FI35</f>
        <v>0</v>
      </c>
      <c r="FH137" s="1146" t="e">
        <f t="shared" si="139"/>
        <v>#DIV/0!</v>
      </c>
      <c r="FI137" s="994"/>
      <c r="FJ137" s="493">
        <f t="shared" si="109"/>
        <v>0</v>
      </c>
      <c r="FK137" s="1146" t="e">
        <f>FJ137/FI6</f>
        <v>#DIV/0!</v>
      </c>
      <c r="FL137" s="1187"/>
      <c r="FN137" s="81">
        <v>3</v>
      </c>
      <c r="FO137" s="1219" t="s">
        <v>593</v>
      </c>
      <c r="FP137" s="1145">
        <f>FU30</f>
        <v>0</v>
      </c>
      <c r="FQ137" s="994">
        <f>FU31</f>
        <v>0</v>
      </c>
      <c r="FR137" s="1146" t="e">
        <f t="shared" si="140"/>
        <v>#DIV/0!</v>
      </c>
      <c r="FS137" s="1147">
        <f>FU35</f>
        <v>0</v>
      </c>
      <c r="FT137" s="1146" t="e">
        <f t="shared" si="141"/>
        <v>#DIV/0!</v>
      </c>
      <c r="FU137" s="994"/>
      <c r="FV137" s="493">
        <f t="shared" si="110"/>
        <v>0</v>
      </c>
      <c r="FW137" s="1146" t="e">
        <f>FV137/FU6</f>
        <v>#DIV/0!</v>
      </c>
      <c r="FX137" s="1187"/>
      <c r="FZ137" s="81">
        <v>3</v>
      </c>
      <c r="GA137" s="1219" t="s">
        <v>593</v>
      </c>
      <c r="GB137" s="1145">
        <f>GG30</f>
        <v>0</v>
      </c>
      <c r="GC137" s="994">
        <f>GG31</f>
        <v>0</v>
      </c>
      <c r="GD137" s="1146" t="e">
        <f t="shared" si="142"/>
        <v>#DIV/0!</v>
      </c>
      <c r="GE137" s="1147">
        <f>GG35</f>
        <v>0</v>
      </c>
      <c r="GF137" s="1146" t="e">
        <f t="shared" si="143"/>
        <v>#DIV/0!</v>
      </c>
      <c r="GG137" s="994"/>
      <c r="GH137" s="493">
        <f t="shared" si="111"/>
        <v>0</v>
      </c>
      <c r="GI137" s="1146" t="e">
        <f>GH137/GG6</f>
        <v>#DIV/0!</v>
      </c>
      <c r="GJ137" s="1187"/>
      <c r="GL137" s="81">
        <v>3</v>
      </c>
      <c r="GM137" s="1219" t="s">
        <v>593</v>
      </c>
      <c r="GN137" s="1145">
        <f>GS30</f>
        <v>0</v>
      </c>
      <c r="GO137" s="994">
        <f>GS31</f>
        <v>0</v>
      </c>
      <c r="GP137" s="1146" t="e">
        <f t="shared" si="144"/>
        <v>#DIV/0!</v>
      </c>
      <c r="GQ137" s="1147">
        <f>GS35</f>
        <v>0</v>
      </c>
      <c r="GR137" s="1146" t="e">
        <f t="shared" si="145"/>
        <v>#DIV/0!</v>
      </c>
      <c r="GS137" s="994"/>
      <c r="GT137" s="493">
        <f t="shared" ref="GT137:GT146" si="147">GQ137*GS137</f>
        <v>0</v>
      </c>
      <c r="GU137" s="1146" t="e">
        <f>GT137/GS6</f>
        <v>#DIV/0!</v>
      </c>
      <c r="GV137" s="1187"/>
    </row>
    <row r="138" spans="2:205" s="1178" customFormat="1" ht="24" customHeight="1">
      <c r="B138" s="81">
        <v>4</v>
      </c>
      <c r="C138" s="1220" t="s">
        <v>594</v>
      </c>
      <c r="D138" s="1145">
        <f>I39</f>
        <v>0</v>
      </c>
      <c r="E138" s="994">
        <f>I40</f>
        <v>0</v>
      </c>
      <c r="F138" s="1146" t="e">
        <f t="shared" si="112"/>
        <v>#DIV/0!</v>
      </c>
      <c r="G138" s="1147" t="e">
        <f>I44</f>
        <v>#DIV/0!</v>
      </c>
      <c r="H138" s="1146" t="e">
        <f t="shared" si="113"/>
        <v>#DIV/0!</v>
      </c>
      <c r="I138" s="725"/>
      <c r="J138" s="493" t="e">
        <f t="shared" si="96"/>
        <v>#DIV/0!</v>
      </c>
      <c r="K138" s="1146" t="e">
        <f>J138/I6</f>
        <v>#DIV/0!</v>
      </c>
      <c r="L138" s="1187"/>
      <c r="M138" s="1180"/>
      <c r="N138" s="81">
        <v>4</v>
      </c>
      <c r="O138" s="1220" t="s">
        <v>594</v>
      </c>
      <c r="P138" s="1145">
        <f>U39</f>
        <v>0</v>
      </c>
      <c r="Q138" s="994">
        <f>U40</f>
        <v>0</v>
      </c>
      <c r="R138" s="1146" t="e">
        <f t="shared" si="114"/>
        <v>#DIV/0!</v>
      </c>
      <c r="S138" s="1147" t="e">
        <f>U44</f>
        <v>#DIV/0!</v>
      </c>
      <c r="T138" s="1146" t="e">
        <f t="shared" si="115"/>
        <v>#DIV/0!</v>
      </c>
      <c r="U138" s="725"/>
      <c r="V138" s="493" t="e">
        <f t="shared" si="146"/>
        <v>#DIV/0!</v>
      </c>
      <c r="W138" s="1146" t="e">
        <f>V138/U6</f>
        <v>#DIV/0!</v>
      </c>
      <c r="X138" s="1187"/>
      <c r="Z138" s="81">
        <v>4</v>
      </c>
      <c r="AA138" s="1220" t="s">
        <v>594</v>
      </c>
      <c r="AB138" s="1145">
        <f>AG39</f>
        <v>0</v>
      </c>
      <c r="AC138" s="994">
        <f>AG40</f>
        <v>0</v>
      </c>
      <c r="AD138" s="1146" t="e">
        <f t="shared" si="116"/>
        <v>#DIV/0!</v>
      </c>
      <c r="AE138" s="1147" t="e">
        <f>AG44</f>
        <v>#DIV/0!</v>
      </c>
      <c r="AF138" s="1146" t="e">
        <f t="shared" si="117"/>
        <v>#DIV/0!</v>
      </c>
      <c r="AG138" s="725"/>
      <c r="AH138" s="493" t="e">
        <f t="shared" si="98"/>
        <v>#DIV/0!</v>
      </c>
      <c r="AI138" s="1146" t="e">
        <f>AH138/AG6</f>
        <v>#DIV/0!</v>
      </c>
      <c r="AJ138" s="1187"/>
      <c r="AL138" s="81">
        <v>4</v>
      </c>
      <c r="AM138" s="1220" t="s">
        <v>594</v>
      </c>
      <c r="AN138" s="1145">
        <f>AS39</f>
        <v>0</v>
      </c>
      <c r="AO138" s="994">
        <f>AS40</f>
        <v>0</v>
      </c>
      <c r="AP138" s="1146" t="e">
        <f t="shared" si="118"/>
        <v>#DIV/0!</v>
      </c>
      <c r="AQ138" s="1147" t="e">
        <f>AS44</f>
        <v>#DIV/0!</v>
      </c>
      <c r="AR138" s="1146" t="e">
        <f t="shared" si="119"/>
        <v>#DIV/0!</v>
      </c>
      <c r="AS138" s="725"/>
      <c r="AT138" s="493" t="e">
        <f t="shared" si="99"/>
        <v>#DIV/0!</v>
      </c>
      <c r="AU138" s="1146" t="e">
        <f>AT138/AS6</f>
        <v>#DIV/0!</v>
      </c>
      <c r="AV138" s="1187"/>
      <c r="AX138" s="81">
        <v>4</v>
      </c>
      <c r="AY138" s="1220" t="s">
        <v>594</v>
      </c>
      <c r="AZ138" s="1145">
        <f>BE39</f>
        <v>0</v>
      </c>
      <c r="BA138" s="994">
        <f>BE40</f>
        <v>0</v>
      </c>
      <c r="BB138" s="1146" t="e">
        <f t="shared" si="120"/>
        <v>#DIV/0!</v>
      </c>
      <c r="BC138" s="1147" t="e">
        <f>BE44</f>
        <v>#DIV/0!</v>
      </c>
      <c r="BD138" s="1146" t="e">
        <f t="shared" si="121"/>
        <v>#DIV/0!</v>
      </c>
      <c r="BE138" s="725"/>
      <c r="BF138" s="493" t="e">
        <f t="shared" si="100"/>
        <v>#DIV/0!</v>
      </c>
      <c r="BG138" s="1146" t="e">
        <f>BF138/BE6</f>
        <v>#DIV/0!</v>
      </c>
      <c r="BH138" s="1187"/>
      <c r="BJ138" s="81">
        <v>4</v>
      </c>
      <c r="BK138" s="1220" t="s">
        <v>594</v>
      </c>
      <c r="BL138" s="1145">
        <f>BQ39</f>
        <v>0</v>
      </c>
      <c r="BM138" s="994">
        <f>BQ40</f>
        <v>0</v>
      </c>
      <c r="BN138" s="1146" t="e">
        <f t="shared" si="122"/>
        <v>#DIV/0!</v>
      </c>
      <c r="BO138" s="1147" t="e">
        <f>BQ44</f>
        <v>#DIV/0!</v>
      </c>
      <c r="BP138" s="1146" t="e">
        <f t="shared" si="123"/>
        <v>#DIV/0!</v>
      </c>
      <c r="BQ138" s="725"/>
      <c r="BR138" s="493" t="e">
        <f t="shared" si="101"/>
        <v>#DIV/0!</v>
      </c>
      <c r="BS138" s="1146" t="e">
        <f>BR138/BQ6</f>
        <v>#DIV/0!</v>
      </c>
      <c r="BT138" s="1187"/>
      <c r="BV138" s="81">
        <v>4</v>
      </c>
      <c r="BW138" s="1220" t="s">
        <v>594</v>
      </c>
      <c r="BX138" s="1145">
        <f>CC39</f>
        <v>0</v>
      </c>
      <c r="BY138" s="994">
        <f>CC40</f>
        <v>0</v>
      </c>
      <c r="BZ138" s="1146" t="e">
        <f t="shared" si="124"/>
        <v>#DIV/0!</v>
      </c>
      <c r="CA138" s="1147" t="e">
        <f>CC44</f>
        <v>#DIV/0!</v>
      </c>
      <c r="CB138" s="1146" t="e">
        <f t="shared" si="125"/>
        <v>#DIV/0!</v>
      </c>
      <c r="CC138" s="725"/>
      <c r="CD138" s="493" t="e">
        <f t="shared" si="102"/>
        <v>#DIV/0!</v>
      </c>
      <c r="CE138" s="1146" t="e">
        <f>CD138/CC6</f>
        <v>#DIV/0!</v>
      </c>
      <c r="CF138" s="1187"/>
      <c r="CH138" s="81">
        <v>4</v>
      </c>
      <c r="CI138" s="1220" t="s">
        <v>594</v>
      </c>
      <c r="CJ138" s="1145">
        <f>CO39</f>
        <v>0</v>
      </c>
      <c r="CK138" s="994">
        <f>CO40</f>
        <v>0</v>
      </c>
      <c r="CL138" s="1146" t="e">
        <f t="shared" si="126"/>
        <v>#DIV/0!</v>
      </c>
      <c r="CM138" s="1147" t="e">
        <f>CO44</f>
        <v>#DIV/0!</v>
      </c>
      <c r="CN138" s="1146" t="e">
        <f t="shared" si="127"/>
        <v>#DIV/0!</v>
      </c>
      <c r="CO138" s="725"/>
      <c r="CP138" s="493" t="e">
        <f t="shared" si="103"/>
        <v>#DIV/0!</v>
      </c>
      <c r="CQ138" s="1146" t="e">
        <f>CP138/CO6</f>
        <v>#DIV/0!</v>
      </c>
      <c r="CR138" s="1187"/>
      <c r="CT138" s="81">
        <v>4</v>
      </c>
      <c r="CU138" s="1220" t="s">
        <v>594</v>
      </c>
      <c r="CV138" s="1145">
        <f>DA39</f>
        <v>0</v>
      </c>
      <c r="CW138" s="994">
        <f>DA40</f>
        <v>0</v>
      </c>
      <c r="CX138" s="1146" t="e">
        <f t="shared" si="128"/>
        <v>#DIV/0!</v>
      </c>
      <c r="CY138" s="1147" t="e">
        <f>DA44</f>
        <v>#DIV/0!</v>
      </c>
      <c r="CZ138" s="1146" t="e">
        <f t="shared" si="129"/>
        <v>#DIV/0!</v>
      </c>
      <c r="DA138" s="725"/>
      <c r="DB138" s="493" t="e">
        <f t="shared" si="104"/>
        <v>#DIV/0!</v>
      </c>
      <c r="DC138" s="1146" t="e">
        <f>DB138/DA6</f>
        <v>#DIV/0!</v>
      </c>
      <c r="DD138" s="1187"/>
      <c r="DF138" s="81">
        <v>4</v>
      </c>
      <c r="DG138" s="1220" t="s">
        <v>594</v>
      </c>
      <c r="DH138" s="1145">
        <f>DM39</f>
        <v>0</v>
      </c>
      <c r="DI138" s="994">
        <f>DM40</f>
        <v>0</v>
      </c>
      <c r="DJ138" s="1146" t="e">
        <f t="shared" si="130"/>
        <v>#DIV/0!</v>
      </c>
      <c r="DK138" s="1147" t="e">
        <f>DM44</f>
        <v>#DIV/0!</v>
      </c>
      <c r="DL138" s="1146" t="e">
        <f t="shared" si="131"/>
        <v>#DIV/0!</v>
      </c>
      <c r="DM138" s="725"/>
      <c r="DN138" s="493" t="e">
        <f t="shared" si="105"/>
        <v>#DIV/0!</v>
      </c>
      <c r="DO138" s="1146" t="e">
        <f>DN138/DM6</f>
        <v>#DIV/0!</v>
      </c>
      <c r="DP138" s="1187"/>
      <c r="DR138" s="81">
        <v>4</v>
      </c>
      <c r="DS138" s="1220" t="s">
        <v>594</v>
      </c>
      <c r="DT138" s="1145">
        <f>DY39</f>
        <v>0</v>
      </c>
      <c r="DU138" s="994">
        <f>DY40</f>
        <v>0</v>
      </c>
      <c r="DV138" s="1146" t="e">
        <f t="shared" si="132"/>
        <v>#DIV/0!</v>
      </c>
      <c r="DW138" s="1147" t="e">
        <f>DY44</f>
        <v>#DIV/0!</v>
      </c>
      <c r="DX138" s="1146" t="e">
        <f t="shared" si="133"/>
        <v>#DIV/0!</v>
      </c>
      <c r="DY138" s="725"/>
      <c r="DZ138" s="493" t="e">
        <f t="shared" si="106"/>
        <v>#DIV/0!</v>
      </c>
      <c r="EA138" s="1146" t="e">
        <f>DZ138/DY6</f>
        <v>#DIV/0!</v>
      </c>
      <c r="EB138" s="1187"/>
      <c r="ED138" s="81">
        <v>4</v>
      </c>
      <c r="EE138" s="1220" t="s">
        <v>594</v>
      </c>
      <c r="EF138" s="1145">
        <f>EK39</f>
        <v>0</v>
      </c>
      <c r="EG138" s="994">
        <f>EK40</f>
        <v>0</v>
      </c>
      <c r="EH138" s="1146" t="e">
        <f t="shared" si="134"/>
        <v>#DIV/0!</v>
      </c>
      <c r="EI138" s="1147" t="e">
        <f>EK44</f>
        <v>#DIV/0!</v>
      </c>
      <c r="EJ138" s="1146" t="e">
        <f t="shared" si="135"/>
        <v>#DIV/0!</v>
      </c>
      <c r="EK138" s="725"/>
      <c r="EL138" s="493" t="e">
        <f t="shared" si="107"/>
        <v>#DIV/0!</v>
      </c>
      <c r="EM138" s="1146" t="e">
        <f>EL138/EK6</f>
        <v>#DIV/0!</v>
      </c>
      <c r="EN138" s="1187"/>
      <c r="EP138" s="81">
        <v>4</v>
      </c>
      <c r="EQ138" s="1220" t="s">
        <v>594</v>
      </c>
      <c r="ER138" s="1145">
        <f>EW39</f>
        <v>0</v>
      </c>
      <c r="ES138" s="994">
        <f>EW40</f>
        <v>0</v>
      </c>
      <c r="ET138" s="1146" t="e">
        <f t="shared" si="136"/>
        <v>#DIV/0!</v>
      </c>
      <c r="EU138" s="1147" t="e">
        <f>EW44</f>
        <v>#DIV/0!</v>
      </c>
      <c r="EV138" s="1146" t="e">
        <f t="shared" si="137"/>
        <v>#DIV/0!</v>
      </c>
      <c r="EW138" s="725"/>
      <c r="EX138" s="493" t="e">
        <f t="shared" si="108"/>
        <v>#DIV/0!</v>
      </c>
      <c r="EY138" s="1146" t="e">
        <f>EX138/EW6</f>
        <v>#DIV/0!</v>
      </c>
      <c r="EZ138" s="1187"/>
      <c r="FB138" s="81">
        <v>4</v>
      </c>
      <c r="FC138" s="1220" t="s">
        <v>594</v>
      </c>
      <c r="FD138" s="1145">
        <f>FI39</f>
        <v>0</v>
      </c>
      <c r="FE138" s="994">
        <f>FI40</f>
        <v>0</v>
      </c>
      <c r="FF138" s="1146" t="e">
        <f t="shared" si="138"/>
        <v>#DIV/0!</v>
      </c>
      <c r="FG138" s="1147" t="e">
        <f>FI44</f>
        <v>#DIV/0!</v>
      </c>
      <c r="FH138" s="1146" t="e">
        <f t="shared" si="139"/>
        <v>#DIV/0!</v>
      </c>
      <c r="FI138" s="725"/>
      <c r="FJ138" s="493" t="e">
        <f t="shared" si="109"/>
        <v>#DIV/0!</v>
      </c>
      <c r="FK138" s="1146" t="e">
        <f>FJ138/FI6</f>
        <v>#DIV/0!</v>
      </c>
      <c r="FL138" s="1187"/>
      <c r="FN138" s="81">
        <v>4</v>
      </c>
      <c r="FO138" s="1220" t="s">
        <v>594</v>
      </c>
      <c r="FP138" s="1145">
        <f>FU39</f>
        <v>0</v>
      </c>
      <c r="FQ138" s="994">
        <f>FU40</f>
        <v>0</v>
      </c>
      <c r="FR138" s="1146" t="e">
        <f t="shared" si="140"/>
        <v>#DIV/0!</v>
      </c>
      <c r="FS138" s="1147" t="e">
        <f>FU44</f>
        <v>#DIV/0!</v>
      </c>
      <c r="FT138" s="1146" t="e">
        <f t="shared" si="141"/>
        <v>#DIV/0!</v>
      </c>
      <c r="FU138" s="725"/>
      <c r="FV138" s="493" t="e">
        <f t="shared" si="110"/>
        <v>#DIV/0!</v>
      </c>
      <c r="FW138" s="1146" t="e">
        <f>FV138/FU6</f>
        <v>#DIV/0!</v>
      </c>
      <c r="FX138" s="1187"/>
      <c r="FZ138" s="81">
        <v>4</v>
      </c>
      <c r="GA138" s="1220" t="s">
        <v>594</v>
      </c>
      <c r="GB138" s="1145">
        <f>GG39</f>
        <v>0</v>
      </c>
      <c r="GC138" s="994">
        <f>GG40</f>
        <v>0</v>
      </c>
      <c r="GD138" s="1146" t="e">
        <f t="shared" si="142"/>
        <v>#DIV/0!</v>
      </c>
      <c r="GE138" s="1147" t="e">
        <f>GG44</f>
        <v>#DIV/0!</v>
      </c>
      <c r="GF138" s="1146" t="e">
        <f t="shared" si="143"/>
        <v>#DIV/0!</v>
      </c>
      <c r="GG138" s="725"/>
      <c r="GH138" s="493" t="e">
        <f t="shared" si="111"/>
        <v>#DIV/0!</v>
      </c>
      <c r="GI138" s="1146" t="e">
        <f>GH138/GG6</f>
        <v>#DIV/0!</v>
      </c>
      <c r="GJ138" s="1187"/>
      <c r="GL138" s="81">
        <v>4</v>
      </c>
      <c r="GM138" s="1220" t="s">
        <v>594</v>
      </c>
      <c r="GN138" s="1145">
        <f>GS39</f>
        <v>0</v>
      </c>
      <c r="GO138" s="994">
        <f>GS40</f>
        <v>0</v>
      </c>
      <c r="GP138" s="1146" t="e">
        <f t="shared" si="144"/>
        <v>#DIV/0!</v>
      </c>
      <c r="GQ138" s="1147" t="e">
        <f>GS44</f>
        <v>#DIV/0!</v>
      </c>
      <c r="GR138" s="1146" t="e">
        <f t="shared" si="145"/>
        <v>#DIV/0!</v>
      </c>
      <c r="GS138" s="725"/>
      <c r="GT138" s="493" t="e">
        <f t="shared" si="147"/>
        <v>#DIV/0!</v>
      </c>
      <c r="GU138" s="1146" t="e">
        <f>GT138/GS6</f>
        <v>#DIV/0!</v>
      </c>
      <c r="GV138" s="1187"/>
    </row>
    <row r="139" spans="2:205" s="1178" customFormat="1" ht="24" customHeight="1">
      <c r="B139" s="81">
        <v>5</v>
      </c>
      <c r="C139" s="1219" t="s">
        <v>595</v>
      </c>
      <c r="D139" s="1145">
        <f>I48</f>
        <v>0</v>
      </c>
      <c r="E139" s="994">
        <f>I49</f>
        <v>0</v>
      </c>
      <c r="F139" s="1146" t="e">
        <f t="shared" si="112"/>
        <v>#DIV/0!</v>
      </c>
      <c r="G139" s="1147">
        <f>I51</f>
        <v>0</v>
      </c>
      <c r="H139" s="1146" t="e">
        <f t="shared" si="113"/>
        <v>#DIV/0!</v>
      </c>
      <c r="I139" s="994"/>
      <c r="J139" s="493">
        <f t="shared" si="96"/>
        <v>0</v>
      </c>
      <c r="K139" s="1146" t="e">
        <f>J139/I6</f>
        <v>#DIV/0!</v>
      </c>
      <c r="L139" s="1187"/>
      <c r="M139" s="1180"/>
      <c r="N139" s="81">
        <v>5</v>
      </c>
      <c r="O139" s="1219" t="s">
        <v>595</v>
      </c>
      <c r="P139" s="1145">
        <f>U48</f>
        <v>0</v>
      </c>
      <c r="Q139" s="994">
        <f>U49</f>
        <v>0</v>
      </c>
      <c r="R139" s="1146" t="e">
        <f t="shared" si="114"/>
        <v>#DIV/0!</v>
      </c>
      <c r="S139" s="1147">
        <f>U51</f>
        <v>0</v>
      </c>
      <c r="T139" s="1146" t="e">
        <f t="shared" si="115"/>
        <v>#DIV/0!</v>
      </c>
      <c r="U139" s="994"/>
      <c r="V139" s="493">
        <f t="shared" si="146"/>
        <v>0</v>
      </c>
      <c r="W139" s="1146" t="e">
        <f>V139/U6</f>
        <v>#DIV/0!</v>
      </c>
      <c r="X139" s="1187"/>
      <c r="Z139" s="81">
        <v>5</v>
      </c>
      <c r="AA139" s="1219" t="s">
        <v>595</v>
      </c>
      <c r="AB139" s="1145">
        <f>AG48</f>
        <v>0</v>
      </c>
      <c r="AC139" s="994">
        <f>AG49</f>
        <v>0</v>
      </c>
      <c r="AD139" s="1146" t="e">
        <f t="shared" si="116"/>
        <v>#DIV/0!</v>
      </c>
      <c r="AE139" s="1147">
        <f>AG51</f>
        <v>0</v>
      </c>
      <c r="AF139" s="1146" t="e">
        <f t="shared" si="117"/>
        <v>#DIV/0!</v>
      </c>
      <c r="AG139" s="994"/>
      <c r="AH139" s="493">
        <f t="shared" si="98"/>
        <v>0</v>
      </c>
      <c r="AI139" s="1146" t="e">
        <f>AH139/AG6</f>
        <v>#DIV/0!</v>
      </c>
      <c r="AJ139" s="1187"/>
      <c r="AL139" s="81">
        <v>5</v>
      </c>
      <c r="AM139" s="1219" t="s">
        <v>595</v>
      </c>
      <c r="AN139" s="1145">
        <f>AS48</f>
        <v>0</v>
      </c>
      <c r="AO139" s="994">
        <f>AS49</f>
        <v>0</v>
      </c>
      <c r="AP139" s="1146" t="e">
        <f t="shared" si="118"/>
        <v>#DIV/0!</v>
      </c>
      <c r="AQ139" s="1147">
        <f>AS51</f>
        <v>0</v>
      </c>
      <c r="AR139" s="1146" t="e">
        <f t="shared" si="119"/>
        <v>#DIV/0!</v>
      </c>
      <c r="AS139" s="994"/>
      <c r="AT139" s="493">
        <f t="shared" si="99"/>
        <v>0</v>
      </c>
      <c r="AU139" s="1146" t="e">
        <f>AT139/AS6</f>
        <v>#DIV/0!</v>
      </c>
      <c r="AV139" s="1187"/>
      <c r="AX139" s="81">
        <v>5</v>
      </c>
      <c r="AY139" s="1219" t="s">
        <v>595</v>
      </c>
      <c r="AZ139" s="1145">
        <f>BE48</f>
        <v>0</v>
      </c>
      <c r="BA139" s="994">
        <f>BE49</f>
        <v>0</v>
      </c>
      <c r="BB139" s="1146" t="e">
        <f t="shared" si="120"/>
        <v>#DIV/0!</v>
      </c>
      <c r="BC139" s="1147">
        <f>BE51</f>
        <v>0</v>
      </c>
      <c r="BD139" s="1146" t="e">
        <f t="shared" si="121"/>
        <v>#DIV/0!</v>
      </c>
      <c r="BE139" s="994"/>
      <c r="BF139" s="493">
        <f t="shared" si="100"/>
        <v>0</v>
      </c>
      <c r="BG139" s="1146" t="e">
        <f>BF139/BE6</f>
        <v>#DIV/0!</v>
      </c>
      <c r="BH139" s="1187"/>
      <c r="BJ139" s="81">
        <v>5</v>
      </c>
      <c r="BK139" s="1219" t="s">
        <v>595</v>
      </c>
      <c r="BL139" s="1145">
        <f>BQ48</f>
        <v>0</v>
      </c>
      <c r="BM139" s="994">
        <f>BQ49</f>
        <v>0</v>
      </c>
      <c r="BN139" s="1146" t="e">
        <f t="shared" si="122"/>
        <v>#DIV/0!</v>
      </c>
      <c r="BO139" s="1147">
        <f>BQ51</f>
        <v>0</v>
      </c>
      <c r="BP139" s="1146" t="e">
        <f t="shared" si="123"/>
        <v>#DIV/0!</v>
      </c>
      <c r="BQ139" s="994"/>
      <c r="BR139" s="493">
        <f t="shared" si="101"/>
        <v>0</v>
      </c>
      <c r="BS139" s="1146" t="e">
        <f>BR139/BQ6</f>
        <v>#DIV/0!</v>
      </c>
      <c r="BT139" s="1187"/>
      <c r="BV139" s="81">
        <v>5</v>
      </c>
      <c r="BW139" s="1219" t="s">
        <v>595</v>
      </c>
      <c r="BX139" s="1145">
        <f>CC48</f>
        <v>0</v>
      </c>
      <c r="BY139" s="994">
        <f>CC49</f>
        <v>0</v>
      </c>
      <c r="BZ139" s="1146" t="e">
        <f t="shared" si="124"/>
        <v>#DIV/0!</v>
      </c>
      <c r="CA139" s="1147">
        <f>CC51</f>
        <v>0</v>
      </c>
      <c r="CB139" s="1146" t="e">
        <f t="shared" si="125"/>
        <v>#DIV/0!</v>
      </c>
      <c r="CC139" s="994"/>
      <c r="CD139" s="493">
        <f t="shared" si="102"/>
        <v>0</v>
      </c>
      <c r="CE139" s="1146" t="e">
        <f>CD139/CC6</f>
        <v>#DIV/0!</v>
      </c>
      <c r="CF139" s="1187"/>
      <c r="CH139" s="81">
        <v>5</v>
      </c>
      <c r="CI139" s="1219" t="s">
        <v>595</v>
      </c>
      <c r="CJ139" s="1145">
        <f>CO48</f>
        <v>0</v>
      </c>
      <c r="CK139" s="994">
        <f>CO49</f>
        <v>0</v>
      </c>
      <c r="CL139" s="1146" t="e">
        <f t="shared" si="126"/>
        <v>#DIV/0!</v>
      </c>
      <c r="CM139" s="1147">
        <f>CO51</f>
        <v>0</v>
      </c>
      <c r="CN139" s="1146" t="e">
        <f t="shared" si="127"/>
        <v>#DIV/0!</v>
      </c>
      <c r="CO139" s="994"/>
      <c r="CP139" s="493">
        <f t="shared" si="103"/>
        <v>0</v>
      </c>
      <c r="CQ139" s="1146" t="e">
        <f>CP139/CO6</f>
        <v>#DIV/0!</v>
      </c>
      <c r="CR139" s="1187"/>
      <c r="CT139" s="81">
        <v>5</v>
      </c>
      <c r="CU139" s="1219" t="s">
        <v>595</v>
      </c>
      <c r="CV139" s="1145">
        <f>DA48</f>
        <v>0</v>
      </c>
      <c r="CW139" s="994">
        <f>DA49</f>
        <v>0</v>
      </c>
      <c r="CX139" s="1146" t="e">
        <f t="shared" si="128"/>
        <v>#DIV/0!</v>
      </c>
      <c r="CY139" s="1147">
        <f>DA51</f>
        <v>0</v>
      </c>
      <c r="CZ139" s="1146" t="e">
        <f t="shared" si="129"/>
        <v>#DIV/0!</v>
      </c>
      <c r="DA139" s="994"/>
      <c r="DB139" s="493">
        <f t="shared" si="104"/>
        <v>0</v>
      </c>
      <c r="DC139" s="1146" t="e">
        <f>DB139/DA6</f>
        <v>#DIV/0!</v>
      </c>
      <c r="DD139" s="1187"/>
      <c r="DF139" s="81">
        <v>5</v>
      </c>
      <c r="DG139" s="1219" t="s">
        <v>595</v>
      </c>
      <c r="DH139" s="1145">
        <f>DM48</f>
        <v>0</v>
      </c>
      <c r="DI139" s="994">
        <f>DM49</f>
        <v>0</v>
      </c>
      <c r="DJ139" s="1146" t="e">
        <f t="shared" si="130"/>
        <v>#DIV/0!</v>
      </c>
      <c r="DK139" s="1147">
        <f>DM51</f>
        <v>0</v>
      </c>
      <c r="DL139" s="1146" t="e">
        <f t="shared" si="131"/>
        <v>#DIV/0!</v>
      </c>
      <c r="DM139" s="994"/>
      <c r="DN139" s="493">
        <f t="shared" si="105"/>
        <v>0</v>
      </c>
      <c r="DO139" s="1146" t="e">
        <f>DN139/DM6</f>
        <v>#DIV/0!</v>
      </c>
      <c r="DP139" s="1187"/>
      <c r="DR139" s="81">
        <v>5</v>
      </c>
      <c r="DS139" s="1219" t="s">
        <v>595</v>
      </c>
      <c r="DT139" s="1145">
        <f>DY48</f>
        <v>0</v>
      </c>
      <c r="DU139" s="994">
        <f>DY49</f>
        <v>0</v>
      </c>
      <c r="DV139" s="1146" t="e">
        <f t="shared" si="132"/>
        <v>#DIV/0!</v>
      </c>
      <c r="DW139" s="1147">
        <f>DY51</f>
        <v>0</v>
      </c>
      <c r="DX139" s="1146" t="e">
        <f t="shared" si="133"/>
        <v>#DIV/0!</v>
      </c>
      <c r="DY139" s="994"/>
      <c r="DZ139" s="493">
        <f t="shared" si="106"/>
        <v>0</v>
      </c>
      <c r="EA139" s="1146" t="e">
        <f>DZ139/DY6</f>
        <v>#DIV/0!</v>
      </c>
      <c r="EB139" s="1187"/>
      <c r="ED139" s="81">
        <v>5</v>
      </c>
      <c r="EE139" s="1219" t="s">
        <v>595</v>
      </c>
      <c r="EF139" s="1145">
        <f>EK48</f>
        <v>0</v>
      </c>
      <c r="EG139" s="994">
        <f>EK49</f>
        <v>0</v>
      </c>
      <c r="EH139" s="1146" t="e">
        <f t="shared" si="134"/>
        <v>#DIV/0!</v>
      </c>
      <c r="EI139" s="1147">
        <f>EK51</f>
        <v>0</v>
      </c>
      <c r="EJ139" s="1146" t="e">
        <f t="shared" si="135"/>
        <v>#DIV/0!</v>
      </c>
      <c r="EK139" s="994"/>
      <c r="EL139" s="493">
        <f t="shared" si="107"/>
        <v>0</v>
      </c>
      <c r="EM139" s="1146" t="e">
        <f>EL139/EK6</f>
        <v>#DIV/0!</v>
      </c>
      <c r="EN139" s="1187"/>
      <c r="EP139" s="81">
        <v>5</v>
      </c>
      <c r="EQ139" s="1219" t="s">
        <v>595</v>
      </c>
      <c r="ER139" s="1145">
        <f>EW48</f>
        <v>0</v>
      </c>
      <c r="ES139" s="994">
        <f>EW49</f>
        <v>0</v>
      </c>
      <c r="ET139" s="1146" t="e">
        <f t="shared" si="136"/>
        <v>#DIV/0!</v>
      </c>
      <c r="EU139" s="1147">
        <f>EW51</f>
        <v>0</v>
      </c>
      <c r="EV139" s="1146" t="e">
        <f t="shared" si="137"/>
        <v>#DIV/0!</v>
      </c>
      <c r="EW139" s="994"/>
      <c r="EX139" s="493">
        <f t="shared" si="108"/>
        <v>0</v>
      </c>
      <c r="EY139" s="1146" t="e">
        <f>EX139/EW6</f>
        <v>#DIV/0!</v>
      </c>
      <c r="EZ139" s="1187"/>
      <c r="FB139" s="81">
        <v>5</v>
      </c>
      <c r="FC139" s="1219" t="s">
        <v>595</v>
      </c>
      <c r="FD139" s="1145">
        <f>FI48</f>
        <v>0</v>
      </c>
      <c r="FE139" s="994">
        <f>FI49</f>
        <v>0</v>
      </c>
      <c r="FF139" s="1146" t="e">
        <f t="shared" si="138"/>
        <v>#DIV/0!</v>
      </c>
      <c r="FG139" s="1147">
        <f>FI51</f>
        <v>0</v>
      </c>
      <c r="FH139" s="1146" t="e">
        <f t="shared" si="139"/>
        <v>#DIV/0!</v>
      </c>
      <c r="FI139" s="994"/>
      <c r="FJ139" s="493">
        <f t="shared" si="109"/>
        <v>0</v>
      </c>
      <c r="FK139" s="1146" t="e">
        <f>FJ139/FI6</f>
        <v>#DIV/0!</v>
      </c>
      <c r="FL139" s="1187"/>
      <c r="FN139" s="81">
        <v>5</v>
      </c>
      <c r="FO139" s="1219" t="s">
        <v>595</v>
      </c>
      <c r="FP139" s="1145">
        <f>FU48</f>
        <v>0</v>
      </c>
      <c r="FQ139" s="994">
        <f>FU49</f>
        <v>0</v>
      </c>
      <c r="FR139" s="1146" t="e">
        <f t="shared" si="140"/>
        <v>#DIV/0!</v>
      </c>
      <c r="FS139" s="1147">
        <f>FU51</f>
        <v>0</v>
      </c>
      <c r="FT139" s="1146" t="e">
        <f t="shared" si="141"/>
        <v>#DIV/0!</v>
      </c>
      <c r="FU139" s="994"/>
      <c r="FV139" s="493">
        <f t="shared" si="110"/>
        <v>0</v>
      </c>
      <c r="FW139" s="1146" t="e">
        <f>FV139/FU6</f>
        <v>#DIV/0!</v>
      </c>
      <c r="FX139" s="1187"/>
      <c r="FZ139" s="81">
        <v>5</v>
      </c>
      <c r="GA139" s="1219" t="s">
        <v>595</v>
      </c>
      <c r="GB139" s="1145">
        <f>GG48</f>
        <v>0</v>
      </c>
      <c r="GC139" s="994">
        <f>GG49</f>
        <v>0</v>
      </c>
      <c r="GD139" s="1146" t="e">
        <f t="shared" si="142"/>
        <v>#DIV/0!</v>
      </c>
      <c r="GE139" s="1147">
        <f>GG51</f>
        <v>0</v>
      </c>
      <c r="GF139" s="1146" t="e">
        <f t="shared" si="143"/>
        <v>#DIV/0!</v>
      </c>
      <c r="GG139" s="994"/>
      <c r="GH139" s="493">
        <f t="shared" si="111"/>
        <v>0</v>
      </c>
      <c r="GI139" s="1146" t="e">
        <f>GH139/GG6</f>
        <v>#DIV/0!</v>
      </c>
      <c r="GJ139" s="1187"/>
      <c r="GL139" s="81">
        <v>5</v>
      </c>
      <c r="GM139" s="1219" t="s">
        <v>595</v>
      </c>
      <c r="GN139" s="1145">
        <f>GS48</f>
        <v>0</v>
      </c>
      <c r="GO139" s="994">
        <f>GS49</f>
        <v>0</v>
      </c>
      <c r="GP139" s="1146" t="e">
        <f t="shared" si="144"/>
        <v>#DIV/0!</v>
      </c>
      <c r="GQ139" s="1147">
        <f>GS51</f>
        <v>0</v>
      </c>
      <c r="GR139" s="1146" t="e">
        <f t="shared" si="145"/>
        <v>#DIV/0!</v>
      </c>
      <c r="GS139" s="994"/>
      <c r="GT139" s="493">
        <f t="shared" si="147"/>
        <v>0</v>
      </c>
      <c r="GU139" s="1146" t="e">
        <f>GT139/GS6</f>
        <v>#DIV/0!</v>
      </c>
      <c r="GV139" s="1187"/>
    </row>
    <row r="140" spans="2:205" s="1178" customFormat="1" ht="15" customHeight="1">
      <c r="B140" s="81">
        <v>6</v>
      </c>
      <c r="C140" s="1220" t="s">
        <v>596</v>
      </c>
      <c r="D140" s="1145">
        <f>I55</f>
        <v>0</v>
      </c>
      <c r="E140" s="994">
        <f>I56</f>
        <v>0</v>
      </c>
      <c r="F140" s="1146" t="e">
        <f t="shared" si="112"/>
        <v>#DIV/0!</v>
      </c>
      <c r="G140" s="1147">
        <f>I58</f>
        <v>0</v>
      </c>
      <c r="H140" s="1146" t="e">
        <f t="shared" si="113"/>
        <v>#DIV/0!</v>
      </c>
      <c r="I140" s="725"/>
      <c r="J140" s="493">
        <f>G140*I140</f>
        <v>0</v>
      </c>
      <c r="K140" s="1146" t="e">
        <f>J140/I6</f>
        <v>#DIV/0!</v>
      </c>
      <c r="L140" s="1187"/>
      <c r="M140" s="1180"/>
      <c r="N140" s="81">
        <v>6</v>
      </c>
      <c r="O140" s="1220" t="s">
        <v>596</v>
      </c>
      <c r="P140" s="1145">
        <f>U55</f>
        <v>0</v>
      </c>
      <c r="Q140" s="994">
        <f>U56</f>
        <v>0</v>
      </c>
      <c r="R140" s="1146" t="e">
        <f t="shared" si="114"/>
        <v>#DIV/0!</v>
      </c>
      <c r="S140" s="1147">
        <f>U58</f>
        <v>0</v>
      </c>
      <c r="T140" s="1146" t="e">
        <f t="shared" si="115"/>
        <v>#DIV/0!</v>
      </c>
      <c r="U140" s="725"/>
      <c r="V140" s="493">
        <f>S140*U140</f>
        <v>0</v>
      </c>
      <c r="W140" s="1146" t="e">
        <f>V140/U6</f>
        <v>#DIV/0!</v>
      </c>
      <c r="X140" s="1187"/>
      <c r="Z140" s="81">
        <v>6</v>
      </c>
      <c r="AA140" s="1220" t="s">
        <v>596</v>
      </c>
      <c r="AB140" s="1145">
        <f>AG55</f>
        <v>0</v>
      </c>
      <c r="AC140" s="994">
        <f>AG56</f>
        <v>0</v>
      </c>
      <c r="AD140" s="1146" t="e">
        <f t="shared" si="116"/>
        <v>#DIV/0!</v>
      </c>
      <c r="AE140" s="1147">
        <f>AG58</f>
        <v>0</v>
      </c>
      <c r="AF140" s="1146" t="e">
        <f t="shared" si="117"/>
        <v>#DIV/0!</v>
      </c>
      <c r="AG140" s="725"/>
      <c r="AH140" s="493">
        <f>AE140*AG140</f>
        <v>0</v>
      </c>
      <c r="AI140" s="1146" t="e">
        <f>AH140/AG6</f>
        <v>#DIV/0!</v>
      </c>
      <c r="AJ140" s="1187"/>
      <c r="AL140" s="81">
        <v>6</v>
      </c>
      <c r="AM140" s="1220" t="s">
        <v>596</v>
      </c>
      <c r="AN140" s="1145">
        <f>AS55</f>
        <v>0</v>
      </c>
      <c r="AO140" s="994">
        <f>AS56</f>
        <v>0</v>
      </c>
      <c r="AP140" s="1146" t="e">
        <f t="shared" si="118"/>
        <v>#DIV/0!</v>
      </c>
      <c r="AQ140" s="1147">
        <f>AS58</f>
        <v>0</v>
      </c>
      <c r="AR140" s="1146" t="e">
        <f t="shared" si="119"/>
        <v>#DIV/0!</v>
      </c>
      <c r="AS140" s="725"/>
      <c r="AT140" s="493">
        <f>AQ140*AS140</f>
        <v>0</v>
      </c>
      <c r="AU140" s="1146" t="e">
        <f>AT140/AS6</f>
        <v>#DIV/0!</v>
      </c>
      <c r="AV140" s="1187"/>
      <c r="AX140" s="81">
        <v>6</v>
      </c>
      <c r="AY140" s="1220" t="s">
        <v>596</v>
      </c>
      <c r="AZ140" s="1145">
        <f>BE55</f>
        <v>0</v>
      </c>
      <c r="BA140" s="994">
        <f>BE56</f>
        <v>0</v>
      </c>
      <c r="BB140" s="1146" t="e">
        <f t="shared" si="120"/>
        <v>#DIV/0!</v>
      </c>
      <c r="BC140" s="1147">
        <f>BE58</f>
        <v>0</v>
      </c>
      <c r="BD140" s="1146" t="e">
        <f t="shared" si="121"/>
        <v>#DIV/0!</v>
      </c>
      <c r="BE140" s="725"/>
      <c r="BF140" s="493">
        <f>BC140*BE140</f>
        <v>0</v>
      </c>
      <c r="BG140" s="1146" t="e">
        <f>BF140/BE6</f>
        <v>#DIV/0!</v>
      </c>
      <c r="BH140" s="1187"/>
      <c r="BJ140" s="81">
        <v>6</v>
      </c>
      <c r="BK140" s="1220" t="s">
        <v>596</v>
      </c>
      <c r="BL140" s="1145">
        <f>BQ55</f>
        <v>0</v>
      </c>
      <c r="BM140" s="994">
        <f>BQ56</f>
        <v>0</v>
      </c>
      <c r="BN140" s="1146" t="e">
        <f t="shared" si="122"/>
        <v>#DIV/0!</v>
      </c>
      <c r="BO140" s="1147">
        <f>BQ58</f>
        <v>0</v>
      </c>
      <c r="BP140" s="1146" t="e">
        <f t="shared" si="123"/>
        <v>#DIV/0!</v>
      </c>
      <c r="BQ140" s="725"/>
      <c r="BR140" s="493">
        <f>BO140*BQ140</f>
        <v>0</v>
      </c>
      <c r="BS140" s="1146" t="e">
        <f>BR140/BQ6</f>
        <v>#DIV/0!</v>
      </c>
      <c r="BT140" s="1187"/>
      <c r="BV140" s="81">
        <v>6</v>
      </c>
      <c r="BW140" s="1220" t="s">
        <v>596</v>
      </c>
      <c r="BX140" s="1145">
        <f>CC55</f>
        <v>0</v>
      </c>
      <c r="BY140" s="994">
        <f>CC56</f>
        <v>0</v>
      </c>
      <c r="BZ140" s="1146" t="e">
        <f t="shared" si="124"/>
        <v>#DIV/0!</v>
      </c>
      <c r="CA140" s="1147">
        <f>CC58</f>
        <v>0</v>
      </c>
      <c r="CB140" s="1146" t="e">
        <f t="shared" si="125"/>
        <v>#DIV/0!</v>
      </c>
      <c r="CC140" s="725"/>
      <c r="CD140" s="493">
        <f>CA140*CC140</f>
        <v>0</v>
      </c>
      <c r="CE140" s="1146" t="e">
        <f>CD140/CC6</f>
        <v>#DIV/0!</v>
      </c>
      <c r="CF140" s="1187"/>
      <c r="CH140" s="81">
        <v>6</v>
      </c>
      <c r="CI140" s="1220" t="s">
        <v>596</v>
      </c>
      <c r="CJ140" s="1145">
        <f>CO55</f>
        <v>0</v>
      </c>
      <c r="CK140" s="994">
        <f>CO56</f>
        <v>0</v>
      </c>
      <c r="CL140" s="1146" t="e">
        <f t="shared" si="126"/>
        <v>#DIV/0!</v>
      </c>
      <c r="CM140" s="1147">
        <f>CO58</f>
        <v>0</v>
      </c>
      <c r="CN140" s="1146" t="e">
        <f t="shared" si="127"/>
        <v>#DIV/0!</v>
      </c>
      <c r="CO140" s="725"/>
      <c r="CP140" s="493">
        <f>CM140*CO140</f>
        <v>0</v>
      </c>
      <c r="CQ140" s="1146" t="e">
        <f>CP140/CO6</f>
        <v>#DIV/0!</v>
      </c>
      <c r="CR140" s="1187"/>
      <c r="CT140" s="81">
        <v>6</v>
      </c>
      <c r="CU140" s="1220" t="s">
        <v>596</v>
      </c>
      <c r="CV140" s="1145">
        <f>DA55</f>
        <v>0</v>
      </c>
      <c r="CW140" s="994">
        <f>DA56</f>
        <v>0</v>
      </c>
      <c r="CX140" s="1146" t="e">
        <f t="shared" si="128"/>
        <v>#DIV/0!</v>
      </c>
      <c r="CY140" s="1147">
        <f>DA58</f>
        <v>0</v>
      </c>
      <c r="CZ140" s="1146" t="e">
        <f t="shared" si="129"/>
        <v>#DIV/0!</v>
      </c>
      <c r="DA140" s="725"/>
      <c r="DB140" s="493">
        <f>CY140*DA140</f>
        <v>0</v>
      </c>
      <c r="DC140" s="1146" t="e">
        <f>DB140/DA6</f>
        <v>#DIV/0!</v>
      </c>
      <c r="DD140" s="1187"/>
      <c r="DF140" s="81">
        <v>6</v>
      </c>
      <c r="DG140" s="1220" t="s">
        <v>596</v>
      </c>
      <c r="DH140" s="1145">
        <f>DM55</f>
        <v>0</v>
      </c>
      <c r="DI140" s="994">
        <f>DM56</f>
        <v>0</v>
      </c>
      <c r="DJ140" s="1146" t="e">
        <f t="shared" si="130"/>
        <v>#DIV/0!</v>
      </c>
      <c r="DK140" s="1147">
        <f>DM58</f>
        <v>0</v>
      </c>
      <c r="DL140" s="1146" t="e">
        <f t="shared" si="131"/>
        <v>#DIV/0!</v>
      </c>
      <c r="DM140" s="725"/>
      <c r="DN140" s="493">
        <f>DK140*DM140</f>
        <v>0</v>
      </c>
      <c r="DO140" s="1146" t="e">
        <f>DN140/DM6</f>
        <v>#DIV/0!</v>
      </c>
      <c r="DP140" s="1187"/>
      <c r="DQ140" s="1157"/>
      <c r="DR140" s="81">
        <v>6</v>
      </c>
      <c r="DS140" s="1220" t="s">
        <v>596</v>
      </c>
      <c r="DT140" s="1145">
        <f>DY55</f>
        <v>0</v>
      </c>
      <c r="DU140" s="994">
        <f>DY56</f>
        <v>0</v>
      </c>
      <c r="DV140" s="1146" t="e">
        <f t="shared" si="132"/>
        <v>#DIV/0!</v>
      </c>
      <c r="DW140" s="1147">
        <f>DY58</f>
        <v>0</v>
      </c>
      <c r="DX140" s="1146" t="e">
        <f t="shared" si="133"/>
        <v>#DIV/0!</v>
      </c>
      <c r="DY140" s="725"/>
      <c r="DZ140" s="493">
        <f>DW140*DY140</f>
        <v>0</v>
      </c>
      <c r="EA140" s="1146" t="e">
        <f>DZ140/DY6</f>
        <v>#DIV/0!</v>
      </c>
      <c r="EB140" s="1187"/>
      <c r="ED140" s="81">
        <v>6</v>
      </c>
      <c r="EE140" s="1220" t="s">
        <v>596</v>
      </c>
      <c r="EF140" s="1145">
        <f>EK55</f>
        <v>0</v>
      </c>
      <c r="EG140" s="994">
        <f>EK56</f>
        <v>0</v>
      </c>
      <c r="EH140" s="1146" t="e">
        <f t="shared" si="134"/>
        <v>#DIV/0!</v>
      </c>
      <c r="EI140" s="1147">
        <f>EK58</f>
        <v>0</v>
      </c>
      <c r="EJ140" s="1146" t="e">
        <f t="shared" si="135"/>
        <v>#DIV/0!</v>
      </c>
      <c r="EK140" s="725"/>
      <c r="EL140" s="493">
        <f>EI140*EK140</f>
        <v>0</v>
      </c>
      <c r="EM140" s="1146" t="e">
        <f>EL140/EK6</f>
        <v>#DIV/0!</v>
      </c>
      <c r="EN140" s="1187"/>
      <c r="EP140" s="81">
        <v>6</v>
      </c>
      <c r="EQ140" s="1220" t="s">
        <v>596</v>
      </c>
      <c r="ER140" s="1145">
        <f>EW55</f>
        <v>0</v>
      </c>
      <c r="ES140" s="994">
        <f>EW56</f>
        <v>0</v>
      </c>
      <c r="ET140" s="1146" t="e">
        <f t="shared" si="136"/>
        <v>#DIV/0!</v>
      </c>
      <c r="EU140" s="1147">
        <f>EW58</f>
        <v>0</v>
      </c>
      <c r="EV140" s="1146" t="e">
        <f t="shared" si="137"/>
        <v>#DIV/0!</v>
      </c>
      <c r="EW140" s="725"/>
      <c r="EX140" s="493">
        <f>EU140*EW140</f>
        <v>0</v>
      </c>
      <c r="EY140" s="1146" t="e">
        <f>EX140/EW6</f>
        <v>#DIV/0!</v>
      </c>
      <c r="EZ140" s="1187"/>
      <c r="FB140" s="81">
        <v>6</v>
      </c>
      <c r="FC140" s="1220" t="s">
        <v>596</v>
      </c>
      <c r="FD140" s="1145">
        <f>FI55</f>
        <v>0</v>
      </c>
      <c r="FE140" s="994">
        <f>FI56</f>
        <v>0</v>
      </c>
      <c r="FF140" s="1146" t="e">
        <f t="shared" si="138"/>
        <v>#DIV/0!</v>
      </c>
      <c r="FG140" s="1147">
        <f>FI58</f>
        <v>0</v>
      </c>
      <c r="FH140" s="1146" t="e">
        <f t="shared" si="139"/>
        <v>#DIV/0!</v>
      </c>
      <c r="FI140" s="725"/>
      <c r="FJ140" s="493">
        <f>FG140*FI140</f>
        <v>0</v>
      </c>
      <c r="FK140" s="1146" t="e">
        <f>FJ140/FI6</f>
        <v>#DIV/0!</v>
      </c>
      <c r="FL140" s="1187"/>
      <c r="FN140" s="81">
        <v>6</v>
      </c>
      <c r="FO140" s="1220" t="s">
        <v>596</v>
      </c>
      <c r="FP140" s="1145">
        <f>FU55</f>
        <v>0</v>
      </c>
      <c r="FQ140" s="994">
        <f>FU56</f>
        <v>0</v>
      </c>
      <c r="FR140" s="1146" t="e">
        <f t="shared" si="140"/>
        <v>#DIV/0!</v>
      </c>
      <c r="FS140" s="1147">
        <f>FU58</f>
        <v>0</v>
      </c>
      <c r="FT140" s="1146" t="e">
        <f t="shared" si="141"/>
        <v>#DIV/0!</v>
      </c>
      <c r="FU140" s="725"/>
      <c r="FV140" s="493">
        <f>FS140*FU140</f>
        <v>0</v>
      </c>
      <c r="FW140" s="1146" t="e">
        <f>FV140/FU6</f>
        <v>#DIV/0!</v>
      </c>
      <c r="FX140" s="1187"/>
      <c r="FZ140" s="81">
        <v>6</v>
      </c>
      <c r="GA140" s="1220" t="s">
        <v>596</v>
      </c>
      <c r="GB140" s="1145">
        <f>GG55</f>
        <v>0</v>
      </c>
      <c r="GC140" s="994">
        <f>GG56</f>
        <v>0</v>
      </c>
      <c r="GD140" s="1146" t="e">
        <f t="shared" si="142"/>
        <v>#DIV/0!</v>
      </c>
      <c r="GE140" s="1147">
        <f>GG58</f>
        <v>0</v>
      </c>
      <c r="GF140" s="1146" t="e">
        <f t="shared" si="143"/>
        <v>#DIV/0!</v>
      </c>
      <c r="GG140" s="725"/>
      <c r="GH140" s="493">
        <f>GE140*GG140</f>
        <v>0</v>
      </c>
      <c r="GI140" s="1146" t="e">
        <f>GH140/GG6</f>
        <v>#DIV/0!</v>
      </c>
      <c r="GJ140" s="1187"/>
      <c r="GL140" s="81">
        <v>6</v>
      </c>
      <c r="GM140" s="1220" t="s">
        <v>596</v>
      </c>
      <c r="GN140" s="1145">
        <f>GS55</f>
        <v>0</v>
      </c>
      <c r="GO140" s="994">
        <f>GS56</f>
        <v>0</v>
      </c>
      <c r="GP140" s="1146" t="e">
        <f t="shared" si="144"/>
        <v>#DIV/0!</v>
      </c>
      <c r="GQ140" s="1147">
        <f>GS58</f>
        <v>0</v>
      </c>
      <c r="GR140" s="1146" t="e">
        <f t="shared" si="145"/>
        <v>#DIV/0!</v>
      </c>
      <c r="GS140" s="725"/>
      <c r="GT140" s="493">
        <f>GQ140*GS140</f>
        <v>0</v>
      </c>
      <c r="GU140" s="1146" t="e">
        <f>GT140/GS6</f>
        <v>#DIV/0!</v>
      </c>
      <c r="GV140" s="1187"/>
    </row>
    <row r="141" spans="2:205" s="1178" customFormat="1" ht="24" customHeight="1">
      <c r="B141" s="81">
        <v>7</v>
      </c>
      <c r="C141" s="1219" t="s">
        <v>597</v>
      </c>
      <c r="D141" s="1145">
        <f>I62</f>
        <v>0</v>
      </c>
      <c r="E141" s="994">
        <f>I63</f>
        <v>0</v>
      </c>
      <c r="F141" s="1146" t="e">
        <f t="shared" si="112"/>
        <v>#DIV/0!</v>
      </c>
      <c r="G141" s="1147">
        <f>I66</f>
        <v>0</v>
      </c>
      <c r="H141" s="1146" t="e">
        <f t="shared" si="113"/>
        <v>#DIV/0!</v>
      </c>
      <c r="I141" s="994"/>
      <c r="J141" s="493">
        <f t="shared" si="96"/>
        <v>0</v>
      </c>
      <c r="K141" s="1146" t="e">
        <f>J141/I6</f>
        <v>#DIV/0!</v>
      </c>
      <c r="L141" s="1187"/>
      <c r="M141" s="1180"/>
      <c r="N141" s="81">
        <v>7</v>
      </c>
      <c r="O141" s="1219" t="s">
        <v>597</v>
      </c>
      <c r="P141" s="1145">
        <f>U62</f>
        <v>0</v>
      </c>
      <c r="Q141" s="994">
        <f>U63</f>
        <v>0</v>
      </c>
      <c r="R141" s="1146" t="e">
        <f t="shared" si="114"/>
        <v>#DIV/0!</v>
      </c>
      <c r="S141" s="1147">
        <f>U66</f>
        <v>0</v>
      </c>
      <c r="T141" s="1146" t="e">
        <f t="shared" si="115"/>
        <v>#DIV/0!</v>
      </c>
      <c r="U141" s="994"/>
      <c r="V141" s="493">
        <f t="shared" ref="V141:V143" si="148">S141*U141</f>
        <v>0</v>
      </c>
      <c r="W141" s="1146" t="e">
        <f>V141/U6</f>
        <v>#DIV/0!</v>
      </c>
      <c r="X141" s="1187"/>
      <c r="Z141" s="81">
        <v>7</v>
      </c>
      <c r="AA141" s="1219" t="s">
        <v>597</v>
      </c>
      <c r="AB141" s="1145">
        <f>AG62</f>
        <v>0</v>
      </c>
      <c r="AC141" s="994">
        <f>AG63</f>
        <v>0</v>
      </c>
      <c r="AD141" s="1146" t="e">
        <f t="shared" si="116"/>
        <v>#DIV/0!</v>
      </c>
      <c r="AE141" s="1147">
        <f>AG66</f>
        <v>0</v>
      </c>
      <c r="AF141" s="1146" t="e">
        <f t="shared" si="117"/>
        <v>#DIV/0!</v>
      </c>
      <c r="AG141" s="994"/>
      <c r="AH141" s="493">
        <f t="shared" si="98"/>
        <v>0</v>
      </c>
      <c r="AI141" s="1146" t="e">
        <f>AH141/AG6</f>
        <v>#DIV/0!</v>
      </c>
      <c r="AJ141" s="1187"/>
      <c r="AL141" s="81">
        <v>7</v>
      </c>
      <c r="AM141" s="1219" t="s">
        <v>597</v>
      </c>
      <c r="AN141" s="1145">
        <f>AS62</f>
        <v>0</v>
      </c>
      <c r="AO141" s="994">
        <f>AS63</f>
        <v>0</v>
      </c>
      <c r="AP141" s="1146" t="e">
        <f t="shared" si="118"/>
        <v>#DIV/0!</v>
      </c>
      <c r="AQ141" s="1147">
        <f>AS66</f>
        <v>0</v>
      </c>
      <c r="AR141" s="1146" t="e">
        <f t="shared" si="119"/>
        <v>#DIV/0!</v>
      </c>
      <c r="AS141" s="994"/>
      <c r="AT141" s="493">
        <f t="shared" si="99"/>
        <v>0</v>
      </c>
      <c r="AU141" s="1146" t="e">
        <f>AT141/AS6</f>
        <v>#DIV/0!</v>
      </c>
      <c r="AV141" s="1187"/>
      <c r="AX141" s="81">
        <v>7</v>
      </c>
      <c r="AY141" s="1219" t="s">
        <v>597</v>
      </c>
      <c r="AZ141" s="1145">
        <f>BE62</f>
        <v>0</v>
      </c>
      <c r="BA141" s="994">
        <f>BE63</f>
        <v>0</v>
      </c>
      <c r="BB141" s="1146" t="e">
        <f t="shared" si="120"/>
        <v>#DIV/0!</v>
      </c>
      <c r="BC141" s="1147">
        <f>BE66</f>
        <v>0</v>
      </c>
      <c r="BD141" s="1146" t="e">
        <f t="shared" si="121"/>
        <v>#DIV/0!</v>
      </c>
      <c r="BE141" s="994"/>
      <c r="BF141" s="493">
        <f t="shared" si="100"/>
        <v>0</v>
      </c>
      <c r="BG141" s="1146" t="e">
        <f>BF141/BE6</f>
        <v>#DIV/0!</v>
      </c>
      <c r="BH141" s="1187"/>
      <c r="BJ141" s="81">
        <v>7</v>
      </c>
      <c r="BK141" s="1219" t="s">
        <v>597</v>
      </c>
      <c r="BL141" s="1145">
        <f>BQ62</f>
        <v>0</v>
      </c>
      <c r="BM141" s="994">
        <f>BQ63</f>
        <v>0</v>
      </c>
      <c r="BN141" s="1146" t="e">
        <f t="shared" si="122"/>
        <v>#DIV/0!</v>
      </c>
      <c r="BO141" s="1147">
        <f>BQ66</f>
        <v>0</v>
      </c>
      <c r="BP141" s="1146" t="e">
        <f t="shared" si="123"/>
        <v>#DIV/0!</v>
      </c>
      <c r="BQ141" s="994"/>
      <c r="BR141" s="493">
        <f t="shared" si="101"/>
        <v>0</v>
      </c>
      <c r="BS141" s="1146" t="e">
        <f>BR141/BQ6</f>
        <v>#DIV/0!</v>
      </c>
      <c r="BT141" s="1187"/>
      <c r="BV141" s="81">
        <v>7</v>
      </c>
      <c r="BW141" s="1219" t="s">
        <v>597</v>
      </c>
      <c r="BX141" s="1145">
        <f>CC62</f>
        <v>0</v>
      </c>
      <c r="BY141" s="994">
        <f>CC63</f>
        <v>0</v>
      </c>
      <c r="BZ141" s="1146" t="e">
        <f t="shared" si="124"/>
        <v>#DIV/0!</v>
      </c>
      <c r="CA141" s="1147">
        <f>CC66</f>
        <v>0</v>
      </c>
      <c r="CB141" s="1146" t="e">
        <f t="shared" si="125"/>
        <v>#DIV/0!</v>
      </c>
      <c r="CC141" s="994"/>
      <c r="CD141" s="493">
        <f t="shared" si="102"/>
        <v>0</v>
      </c>
      <c r="CE141" s="1146" t="e">
        <f>CD141/CC6</f>
        <v>#DIV/0!</v>
      </c>
      <c r="CF141" s="1187"/>
      <c r="CH141" s="81">
        <v>7</v>
      </c>
      <c r="CI141" s="1219" t="s">
        <v>597</v>
      </c>
      <c r="CJ141" s="1145">
        <f>CO62</f>
        <v>0</v>
      </c>
      <c r="CK141" s="994">
        <f>CO63</f>
        <v>0</v>
      </c>
      <c r="CL141" s="1146" t="e">
        <f t="shared" si="126"/>
        <v>#DIV/0!</v>
      </c>
      <c r="CM141" s="1147">
        <f>CO66</f>
        <v>0</v>
      </c>
      <c r="CN141" s="1146" t="e">
        <f t="shared" si="127"/>
        <v>#DIV/0!</v>
      </c>
      <c r="CO141" s="994"/>
      <c r="CP141" s="493">
        <f t="shared" si="103"/>
        <v>0</v>
      </c>
      <c r="CQ141" s="1146" t="e">
        <f>CP141/CO6</f>
        <v>#DIV/0!</v>
      </c>
      <c r="CR141" s="1187"/>
      <c r="CT141" s="81">
        <v>7</v>
      </c>
      <c r="CU141" s="1219" t="s">
        <v>597</v>
      </c>
      <c r="CV141" s="1145">
        <f>DA62</f>
        <v>0</v>
      </c>
      <c r="CW141" s="994">
        <f>DA63</f>
        <v>0</v>
      </c>
      <c r="CX141" s="1146" t="e">
        <f t="shared" si="128"/>
        <v>#DIV/0!</v>
      </c>
      <c r="CY141" s="1147">
        <f>DA66</f>
        <v>0</v>
      </c>
      <c r="CZ141" s="1146" t="e">
        <f t="shared" si="129"/>
        <v>#DIV/0!</v>
      </c>
      <c r="DA141" s="994"/>
      <c r="DB141" s="493">
        <f t="shared" si="104"/>
        <v>0</v>
      </c>
      <c r="DC141" s="1146" t="e">
        <f>DB141/DA6</f>
        <v>#DIV/0!</v>
      </c>
      <c r="DD141" s="1187"/>
      <c r="DF141" s="81">
        <v>7</v>
      </c>
      <c r="DG141" s="1219" t="s">
        <v>597</v>
      </c>
      <c r="DH141" s="1145">
        <f>DM62</f>
        <v>0</v>
      </c>
      <c r="DI141" s="994">
        <f>DM63</f>
        <v>0</v>
      </c>
      <c r="DJ141" s="1146" t="e">
        <f t="shared" si="130"/>
        <v>#DIV/0!</v>
      </c>
      <c r="DK141" s="1147">
        <f>DM66</f>
        <v>0</v>
      </c>
      <c r="DL141" s="1146" t="e">
        <f t="shared" si="131"/>
        <v>#DIV/0!</v>
      </c>
      <c r="DM141" s="994"/>
      <c r="DN141" s="493">
        <f t="shared" si="105"/>
        <v>0</v>
      </c>
      <c r="DO141" s="1146" t="e">
        <f>DN141/DM6</f>
        <v>#DIV/0!</v>
      </c>
      <c r="DP141" s="1187"/>
      <c r="DR141" s="81">
        <v>7</v>
      </c>
      <c r="DS141" s="1219" t="s">
        <v>597</v>
      </c>
      <c r="DT141" s="1145">
        <f>DY62</f>
        <v>0</v>
      </c>
      <c r="DU141" s="994">
        <f>DY63</f>
        <v>0</v>
      </c>
      <c r="DV141" s="1146" t="e">
        <f t="shared" si="132"/>
        <v>#DIV/0!</v>
      </c>
      <c r="DW141" s="1147">
        <f>DY66</f>
        <v>0</v>
      </c>
      <c r="DX141" s="1146" t="e">
        <f t="shared" si="133"/>
        <v>#DIV/0!</v>
      </c>
      <c r="DY141" s="994"/>
      <c r="DZ141" s="493">
        <f t="shared" si="106"/>
        <v>0</v>
      </c>
      <c r="EA141" s="1146" t="e">
        <f>DZ141/DY6</f>
        <v>#DIV/0!</v>
      </c>
      <c r="EB141" s="1187"/>
      <c r="ED141" s="81">
        <v>7</v>
      </c>
      <c r="EE141" s="1219" t="s">
        <v>597</v>
      </c>
      <c r="EF141" s="1145">
        <f>EK62</f>
        <v>0</v>
      </c>
      <c r="EG141" s="994">
        <f>EK63</f>
        <v>0</v>
      </c>
      <c r="EH141" s="1146" t="e">
        <f t="shared" si="134"/>
        <v>#DIV/0!</v>
      </c>
      <c r="EI141" s="1147">
        <f>EK66</f>
        <v>0</v>
      </c>
      <c r="EJ141" s="1146" t="e">
        <f t="shared" si="135"/>
        <v>#DIV/0!</v>
      </c>
      <c r="EK141" s="994"/>
      <c r="EL141" s="493">
        <f t="shared" si="107"/>
        <v>0</v>
      </c>
      <c r="EM141" s="1146" t="e">
        <f>EL141/EK6</f>
        <v>#DIV/0!</v>
      </c>
      <c r="EN141" s="1187"/>
      <c r="EP141" s="81">
        <v>7</v>
      </c>
      <c r="EQ141" s="1219" t="s">
        <v>597</v>
      </c>
      <c r="ER141" s="1145">
        <f>EW62</f>
        <v>0</v>
      </c>
      <c r="ES141" s="994">
        <f>EW63</f>
        <v>0</v>
      </c>
      <c r="ET141" s="1146" t="e">
        <f t="shared" si="136"/>
        <v>#DIV/0!</v>
      </c>
      <c r="EU141" s="1147">
        <f>EW66</f>
        <v>0</v>
      </c>
      <c r="EV141" s="1146" t="e">
        <f t="shared" si="137"/>
        <v>#DIV/0!</v>
      </c>
      <c r="EW141" s="994"/>
      <c r="EX141" s="493">
        <f t="shared" si="108"/>
        <v>0</v>
      </c>
      <c r="EY141" s="1146" t="e">
        <f>EX141/EW6</f>
        <v>#DIV/0!</v>
      </c>
      <c r="EZ141" s="1187"/>
      <c r="FB141" s="81">
        <v>7</v>
      </c>
      <c r="FC141" s="1219" t="s">
        <v>597</v>
      </c>
      <c r="FD141" s="1145">
        <f>FI62</f>
        <v>0</v>
      </c>
      <c r="FE141" s="994">
        <f>FI63</f>
        <v>0</v>
      </c>
      <c r="FF141" s="1146" t="e">
        <f t="shared" si="138"/>
        <v>#DIV/0!</v>
      </c>
      <c r="FG141" s="1147">
        <f>FI66</f>
        <v>0</v>
      </c>
      <c r="FH141" s="1146" t="e">
        <f t="shared" si="139"/>
        <v>#DIV/0!</v>
      </c>
      <c r="FI141" s="994"/>
      <c r="FJ141" s="493">
        <f t="shared" si="109"/>
        <v>0</v>
      </c>
      <c r="FK141" s="1146" t="e">
        <f>FJ141/FI6</f>
        <v>#DIV/0!</v>
      </c>
      <c r="FL141" s="1187"/>
      <c r="FN141" s="81">
        <v>7</v>
      </c>
      <c r="FO141" s="1219" t="s">
        <v>597</v>
      </c>
      <c r="FP141" s="1145">
        <f>FU62</f>
        <v>0</v>
      </c>
      <c r="FQ141" s="994">
        <f>FU63</f>
        <v>0</v>
      </c>
      <c r="FR141" s="1146" t="e">
        <f t="shared" si="140"/>
        <v>#DIV/0!</v>
      </c>
      <c r="FS141" s="1147">
        <f>FU66</f>
        <v>0</v>
      </c>
      <c r="FT141" s="1146" t="e">
        <f t="shared" si="141"/>
        <v>#DIV/0!</v>
      </c>
      <c r="FU141" s="994"/>
      <c r="FV141" s="493">
        <f t="shared" si="110"/>
        <v>0</v>
      </c>
      <c r="FW141" s="1146" t="e">
        <f>FV141/FU6</f>
        <v>#DIV/0!</v>
      </c>
      <c r="FX141" s="1187"/>
      <c r="FZ141" s="81">
        <v>7</v>
      </c>
      <c r="GA141" s="1219" t="s">
        <v>597</v>
      </c>
      <c r="GB141" s="1145">
        <f>GG62</f>
        <v>0</v>
      </c>
      <c r="GC141" s="994">
        <f>GG63</f>
        <v>0</v>
      </c>
      <c r="GD141" s="1146" t="e">
        <f t="shared" si="142"/>
        <v>#DIV/0!</v>
      </c>
      <c r="GE141" s="1147">
        <f>GG66</f>
        <v>0</v>
      </c>
      <c r="GF141" s="1146" t="e">
        <f t="shared" si="143"/>
        <v>#DIV/0!</v>
      </c>
      <c r="GG141" s="994"/>
      <c r="GH141" s="493">
        <f t="shared" si="111"/>
        <v>0</v>
      </c>
      <c r="GI141" s="1146" t="e">
        <f>GH141/GG6</f>
        <v>#DIV/0!</v>
      </c>
      <c r="GJ141" s="1187"/>
      <c r="GL141" s="81">
        <v>7</v>
      </c>
      <c r="GM141" s="1219" t="s">
        <v>597</v>
      </c>
      <c r="GN141" s="1145">
        <f>GS62</f>
        <v>0</v>
      </c>
      <c r="GO141" s="994">
        <f>GS63</f>
        <v>0</v>
      </c>
      <c r="GP141" s="1146" t="e">
        <f t="shared" si="144"/>
        <v>#DIV/0!</v>
      </c>
      <c r="GQ141" s="1147">
        <f>GS66</f>
        <v>0</v>
      </c>
      <c r="GR141" s="1146" t="e">
        <f t="shared" si="145"/>
        <v>#DIV/0!</v>
      </c>
      <c r="GS141" s="994"/>
      <c r="GT141" s="493">
        <f t="shared" si="147"/>
        <v>0</v>
      </c>
      <c r="GU141" s="1146" t="e">
        <f>GT141/GS6</f>
        <v>#DIV/0!</v>
      </c>
      <c r="GV141" s="1187"/>
    </row>
    <row r="142" spans="2:205" s="1178" customFormat="1" ht="15" customHeight="1">
      <c r="B142" s="81">
        <v>8</v>
      </c>
      <c r="C142" s="1220" t="s">
        <v>598</v>
      </c>
      <c r="D142" s="1145">
        <f>I70</f>
        <v>0</v>
      </c>
      <c r="E142" s="994">
        <f>I71</f>
        <v>0</v>
      </c>
      <c r="F142" s="1146" t="e">
        <f t="shared" si="112"/>
        <v>#DIV/0!</v>
      </c>
      <c r="G142" s="1147">
        <f>I74</f>
        <v>0</v>
      </c>
      <c r="H142" s="1146" t="e">
        <f t="shared" si="113"/>
        <v>#DIV/0!</v>
      </c>
      <c r="I142" s="725"/>
      <c r="J142" s="493">
        <f t="shared" si="96"/>
        <v>0</v>
      </c>
      <c r="K142" s="1146" t="e">
        <f>J142/I6</f>
        <v>#DIV/0!</v>
      </c>
      <c r="L142" s="1187"/>
      <c r="M142" s="1180"/>
      <c r="N142" s="81">
        <v>8</v>
      </c>
      <c r="O142" s="1220" t="s">
        <v>598</v>
      </c>
      <c r="P142" s="1145">
        <f>U70</f>
        <v>0</v>
      </c>
      <c r="Q142" s="994">
        <f>U71</f>
        <v>0</v>
      </c>
      <c r="R142" s="1146" t="e">
        <f t="shared" si="114"/>
        <v>#DIV/0!</v>
      </c>
      <c r="S142" s="1147">
        <f>U74</f>
        <v>0</v>
      </c>
      <c r="T142" s="1146" t="e">
        <f t="shared" si="115"/>
        <v>#DIV/0!</v>
      </c>
      <c r="U142" s="725"/>
      <c r="V142" s="493">
        <f t="shared" si="148"/>
        <v>0</v>
      </c>
      <c r="W142" s="1146" t="e">
        <f>V142/U6</f>
        <v>#DIV/0!</v>
      </c>
      <c r="X142" s="1187"/>
      <c r="Z142" s="81">
        <v>8</v>
      </c>
      <c r="AA142" s="1220" t="s">
        <v>598</v>
      </c>
      <c r="AB142" s="1145">
        <f>AG70</f>
        <v>0</v>
      </c>
      <c r="AC142" s="994">
        <f>AG71</f>
        <v>0</v>
      </c>
      <c r="AD142" s="1146" t="e">
        <f t="shared" si="116"/>
        <v>#DIV/0!</v>
      </c>
      <c r="AE142" s="1147">
        <f>AG74</f>
        <v>0</v>
      </c>
      <c r="AF142" s="1146" t="e">
        <f t="shared" si="117"/>
        <v>#DIV/0!</v>
      </c>
      <c r="AG142" s="725"/>
      <c r="AH142" s="493">
        <f t="shared" si="98"/>
        <v>0</v>
      </c>
      <c r="AI142" s="1146" t="e">
        <f>AH142/AG6</f>
        <v>#DIV/0!</v>
      </c>
      <c r="AJ142" s="1187"/>
      <c r="AL142" s="81">
        <v>8</v>
      </c>
      <c r="AM142" s="1220" t="s">
        <v>598</v>
      </c>
      <c r="AN142" s="1145">
        <f>AS70</f>
        <v>0</v>
      </c>
      <c r="AO142" s="994">
        <f>AS71</f>
        <v>0</v>
      </c>
      <c r="AP142" s="1146" t="e">
        <f t="shared" si="118"/>
        <v>#DIV/0!</v>
      </c>
      <c r="AQ142" s="1147">
        <f>AS74</f>
        <v>0</v>
      </c>
      <c r="AR142" s="1146" t="e">
        <f t="shared" si="119"/>
        <v>#DIV/0!</v>
      </c>
      <c r="AS142" s="725"/>
      <c r="AT142" s="493">
        <f t="shared" si="99"/>
        <v>0</v>
      </c>
      <c r="AU142" s="1146" t="e">
        <f>AT142/AS6</f>
        <v>#DIV/0!</v>
      </c>
      <c r="AV142" s="1187"/>
      <c r="AX142" s="81">
        <v>8</v>
      </c>
      <c r="AY142" s="1220" t="s">
        <v>598</v>
      </c>
      <c r="AZ142" s="1145">
        <f>BE70</f>
        <v>0</v>
      </c>
      <c r="BA142" s="994">
        <f>BE71</f>
        <v>0</v>
      </c>
      <c r="BB142" s="1146" t="e">
        <f t="shared" si="120"/>
        <v>#DIV/0!</v>
      </c>
      <c r="BC142" s="1147">
        <f>BE74</f>
        <v>0</v>
      </c>
      <c r="BD142" s="1146" t="e">
        <f t="shared" si="121"/>
        <v>#DIV/0!</v>
      </c>
      <c r="BE142" s="725"/>
      <c r="BF142" s="493">
        <f t="shared" si="100"/>
        <v>0</v>
      </c>
      <c r="BG142" s="1146" t="e">
        <f>BF142/BE6</f>
        <v>#DIV/0!</v>
      </c>
      <c r="BH142" s="1187"/>
      <c r="BJ142" s="81">
        <v>8</v>
      </c>
      <c r="BK142" s="1220" t="s">
        <v>598</v>
      </c>
      <c r="BL142" s="1145">
        <f>BQ70</f>
        <v>0</v>
      </c>
      <c r="BM142" s="994">
        <f>BQ71</f>
        <v>0</v>
      </c>
      <c r="BN142" s="1146" t="e">
        <f t="shared" si="122"/>
        <v>#DIV/0!</v>
      </c>
      <c r="BO142" s="1147">
        <f>BQ74</f>
        <v>0</v>
      </c>
      <c r="BP142" s="1146" t="e">
        <f t="shared" si="123"/>
        <v>#DIV/0!</v>
      </c>
      <c r="BQ142" s="725"/>
      <c r="BR142" s="493">
        <f t="shared" si="101"/>
        <v>0</v>
      </c>
      <c r="BS142" s="1146" t="e">
        <f>BR142/BQ6</f>
        <v>#DIV/0!</v>
      </c>
      <c r="BT142" s="1187"/>
      <c r="BV142" s="81">
        <v>8</v>
      </c>
      <c r="BW142" s="1220" t="s">
        <v>598</v>
      </c>
      <c r="BX142" s="1145">
        <f>CC70</f>
        <v>0</v>
      </c>
      <c r="BY142" s="994">
        <f>CC71</f>
        <v>0</v>
      </c>
      <c r="BZ142" s="1146" t="e">
        <f t="shared" si="124"/>
        <v>#DIV/0!</v>
      </c>
      <c r="CA142" s="1147">
        <f>CC74</f>
        <v>0</v>
      </c>
      <c r="CB142" s="1146" t="e">
        <f t="shared" si="125"/>
        <v>#DIV/0!</v>
      </c>
      <c r="CC142" s="725"/>
      <c r="CD142" s="493">
        <f t="shared" si="102"/>
        <v>0</v>
      </c>
      <c r="CE142" s="1146" t="e">
        <f>CD142/CC6</f>
        <v>#DIV/0!</v>
      </c>
      <c r="CF142" s="1187"/>
      <c r="CH142" s="81">
        <v>8</v>
      </c>
      <c r="CI142" s="1220" t="s">
        <v>598</v>
      </c>
      <c r="CJ142" s="1145">
        <f>CO70</f>
        <v>0</v>
      </c>
      <c r="CK142" s="994">
        <f>CO71</f>
        <v>0</v>
      </c>
      <c r="CL142" s="1146" t="e">
        <f t="shared" si="126"/>
        <v>#DIV/0!</v>
      </c>
      <c r="CM142" s="1147">
        <f>CO74</f>
        <v>0</v>
      </c>
      <c r="CN142" s="1146" t="e">
        <f t="shared" si="127"/>
        <v>#DIV/0!</v>
      </c>
      <c r="CO142" s="725"/>
      <c r="CP142" s="493">
        <f t="shared" si="103"/>
        <v>0</v>
      </c>
      <c r="CQ142" s="1146" t="e">
        <f>CP142/CO6</f>
        <v>#DIV/0!</v>
      </c>
      <c r="CR142" s="1187"/>
      <c r="CT142" s="81">
        <v>8</v>
      </c>
      <c r="CU142" s="1220" t="s">
        <v>598</v>
      </c>
      <c r="CV142" s="1145">
        <f>DA70</f>
        <v>0</v>
      </c>
      <c r="CW142" s="994">
        <f>DA71</f>
        <v>0</v>
      </c>
      <c r="CX142" s="1146" t="e">
        <f t="shared" si="128"/>
        <v>#DIV/0!</v>
      </c>
      <c r="CY142" s="1147">
        <f>DA74</f>
        <v>0</v>
      </c>
      <c r="CZ142" s="1146" t="e">
        <f t="shared" si="129"/>
        <v>#DIV/0!</v>
      </c>
      <c r="DA142" s="725"/>
      <c r="DB142" s="493">
        <f t="shared" si="104"/>
        <v>0</v>
      </c>
      <c r="DC142" s="1146" t="e">
        <f>DB142/DA6</f>
        <v>#DIV/0!</v>
      </c>
      <c r="DD142" s="1187"/>
      <c r="DF142" s="81">
        <v>8</v>
      </c>
      <c r="DG142" s="1220" t="s">
        <v>598</v>
      </c>
      <c r="DH142" s="1145">
        <f>DM70</f>
        <v>0</v>
      </c>
      <c r="DI142" s="994">
        <f>DM71</f>
        <v>0</v>
      </c>
      <c r="DJ142" s="1146" t="e">
        <f t="shared" si="130"/>
        <v>#DIV/0!</v>
      </c>
      <c r="DK142" s="1147">
        <f>DM74</f>
        <v>0</v>
      </c>
      <c r="DL142" s="1146" t="e">
        <f t="shared" si="131"/>
        <v>#DIV/0!</v>
      </c>
      <c r="DM142" s="725"/>
      <c r="DN142" s="493">
        <f t="shared" si="105"/>
        <v>0</v>
      </c>
      <c r="DO142" s="1146" t="e">
        <f>DN142/DM6</f>
        <v>#DIV/0!</v>
      </c>
      <c r="DP142" s="1187"/>
      <c r="DR142" s="81">
        <v>8</v>
      </c>
      <c r="DS142" s="1220" t="s">
        <v>598</v>
      </c>
      <c r="DT142" s="1145">
        <f>DY70</f>
        <v>0</v>
      </c>
      <c r="DU142" s="994">
        <f>DY71</f>
        <v>0</v>
      </c>
      <c r="DV142" s="1146" t="e">
        <f t="shared" si="132"/>
        <v>#DIV/0!</v>
      </c>
      <c r="DW142" s="1147">
        <f>DY74</f>
        <v>0</v>
      </c>
      <c r="DX142" s="1146" t="e">
        <f t="shared" si="133"/>
        <v>#DIV/0!</v>
      </c>
      <c r="DY142" s="725"/>
      <c r="DZ142" s="493">
        <f t="shared" si="106"/>
        <v>0</v>
      </c>
      <c r="EA142" s="1146" t="e">
        <f>DZ142/DY6</f>
        <v>#DIV/0!</v>
      </c>
      <c r="EB142" s="1187"/>
      <c r="ED142" s="81">
        <v>8</v>
      </c>
      <c r="EE142" s="1220" t="s">
        <v>598</v>
      </c>
      <c r="EF142" s="1145">
        <f>EK70</f>
        <v>0</v>
      </c>
      <c r="EG142" s="994">
        <f>EK71</f>
        <v>0</v>
      </c>
      <c r="EH142" s="1146" t="e">
        <f t="shared" si="134"/>
        <v>#DIV/0!</v>
      </c>
      <c r="EI142" s="1147">
        <f>EK74</f>
        <v>0</v>
      </c>
      <c r="EJ142" s="1146" t="e">
        <f t="shared" si="135"/>
        <v>#DIV/0!</v>
      </c>
      <c r="EK142" s="725"/>
      <c r="EL142" s="493">
        <f t="shared" si="107"/>
        <v>0</v>
      </c>
      <c r="EM142" s="1146" t="e">
        <f>EL142/EK6</f>
        <v>#DIV/0!</v>
      </c>
      <c r="EN142" s="1187"/>
      <c r="EP142" s="81">
        <v>8</v>
      </c>
      <c r="EQ142" s="1220" t="s">
        <v>598</v>
      </c>
      <c r="ER142" s="1145">
        <f>EW70</f>
        <v>0</v>
      </c>
      <c r="ES142" s="994">
        <f>EW71</f>
        <v>0</v>
      </c>
      <c r="ET142" s="1146" t="e">
        <f t="shared" si="136"/>
        <v>#DIV/0!</v>
      </c>
      <c r="EU142" s="1147">
        <f>EW74</f>
        <v>0</v>
      </c>
      <c r="EV142" s="1146" t="e">
        <f t="shared" si="137"/>
        <v>#DIV/0!</v>
      </c>
      <c r="EW142" s="725"/>
      <c r="EX142" s="493">
        <f t="shared" si="108"/>
        <v>0</v>
      </c>
      <c r="EY142" s="1146" t="e">
        <f>EX142/EW6</f>
        <v>#DIV/0!</v>
      </c>
      <c r="EZ142" s="1187"/>
      <c r="FB142" s="81">
        <v>8</v>
      </c>
      <c r="FC142" s="1220" t="s">
        <v>598</v>
      </c>
      <c r="FD142" s="1145">
        <f>FI70</f>
        <v>0</v>
      </c>
      <c r="FE142" s="994">
        <f>FI71</f>
        <v>0</v>
      </c>
      <c r="FF142" s="1146" t="e">
        <f t="shared" si="138"/>
        <v>#DIV/0!</v>
      </c>
      <c r="FG142" s="1147">
        <f>FI74</f>
        <v>0</v>
      </c>
      <c r="FH142" s="1146" t="e">
        <f t="shared" si="139"/>
        <v>#DIV/0!</v>
      </c>
      <c r="FI142" s="725"/>
      <c r="FJ142" s="493">
        <f t="shared" si="109"/>
        <v>0</v>
      </c>
      <c r="FK142" s="1146" t="e">
        <f>FJ142/FI6</f>
        <v>#DIV/0!</v>
      </c>
      <c r="FL142" s="1187"/>
      <c r="FN142" s="81">
        <v>8</v>
      </c>
      <c r="FO142" s="1220" t="s">
        <v>598</v>
      </c>
      <c r="FP142" s="1145">
        <f>FU70</f>
        <v>0</v>
      </c>
      <c r="FQ142" s="994">
        <f>FU71</f>
        <v>0</v>
      </c>
      <c r="FR142" s="1146" t="e">
        <f t="shared" si="140"/>
        <v>#DIV/0!</v>
      </c>
      <c r="FS142" s="1147">
        <f>FU74</f>
        <v>0</v>
      </c>
      <c r="FT142" s="1146" t="e">
        <f t="shared" si="141"/>
        <v>#DIV/0!</v>
      </c>
      <c r="FU142" s="725"/>
      <c r="FV142" s="493">
        <f t="shared" si="110"/>
        <v>0</v>
      </c>
      <c r="FW142" s="1146" t="e">
        <f>FV142/FU6</f>
        <v>#DIV/0!</v>
      </c>
      <c r="FX142" s="1187"/>
      <c r="FZ142" s="81">
        <v>8</v>
      </c>
      <c r="GA142" s="1220" t="s">
        <v>598</v>
      </c>
      <c r="GB142" s="1145">
        <f>GG70</f>
        <v>0</v>
      </c>
      <c r="GC142" s="994">
        <f>GG71</f>
        <v>0</v>
      </c>
      <c r="GD142" s="1146" t="e">
        <f t="shared" si="142"/>
        <v>#DIV/0!</v>
      </c>
      <c r="GE142" s="1147">
        <f>GG74</f>
        <v>0</v>
      </c>
      <c r="GF142" s="1146" t="e">
        <f t="shared" si="143"/>
        <v>#DIV/0!</v>
      </c>
      <c r="GG142" s="725"/>
      <c r="GH142" s="493">
        <f t="shared" si="111"/>
        <v>0</v>
      </c>
      <c r="GI142" s="1146" t="e">
        <f>GH142/GG6</f>
        <v>#DIV/0!</v>
      </c>
      <c r="GJ142" s="1187"/>
      <c r="GL142" s="81">
        <v>8</v>
      </c>
      <c r="GM142" s="1220" t="s">
        <v>598</v>
      </c>
      <c r="GN142" s="1145">
        <f>GS70</f>
        <v>0</v>
      </c>
      <c r="GO142" s="994">
        <f>GS71</f>
        <v>0</v>
      </c>
      <c r="GP142" s="1146" t="e">
        <f t="shared" si="144"/>
        <v>#DIV/0!</v>
      </c>
      <c r="GQ142" s="1147">
        <f>GS74</f>
        <v>0</v>
      </c>
      <c r="GR142" s="1146" t="e">
        <f t="shared" si="145"/>
        <v>#DIV/0!</v>
      </c>
      <c r="GS142" s="725"/>
      <c r="GT142" s="493">
        <f t="shared" si="147"/>
        <v>0</v>
      </c>
      <c r="GU142" s="1146" t="e">
        <f>GT142/GS6</f>
        <v>#DIV/0!</v>
      </c>
      <c r="GV142" s="1187"/>
    </row>
    <row r="143" spans="2:205" s="1178" customFormat="1" ht="24" customHeight="1">
      <c r="B143" s="81">
        <v>9</v>
      </c>
      <c r="C143" s="1219" t="s">
        <v>599</v>
      </c>
      <c r="D143" s="1145">
        <f>I78</f>
        <v>0</v>
      </c>
      <c r="E143" s="994">
        <f>I79</f>
        <v>0</v>
      </c>
      <c r="F143" s="1146" t="e">
        <f t="shared" si="112"/>
        <v>#DIV/0!</v>
      </c>
      <c r="G143" s="1147">
        <f>I81</f>
        <v>0</v>
      </c>
      <c r="H143" s="1146" t="e">
        <f t="shared" si="113"/>
        <v>#DIV/0!</v>
      </c>
      <c r="I143" s="994"/>
      <c r="J143" s="493">
        <f t="shared" si="96"/>
        <v>0</v>
      </c>
      <c r="K143" s="1146" t="e">
        <f>J143/I6</f>
        <v>#DIV/0!</v>
      </c>
      <c r="L143" s="1187"/>
      <c r="M143" s="1180"/>
      <c r="N143" s="81">
        <v>9</v>
      </c>
      <c r="O143" s="1219" t="s">
        <v>599</v>
      </c>
      <c r="P143" s="1145">
        <f>U78</f>
        <v>0</v>
      </c>
      <c r="Q143" s="994">
        <f>U79</f>
        <v>0</v>
      </c>
      <c r="R143" s="1146" t="e">
        <f t="shared" si="114"/>
        <v>#DIV/0!</v>
      </c>
      <c r="S143" s="1147">
        <f>U81</f>
        <v>0</v>
      </c>
      <c r="T143" s="1146" t="e">
        <f t="shared" si="115"/>
        <v>#DIV/0!</v>
      </c>
      <c r="U143" s="994"/>
      <c r="V143" s="493">
        <f t="shared" si="148"/>
        <v>0</v>
      </c>
      <c r="W143" s="1146" t="e">
        <f>V143/U6</f>
        <v>#DIV/0!</v>
      </c>
      <c r="X143" s="1187"/>
      <c r="Z143" s="81">
        <v>9</v>
      </c>
      <c r="AA143" s="1219" t="s">
        <v>599</v>
      </c>
      <c r="AB143" s="1145">
        <f>AG78</f>
        <v>0</v>
      </c>
      <c r="AC143" s="994">
        <f>AG79</f>
        <v>0</v>
      </c>
      <c r="AD143" s="1146" t="e">
        <f t="shared" si="116"/>
        <v>#DIV/0!</v>
      </c>
      <c r="AE143" s="1147">
        <f>AG81</f>
        <v>0</v>
      </c>
      <c r="AF143" s="1146" t="e">
        <f t="shared" si="117"/>
        <v>#DIV/0!</v>
      </c>
      <c r="AG143" s="994"/>
      <c r="AH143" s="493">
        <f t="shared" si="98"/>
        <v>0</v>
      </c>
      <c r="AI143" s="1146" t="e">
        <f>AH143/AG6</f>
        <v>#DIV/0!</v>
      </c>
      <c r="AJ143" s="1187"/>
      <c r="AL143" s="81">
        <v>9</v>
      </c>
      <c r="AM143" s="1219" t="s">
        <v>599</v>
      </c>
      <c r="AN143" s="1145">
        <f>AS78</f>
        <v>0</v>
      </c>
      <c r="AO143" s="994">
        <f>AS79</f>
        <v>0</v>
      </c>
      <c r="AP143" s="1146" t="e">
        <f t="shared" si="118"/>
        <v>#DIV/0!</v>
      </c>
      <c r="AQ143" s="1147">
        <f>AS81</f>
        <v>0</v>
      </c>
      <c r="AR143" s="1146" t="e">
        <f t="shared" si="119"/>
        <v>#DIV/0!</v>
      </c>
      <c r="AS143" s="994"/>
      <c r="AT143" s="493">
        <f t="shared" si="99"/>
        <v>0</v>
      </c>
      <c r="AU143" s="1146" t="e">
        <f>AT143/AS6</f>
        <v>#DIV/0!</v>
      </c>
      <c r="AV143" s="1187"/>
      <c r="AX143" s="81">
        <v>9</v>
      </c>
      <c r="AY143" s="1219" t="s">
        <v>599</v>
      </c>
      <c r="AZ143" s="1145">
        <f>BE78</f>
        <v>0</v>
      </c>
      <c r="BA143" s="994">
        <f>BE79</f>
        <v>0</v>
      </c>
      <c r="BB143" s="1146" t="e">
        <f t="shared" si="120"/>
        <v>#DIV/0!</v>
      </c>
      <c r="BC143" s="1147">
        <f>BE81</f>
        <v>0</v>
      </c>
      <c r="BD143" s="1146" t="e">
        <f t="shared" si="121"/>
        <v>#DIV/0!</v>
      </c>
      <c r="BE143" s="994"/>
      <c r="BF143" s="493">
        <f t="shared" si="100"/>
        <v>0</v>
      </c>
      <c r="BG143" s="1146" t="e">
        <f>BF143/BE6</f>
        <v>#DIV/0!</v>
      </c>
      <c r="BH143" s="1187"/>
      <c r="BJ143" s="81">
        <v>9</v>
      </c>
      <c r="BK143" s="1219" t="s">
        <v>599</v>
      </c>
      <c r="BL143" s="1145">
        <f>BQ78</f>
        <v>0</v>
      </c>
      <c r="BM143" s="994">
        <f>BQ79</f>
        <v>0</v>
      </c>
      <c r="BN143" s="1146" t="e">
        <f t="shared" si="122"/>
        <v>#DIV/0!</v>
      </c>
      <c r="BO143" s="1147">
        <f>BQ81</f>
        <v>0</v>
      </c>
      <c r="BP143" s="1146" t="e">
        <f t="shared" si="123"/>
        <v>#DIV/0!</v>
      </c>
      <c r="BQ143" s="994"/>
      <c r="BR143" s="493">
        <f t="shared" si="101"/>
        <v>0</v>
      </c>
      <c r="BS143" s="1146" t="e">
        <f>BR143/BQ6</f>
        <v>#DIV/0!</v>
      </c>
      <c r="BT143" s="1187"/>
      <c r="BV143" s="81">
        <v>9</v>
      </c>
      <c r="BW143" s="1219" t="s">
        <v>599</v>
      </c>
      <c r="BX143" s="1145">
        <f>CC78</f>
        <v>0</v>
      </c>
      <c r="BY143" s="994">
        <f>CC79</f>
        <v>0</v>
      </c>
      <c r="BZ143" s="1146" t="e">
        <f t="shared" si="124"/>
        <v>#DIV/0!</v>
      </c>
      <c r="CA143" s="1147">
        <f>CC81</f>
        <v>0</v>
      </c>
      <c r="CB143" s="1146" t="e">
        <f t="shared" si="125"/>
        <v>#DIV/0!</v>
      </c>
      <c r="CC143" s="994"/>
      <c r="CD143" s="493">
        <f t="shared" si="102"/>
        <v>0</v>
      </c>
      <c r="CE143" s="1146" t="e">
        <f>CD143/CC6</f>
        <v>#DIV/0!</v>
      </c>
      <c r="CF143" s="1187"/>
      <c r="CH143" s="81">
        <v>9</v>
      </c>
      <c r="CI143" s="1219" t="s">
        <v>599</v>
      </c>
      <c r="CJ143" s="1145">
        <f>CO78</f>
        <v>0</v>
      </c>
      <c r="CK143" s="994">
        <f>CO79</f>
        <v>0</v>
      </c>
      <c r="CL143" s="1146" t="e">
        <f t="shared" si="126"/>
        <v>#DIV/0!</v>
      </c>
      <c r="CM143" s="1147" t="e">
        <f>CO81</f>
        <v>#DIV/0!</v>
      </c>
      <c r="CN143" s="1146" t="e">
        <f t="shared" si="127"/>
        <v>#DIV/0!</v>
      </c>
      <c r="CO143" s="994"/>
      <c r="CP143" s="493" t="e">
        <f t="shared" si="103"/>
        <v>#DIV/0!</v>
      </c>
      <c r="CQ143" s="1146" t="e">
        <f>CP143/CO6</f>
        <v>#DIV/0!</v>
      </c>
      <c r="CR143" s="1187"/>
      <c r="CT143" s="81">
        <v>9</v>
      </c>
      <c r="CU143" s="1219" t="s">
        <v>599</v>
      </c>
      <c r="CV143" s="1145">
        <f>DA78</f>
        <v>0</v>
      </c>
      <c r="CW143" s="994">
        <f>DA79</f>
        <v>0</v>
      </c>
      <c r="CX143" s="1146" t="e">
        <f t="shared" si="128"/>
        <v>#DIV/0!</v>
      </c>
      <c r="CY143" s="1147" t="e">
        <f>DA81</f>
        <v>#DIV/0!</v>
      </c>
      <c r="CZ143" s="1146" t="e">
        <f t="shared" si="129"/>
        <v>#DIV/0!</v>
      </c>
      <c r="DA143" s="994"/>
      <c r="DB143" s="493" t="e">
        <f t="shared" si="104"/>
        <v>#DIV/0!</v>
      </c>
      <c r="DC143" s="1146" t="e">
        <f>DB143/DA6</f>
        <v>#DIV/0!</v>
      </c>
      <c r="DD143" s="1187"/>
      <c r="DF143" s="81">
        <v>9</v>
      </c>
      <c r="DG143" s="1219" t="s">
        <v>599</v>
      </c>
      <c r="DH143" s="1145">
        <f>DM78</f>
        <v>0</v>
      </c>
      <c r="DI143" s="994">
        <f>DM79</f>
        <v>0</v>
      </c>
      <c r="DJ143" s="1146" t="e">
        <f t="shared" si="130"/>
        <v>#DIV/0!</v>
      </c>
      <c r="DK143" s="1147" t="e">
        <f>DM81</f>
        <v>#DIV/0!</v>
      </c>
      <c r="DL143" s="1146" t="e">
        <f t="shared" si="131"/>
        <v>#DIV/0!</v>
      </c>
      <c r="DM143" s="994"/>
      <c r="DN143" s="493" t="e">
        <f t="shared" si="105"/>
        <v>#DIV/0!</v>
      </c>
      <c r="DO143" s="1146" t="e">
        <f>DN143/DM6</f>
        <v>#DIV/0!</v>
      </c>
      <c r="DP143" s="1187"/>
      <c r="DR143" s="81">
        <v>9</v>
      </c>
      <c r="DS143" s="1219" t="s">
        <v>599</v>
      </c>
      <c r="DT143" s="1145">
        <f>DY78</f>
        <v>0</v>
      </c>
      <c r="DU143" s="994">
        <f>DY79</f>
        <v>0</v>
      </c>
      <c r="DV143" s="1146" t="e">
        <f t="shared" si="132"/>
        <v>#DIV/0!</v>
      </c>
      <c r="DW143" s="1147" t="e">
        <f>DY81</f>
        <v>#DIV/0!</v>
      </c>
      <c r="DX143" s="1146" t="e">
        <f t="shared" si="133"/>
        <v>#DIV/0!</v>
      </c>
      <c r="DY143" s="994"/>
      <c r="DZ143" s="493" t="e">
        <f t="shared" si="106"/>
        <v>#DIV/0!</v>
      </c>
      <c r="EA143" s="1146" t="e">
        <f>DZ143/DY6</f>
        <v>#DIV/0!</v>
      </c>
      <c r="EB143" s="1187"/>
      <c r="ED143" s="81">
        <v>9</v>
      </c>
      <c r="EE143" s="1219" t="s">
        <v>599</v>
      </c>
      <c r="EF143" s="1145">
        <f>EK78</f>
        <v>0</v>
      </c>
      <c r="EG143" s="994">
        <f>EK79</f>
        <v>0</v>
      </c>
      <c r="EH143" s="1146" t="e">
        <f t="shared" si="134"/>
        <v>#DIV/0!</v>
      </c>
      <c r="EI143" s="1147" t="e">
        <f>EK81</f>
        <v>#DIV/0!</v>
      </c>
      <c r="EJ143" s="1146" t="e">
        <f t="shared" si="135"/>
        <v>#DIV/0!</v>
      </c>
      <c r="EK143" s="994"/>
      <c r="EL143" s="493" t="e">
        <f t="shared" si="107"/>
        <v>#DIV/0!</v>
      </c>
      <c r="EM143" s="1146" t="e">
        <f>EL143/EK6</f>
        <v>#DIV/0!</v>
      </c>
      <c r="EN143" s="1187"/>
      <c r="EP143" s="81">
        <v>9</v>
      </c>
      <c r="EQ143" s="1219" t="s">
        <v>599</v>
      </c>
      <c r="ER143" s="1145">
        <f>EW78</f>
        <v>0</v>
      </c>
      <c r="ES143" s="994">
        <f>EW79</f>
        <v>0</v>
      </c>
      <c r="ET143" s="1146" t="e">
        <f t="shared" si="136"/>
        <v>#DIV/0!</v>
      </c>
      <c r="EU143" s="1147" t="e">
        <f>EW81</f>
        <v>#DIV/0!</v>
      </c>
      <c r="EV143" s="1146" t="e">
        <f t="shared" si="137"/>
        <v>#DIV/0!</v>
      </c>
      <c r="EW143" s="994"/>
      <c r="EX143" s="493" t="e">
        <f t="shared" si="108"/>
        <v>#DIV/0!</v>
      </c>
      <c r="EY143" s="1146" t="e">
        <f>EX143/EW6</f>
        <v>#DIV/0!</v>
      </c>
      <c r="EZ143" s="1187"/>
      <c r="FB143" s="81">
        <v>9</v>
      </c>
      <c r="FC143" s="1219" t="s">
        <v>599</v>
      </c>
      <c r="FD143" s="1145">
        <f>FI78</f>
        <v>0</v>
      </c>
      <c r="FE143" s="994">
        <f>FI79</f>
        <v>0</v>
      </c>
      <c r="FF143" s="1146" t="e">
        <f t="shared" si="138"/>
        <v>#DIV/0!</v>
      </c>
      <c r="FG143" s="1147" t="e">
        <f>FI81</f>
        <v>#DIV/0!</v>
      </c>
      <c r="FH143" s="1146" t="e">
        <f t="shared" si="139"/>
        <v>#DIV/0!</v>
      </c>
      <c r="FI143" s="994"/>
      <c r="FJ143" s="493" t="e">
        <f t="shared" si="109"/>
        <v>#DIV/0!</v>
      </c>
      <c r="FK143" s="1146" t="e">
        <f>FJ143/FI6</f>
        <v>#DIV/0!</v>
      </c>
      <c r="FL143" s="1187"/>
      <c r="FN143" s="81">
        <v>9</v>
      </c>
      <c r="FO143" s="1219" t="s">
        <v>599</v>
      </c>
      <c r="FP143" s="1145">
        <f>FU78</f>
        <v>0</v>
      </c>
      <c r="FQ143" s="994">
        <f>FU79</f>
        <v>0</v>
      </c>
      <c r="FR143" s="1146" t="e">
        <f t="shared" si="140"/>
        <v>#DIV/0!</v>
      </c>
      <c r="FS143" s="1147" t="e">
        <f>FU81</f>
        <v>#DIV/0!</v>
      </c>
      <c r="FT143" s="1146" t="e">
        <f t="shared" si="141"/>
        <v>#DIV/0!</v>
      </c>
      <c r="FU143" s="994"/>
      <c r="FV143" s="493" t="e">
        <f t="shared" si="110"/>
        <v>#DIV/0!</v>
      </c>
      <c r="FW143" s="1146" t="e">
        <f>FV143/FU6</f>
        <v>#DIV/0!</v>
      </c>
      <c r="FX143" s="1187"/>
      <c r="FZ143" s="81">
        <v>9</v>
      </c>
      <c r="GA143" s="1219" t="s">
        <v>599</v>
      </c>
      <c r="GB143" s="1145">
        <f>GG78</f>
        <v>0</v>
      </c>
      <c r="GC143" s="994">
        <f>GG79</f>
        <v>0</v>
      </c>
      <c r="GD143" s="1146" t="e">
        <f t="shared" si="142"/>
        <v>#DIV/0!</v>
      </c>
      <c r="GE143" s="1147" t="e">
        <f>GG81</f>
        <v>#DIV/0!</v>
      </c>
      <c r="GF143" s="1146" t="e">
        <f t="shared" si="143"/>
        <v>#DIV/0!</v>
      </c>
      <c r="GG143" s="994"/>
      <c r="GH143" s="493" t="e">
        <f t="shared" si="111"/>
        <v>#DIV/0!</v>
      </c>
      <c r="GI143" s="1146" t="e">
        <f>GH143/GG6</f>
        <v>#DIV/0!</v>
      </c>
      <c r="GJ143" s="1187"/>
      <c r="GL143" s="81">
        <v>9</v>
      </c>
      <c r="GM143" s="1219" t="s">
        <v>599</v>
      </c>
      <c r="GN143" s="1145">
        <f>GS78</f>
        <v>0</v>
      </c>
      <c r="GO143" s="994">
        <f>GS79</f>
        <v>0</v>
      </c>
      <c r="GP143" s="1146" t="e">
        <f t="shared" si="144"/>
        <v>#DIV/0!</v>
      </c>
      <c r="GQ143" s="1147" t="e">
        <f>GS81</f>
        <v>#DIV/0!</v>
      </c>
      <c r="GR143" s="1146" t="e">
        <f t="shared" si="145"/>
        <v>#DIV/0!</v>
      </c>
      <c r="GS143" s="994"/>
      <c r="GT143" s="493" t="e">
        <f t="shared" si="147"/>
        <v>#DIV/0!</v>
      </c>
      <c r="GU143" s="1146" t="e">
        <f>GT143/GS6</f>
        <v>#DIV/0!</v>
      </c>
      <c r="GV143" s="1187"/>
    </row>
    <row r="144" spans="2:205" s="1178" customFormat="1" ht="15" customHeight="1">
      <c r="B144" s="81">
        <v>10</v>
      </c>
      <c r="C144" s="1220" t="s">
        <v>600</v>
      </c>
      <c r="D144" s="1145">
        <f>I84</f>
        <v>0</v>
      </c>
      <c r="E144" s="994">
        <f>I85</f>
        <v>0</v>
      </c>
      <c r="F144" s="1146" t="e">
        <f t="shared" si="112"/>
        <v>#DIV/0!</v>
      </c>
      <c r="G144" s="1147">
        <f>I87</f>
        <v>0</v>
      </c>
      <c r="H144" s="1146" t="e">
        <f t="shared" si="113"/>
        <v>#DIV/0!</v>
      </c>
      <c r="I144" s="725"/>
      <c r="J144" s="493">
        <f>G144*I144</f>
        <v>0</v>
      </c>
      <c r="K144" s="1146" t="e">
        <f>J144/I6</f>
        <v>#DIV/0!</v>
      </c>
      <c r="L144" s="1187"/>
      <c r="M144" s="1180"/>
      <c r="N144" s="81">
        <v>10</v>
      </c>
      <c r="O144" s="1220" t="s">
        <v>600</v>
      </c>
      <c r="P144" s="1145">
        <f>U84</f>
        <v>0</v>
      </c>
      <c r="Q144" s="994">
        <f>U85</f>
        <v>0</v>
      </c>
      <c r="R144" s="1146" t="e">
        <f t="shared" si="114"/>
        <v>#DIV/0!</v>
      </c>
      <c r="S144" s="1147">
        <f>U87</f>
        <v>0</v>
      </c>
      <c r="T144" s="1146" t="e">
        <f t="shared" si="115"/>
        <v>#DIV/0!</v>
      </c>
      <c r="U144" s="725"/>
      <c r="V144" s="493">
        <f>S144*U144</f>
        <v>0</v>
      </c>
      <c r="W144" s="1146" t="e">
        <f>V144/U6</f>
        <v>#DIV/0!</v>
      </c>
      <c r="X144" s="1187"/>
      <c r="Z144" s="81">
        <v>10</v>
      </c>
      <c r="AA144" s="1220" t="s">
        <v>600</v>
      </c>
      <c r="AB144" s="1145">
        <f>AG84</f>
        <v>0</v>
      </c>
      <c r="AC144" s="994">
        <f>AG85</f>
        <v>0</v>
      </c>
      <c r="AD144" s="1146" t="e">
        <f t="shared" si="116"/>
        <v>#DIV/0!</v>
      </c>
      <c r="AE144" s="1147">
        <f>AG87</f>
        <v>0</v>
      </c>
      <c r="AF144" s="1146" t="e">
        <f t="shared" si="117"/>
        <v>#DIV/0!</v>
      </c>
      <c r="AG144" s="725"/>
      <c r="AH144" s="493">
        <f>AE144*AG144</f>
        <v>0</v>
      </c>
      <c r="AI144" s="1146" t="e">
        <f>AH144/AG6</f>
        <v>#DIV/0!</v>
      </c>
      <c r="AJ144" s="1187"/>
      <c r="AL144" s="81">
        <v>10</v>
      </c>
      <c r="AM144" s="1220" t="s">
        <v>600</v>
      </c>
      <c r="AN144" s="1145">
        <f>AS84</f>
        <v>0</v>
      </c>
      <c r="AO144" s="994">
        <f>AS85</f>
        <v>0</v>
      </c>
      <c r="AP144" s="1146" t="e">
        <f t="shared" si="118"/>
        <v>#DIV/0!</v>
      </c>
      <c r="AQ144" s="1147">
        <f>AS87</f>
        <v>0</v>
      </c>
      <c r="AR144" s="1146" t="e">
        <f t="shared" si="119"/>
        <v>#DIV/0!</v>
      </c>
      <c r="AS144" s="725"/>
      <c r="AT144" s="493">
        <f>AQ144*AS144</f>
        <v>0</v>
      </c>
      <c r="AU144" s="1146" t="e">
        <f>AT144/AS6</f>
        <v>#DIV/0!</v>
      </c>
      <c r="AV144" s="1187"/>
      <c r="AX144" s="81">
        <v>10</v>
      </c>
      <c r="AY144" s="1220" t="s">
        <v>600</v>
      </c>
      <c r="AZ144" s="1145">
        <f>BE84</f>
        <v>0</v>
      </c>
      <c r="BA144" s="994">
        <f>BE85</f>
        <v>0</v>
      </c>
      <c r="BB144" s="1146" t="e">
        <f t="shared" si="120"/>
        <v>#DIV/0!</v>
      </c>
      <c r="BC144" s="1147">
        <f>BE87</f>
        <v>0</v>
      </c>
      <c r="BD144" s="1146" t="e">
        <f t="shared" si="121"/>
        <v>#DIV/0!</v>
      </c>
      <c r="BE144" s="725"/>
      <c r="BF144" s="493">
        <f>BC144*BE144</f>
        <v>0</v>
      </c>
      <c r="BG144" s="1146" t="e">
        <f>BF144/BE6</f>
        <v>#DIV/0!</v>
      </c>
      <c r="BH144" s="1187"/>
      <c r="BJ144" s="81">
        <v>10</v>
      </c>
      <c r="BK144" s="1220" t="s">
        <v>600</v>
      </c>
      <c r="BL144" s="1145">
        <f>BQ84</f>
        <v>0</v>
      </c>
      <c r="BM144" s="994">
        <f>BQ85</f>
        <v>0</v>
      </c>
      <c r="BN144" s="1146" t="e">
        <f t="shared" si="122"/>
        <v>#DIV/0!</v>
      </c>
      <c r="BO144" s="1147">
        <f>BQ87</f>
        <v>0</v>
      </c>
      <c r="BP144" s="1146" t="e">
        <f t="shared" si="123"/>
        <v>#DIV/0!</v>
      </c>
      <c r="BQ144" s="725"/>
      <c r="BR144" s="493">
        <f>BO144*BQ144</f>
        <v>0</v>
      </c>
      <c r="BS144" s="1146" t="e">
        <f>BR144/BQ6</f>
        <v>#DIV/0!</v>
      </c>
      <c r="BT144" s="1187"/>
      <c r="BV144" s="81">
        <v>10</v>
      </c>
      <c r="BW144" s="1220" t="s">
        <v>600</v>
      </c>
      <c r="BX144" s="1145">
        <f>CC84</f>
        <v>0</v>
      </c>
      <c r="BY144" s="994">
        <f>CC85</f>
        <v>0</v>
      </c>
      <c r="BZ144" s="1146" t="e">
        <f t="shared" si="124"/>
        <v>#DIV/0!</v>
      </c>
      <c r="CA144" s="1147">
        <f>CC87</f>
        <v>0</v>
      </c>
      <c r="CB144" s="1146" t="e">
        <f t="shared" si="125"/>
        <v>#DIV/0!</v>
      </c>
      <c r="CC144" s="725"/>
      <c r="CD144" s="493">
        <f>CA144*CC144</f>
        <v>0</v>
      </c>
      <c r="CE144" s="1146" t="e">
        <f>CD144/CC6</f>
        <v>#DIV/0!</v>
      </c>
      <c r="CF144" s="1187"/>
      <c r="CH144" s="81">
        <v>10</v>
      </c>
      <c r="CI144" s="1220" t="s">
        <v>600</v>
      </c>
      <c r="CJ144" s="1145">
        <f>CO84</f>
        <v>0</v>
      </c>
      <c r="CK144" s="994">
        <f>CO85</f>
        <v>0</v>
      </c>
      <c r="CL144" s="1146" t="e">
        <f t="shared" si="126"/>
        <v>#DIV/0!</v>
      </c>
      <c r="CM144" s="1147">
        <f>CO87</f>
        <v>0</v>
      </c>
      <c r="CN144" s="1146" t="e">
        <f t="shared" si="127"/>
        <v>#DIV/0!</v>
      </c>
      <c r="CO144" s="725"/>
      <c r="CP144" s="493">
        <f>CM144*CO144</f>
        <v>0</v>
      </c>
      <c r="CQ144" s="1146" t="e">
        <f>CP144/CO6</f>
        <v>#DIV/0!</v>
      </c>
      <c r="CR144" s="1187"/>
      <c r="CT144" s="81">
        <v>10</v>
      </c>
      <c r="CU144" s="1220" t="s">
        <v>600</v>
      </c>
      <c r="CV144" s="1145">
        <f>DA84</f>
        <v>0</v>
      </c>
      <c r="CW144" s="994">
        <f>DA85</f>
        <v>0</v>
      </c>
      <c r="CX144" s="1146" t="e">
        <f t="shared" si="128"/>
        <v>#DIV/0!</v>
      </c>
      <c r="CY144" s="1147">
        <f>DA87</f>
        <v>0</v>
      </c>
      <c r="CZ144" s="1146" t="e">
        <f t="shared" si="129"/>
        <v>#DIV/0!</v>
      </c>
      <c r="DA144" s="725"/>
      <c r="DB144" s="493">
        <f>CY144*DA144</f>
        <v>0</v>
      </c>
      <c r="DC144" s="1146" t="e">
        <f>DB144/DA6</f>
        <v>#DIV/0!</v>
      </c>
      <c r="DD144" s="1187"/>
      <c r="DF144" s="81">
        <v>10</v>
      </c>
      <c r="DG144" s="1220" t="s">
        <v>600</v>
      </c>
      <c r="DH144" s="1145">
        <f>DM84</f>
        <v>0</v>
      </c>
      <c r="DI144" s="994">
        <f>DM85</f>
        <v>0</v>
      </c>
      <c r="DJ144" s="1146" t="e">
        <f t="shared" si="130"/>
        <v>#DIV/0!</v>
      </c>
      <c r="DK144" s="1147">
        <f>DM87</f>
        <v>0</v>
      </c>
      <c r="DL144" s="1146" t="e">
        <f t="shared" si="131"/>
        <v>#DIV/0!</v>
      </c>
      <c r="DM144" s="725"/>
      <c r="DN144" s="493">
        <f>DK144*DM144</f>
        <v>0</v>
      </c>
      <c r="DO144" s="1146" t="e">
        <f>DN144/DM6</f>
        <v>#DIV/0!</v>
      </c>
      <c r="DP144" s="1187"/>
      <c r="DR144" s="81">
        <v>10</v>
      </c>
      <c r="DS144" s="1220" t="s">
        <v>600</v>
      </c>
      <c r="DT144" s="1145">
        <f>DY84</f>
        <v>0</v>
      </c>
      <c r="DU144" s="994">
        <f>DY85</f>
        <v>0</v>
      </c>
      <c r="DV144" s="1146" t="e">
        <f t="shared" si="132"/>
        <v>#DIV/0!</v>
      </c>
      <c r="DW144" s="1147">
        <f>DY87</f>
        <v>0</v>
      </c>
      <c r="DX144" s="1146" t="e">
        <f t="shared" si="133"/>
        <v>#DIV/0!</v>
      </c>
      <c r="DY144" s="725"/>
      <c r="DZ144" s="493">
        <f>DW144*DY144</f>
        <v>0</v>
      </c>
      <c r="EA144" s="1146" t="e">
        <f>DZ144/DY6</f>
        <v>#DIV/0!</v>
      </c>
      <c r="EB144" s="1187"/>
      <c r="ED144" s="81">
        <v>10</v>
      </c>
      <c r="EE144" s="1220" t="s">
        <v>600</v>
      </c>
      <c r="EF144" s="1145">
        <f>EK84</f>
        <v>0</v>
      </c>
      <c r="EG144" s="994">
        <f>EK85</f>
        <v>0</v>
      </c>
      <c r="EH144" s="1146" t="e">
        <f t="shared" si="134"/>
        <v>#DIV/0!</v>
      </c>
      <c r="EI144" s="1147">
        <f>EK87</f>
        <v>0</v>
      </c>
      <c r="EJ144" s="1146" t="e">
        <f t="shared" si="135"/>
        <v>#DIV/0!</v>
      </c>
      <c r="EK144" s="725"/>
      <c r="EL144" s="493">
        <f>EI144*EK144</f>
        <v>0</v>
      </c>
      <c r="EM144" s="1146" t="e">
        <f>EL144/EK6</f>
        <v>#DIV/0!</v>
      </c>
      <c r="EN144" s="1187"/>
      <c r="EP144" s="81">
        <v>10</v>
      </c>
      <c r="EQ144" s="1220" t="s">
        <v>600</v>
      </c>
      <c r="ER144" s="1145">
        <f>EW84</f>
        <v>0</v>
      </c>
      <c r="ES144" s="994">
        <f>EW85</f>
        <v>0</v>
      </c>
      <c r="ET144" s="1146" t="e">
        <f t="shared" si="136"/>
        <v>#DIV/0!</v>
      </c>
      <c r="EU144" s="1147">
        <f>EW87</f>
        <v>0</v>
      </c>
      <c r="EV144" s="1146" t="e">
        <f t="shared" si="137"/>
        <v>#DIV/0!</v>
      </c>
      <c r="EW144" s="725"/>
      <c r="EX144" s="493">
        <f>EU144*EW144</f>
        <v>0</v>
      </c>
      <c r="EY144" s="1146" t="e">
        <f>EX144/EW6</f>
        <v>#DIV/0!</v>
      </c>
      <c r="EZ144" s="1187"/>
      <c r="FB144" s="81">
        <v>10</v>
      </c>
      <c r="FC144" s="1220" t="s">
        <v>600</v>
      </c>
      <c r="FD144" s="1145">
        <f>FI84</f>
        <v>0</v>
      </c>
      <c r="FE144" s="994">
        <f>FI85</f>
        <v>0</v>
      </c>
      <c r="FF144" s="1146" t="e">
        <f t="shared" si="138"/>
        <v>#DIV/0!</v>
      </c>
      <c r="FG144" s="1147">
        <f>FI87</f>
        <v>0</v>
      </c>
      <c r="FH144" s="1146" t="e">
        <f t="shared" si="139"/>
        <v>#DIV/0!</v>
      </c>
      <c r="FI144" s="725"/>
      <c r="FJ144" s="493">
        <f>FG144*FI144</f>
        <v>0</v>
      </c>
      <c r="FK144" s="1146" t="e">
        <f>FJ144/FI6</f>
        <v>#DIV/0!</v>
      </c>
      <c r="FL144" s="1187"/>
      <c r="FN144" s="81">
        <v>10</v>
      </c>
      <c r="FO144" s="1220" t="s">
        <v>600</v>
      </c>
      <c r="FP144" s="1145">
        <f>FU84</f>
        <v>0</v>
      </c>
      <c r="FQ144" s="994">
        <f>FU85</f>
        <v>0</v>
      </c>
      <c r="FR144" s="1146" t="e">
        <f t="shared" si="140"/>
        <v>#DIV/0!</v>
      </c>
      <c r="FS144" s="1147">
        <f>FU87</f>
        <v>0</v>
      </c>
      <c r="FT144" s="1146" t="e">
        <f t="shared" si="141"/>
        <v>#DIV/0!</v>
      </c>
      <c r="FU144" s="725"/>
      <c r="FV144" s="493">
        <f>FS144*FU144</f>
        <v>0</v>
      </c>
      <c r="FW144" s="1146" t="e">
        <f>FV144/FU6</f>
        <v>#DIV/0!</v>
      </c>
      <c r="FX144" s="1187"/>
      <c r="FZ144" s="81">
        <v>10</v>
      </c>
      <c r="GA144" s="1220" t="s">
        <v>600</v>
      </c>
      <c r="GB144" s="1145">
        <f>GG84</f>
        <v>0</v>
      </c>
      <c r="GC144" s="994">
        <f>GG85</f>
        <v>0</v>
      </c>
      <c r="GD144" s="1146" t="e">
        <f t="shared" si="142"/>
        <v>#DIV/0!</v>
      </c>
      <c r="GE144" s="1147">
        <f>GG87</f>
        <v>0</v>
      </c>
      <c r="GF144" s="1146" t="e">
        <f t="shared" si="143"/>
        <v>#DIV/0!</v>
      </c>
      <c r="GG144" s="725"/>
      <c r="GH144" s="493">
        <f>GE144*GG144</f>
        <v>0</v>
      </c>
      <c r="GI144" s="1146" t="e">
        <f>GH144/GG6</f>
        <v>#DIV/0!</v>
      </c>
      <c r="GJ144" s="1187"/>
      <c r="GL144" s="81">
        <v>10</v>
      </c>
      <c r="GM144" s="1220" t="s">
        <v>600</v>
      </c>
      <c r="GN144" s="1145">
        <f>GS84</f>
        <v>0</v>
      </c>
      <c r="GO144" s="994">
        <f>GS85</f>
        <v>0</v>
      </c>
      <c r="GP144" s="1146" t="e">
        <f t="shared" si="144"/>
        <v>#DIV/0!</v>
      </c>
      <c r="GQ144" s="1147">
        <f>GS87</f>
        <v>0</v>
      </c>
      <c r="GR144" s="1146" t="e">
        <f t="shared" si="145"/>
        <v>#DIV/0!</v>
      </c>
      <c r="GS144" s="725"/>
      <c r="GT144" s="493">
        <f>GQ144*GS144</f>
        <v>0</v>
      </c>
      <c r="GU144" s="1146" t="e">
        <f>GT144/GS6</f>
        <v>#DIV/0!</v>
      </c>
      <c r="GV144" s="1187"/>
    </row>
    <row r="145" spans="2:204" s="1178" customFormat="1" ht="24" customHeight="1">
      <c r="B145" s="81">
        <v>11</v>
      </c>
      <c r="C145" s="1220" t="s">
        <v>601</v>
      </c>
      <c r="D145" s="1145">
        <f>I90</f>
        <v>0</v>
      </c>
      <c r="E145" s="994">
        <f>-I91</f>
        <v>0</v>
      </c>
      <c r="F145" s="1146" t="e">
        <f t="shared" si="112"/>
        <v>#DIV/0!</v>
      </c>
      <c r="G145" s="1147">
        <f>-I93</f>
        <v>0</v>
      </c>
      <c r="H145" s="1146" t="e">
        <f t="shared" si="113"/>
        <v>#DIV/0!</v>
      </c>
      <c r="I145" s="994"/>
      <c r="J145" s="493">
        <f t="shared" si="96"/>
        <v>0</v>
      </c>
      <c r="K145" s="1146" t="e">
        <f>J145/I6</f>
        <v>#DIV/0!</v>
      </c>
      <c r="L145" s="1187"/>
      <c r="M145" s="1180"/>
      <c r="N145" s="81">
        <v>11</v>
      </c>
      <c r="O145" s="1220" t="s">
        <v>601</v>
      </c>
      <c r="P145" s="1145">
        <f>U90</f>
        <v>0</v>
      </c>
      <c r="Q145" s="994">
        <f>-U91</f>
        <v>0</v>
      </c>
      <c r="R145" s="1146" t="e">
        <f t="shared" si="114"/>
        <v>#DIV/0!</v>
      </c>
      <c r="S145" s="1147">
        <f>-U93</f>
        <v>0</v>
      </c>
      <c r="T145" s="1146" t="e">
        <f t="shared" si="115"/>
        <v>#DIV/0!</v>
      </c>
      <c r="U145" s="994"/>
      <c r="V145" s="493">
        <f t="shared" ref="V145:V146" si="149">S145*U145</f>
        <v>0</v>
      </c>
      <c r="W145" s="1146" t="e">
        <f>V145/U6</f>
        <v>#DIV/0!</v>
      </c>
      <c r="X145" s="1187"/>
      <c r="Z145" s="81">
        <v>11</v>
      </c>
      <c r="AA145" s="1220" t="s">
        <v>601</v>
      </c>
      <c r="AB145" s="1145">
        <f>AG90</f>
        <v>0</v>
      </c>
      <c r="AC145" s="994">
        <f>-AG91</f>
        <v>0</v>
      </c>
      <c r="AD145" s="1146" t="e">
        <f t="shared" si="116"/>
        <v>#DIV/0!</v>
      </c>
      <c r="AE145" s="1147">
        <f>-AG93</f>
        <v>0</v>
      </c>
      <c r="AF145" s="1146" t="e">
        <f t="shared" si="117"/>
        <v>#DIV/0!</v>
      </c>
      <c r="AG145" s="994"/>
      <c r="AH145" s="493">
        <f t="shared" si="98"/>
        <v>0</v>
      </c>
      <c r="AI145" s="1146" t="e">
        <f>AH145/AG6</f>
        <v>#DIV/0!</v>
      </c>
      <c r="AJ145" s="1187"/>
      <c r="AL145" s="81">
        <v>11</v>
      </c>
      <c r="AM145" s="1220" t="s">
        <v>601</v>
      </c>
      <c r="AN145" s="1145">
        <f>AS90</f>
        <v>0</v>
      </c>
      <c r="AO145" s="994">
        <f>-AS91</f>
        <v>0</v>
      </c>
      <c r="AP145" s="1146" t="e">
        <f t="shared" si="118"/>
        <v>#DIV/0!</v>
      </c>
      <c r="AQ145" s="1147">
        <f>-AS93</f>
        <v>0</v>
      </c>
      <c r="AR145" s="1146" t="e">
        <f t="shared" si="119"/>
        <v>#DIV/0!</v>
      </c>
      <c r="AS145" s="994"/>
      <c r="AT145" s="493">
        <f t="shared" si="99"/>
        <v>0</v>
      </c>
      <c r="AU145" s="1146" t="e">
        <f>AT145/AS6</f>
        <v>#DIV/0!</v>
      </c>
      <c r="AV145" s="1187"/>
      <c r="AX145" s="81">
        <v>11</v>
      </c>
      <c r="AY145" s="1220" t="s">
        <v>601</v>
      </c>
      <c r="AZ145" s="1145">
        <f>BE90</f>
        <v>0</v>
      </c>
      <c r="BA145" s="994">
        <f>-BE91</f>
        <v>0</v>
      </c>
      <c r="BB145" s="1146" t="e">
        <f t="shared" si="120"/>
        <v>#DIV/0!</v>
      </c>
      <c r="BC145" s="1147">
        <f>-BE93</f>
        <v>0</v>
      </c>
      <c r="BD145" s="1146" t="e">
        <f t="shared" si="121"/>
        <v>#DIV/0!</v>
      </c>
      <c r="BE145" s="994"/>
      <c r="BF145" s="493">
        <f t="shared" si="100"/>
        <v>0</v>
      </c>
      <c r="BG145" s="1146" t="e">
        <f>BF145/BE6</f>
        <v>#DIV/0!</v>
      </c>
      <c r="BH145" s="1187"/>
      <c r="BJ145" s="81">
        <v>11</v>
      </c>
      <c r="BK145" s="1220" t="s">
        <v>601</v>
      </c>
      <c r="BL145" s="1145">
        <f>BQ90</f>
        <v>0</v>
      </c>
      <c r="BM145" s="994">
        <f>-BQ91</f>
        <v>0</v>
      </c>
      <c r="BN145" s="1146" t="e">
        <f t="shared" si="122"/>
        <v>#DIV/0!</v>
      </c>
      <c r="BO145" s="1147">
        <f>-BQ93</f>
        <v>0</v>
      </c>
      <c r="BP145" s="1146" t="e">
        <f t="shared" si="123"/>
        <v>#DIV/0!</v>
      </c>
      <c r="BQ145" s="994"/>
      <c r="BR145" s="493">
        <f t="shared" si="101"/>
        <v>0</v>
      </c>
      <c r="BS145" s="1146" t="e">
        <f>BR145/BQ6</f>
        <v>#DIV/0!</v>
      </c>
      <c r="BT145" s="1187"/>
      <c r="BV145" s="81">
        <v>11</v>
      </c>
      <c r="BW145" s="1220" t="s">
        <v>601</v>
      </c>
      <c r="BX145" s="1145">
        <f>CC90</f>
        <v>0</v>
      </c>
      <c r="BY145" s="994">
        <f>-CC91</f>
        <v>0</v>
      </c>
      <c r="BZ145" s="1146" t="e">
        <f t="shared" si="124"/>
        <v>#DIV/0!</v>
      </c>
      <c r="CA145" s="1147">
        <f>-CC93</f>
        <v>0</v>
      </c>
      <c r="CB145" s="1146" t="e">
        <f t="shared" si="125"/>
        <v>#DIV/0!</v>
      </c>
      <c r="CC145" s="994"/>
      <c r="CD145" s="493">
        <f t="shared" si="102"/>
        <v>0</v>
      </c>
      <c r="CE145" s="1146" t="e">
        <f>CD145/CC6</f>
        <v>#DIV/0!</v>
      </c>
      <c r="CF145" s="1187"/>
      <c r="CH145" s="81">
        <v>11</v>
      </c>
      <c r="CI145" s="1220" t="s">
        <v>601</v>
      </c>
      <c r="CJ145" s="1145">
        <f>CO90</f>
        <v>0</v>
      </c>
      <c r="CK145" s="994">
        <f>-CO91</f>
        <v>0</v>
      </c>
      <c r="CL145" s="1146" t="e">
        <f t="shared" si="126"/>
        <v>#DIV/0!</v>
      </c>
      <c r="CM145" s="1147">
        <f>-CO93</f>
        <v>0</v>
      </c>
      <c r="CN145" s="1146" t="e">
        <f t="shared" si="127"/>
        <v>#DIV/0!</v>
      </c>
      <c r="CO145" s="994"/>
      <c r="CP145" s="493">
        <f t="shared" si="103"/>
        <v>0</v>
      </c>
      <c r="CQ145" s="1146" t="e">
        <f>CP145/CO6</f>
        <v>#DIV/0!</v>
      </c>
      <c r="CR145" s="1187"/>
      <c r="CT145" s="81">
        <v>11</v>
      </c>
      <c r="CU145" s="1220" t="s">
        <v>601</v>
      </c>
      <c r="CV145" s="1145">
        <f>DA90</f>
        <v>0</v>
      </c>
      <c r="CW145" s="994">
        <f>-DA91</f>
        <v>0</v>
      </c>
      <c r="CX145" s="1146" t="e">
        <f t="shared" si="128"/>
        <v>#DIV/0!</v>
      </c>
      <c r="CY145" s="1147">
        <f>-DA93</f>
        <v>0</v>
      </c>
      <c r="CZ145" s="1146" t="e">
        <f t="shared" si="129"/>
        <v>#DIV/0!</v>
      </c>
      <c r="DA145" s="994"/>
      <c r="DB145" s="493">
        <f t="shared" si="104"/>
        <v>0</v>
      </c>
      <c r="DC145" s="1146" t="e">
        <f>DB145/DA6</f>
        <v>#DIV/0!</v>
      </c>
      <c r="DD145" s="1187"/>
      <c r="DF145" s="81">
        <v>11</v>
      </c>
      <c r="DG145" s="1220" t="s">
        <v>601</v>
      </c>
      <c r="DH145" s="1145">
        <f>DM90</f>
        <v>0</v>
      </c>
      <c r="DI145" s="994">
        <f>-DM91</f>
        <v>0</v>
      </c>
      <c r="DJ145" s="1146" t="e">
        <f t="shared" si="130"/>
        <v>#DIV/0!</v>
      </c>
      <c r="DK145" s="1147">
        <f>-DM93</f>
        <v>0</v>
      </c>
      <c r="DL145" s="1146" t="e">
        <f t="shared" si="131"/>
        <v>#DIV/0!</v>
      </c>
      <c r="DM145" s="994"/>
      <c r="DN145" s="493">
        <f t="shared" si="105"/>
        <v>0</v>
      </c>
      <c r="DO145" s="1146" t="e">
        <f>DN145/DM6</f>
        <v>#DIV/0!</v>
      </c>
      <c r="DP145" s="1187"/>
      <c r="DR145" s="81">
        <v>11</v>
      </c>
      <c r="DS145" s="1220" t="s">
        <v>601</v>
      </c>
      <c r="DT145" s="1145">
        <f>DY90</f>
        <v>0</v>
      </c>
      <c r="DU145" s="994">
        <f>-DY91</f>
        <v>0</v>
      </c>
      <c r="DV145" s="1146" t="e">
        <f t="shared" si="132"/>
        <v>#DIV/0!</v>
      </c>
      <c r="DW145" s="1147">
        <f>-DY93</f>
        <v>0</v>
      </c>
      <c r="DX145" s="1146" t="e">
        <f t="shared" si="133"/>
        <v>#DIV/0!</v>
      </c>
      <c r="DY145" s="994"/>
      <c r="DZ145" s="493">
        <f t="shared" si="106"/>
        <v>0</v>
      </c>
      <c r="EA145" s="1146" t="e">
        <f>DZ145/DY6</f>
        <v>#DIV/0!</v>
      </c>
      <c r="EB145" s="1187"/>
      <c r="ED145" s="81">
        <v>11</v>
      </c>
      <c r="EE145" s="1220" t="s">
        <v>601</v>
      </c>
      <c r="EF145" s="1145">
        <f>EK90</f>
        <v>0</v>
      </c>
      <c r="EG145" s="994">
        <f>-EK91</f>
        <v>0</v>
      </c>
      <c r="EH145" s="1146" t="e">
        <f t="shared" si="134"/>
        <v>#DIV/0!</v>
      </c>
      <c r="EI145" s="1147">
        <f>-EK93</f>
        <v>0</v>
      </c>
      <c r="EJ145" s="1146" t="e">
        <f t="shared" si="135"/>
        <v>#DIV/0!</v>
      </c>
      <c r="EK145" s="994"/>
      <c r="EL145" s="493">
        <f t="shared" si="107"/>
        <v>0</v>
      </c>
      <c r="EM145" s="1146" t="e">
        <f>EL145/EK6</f>
        <v>#DIV/0!</v>
      </c>
      <c r="EN145" s="1187"/>
      <c r="EP145" s="81">
        <v>11</v>
      </c>
      <c r="EQ145" s="1220" t="s">
        <v>601</v>
      </c>
      <c r="ER145" s="1145">
        <f>EW90</f>
        <v>0</v>
      </c>
      <c r="ES145" s="994">
        <f>-EW91</f>
        <v>0</v>
      </c>
      <c r="ET145" s="1146" t="e">
        <f t="shared" si="136"/>
        <v>#DIV/0!</v>
      </c>
      <c r="EU145" s="1147">
        <f>-EW93</f>
        <v>0</v>
      </c>
      <c r="EV145" s="1146" t="e">
        <f t="shared" si="137"/>
        <v>#DIV/0!</v>
      </c>
      <c r="EW145" s="994"/>
      <c r="EX145" s="493">
        <f t="shared" si="108"/>
        <v>0</v>
      </c>
      <c r="EY145" s="1146" t="e">
        <f>EX145/EW6</f>
        <v>#DIV/0!</v>
      </c>
      <c r="EZ145" s="1187"/>
      <c r="FB145" s="81">
        <v>11</v>
      </c>
      <c r="FC145" s="1220" t="s">
        <v>601</v>
      </c>
      <c r="FD145" s="1145">
        <f>FI90</f>
        <v>0</v>
      </c>
      <c r="FE145" s="994">
        <f>-FI91</f>
        <v>0</v>
      </c>
      <c r="FF145" s="1146" t="e">
        <f t="shared" si="138"/>
        <v>#DIV/0!</v>
      </c>
      <c r="FG145" s="1147">
        <f>-FI93</f>
        <v>0</v>
      </c>
      <c r="FH145" s="1146" t="e">
        <f t="shared" si="139"/>
        <v>#DIV/0!</v>
      </c>
      <c r="FI145" s="994"/>
      <c r="FJ145" s="493">
        <f t="shared" si="109"/>
        <v>0</v>
      </c>
      <c r="FK145" s="1146" t="e">
        <f>FJ145/FI6</f>
        <v>#DIV/0!</v>
      </c>
      <c r="FL145" s="1187"/>
      <c r="FN145" s="81">
        <v>11</v>
      </c>
      <c r="FO145" s="1220" t="s">
        <v>601</v>
      </c>
      <c r="FP145" s="1145">
        <f>FU90</f>
        <v>0</v>
      </c>
      <c r="FQ145" s="994">
        <f>-FU91</f>
        <v>0</v>
      </c>
      <c r="FR145" s="1146" t="e">
        <f t="shared" si="140"/>
        <v>#DIV/0!</v>
      </c>
      <c r="FS145" s="1147">
        <f>-FU93</f>
        <v>0</v>
      </c>
      <c r="FT145" s="1146" t="e">
        <f t="shared" si="141"/>
        <v>#DIV/0!</v>
      </c>
      <c r="FU145" s="994"/>
      <c r="FV145" s="493">
        <f t="shared" si="110"/>
        <v>0</v>
      </c>
      <c r="FW145" s="1146" t="e">
        <f>FV145/FU6</f>
        <v>#DIV/0!</v>
      </c>
      <c r="FX145" s="1187"/>
      <c r="FZ145" s="81">
        <v>11</v>
      </c>
      <c r="GA145" s="1220" t="s">
        <v>601</v>
      </c>
      <c r="GB145" s="1145">
        <f>GG90</f>
        <v>0</v>
      </c>
      <c r="GC145" s="994">
        <f>-GG91</f>
        <v>0</v>
      </c>
      <c r="GD145" s="1146" t="e">
        <f t="shared" si="142"/>
        <v>#DIV/0!</v>
      </c>
      <c r="GE145" s="1147">
        <f>-GG93</f>
        <v>0</v>
      </c>
      <c r="GF145" s="1146" t="e">
        <f t="shared" si="143"/>
        <v>#DIV/0!</v>
      </c>
      <c r="GG145" s="994"/>
      <c r="GH145" s="493">
        <f t="shared" si="111"/>
        <v>0</v>
      </c>
      <c r="GI145" s="1146" t="e">
        <f>GH145/GG6</f>
        <v>#DIV/0!</v>
      </c>
      <c r="GJ145" s="1187"/>
      <c r="GL145" s="81">
        <v>11</v>
      </c>
      <c r="GM145" s="1220" t="s">
        <v>601</v>
      </c>
      <c r="GN145" s="1145">
        <f>GS90</f>
        <v>0</v>
      </c>
      <c r="GO145" s="994">
        <f>-GS91</f>
        <v>0</v>
      </c>
      <c r="GP145" s="1146" t="e">
        <f t="shared" si="144"/>
        <v>#DIV/0!</v>
      </c>
      <c r="GQ145" s="1147">
        <f>-GS93</f>
        <v>0</v>
      </c>
      <c r="GR145" s="1146" t="e">
        <f t="shared" si="145"/>
        <v>#DIV/0!</v>
      </c>
      <c r="GS145" s="994"/>
      <c r="GT145" s="493">
        <f t="shared" si="147"/>
        <v>0</v>
      </c>
      <c r="GU145" s="1146" t="e">
        <f>GT145/GS6</f>
        <v>#DIV/0!</v>
      </c>
      <c r="GV145" s="1187"/>
    </row>
    <row r="146" spans="2:204" s="1178" customFormat="1" ht="15" customHeight="1">
      <c r="B146" s="81">
        <v>12</v>
      </c>
      <c r="C146" s="1221" t="s">
        <v>533</v>
      </c>
      <c r="D146" s="1145">
        <f>I97</f>
        <v>0</v>
      </c>
      <c r="E146" s="994">
        <f>I98</f>
        <v>0</v>
      </c>
      <c r="F146" s="1146" t="e">
        <f t="shared" si="112"/>
        <v>#DIV/0!</v>
      </c>
      <c r="G146" s="1147">
        <f>I100</f>
        <v>0</v>
      </c>
      <c r="H146" s="1146" t="e">
        <f t="shared" si="113"/>
        <v>#DIV/0!</v>
      </c>
      <c r="I146" s="994"/>
      <c r="J146" s="493">
        <f t="shared" si="96"/>
        <v>0</v>
      </c>
      <c r="K146" s="1146" t="e">
        <f>J146/I6</f>
        <v>#DIV/0!</v>
      </c>
      <c r="L146" s="1187"/>
      <c r="M146" s="1180"/>
      <c r="N146" s="81">
        <v>12</v>
      </c>
      <c r="O146" s="1221" t="s">
        <v>533</v>
      </c>
      <c r="P146" s="1145">
        <f>U97</f>
        <v>0</v>
      </c>
      <c r="Q146" s="994">
        <f>U98</f>
        <v>0</v>
      </c>
      <c r="R146" s="1146" t="e">
        <f t="shared" si="114"/>
        <v>#DIV/0!</v>
      </c>
      <c r="S146" s="1147">
        <f>U100</f>
        <v>0</v>
      </c>
      <c r="T146" s="1146" t="e">
        <f t="shared" si="115"/>
        <v>#DIV/0!</v>
      </c>
      <c r="U146" s="994"/>
      <c r="V146" s="493">
        <f t="shared" si="149"/>
        <v>0</v>
      </c>
      <c r="W146" s="1146" t="e">
        <f>V146/U6</f>
        <v>#DIV/0!</v>
      </c>
      <c r="X146" s="1187"/>
      <c r="Z146" s="81">
        <v>12</v>
      </c>
      <c r="AA146" s="1221" t="s">
        <v>533</v>
      </c>
      <c r="AB146" s="1145">
        <f>AG97</f>
        <v>0</v>
      </c>
      <c r="AC146" s="994">
        <f>AG98</f>
        <v>0</v>
      </c>
      <c r="AD146" s="1146" t="e">
        <f t="shared" si="116"/>
        <v>#DIV/0!</v>
      </c>
      <c r="AE146" s="1147">
        <f>AG100</f>
        <v>0</v>
      </c>
      <c r="AF146" s="1146" t="e">
        <f t="shared" si="117"/>
        <v>#DIV/0!</v>
      </c>
      <c r="AG146" s="994"/>
      <c r="AH146" s="493">
        <f t="shared" si="98"/>
        <v>0</v>
      </c>
      <c r="AI146" s="1146" t="e">
        <f>AH146/AG6</f>
        <v>#DIV/0!</v>
      </c>
      <c r="AJ146" s="1187"/>
      <c r="AL146" s="81">
        <v>12</v>
      </c>
      <c r="AM146" s="1221" t="s">
        <v>533</v>
      </c>
      <c r="AN146" s="1145">
        <f>AS97</f>
        <v>0</v>
      </c>
      <c r="AO146" s="994">
        <f>AS98</f>
        <v>0</v>
      </c>
      <c r="AP146" s="1146" t="e">
        <f t="shared" si="118"/>
        <v>#DIV/0!</v>
      </c>
      <c r="AQ146" s="1147">
        <f>AS100</f>
        <v>0</v>
      </c>
      <c r="AR146" s="1146" t="e">
        <f t="shared" si="119"/>
        <v>#DIV/0!</v>
      </c>
      <c r="AS146" s="994"/>
      <c r="AT146" s="493">
        <f t="shared" si="99"/>
        <v>0</v>
      </c>
      <c r="AU146" s="1146" t="e">
        <f>AT146/AS6</f>
        <v>#DIV/0!</v>
      </c>
      <c r="AV146" s="1187"/>
      <c r="AX146" s="81">
        <v>12</v>
      </c>
      <c r="AY146" s="1219" t="s">
        <v>533</v>
      </c>
      <c r="AZ146" s="1145">
        <f>BE97</f>
        <v>0</v>
      </c>
      <c r="BA146" s="994">
        <f>BE98</f>
        <v>0</v>
      </c>
      <c r="BB146" s="1146" t="e">
        <f t="shared" si="120"/>
        <v>#DIV/0!</v>
      </c>
      <c r="BC146" s="1147">
        <f>BE100</f>
        <v>0</v>
      </c>
      <c r="BD146" s="1146" t="e">
        <f t="shared" si="121"/>
        <v>#DIV/0!</v>
      </c>
      <c r="BE146" s="994"/>
      <c r="BF146" s="493">
        <f t="shared" si="100"/>
        <v>0</v>
      </c>
      <c r="BG146" s="1146" t="e">
        <f>BF146/BE6</f>
        <v>#DIV/0!</v>
      </c>
      <c r="BH146" s="1187"/>
      <c r="BJ146" s="81">
        <v>12</v>
      </c>
      <c r="BK146" s="1219" t="s">
        <v>533</v>
      </c>
      <c r="BL146" s="1145">
        <f>BQ97</f>
        <v>0</v>
      </c>
      <c r="BM146" s="994">
        <f>BQ98</f>
        <v>0</v>
      </c>
      <c r="BN146" s="1146" t="e">
        <f t="shared" si="122"/>
        <v>#DIV/0!</v>
      </c>
      <c r="BO146" s="1147">
        <f>BQ100</f>
        <v>0</v>
      </c>
      <c r="BP146" s="1146" t="e">
        <f t="shared" si="123"/>
        <v>#DIV/0!</v>
      </c>
      <c r="BQ146" s="994"/>
      <c r="BR146" s="493">
        <f t="shared" si="101"/>
        <v>0</v>
      </c>
      <c r="BS146" s="1146" t="e">
        <f>BR146/BQ6</f>
        <v>#DIV/0!</v>
      </c>
      <c r="BT146" s="1187"/>
      <c r="BV146" s="81">
        <v>12</v>
      </c>
      <c r="BW146" s="1221" t="s">
        <v>533</v>
      </c>
      <c r="BX146" s="1145">
        <f>CC97</f>
        <v>0</v>
      </c>
      <c r="BY146" s="994">
        <f>CC98</f>
        <v>0</v>
      </c>
      <c r="BZ146" s="1146" t="e">
        <f t="shared" si="124"/>
        <v>#DIV/0!</v>
      </c>
      <c r="CA146" s="1147">
        <f>CC100</f>
        <v>0</v>
      </c>
      <c r="CB146" s="1146" t="e">
        <f t="shared" si="125"/>
        <v>#DIV/0!</v>
      </c>
      <c r="CC146" s="994"/>
      <c r="CD146" s="493">
        <f t="shared" si="102"/>
        <v>0</v>
      </c>
      <c r="CE146" s="1146" t="e">
        <f>CD146/CC6</f>
        <v>#DIV/0!</v>
      </c>
      <c r="CF146" s="1187"/>
      <c r="CH146" s="81">
        <v>12</v>
      </c>
      <c r="CI146" s="1221" t="s">
        <v>533</v>
      </c>
      <c r="CJ146" s="1145">
        <f>CO97</f>
        <v>0</v>
      </c>
      <c r="CK146" s="994">
        <f>CO98</f>
        <v>0</v>
      </c>
      <c r="CL146" s="1146" t="e">
        <f t="shared" si="126"/>
        <v>#DIV/0!</v>
      </c>
      <c r="CM146" s="1147">
        <f>CO100</f>
        <v>0</v>
      </c>
      <c r="CN146" s="1146" t="e">
        <f t="shared" si="127"/>
        <v>#DIV/0!</v>
      </c>
      <c r="CO146" s="994"/>
      <c r="CP146" s="493">
        <f t="shared" si="103"/>
        <v>0</v>
      </c>
      <c r="CQ146" s="1146" t="e">
        <f>CP146/CO6</f>
        <v>#DIV/0!</v>
      </c>
      <c r="CR146" s="1187"/>
      <c r="CT146" s="81">
        <v>12</v>
      </c>
      <c r="CU146" s="1221" t="s">
        <v>533</v>
      </c>
      <c r="CV146" s="1145">
        <f>DA97</f>
        <v>0</v>
      </c>
      <c r="CW146" s="994">
        <f>DA98</f>
        <v>0</v>
      </c>
      <c r="CX146" s="1146" t="e">
        <f t="shared" si="128"/>
        <v>#DIV/0!</v>
      </c>
      <c r="CY146" s="1147">
        <f>DA100</f>
        <v>0</v>
      </c>
      <c r="CZ146" s="1146" t="e">
        <f t="shared" si="129"/>
        <v>#DIV/0!</v>
      </c>
      <c r="DA146" s="994"/>
      <c r="DB146" s="493">
        <f t="shared" si="104"/>
        <v>0</v>
      </c>
      <c r="DC146" s="1146" t="e">
        <f>DB146/DA6</f>
        <v>#DIV/0!</v>
      </c>
      <c r="DD146" s="1187"/>
      <c r="DF146" s="81">
        <v>12</v>
      </c>
      <c r="DG146" s="1221" t="s">
        <v>533</v>
      </c>
      <c r="DH146" s="1145">
        <f>DM97</f>
        <v>0</v>
      </c>
      <c r="DI146" s="994">
        <f>DM98</f>
        <v>0</v>
      </c>
      <c r="DJ146" s="1146" t="e">
        <f t="shared" si="130"/>
        <v>#DIV/0!</v>
      </c>
      <c r="DK146" s="1147">
        <f>DM100</f>
        <v>0</v>
      </c>
      <c r="DL146" s="1146" t="e">
        <f t="shared" si="131"/>
        <v>#DIV/0!</v>
      </c>
      <c r="DM146" s="994"/>
      <c r="DN146" s="493">
        <f t="shared" si="105"/>
        <v>0</v>
      </c>
      <c r="DO146" s="1146" t="e">
        <f>DN146/DM6</f>
        <v>#DIV/0!</v>
      </c>
      <c r="DP146" s="1187"/>
      <c r="DR146" s="81">
        <v>12</v>
      </c>
      <c r="DS146" s="1221" t="s">
        <v>533</v>
      </c>
      <c r="DT146" s="1145">
        <f>DY97</f>
        <v>0</v>
      </c>
      <c r="DU146" s="994">
        <f>DY98</f>
        <v>0</v>
      </c>
      <c r="DV146" s="1146" t="e">
        <f t="shared" si="132"/>
        <v>#DIV/0!</v>
      </c>
      <c r="DW146" s="1147">
        <f>DY100</f>
        <v>0</v>
      </c>
      <c r="DX146" s="1146" t="e">
        <f t="shared" si="133"/>
        <v>#DIV/0!</v>
      </c>
      <c r="DY146" s="994"/>
      <c r="DZ146" s="493">
        <f t="shared" si="106"/>
        <v>0</v>
      </c>
      <c r="EA146" s="1146" t="e">
        <f>DZ146/DY6</f>
        <v>#DIV/0!</v>
      </c>
      <c r="EB146" s="1187"/>
      <c r="ED146" s="81">
        <v>12</v>
      </c>
      <c r="EE146" s="1221" t="s">
        <v>533</v>
      </c>
      <c r="EF146" s="1145">
        <f>EK97</f>
        <v>0</v>
      </c>
      <c r="EG146" s="994">
        <f>EK98</f>
        <v>0</v>
      </c>
      <c r="EH146" s="1146" t="e">
        <f t="shared" si="134"/>
        <v>#DIV/0!</v>
      </c>
      <c r="EI146" s="1147">
        <f>EK100</f>
        <v>0</v>
      </c>
      <c r="EJ146" s="1146" t="e">
        <f t="shared" si="135"/>
        <v>#DIV/0!</v>
      </c>
      <c r="EK146" s="994"/>
      <c r="EL146" s="493">
        <f t="shared" si="107"/>
        <v>0</v>
      </c>
      <c r="EM146" s="1146" t="e">
        <f>EL146/EK6</f>
        <v>#DIV/0!</v>
      </c>
      <c r="EN146" s="1187"/>
      <c r="EP146" s="81">
        <v>12</v>
      </c>
      <c r="EQ146" s="1221" t="s">
        <v>533</v>
      </c>
      <c r="ER146" s="1145">
        <f>EW97</f>
        <v>0</v>
      </c>
      <c r="ES146" s="994">
        <f>EW98</f>
        <v>0</v>
      </c>
      <c r="ET146" s="1146" t="e">
        <f t="shared" si="136"/>
        <v>#DIV/0!</v>
      </c>
      <c r="EU146" s="1147">
        <f>EW100</f>
        <v>0</v>
      </c>
      <c r="EV146" s="1146" t="e">
        <f t="shared" si="137"/>
        <v>#DIV/0!</v>
      </c>
      <c r="EW146" s="994"/>
      <c r="EX146" s="493">
        <f t="shared" si="108"/>
        <v>0</v>
      </c>
      <c r="EY146" s="1146" t="e">
        <f>EX146/EW6</f>
        <v>#DIV/0!</v>
      </c>
      <c r="EZ146" s="1187"/>
      <c r="FB146" s="81">
        <v>12</v>
      </c>
      <c r="FC146" s="1221" t="s">
        <v>533</v>
      </c>
      <c r="FD146" s="1145">
        <f>FI97</f>
        <v>0</v>
      </c>
      <c r="FE146" s="994">
        <f>FI98</f>
        <v>0</v>
      </c>
      <c r="FF146" s="1146" t="e">
        <f t="shared" si="138"/>
        <v>#DIV/0!</v>
      </c>
      <c r="FG146" s="1147">
        <f>FI100</f>
        <v>0</v>
      </c>
      <c r="FH146" s="1146" t="e">
        <f t="shared" si="139"/>
        <v>#DIV/0!</v>
      </c>
      <c r="FI146" s="994"/>
      <c r="FJ146" s="493">
        <f t="shared" si="109"/>
        <v>0</v>
      </c>
      <c r="FK146" s="1146" t="e">
        <f>FJ146/FI6</f>
        <v>#DIV/0!</v>
      </c>
      <c r="FL146" s="1187"/>
      <c r="FN146" s="81">
        <v>12</v>
      </c>
      <c r="FO146" s="1221" t="s">
        <v>533</v>
      </c>
      <c r="FP146" s="1145">
        <f>FU97</f>
        <v>0</v>
      </c>
      <c r="FQ146" s="994">
        <f>FU98</f>
        <v>0</v>
      </c>
      <c r="FR146" s="1146" t="e">
        <f t="shared" si="140"/>
        <v>#DIV/0!</v>
      </c>
      <c r="FS146" s="1147">
        <f>FU100</f>
        <v>0</v>
      </c>
      <c r="FT146" s="1146" t="e">
        <f t="shared" si="141"/>
        <v>#DIV/0!</v>
      </c>
      <c r="FU146" s="994"/>
      <c r="FV146" s="493">
        <f t="shared" si="110"/>
        <v>0</v>
      </c>
      <c r="FW146" s="1146" t="e">
        <f>FV146/FU6</f>
        <v>#DIV/0!</v>
      </c>
      <c r="FX146" s="1187"/>
      <c r="FZ146" s="81">
        <v>12</v>
      </c>
      <c r="GA146" s="1221" t="s">
        <v>533</v>
      </c>
      <c r="GB146" s="1145">
        <f>GG97</f>
        <v>0</v>
      </c>
      <c r="GC146" s="994">
        <f>GG98</f>
        <v>0</v>
      </c>
      <c r="GD146" s="1146" t="e">
        <f t="shared" si="142"/>
        <v>#DIV/0!</v>
      </c>
      <c r="GE146" s="1147">
        <f>GG100</f>
        <v>0</v>
      </c>
      <c r="GF146" s="1146" t="e">
        <f t="shared" si="143"/>
        <v>#DIV/0!</v>
      </c>
      <c r="GG146" s="994"/>
      <c r="GH146" s="493">
        <f t="shared" si="111"/>
        <v>0</v>
      </c>
      <c r="GI146" s="1146" t="e">
        <f>GH146/GG6</f>
        <v>#DIV/0!</v>
      </c>
      <c r="GJ146" s="1187"/>
      <c r="GL146" s="81">
        <v>12</v>
      </c>
      <c r="GM146" s="1221" t="s">
        <v>533</v>
      </c>
      <c r="GN146" s="1145">
        <f>GS97</f>
        <v>0</v>
      </c>
      <c r="GO146" s="994">
        <f>GS98</f>
        <v>0</v>
      </c>
      <c r="GP146" s="1146" t="e">
        <f t="shared" si="144"/>
        <v>#DIV/0!</v>
      </c>
      <c r="GQ146" s="1147">
        <f>GS100</f>
        <v>0</v>
      </c>
      <c r="GR146" s="1146" t="e">
        <f t="shared" si="145"/>
        <v>#DIV/0!</v>
      </c>
      <c r="GS146" s="994"/>
      <c r="GT146" s="493">
        <f t="shared" si="147"/>
        <v>0</v>
      </c>
      <c r="GU146" s="1146" t="e">
        <f>GT146/GS6</f>
        <v>#DIV/0!</v>
      </c>
      <c r="GV146" s="1187"/>
    </row>
    <row r="147" spans="2:204" s="1178" customFormat="1" ht="15" customHeight="1">
      <c r="B147" s="81">
        <v>13</v>
      </c>
      <c r="C147" s="1222" t="s">
        <v>542</v>
      </c>
      <c r="D147" s="1145">
        <f>I103</f>
        <v>0</v>
      </c>
      <c r="E147" s="994">
        <f>-I104</f>
        <v>0</v>
      </c>
      <c r="F147" s="1146" t="e">
        <f t="shared" si="112"/>
        <v>#DIV/0!</v>
      </c>
      <c r="G147" s="1147">
        <f t="shared" ref="G147:G152" si="150">E147</f>
        <v>0</v>
      </c>
      <c r="H147" s="1146" t="e">
        <f t="shared" si="113"/>
        <v>#DIV/0!</v>
      </c>
      <c r="I147" s="994"/>
      <c r="J147" s="493">
        <f>-G147*I147</f>
        <v>0</v>
      </c>
      <c r="K147" s="1146" t="e">
        <f>J147/I6</f>
        <v>#DIV/0!</v>
      </c>
      <c r="L147" s="1187"/>
      <c r="M147" s="1180"/>
      <c r="N147" s="81">
        <v>13</v>
      </c>
      <c r="O147" s="1222" t="s">
        <v>542</v>
      </c>
      <c r="P147" s="1145">
        <f>U103</f>
        <v>0</v>
      </c>
      <c r="Q147" s="994">
        <f>-U104</f>
        <v>0</v>
      </c>
      <c r="R147" s="1146" t="e">
        <f t="shared" si="114"/>
        <v>#DIV/0!</v>
      </c>
      <c r="S147" s="1147">
        <f t="shared" ref="S147:S152" si="151">Q147</f>
        <v>0</v>
      </c>
      <c r="T147" s="1146" t="e">
        <f t="shared" si="115"/>
        <v>#DIV/0!</v>
      </c>
      <c r="U147" s="994"/>
      <c r="V147" s="493">
        <f>-S147*U147</f>
        <v>0</v>
      </c>
      <c r="W147" s="1146" t="e">
        <f>V147/U6</f>
        <v>#DIV/0!</v>
      </c>
      <c r="X147" s="1187"/>
      <c r="Z147" s="81">
        <v>13</v>
      </c>
      <c r="AA147" s="1222" t="s">
        <v>542</v>
      </c>
      <c r="AB147" s="1145">
        <f>AG103</f>
        <v>0</v>
      </c>
      <c r="AC147" s="994">
        <f>-AG104</f>
        <v>0</v>
      </c>
      <c r="AD147" s="1146" t="e">
        <f t="shared" si="116"/>
        <v>#DIV/0!</v>
      </c>
      <c r="AE147" s="1147">
        <f t="shared" ref="AE147:AE152" si="152">AC147</f>
        <v>0</v>
      </c>
      <c r="AF147" s="1146" t="e">
        <f t="shared" si="117"/>
        <v>#DIV/0!</v>
      </c>
      <c r="AG147" s="994"/>
      <c r="AH147" s="493">
        <f>-AE147*AG147</f>
        <v>0</v>
      </c>
      <c r="AI147" s="1146" t="e">
        <f>AH147/AG6</f>
        <v>#DIV/0!</v>
      </c>
      <c r="AJ147" s="1187"/>
      <c r="AL147" s="81">
        <v>13</v>
      </c>
      <c r="AM147" s="1222" t="s">
        <v>542</v>
      </c>
      <c r="AN147" s="1145">
        <f>AS103</f>
        <v>0</v>
      </c>
      <c r="AO147" s="994">
        <f>-AS104</f>
        <v>0</v>
      </c>
      <c r="AP147" s="1146" t="e">
        <f t="shared" si="118"/>
        <v>#DIV/0!</v>
      </c>
      <c r="AQ147" s="1147">
        <f t="shared" ref="AQ147:AQ152" si="153">AO147</f>
        <v>0</v>
      </c>
      <c r="AR147" s="1146" t="e">
        <f t="shared" si="119"/>
        <v>#DIV/0!</v>
      </c>
      <c r="AS147" s="994"/>
      <c r="AT147" s="493">
        <f>-AQ147*AS147</f>
        <v>0</v>
      </c>
      <c r="AU147" s="1146" t="e">
        <f>AT147/AS6</f>
        <v>#DIV/0!</v>
      </c>
      <c r="AV147" s="1187"/>
      <c r="AX147" s="81">
        <v>13</v>
      </c>
      <c r="AY147" s="1220" t="s">
        <v>542</v>
      </c>
      <c r="AZ147" s="1145">
        <f>BE103</f>
        <v>0</v>
      </c>
      <c r="BA147" s="994">
        <f>-BE104</f>
        <v>0</v>
      </c>
      <c r="BB147" s="1146" t="e">
        <f t="shared" si="120"/>
        <v>#DIV/0!</v>
      </c>
      <c r="BC147" s="1147">
        <f t="shared" ref="BC147:BC152" si="154">BA147</f>
        <v>0</v>
      </c>
      <c r="BD147" s="1146" t="e">
        <f t="shared" si="121"/>
        <v>#DIV/0!</v>
      </c>
      <c r="BE147" s="994"/>
      <c r="BF147" s="493">
        <f>-BC147*BE147</f>
        <v>0</v>
      </c>
      <c r="BG147" s="1146" t="e">
        <f>BF147/BE6</f>
        <v>#DIV/0!</v>
      </c>
      <c r="BH147" s="1187"/>
      <c r="BJ147" s="81">
        <v>13</v>
      </c>
      <c r="BK147" s="1220" t="s">
        <v>542</v>
      </c>
      <c r="BL147" s="1145">
        <f>BQ103</f>
        <v>0</v>
      </c>
      <c r="BM147" s="994">
        <f>-BQ104</f>
        <v>0</v>
      </c>
      <c r="BN147" s="1146" t="e">
        <f t="shared" si="122"/>
        <v>#DIV/0!</v>
      </c>
      <c r="BO147" s="1147">
        <f t="shared" ref="BO147:BO152" si="155">BM147</f>
        <v>0</v>
      </c>
      <c r="BP147" s="1146" t="e">
        <f t="shared" si="123"/>
        <v>#DIV/0!</v>
      </c>
      <c r="BQ147" s="994"/>
      <c r="BR147" s="493">
        <f>-BO147*BQ147</f>
        <v>0</v>
      </c>
      <c r="BS147" s="1146" t="e">
        <f>BR147/BQ6</f>
        <v>#DIV/0!</v>
      </c>
      <c r="BT147" s="1187"/>
      <c r="BV147" s="81">
        <v>13</v>
      </c>
      <c r="BW147" s="1222" t="s">
        <v>542</v>
      </c>
      <c r="BX147" s="1145">
        <f>CC103</f>
        <v>0</v>
      </c>
      <c r="BY147" s="994">
        <f>-CC104</f>
        <v>0</v>
      </c>
      <c r="BZ147" s="1146" t="e">
        <f t="shared" si="124"/>
        <v>#DIV/0!</v>
      </c>
      <c r="CA147" s="1147">
        <f t="shared" ref="CA147:CA152" si="156">BY147</f>
        <v>0</v>
      </c>
      <c r="CB147" s="1146" t="e">
        <f t="shared" si="125"/>
        <v>#DIV/0!</v>
      </c>
      <c r="CC147" s="994"/>
      <c r="CD147" s="493">
        <f>-CA147*CC147</f>
        <v>0</v>
      </c>
      <c r="CE147" s="1146" t="e">
        <f>CD147/CC6</f>
        <v>#DIV/0!</v>
      </c>
      <c r="CF147" s="1187"/>
      <c r="CH147" s="81">
        <v>13</v>
      </c>
      <c r="CI147" s="1222" t="s">
        <v>542</v>
      </c>
      <c r="CJ147" s="1145">
        <f>CO103</f>
        <v>0</v>
      </c>
      <c r="CK147" s="994">
        <f>-CO104</f>
        <v>0</v>
      </c>
      <c r="CL147" s="1146" t="e">
        <f t="shared" si="126"/>
        <v>#DIV/0!</v>
      </c>
      <c r="CM147" s="1147">
        <f t="shared" ref="CM147:CM152" si="157">CK147</f>
        <v>0</v>
      </c>
      <c r="CN147" s="1146" t="e">
        <f t="shared" si="127"/>
        <v>#DIV/0!</v>
      </c>
      <c r="CO147" s="994"/>
      <c r="CP147" s="493">
        <f>-CM147*CO147</f>
        <v>0</v>
      </c>
      <c r="CQ147" s="1146" t="e">
        <f>CP147/CO6</f>
        <v>#DIV/0!</v>
      </c>
      <c r="CR147" s="1187"/>
      <c r="CT147" s="81">
        <v>13</v>
      </c>
      <c r="CU147" s="1222" t="s">
        <v>542</v>
      </c>
      <c r="CV147" s="1145">
        <f>DA103</f>
        <v>0</v>
      </c>
      <c r="CW147" s="994">
        <f>-DA104</f>
        <v>0</v>
      </c>
      <c r="CX147" s="1146" t="e">
        <f t="shared" si="128"/>
        <v>#DIV/0!</v>
      </c>
      <c r="CY147" s="1147">
        <f t="shared" ref="CY147:CY152" si="158">CW147</f>
        <v>0</v>
      </c>
      <c r="CZ147" s="1146" t="e">
        <f t="shared" si="129"/>
        <v>#DIV/0!</v>
      </c>
      <c r="DA147" s="994"/>
      <c r="DB147" s="493">
        <f>-CY147*DA147</f>
        <v>0</v>
      </c>
      <c r="DC147" s="1146" t="e">
        <f>DB147/DA6</f>
        <v>#DIV/0!</v>
      </c>
      <c r="DD147" s="1187"/>
      <c r="DF147" s="81">
        <v>13</v>
      </c>
      <c r="DG147" s="1222" t="s">
        <v>542</v>
      </c>
      <c r="DH147" s="1145">
        <f>DM103</f>
        <v>0</v>
      </c>
      <c r="DI147" s="994">
        <f>-DM104</f>
        <v>0</v>
      </c>
      <c r="DJ147" s="1146" t="e">
        <f t="shared" si="130"/>
        <v>#DIV/0!</v>
      </c>
      <c r="DK147" s="1147">
        <f t="shared" ref="DK147:DK152" si="159">DI147</f>
        <v>0</v>
      </c>
      <c r="DL147" s="1146" t="e">
        <f t="shared" si="131"/>
        <v>#DIV/0!</v>
      </c>
      <c r="DM147" s="994"/>
      <c r="DN147" s="493">
        <f>-DK147*DM147</f>
        <v>0</v>
      </c>
      <c r="DO147" s="1146" t="e">
        <f>DN147/DM6</f>
        <v>#DIV/0!</v>
      </c>
      <c r="DP147" s="1187"/>
      <c r="DR147" s="81">
        <v>13</v>
      </c>
      <c r="DS147" s="1222" t="s">
        <v>542</v>
      </c>
      <c r="DT147" s="1145">
        <f>DY103</f>
        <v>0</v>
      </c>
      <c r="DU147" s="994">
        <f>-DY104</f>
        <v>0</v>
      </c>
      <c r="DV147" s="1146" t="e">
        <f t="shared" si="132"/>
        <v>#DIV/0!</v>
      </c>
      <c r="DW147" s="1147">
        <f t="shared" ref="DW147:DW152" si="160">DU147</f>
        <v>0</v>
      </c>
      <c r="DX147" s="1146" t="e">
        <f t="shared" si="133"/>
        <v>#DIV/0!</v>
      </c>
      <c r="DY147" s="994"/>
      <c r="DZ147" s="493">
        <f>-DW147*DY147</f>
        <v>0</v>
      </c>
      <c r="EA147" s="1146" t="e">
        <f>DZ147/DY6</f>
        <v>#DIV/0!</v>
      </c>
      <c r="EB147" s="1187"/>
      <c r="ED147" s="81">
        <v>13</v>
      </c>
      <c r="EE147" s="1222" t="s">
        <v>542</v>
      </c>
      <c r="EF147" s="1145">
        <f>EK103</f>
        <v>0</v>
      </c>
      <c r="EG147" s="994">
        <f>-EK104</f>
        <v>0</v>
      </c>
      <c r="EH147" s="1146" t="e">
        <f t="shared" si="134"/>
        <v>#DIV/0!</v>
      </c>
      <c r="EI147" s="1147">
        <f t="shared" ref="EI147:EI152" si="161">EG147</f>
        <v>0</v>
      </c>
      <c r="EJ147" s="1146" t="e">
        <f t="shared" si="135"/>
        <v>#DIV/0!</v>
      </c>
      <c r="EK147" s="994"/>
      <c r="EL147" s="493">
        <f>-EI147*EK147</f>
        <v>0</v>
      </c>
      <c r="EM147" s="1146" t="e">
        <f>EL147/EK6</f>
        <v>#DIV/0!</v>
      </c>
      <c r="EN147" s="1187"/>
      <c r="EP147" s="81">
        <v>13</v>
      </c>
      <c r="EQ147" s="1222" t="s">
        <v>542</v>
      </c>
      <c r="ER147" s="1145">
        <f>EW103</f>
        <v>0</v>
      </c>
      <c r="ES147" s="994">
        <f>-EW104</f>
        <v>0</v>
      </c>
      <c r="ET147" s="1146" t="e">
        <f t="shared" si="136"/>
        <v>#DIV/0!</v>
      </c>
      <c r="EU147" s="1147">
        <f t="shared" ref="EU147:EU152" si="162">ES147</f>
        <v>0</v>
      </c>
      <c r="EV147" s="1146" t="e">
        <f t="shared" si="137"/>
        <v>#DIV/0!</v>
      </c>
      <c r="EW147" s="994"/>
      <c r="EX147" s="493">
        <f>-EU147*EW147</f>
        <v>0</v>
      </c>
      <c r="EY147" s="1146" t="e">
        <f>EX147/EW6</f>
        <v>#DIV/0!</v>
      </c>
      <c r="EZ147" s="1187"/>
      <c r="FB147" s="81">
        <v>13</v>
      </c>
      <c r="FC147" s="1222" t="s">
        <v>542</v>
      </c>
      <c r="FD147" s="1145">
        <f>FI103</f>
        <v>0</v>
      </c>
      <c r="FE147" s="994">
        <f>-FI104</f>
        <v>0</v>
      </c>
      <c r="FF147" s="1146" t="e">
        <f t="shared" si="138"/>
        <v>#DIV/0!</v>
      </c>
      <c r="FG147" s="1147">
        <f t="shared" ref="FG147:FG152" si="163">FE147</f>
        <v>0</v>
      </c>
      <c r="FH147" s="1146" t="e">
        <f t="shared" si="139"/>
        <v>#DIV/0!</v>
      </c>
      <c r="FI147" s="994"/>
      <c r="FJ147" s="493">
        <f>-FG147*FI147</f>
        <v>0</v>
      </c>
      <c r="FK147" s="1146" t="e">
        <f>FJ147/FI6</f>
        <v>#DIV/0!</v>
      </c>
      <c r="FL147" s="1187"/>
      <c r="FN147" s="81">
        <v>13</v>
      </c>
      <c r="FO147" s="1222" t="s">
        <v>542</v>
      </c>
      <c r="FP147" s="1145">
        <f>FU103</f>
        <v>0</v>
      </c>
      <c r="FQ147" s="994">
        <f>-FU104</f>
        <v>0</v>
      </c>
      <c r="FR147" s="1146" t="e">
        <f t="shared" si="140"/>
        <v>#DIV/0!</v>
      </c>
      <c r="FS147" s="1147">
        <f t="shared" ref="FS147:FS152" si="164">FQ147</f>
        <v>0</v>
      </c>
      <c r="FT147" s="1146" t="e">
        <f t="shared" si="141"/>
        <v>#DIV/0!</v>
      </c>
      <c r="FU147" s="994"/>
      <c r="FV147" s="493">
        <f>-FS147*FU147</f>
        <v>0</v>
      </c>
      <c r="FW147" s="1146" t="e">
        <f>FV147/FU6</f>
        <v>#DIV/0!</v>
      </c>
      <c r="FX147" s="1187"/>
      <c r="FZ147" s="81">
        <v>13</v>
      </c>
      <c r="GA147" s="1222" t="s">
        <v>542</v>
      </c>
      <c r="GB147" s="1145">
        <f>GG103</f>
        <v>0</v>
      </c>
      <c r="GC147" s="994">
        <f>-GG104</f>
        <v>0</v>
      </c>
      <c r="GD147" s="1146" t="e">
        <f t="shared" si="142"/>
        <v>#DIV/0!</v>
      </c>
      <c r="GE147" s="1147">
        <f t="shared" ref="GE147:GE152" si="165">GC147</f>
        <v>0</v>
      </c>
      <c r="GF147" s="1146" t="e">
        <f t="shared" si="143"/>
        <v>#DIV/0!</v>
      </c>
      <c r="GG147" s="994"/>
      <c r="GH147" s="493">
        <f>-GE147*GG147</f>
        <v>0</v>
      </c>
      <c r="GI147" s="1146" t="e">
        <f>GH147/GG6</f>
        <v>#DIV/0!</v>
      </c>
      <c r="GJ147" s="1187"/>
      <c r="GL147" s="81">
        <v>13</v>
      </c>
      <c r="GM147" s="1222" t="s">
        <v>542</v>
      </c>
      <c r="GN147" s="1145">
        <f>GS103</f>
        <v>0</v>
      </c>
      <c r="GO147" s="994">
        <f>-GS104</f>
        <v>0</v>
      </c>
      <c r="GP147" s="1146" t="e">
        <f t="shared" si="144"/>
        <v>#DIV/0!</v>
      </c>
      <c r="GQ147" s="1147">
        <f t="shared" ref="GQ147:GQ152" si="166">GO147</f>
        <v>0</v>
      </c>
      <c r="GR147" s="1146" t="e">
        <f t="shared" si="145"/>
        <v>#DIV/0!</v>
      </c>
      <c r="GS147" s="994"/>
      <c r="GT147" s="493">
        <f>-GQ147*GS147</f>
        <v>0</v>
      </c>
      <c r="GU147" s="1146" t="e">
        <f>GT147/GS6</f>
        <v>#DIV/0!</v>
      </c>
      <c r="GV147" s="1187"/>
    </row>
    <row r="148" spans="2:204" s="1178" customFormat="1" ht="15" customHeight="1">
      <c r="B148" s="81">
        <v>14</v>
      </c>
      <c r="C148" s="1222" t="s">
        <v>602</v>
      </c>
      <c r="D148" s="1145">
        <v>0</v>
      </c>
      <c r="E148" s="994">
        <f>-I111</f>
        <v>0</v>
      </c>
      <c r="F148" s="1146" t="e">
        <f t="shared" si="112"/>
        <v>#DIV/0!</v>
      </c>
      <c r="G148" s="1147">
        <f t="shared" si="150"/>
        <v>0</v>
      </c>
      <c r="H148" s="1146" t="e">
        <f t="shared" si="113"/>
        <v>#DIV/0!</v>
      </c>
      <c r="I148" s="994"/>
      <c r="J148" s="493">
        <f>-G148*I148</f>
        <v>0</v>
      </c>
      <c r="K148" s="1146" t="e">
        <f>J148/I6</f>
        <v>#DIV/0!</v>
      </c>
      <c r="L148" s="1187"/>
      <c r="M148" s="1180"/>
      <c r="N148" s="81">
        <v>14</v>
      </c>
      <c r="O148" s="1222" t="s">
        <v>602</v>
      </c>
      <c r="P148" s="1145">
        <v>0</v>
      </c>
      <c r="Q148" s="994">
        <f>-U111</f>
        <v>0</v>
      </c>
      <c r="R148" s="1146" t="e">
        <f t="shared" si="114"/>
        <v>#DIV/0!</v>
      </c>
      <c r="S148" s="1147">
        <f t="shared" si="151"/>
        <v>0</v>
      </c>
      <c r="T148" s="1146" t="e">
        <f t="shared" si="115"/>
        <v>#DIV/0!</v>
      </c>
      <c r="U148" s="994"/>
      <c r="V148" s="493">
        <f>-S148*U148</f>
        <v>0</v>
      </c>
      <c r="W148" s="1146" t="e">
        <f>V148/U6</f>
        <v>#DIV/0!</v>
      </c>
      <c r="X148" s="1187"/>
      <c r="Z148" s="81">
        <v>14</v>
      </c>
      <c r="AA148" s="1222" t="s">
        <v>602</v>
      </c>
      <c r="AB148" s="1145">
        <v>0</v>
      </c>
      <c r="AC148" s="994">
        <f>-AG111</f>
        <v>0</v>
      </c>
      <c r="AD148" s="1146" t="e">
        <f t="shared" si="116"/>
        <v>#DIV/0!</v>
      </c>
      <c r="AE148" s="1147">
        <f t="shared" si="152"/>
        <v>0</v>
      </c>
      <c r="AF148" s="1146" t="e">
        <f t="shared" si="117"/>
        <v>#DIV/0!</v>
      </c>
      <c r="AG148" s="994"/>
      <c r="AH148" s="493">
        <f>-AE148*AG148</f>
        <v>0</v>
      </c>
      <c r="AI148" s="1146" t="e">
        <f>AH148/AG6</f>
        <v>#DIV/0!</v>
      </c>
      <c r="AJ148" s="1187"/>
      <c r="AL148" s="81">
        <v>14</v>
      </c>
      <c r="AM148" s="1222" t="s">
        <v>602</v>
      </c>
      <c r="AN148" s="1145">
        <v>0</v>
      </c>
      <c r="AO148" s="994">
        <f>-AS111</f>
        <v>0</v>
      </c>
      <c r="AP148" s="1146" t="e">
        <f t="shared" si="118"/>
        <v>#DIV/0!</v>
      </c>
      <c r="AQ148" s="1147">
        <f t="shared" si="153"/>
        <v>0</v>
      </c>
      <c r="AR148" s="1146" t="e">
        <f t="shared" si="119"/>
        <v>#DIV/0!</v>
      </c>
      <c r="AS148" s="994"/>
      <c r="AT148" s="493">
        <f>-AQ148*AS148</f>
        <v>0</v>
      </c>
      <c r="AU148" s="1146" t="e">
        <f>AT148/AS6</f>
        <v>#DIV/0!</v>
      </c>
      <c r="AV148" s="1187"/>
      <c r="AX148" s="81">
        <v>14</v>
      </c>
      <c r="AY148" s="1220" t="s">
        <v>602</v>
      </c>
      <c r="AZ148" s="1145">
        <v>0</v>
      </c>
      <c r="BA148" s="994">
        <f>-BE111</f>
        <v>0</v>
      </c>
      <c r="BB148" s="1146" t="e">
        <f t="shared" si="120"/>
        <v>#DIV/0!</v>
      </c>
      <c r="BC148" s="1147">
        <f t="shared" si="154"/>
        <v>0</v>
      </c>
      <c r="BD148" s="1146" t="e">
        <f t="shared" si="121"/>
        <v>#DIV/0!</v>
      </c>
      <c r="BE148" s="994"/>
      <c r="BF148" s="493">
        <f>-BC148*BE148</f>
        <v>0</v>
      </c>
      <c r="BG148" s="1146" t="e">
        <f>BF148/BE6</f>
        <v>#DIV/0!</v>
      </c>
      <c r="BH148" s="1187"/>
      <c r="BJ148" s="81">
        <v>14</v>
      </c>
      <c r="BK148" s="1220" t="s">
        <v>602</v>
      </c>
      <c r="BL148" s="1145">
        <v>0</v>
      </c>
      <c r="BM148" s="994">
        <f>-BQ111</f>
        <v>0</v>
      </c>
      <c r="BN148" s="1146" t="e">
        <f t="shared" si="122"/>
        <v>#DIV/0!</v>
      </c>
      <c r="BO148" s="1147">
        <f t="shared" si="155"/>
        <v>0</v>
      </c>
      <c r="BP148" s="1146" t="e">
        <f t="shared" si="123"/>
        <v>#DIV/0!</v>
      </c>
      <c r="BQ148" s="994"/>
      <c r="BR148" s="493">
        <f>-BO148*BQ148</f>
        <v>0</v>
      </c>
      <c r="BS148" s="1146" t="e">
        <f>BR148/BQ6</f>
        <v>#DIV/0!</v>
      </c>
      <c r="BT148" s="1187"/>
      <c r="BV148" s="81">
        <v>14</v>
      </c>
      <c r="BW148" s="1222" t="s">
        <v>602</v>
      </c>
      <c r="BX148" s="1145">
        <v>0</v>
      </c>
      <c r="BY148" s="994">
        <f>-CC111</f>
        <v>0</v>
      </c>
      <c r="BZ148" s="1146" t="e">
        <f t="shared" si="124"/>
        <v>#DIV/0!</v>
      </c>
      <c r="CA148" s="1147">
        <f t="shared" si="156"/>
        <v>0</v>
      </c>
      <c r="CB148" s="1146" t="e">
        <f t="shared" si="125"/>
        <v>#DIV/0!</v>
      </c>
      <c r="CC148" s="994"/>
      <c r="CD148" s="493">
        <f>-CA148*CC148</f>
        <v>0</v>
      </c>
      <c r="CE148" s="1146" t="e">
        <f>CD148/CC6</f>
        <v>#DIV/0!</v>
      </c>
      <c r="CF148" s="1187"/>
      <c r="CH148" s="81">
        <v>14</v>
      </c>
      <c r="CI148" s="1222" t="s">
        <v>602</v>
      </c>
      <c r="CJ148" s="1145">
        <v>0</v>
      </c>
      <c r="CK148" s="994">
        <f>-CO111</f>
        <v>0</v>
      </c>
      <c r="CL148" s="1146" t="e">
        <f t="shared" si="126"/>
        <v>#DIV/0!</v>
      </c>
      <c r="CM148" s="1147">
        <f t="shared" si="157"/>
        <v>0</v>
      </c>
      <c r="CN148" s="1146" t="e">
        <f t="shared" si="127"/>
        <v>#DIV/0!</v>
      </c>
      <c r="CO148" s="994"/>
      <c r="CP148" s="493">
        <f>-CM148*CO148</f>
        <v>0</v>
      </c>
      <c r="CQ148" s="1146" t="e">
        <f>CP148/CO6</f>
        <v>#DIV/0!</v>
      </c>
      <c r="CR148" s="1187"/>
      <c r="CT148" s="81">
        <v>14</v>
      </c>
      <c r="CU148" s="1222" t="s">
        <v>602</v>
      </c>
      <c r="CV148" s="1145">
        <v>0</v>
      </c>
      <c r="CW148" s="994">
        <f>-DA111</f>
        <v>0</v>
      </c>
      <c r="CX148" s="1146" t="e">
        <f t="shared" si="128"/>
        <v>#DIV/0!</v>
      </c>
      <c r="CY148" s="1147">
        <f t="shared" si="158"/>
        <v>0</v>
      </c>
      <c r="CZ148" s="1146" t="e">
        <f t="shared" si="129"/>
        <v>#DIV/0!</v>
      </c>
      <c r="DA148" s="994"/>
      <c r="DB148" s="493">
        <f>-CY148*DA148</f>
        <v>0</v>
      </c>
      <c r="DC148" s="1146" t="e">
        <f>DB148/DA6</f>
        <v>#DIV/0!</v>
      </c>
      <c r="DD148" s="1187"/>
      <c r="DF148" s="81">
        <v>14</v>
      </c>
      <c r="DG148" s="1222" t="s">
        <v>602</v>
      </c>
      <c r="DH148" s="1145">
        <v>0</v>
      </c>
      <c r="DI148" s="994">
        <f>-DM111</f>
        <v>0</v>
      </c>
      <c r="DJ148" s="1146" t="e">
        <f t="shared" si="130"/>
        <v>#DIV/0!</v>
      </c>
      <c r="DK148" s="1147">
        <f t="shared" si="159"/>
        <v>0</v>
      </c>
      <c r="DL148" s="1146" t="e">
        <f t="shared" si="131"/>
        <v>#DIV/0!</v>
      </c>
      <c r="DM148" s="994"/>
      <c r="DN148" s="493">
        <f>-DK148*DM148</f>
        <v>0</v>
      </c>
      <c r="DO148" s="1146" t="e">
        <f>DN148/DM6</f>
        <v>#DIV/0!</v>
      </c>
      <c r="DP148" s="1187"/>
      <c r="DR148" s="81">
        <v>14</v>
      </c>
      <c r="DS148" s="1222" t="s">
        <v>602</v>
      </c>
      <c r="DT148" s="1145">
        <v>0</v>
      </c>
      <c r="DU148" s="994">
        <f>-DY111</f>
        <v>0</v>
      </c>
      <c r="DV148" s="1146" t="e">
        <f t="shared" si="132"/>
        <v>#DIV/0!</v>
      </c>
      <c r="DW148" s="1147">
        <f t="shared" si="160"/>
        <v>0</v>
      </c>
      <c r="DX148" s="1146" t="e">
        <f t="shared" si="133"/>
        <v>#DIV/0!</v>
      </c>
      <c r="DY148" s="994"/>
      <c r="DZ148" s="493">
        <f>-DW148*DY148</f>
        <v>0</v>
      </c>
      <c r="EA148" s="1146" t="e">
        <f>DZ148/DY6</f>
        <v>#DIV/0!</v>
      </c>
      <c r="EB148" s="1187"/>
      <c r="ED148" s="81">
        <v>14</v>
      </c>
      <c r="EE148" s="1222" t="s">
        <v>602</v>
      </c>
      <c r="EF148" s="1145">
        <v>0</v>
      </c>
      <c r="EG148" s="994">
        <f>-EK111</f>
        <v>0</v>
      </c>
      <c r="EH148" s="1146" t="e">
        <f t="shared" si="134"/>
        <v>#DIV/0!</v>
      </c>
      <c r="EI148" s="1147">
        <f t="shared" si="161"/>
        <v>0</v>
      </c>
      <c r="EJ148" s="1146" t="e">
        <f t="shared" si="135"/>
        <v>#DIV/0!</v>
      </c>
      <c r="EK148" s="994"/>
      <c r="EL148" s="493">
        <f>-EI148*EK148</f>
        <v>0</v>
      </c>
      <c r="EM148" s="1146" t="e">
        <f>EL148/EK6</f>
        <v>#DIV/0!</v>
      </c>
      <c r="EN148" s="1187"/>
      <c r="EP148" s="81">
        <v>14</v>
      </c>
      <c r="EQ148" s="1222" t="s">
        <v>602</v>
      </c>
      <c r="ER148" s="1145">
        <v>0</v>
      </c>
      <c r="ES148" s="994">
        <f>-EW111</f>
        <v>0</v>
      </c>
      <c r="ET148" s="1146" t="e">
        <f t="shared" si="136"/>
        <v>#DIV/0!</v>
      </c>
      <c r="EU148" s="1147">
        <f t="shared" si="162"/>
        <v>0</v>
      </c>
      <c r="EV148" s="1146" t="e">
        <f t="shared" si="137"/>
        <v>#DIV/0!</v>
      </c>
      <c r="EW148" s="994"/>
      <c r="EX148" s="493">
        <f>-EU148*EW148</f>
        <v>0</v>
      </c>
      <c r="EY148" s="1146" t="e">
        <f>EX148/EW6</f>
        <v>#DIV/0!</v>
      </c>
      <c r="EZ148" s="1187"/>
      <c r="FB148" s="81">
        <v>14</v>
      </c>
      <c r="FC148" s="1222" t="s">
        <v>602</v>
      </c>
      <c r="FD148" s="1145">
        <v>0</v>
      </c>
      <c r="FE148" s="994">
        <f>-FI111</f>
        <v>0</v>
      </c>
      <c r="FF148" s="1146" t="e">
        <f t="shared" si="138"/>
        <v>#DIV/0!</v>
      </c>
      <c r="FG148" s="1147">
        <f t="shared" si="163"/>
        <v>0</v>
      </c>
      <c r="FH148" s="1146" t="e">
        <f t="shared" si="139"/>
        <v>#DIV/0!</v>
      </c>
      <c r="FI148" s="994"/>
      <c r="FJ148" s="493">
        <f>-FG148*FI148</f>
        <v>0</v>
      </c>
      <c r="FK148" s="1146" t="e">
        <f>FJ148/FI6</f>
        <v>#DIV/0!</v>
      </c>
      <c r="FL148" s="1187"/>
      <c r="FN148" s="81">
        <v>14</v>
      </c>
      <c r="FO148" s="1222" t="s">
        <v>602</v>
      </c>
      <c r="FP148" s="1145">
        <v>0</v>
      </c>
      <c r="FQ148" s="994">
        <f>-FU111</f>
        <v>0</v>
      </c>
      <c r="FR148" s="1146" t="e">
        <f t="shared" si="140"/>
        <v>#DIV/0!</v>
      </c>
      <c r="FS148" s="1147">
        <f t="shared" si="164"/>
        <v>0</v>
      </c>
      <c r="FT148" s="1146" t="e">
        <f t="shared" si="141"/>
        <v>#DIV/0!</v>
      </c>
      <c r="FU148" s="994"/>
      <c r="FV148" s="493">
        <f>-FS148*FU148</f>
        <v>0</v>
      </c>
      <c r="FW148" s="1146" t="e">
        <f>FV148/FU6</f>
        <v>#DIV/0!</v>
      </c>
      <c r="FX148" s="1187"/>
      <c r="FZ148" s="81">
        <v>14</v>
      </c>
      <c r="GA148" s="1222" t="s">
        <v>602</v>
      </c>
      <c r="GB148" s="1145">
        <v>0</v>
      </c>
      <c r="GC148" s="994">
        <f>-GG111</f>
        <v>0</v>
      </c>
      <c r="GD148" s="1146" t="e">
        <f t="shared" si="142"/>
        <v>#DIV/0!</v>
      </c>
      <c r="GE148" s="1147">
        <f t="shared" si="165"/>
        <v>0</v>
      </c>
      <c r="GF148" s="1146" t="e">
        <f t="shared" si="143"/>
        <v>#DIV/0!</v>
      </c>
      <c r="GG148" s="994"/>
      <c r="GH148" s="493">
        <f>-GE148*GG148</f>
        <v>0</v>
      </c>
      <c r="GI148" s="1146" t="e">
        <f>GH148/GG6</f>
        <v>#DIV/0!</v>
      </c>
      <c r="GJ148" s="1187"/>
      <c r="GL148" s="81">
        <v>14</v>
      </c>
      <c r="GM148" s="1222" t="s">
        <v>602</v>
      </c>
      <c r="GN148" s="1145">
        <v>0</v>
      </c>
      <c r="GO148" s="994">
        <f>-GS111</f>
        <v>0</v>
      </c>
      <c r="GP148" s="1146" t="e">
        <f t="shared" si="144"/>
        <v>#DIV/0!</v>
      </c>
      <c r="GQ148" s="1147">
        <f t="shared" si="166"/>
        <v>0</v>
      </c>
      <c r="GR148" s="1146" t="e">
        <f t="shared" si="145"/>
        <v>#DIV/0!</v>
      </c>
      <c r="GS148" s="994"/>
      <c r="GT148" s="493">
        <f>-GQ148*GS148</f>
        <v>0</v>
      </c>
      <c r="GU148" s="1146" t="e">
        <f>GT148/GS6</f>
        <v>#DIV/0!</v>
      </c>
      <c r="GV148" s="1187"/>
    </row>
    <row r="149" spans="2:204" s="1178" customFormat="1" ht="15" customHeight="1">
      <c r="B149" s="81">
        <v>15</v>
      </c>
      <c r="C149" s="1223" t="s">
        <v>603</v>
      </c>
      <c r="D149" s="1145">
        <f>I115</f>
        <v>0</v>
      </c>
      <c r="E149" s="1127">
        <f>-I116</f>
        <v>0</v>
      </c>
      <c r="F149" s="1146" t="e">
        <f t="shared" si="112"/>
        <v>#DIV/0!</v>
      </c>
      <c r="G149" s="1148">
        <f t="shared" si="150"/>
        <v>0</v>
      </c>
      <c r="H149" s="1146" t="e">
        <f t="shared" si="113"/>
        <v>#DIV/0!</v>
      </c>
      <c r="I149" s="1127"/>
      <c r="J149" s="493">
        <f>G149*I149</f>
        <v>0</v>
      </c>
      <c r="K149" s="1146" t="e">
        <f>J149/I6</f>
        <v>#DIV/0!</v>
      </c>
      <c r="L149" s="1187"/>
      <c r="M149" s="1180"/>
      <c r="N149" s="81">
        <v>15</v>
      </c>
      <c r="O149" s="1223" t="s">
        <v>603</v>
      </c>
      <c r="P149" s="1145">
        <f>U115</f>
        <v>0</v>
      </c>
      <c r="Q149" s="1127">
        <f>-U116</f>
        <v>0</v>
      </c>
      <c r="R149" s="1146" t="e">
        <f t="shared" si="114"/>
        <v>#DIV/0!</v>
      </c>
      <c r="S149" s="1148">
        <f t="shared" si="151"/>
        <v>0</v>
      </c>
      <c r="T149" s="1146" t="e">
        <f t="shared" si="115"/>
        <v>#DIV/0!</v>
      </c>
      <c r="U149" s="1127"/>
      <c r="V149" s="493">
        <f>S149*U149</f>
        <v>0</v>
      </c>
      <c r="W149" s="1146" t="e">
        <f>V149/U6</f>
        <v>#DIV/0!</v>
      </c>
      <c r="X149" s="1187"/>
      <c r="Z149" s="81">
        <v>15</v>
      </c>
      <c r="AA149" s="1223" t="s">
        <v>603</v>
      </c>
      <c r="AB149" s="1145">
        <f>AG115</f>
        <v>0</v>
      </c>
      <c r="AC149" s="1127">
        <f>-AG116</f>
        <v>0</v>
      </c>
      <c r="AD149" s="1146" t="e">
        <f t="shared" si="116"/>
        <v>#DIV/0!</v>
      </c>
      <c r="AE149" s="1148">
        <f t="shared" si="152"/>
        <v>0</v>
      </c>
      <c r="AF149" s="1146" t="e">
        <f t="shared" si="117"/>
        <v>#DIV/0!</v>
      </c>
      <c r="AG149" s="1127"/>
      <c r="AH149" s="493">
        <f>AE149*AG149</f>
        <v>0</v>
      </c>
      <c r="AI149" s="1146" t="e">
        <f>AH149/AG6</f>
        <v>#DIV/0!</v>
      </c>
      <c r="AJ149" s="1187"/>
      <c r="AL149" s="81">
        <v>15</v>
      </c>
      <c r="AM149" s="1223" t="s">
        <v>603</v>
      </c>
      <c r="AN149" s="1145">
        <f>AS115</f>
        <v>0</v>
      </c>
      <c r="AO149" s="1127">
        <f>-AS116</f>
        <v>0</v>
      </c>
      <c r="AP149" s="1146" t="e">
        <f t="shared" si="118"/>
        <v>#DIV/0!</v>
      </c>
      <c r="AQ149" s="1148">
        <f t="shared" si="153"/>
        <v>0</v>
      </c>
      <c r="AR149" s="1146" t="e">
        <f t="shared" si="119"/>
        <v>#DIV/0!</v>
      </c>
      <c r="AS149" s="1127"/>
      <c r="AT149" s="493">
        <f>AQ149*AS149</f>
        <v>0</v>
      </c>
      <c r="AU149" s="1146" t="e">
        <f>AT149/AS6</f>
        <v>#DIV/0!</v>
      </c>
      <c r="AV149" s="1187"/>
      <c r="AX149" s="81">
        <v>15</v>
      </c>
      <c r="AY149" s="1273" t="s">
        <v>603</v>
      </c>
      <c r="AZ149" s="1145">
        <f>BE115</f>
        <v>0</v>
      </c>
      <c r="BA149" s="1127">
        <f>-BE116</f>
        <v>0</v>
      </c>
      <c r="BB149" s="1146" t="e">
        <f t="shared" si="120"/>
        <v>#DIV/0!</v>
      </c>
      <c r="BC149" s="1148">
        <f t="shared" si="154"/>
        <v>0</v>
      </c>
      <c r="BD149" s="1146" t="e">
        <f t="shared" si="121"/>
        <v>#DIV/0!</v>
      </c>
      <c r="BE149" s="1127"/>
      <c r="BF149" s="493">
        <f>BC149*BE149</f>
        <v>0</v>
      </c>
      <c r="BG149" s="1146" t="e">
        <f>BF149/BE6</f>
        <v>#DIV/0!</v>
      </c>
      <c r="BH149" s="1187"/>
      <c r="BJ149" s="81">
        <v>15</v>
      </c>
      <c r="BK149" s="1273" t="s">
        <v>603</v>
      </c>
      <c r="BL149" s="1145">
        <f>BQ115</f>
        <v>0</v>
      </c>
      <c r="BM149" s="1127">
        <f>-BQ116</f>
        <v>0</v>
      </c>
      <c r="BN149" s="1146" t="e">
        <f t="shared" si="122"/>
        <v>#DIV/0!</v>
      </c>
      <c r="BO149" s="1148">
        <f t="shared" si="155"/>
        <v>0</v>
      </c>
      <c r="BP149" s="1146" t="e">
        <f t="shared" si="123"/>
        <v>#DIV/0!</v>
      </c>
      <c r="BQ149" s="1127"/>
      <c r="BR149" s="493">
        <f>BO149*BQ149</f>
        <v>0</v>
      </c>
      <c r="BS149" s="1146" t="e">
        <f>BR149/BQ6</f>
        <v>#DIV/0!</v>
      </c>
      <c r="BT149" s="1187"/>
      <c r="BV149" s="81">
        <v>15</v>
      </c>
      <c r="BW149" s="1223" t="s">
        <v>603</v>
      </c>
      <c r="BX149" s="1145">
        <f>CC115</f>
        <v>0</v>
      </c>
      <c r="BY149" s="1127">
        <f>-CC116</f>
        <v>0</v>
      </c>
      <c r="BZ149" s="1146" t="e">
        <f t="shared" si="124"/>
        <v>#DIV/0!</v>
      </c>
      <c r="CA149" s="1148">
        <f t="shared" si="156"/>
        <v>0</v>
      </c>
      <c r="CB149" s="1146" t="e">
        <f t="shared" si="125"/>
        <v>#DIV/0!</v>
      </c>
      <c r="CC149" s="1127"/>
      <c r="CD149" s="493">
        <f>CA149*CC149</f>
        <v>0</v>
      </c>
      <c r="CE149" s="1146" t="e">
        <f>CD149/CC6</f>
        <v>#DIV/0!</v>
      </c>
      <c r="CF149" s="1187"/>
      <c r="CH149" s="81">
        <v>15</v>
      </c>
      <c r="CI149" s="1223" t="s">
        <v>603</v>
      </c>
      <c r="CJ149" s="1145">
        <f>CO115</f>
        <v>0</v>
      </c>
      <c r="CK149" s="1127">
        <f>-CO116</f>
        <v>0</v>
      </c>
      <c r="CL149" s="1146" t="e">
        <f t="shared" si="126"/>
        <v>#DIV/0!</v>
      </c>
      <c r="CM149" s="1148">
        <f t="shared" si="157"/>
        <v>0</v>
      </c>
      <c r="CN149" s="1146" t="e">
        <f t="shared" si="127"/>
        <v>#DIV/0!</v>
      </c>
      <c r="CO149" s="1127"/>
      <c r="CP149" s="493">
        <f>CM149*CO149</f>
        <v>0</v>
      </c>
      <c r="CQ149" s="1146" t="e">
        <f>CP149/CO6</f>
        <v>#DIV/0!</v>
      </c>
      <c r="CR149" s="1187"/>
      <c r="CT149" s="81">
        <v>15</v>
      </c>
      <c r="CU149" s="1223" t="s">
        <v>603</v>
      </c>
      <c r="CV149" s="1145">
        <f>DA115</f>
        <v>0</v>
      </c>
      <c r="CW149" s="1127">
        <f>-DA116</f>
        <v>0</v>
      </c>
      <c r="CX149" s="1146" t="e">
        <f t="shared" si="128"/>
        <v>#DIV/0!</v>
      </c>
      <c r="CY149" s="1148">
        <f t="shared" si="158"/>
        <v>0</v>
      </c>
      <c r="CZ149" s="1146" t="e">
        <f t="shared" si="129"/>
        <v>#DIV/0!</v>
      </c>
      <c r="DA149" s="1127"/>
      <c r="DB149" s="493">
        <f>CY149*DA149</f>
        <v>0</v>
      </c>
      <c r="DC149" s="1146" t="e">
        <f>DB149/DA6</f>
        <v>#DIV/0!</v>
      </c>
      <c r="DD149" s="1187"/>
      <c r="DF149" s="81">
        <v>15</v>
      </c>
      <c r="DG149" s="1223" t="s">
        <v>603</v>
      </c>
      <c r="DH149" s="1145">
        <f>DM115</f>
        <v>0</v>
      </c>
      <c r="DI149" s="1127">
        <f>-DM116</f>
        <v>0</v>
      </c>
      <c r="DJ149" s="1146" t="e">
        <f t="shared" si="130"/>
        <v>#DIV/0!</v>
      </c>
      <c r="DK149" s="1148">
        <f t="shared" si="159"/>
        <v>0</v>
      </c>
      <c r="DL149" s="1146" t="e">
        <f t="shared" si="131"/>
        <v>#DIV/0!</v>
      </c>
      <c r="DM149" s="1127"/>
      <c r="DN149" s="493">
        <f>DK149*DM149</f>
        <v>0</v>
      </c>
      <c r="DO149" s="1146" t="e">
        <f>DN149/DM6</f>
        <v>#DIV/0!</v>
      </c>
      <c r="DP149" s="1187"/>
      <c r="DR149" s="81">
        <v>15</v>
      </c>
      <c r="DS149" s="1223" t="s">
        <v>603</v>
      </c>
      <c r="DT149" s="1145">
        <f>DY115</f>
        <v>0</v>
      </c>
      <c r="DU149" s="1127">
        <f>-DY116</f>
        <v>0</v>
      </c>
      <c r="DV149" s="1146" t="e">
        <f t="shared" si="132"/>
        <v>#DIV/0!</v>
      </c>
      <c r="DW149" s="1148">
        <f t="shared" si="160"/>
        <v>0</v>
      </c>
      <c r="DX149" s="1146" t="e">
        <f t="shared" si="133"/>
        <v>#DIV/0!</v>
      </c>
      <c r="DY149" s="1127"/>
      <c r="DZ149" s="493">
        <f>DW149*DY149</f>
        <v>0</v>
      </c>
      <c r="EA149" s="1146" t="e">
        <f>DZ149/DY6</f>
        <v>#DIV/0!</v>
      </c>
      <c r="EB149" s="1187"/>
      <c r="ED149" s="81">
        <v>15</v>
      </c>
      <c r="EE149" s="1223" t="s">
        <v>603</v>
      </c>
      <c r="EF149" s="1145">
        <f>EK115</f>
        <v>0</v>
      </c>
      <c r="EG149" s="1127">
        <f>-EK116</f>
        <v>0</v>
      </c>
      <c r="EH149" s="1146" t="e">
        <f t="shared" si="134"/>
        <v>#DIV/0!</v>
      </c>
      <c r="EI149" s="1148">
        <f t="shared" si="161"/>
        <v>0</v>
      </c>
      <c r="EJ149" s="1146" t="e">
        <f t="shared" si="135"/>
        <v>#DIV/0!</v>
      </c>
      <c r="EK149" s="1127"/>
      <c r="EL149" s="493">
        <f>EI149*EK149</f>
        <v>0</v>
      </c>
      <c r="EM149" s="1146" t="e">
        <f>EL149/EK6</f>
        <v>#DIV/0!</v>
      </c>
      <c r="EN149" s="1187"/>
      <c r="EP149" s="81">
        <v>15</v>
      </c>
      <c r="EQ149" s="1223" t="s">
        <v>603</v>
      </c>
      <c r="ER149" s="1145">
        <f>EW115</f>
        <v>0</v>
      </c>
      <c r="ES149" s="1127">
        <f>-EW116</f>
        <v>0</v>
      </c>
      <c r="ET149" s="1146" t="e">
        <f t="shared" si="136"/>
        <v>#DIV/0!</v>
      </c>
      <c r="EU149" s="1148">
        <f t="shared" si="162"/>
        <v>0</v>
      </c>
      <c r="EV149" s="1146" t="e">
        <f t="shared" si="137"/>
        <v>#DIV/0!</v>
      </c>
      <c r="EW149" s="1127"/>
      <c r="EX149" s="493">
        <f>EU149*EW149</f>
        <v>0</v>
      </c>
      <c r="EY149" s="1146" t="e">
        <f>EX149/EW6</f>
        <v>#DIV/0!</v>
      </c>
      <c r="EZ149" s="1187"/>
      <c r="FB149" s="81">
        <v>15</v>
      </c>
      <c r="FC149" s="1223" t="s">
        <v>603</v>
      </c>
      <c r="FD149" s="1145">
        <f>FI115</f>
        <v>0</v>
      </c>
      <c r="FE149" s="1127">
        <f>-FI116</f>
        <v>0</v>
      </c>
      <c r="FF149" s="1146" t="e">
        <f t="shared" si="138"/>
        <v>#DIV/0!</v>
      </c>
      <c r="FG149" s="1148">
        <f t="shared" si="163"/>
        <v>0</v>
      </c>
      <c r="FH149" s="1146" t="e">
        <f t="shared" si="139"/>
        <v>#DIV/0!</v>
      </c>
      <c r="FI149" s="1127"/>
      <c r="FJ149" s="493">
        <f>FG149*FI149</f>
        <v>0</v>
      </c>
      <c r="FK149" s="1146" t="e">
        <f>FJ149/FI6</f>
        <v>#DIV/0!</v>
      </c>
      <c r="FL149" s="1187"/>
      <c r="FN149" s="81">
        <v>15</v>
      </c>
      <c r="FO149" s="1223" t="s">
        <v>603</v>
      </c>
      <c r="FP149" s="1145">
        <f>FU115</f>
        <v>0</v>
      </c>
      <c r="FQ149" s="1127">
        <f>-FU116</f>
        <v>0</v>
      </c>
      <c r="FR149" s="1146" t="e">
        <f t="shared" si="140"/>
        <v>#DIV/0!</v>
      </c>
      <c r="FS149" s="1148">
        <f t="shared" si="164"/>
        <v>0</v>
      </c>
      <c r="FT149" s="1146" t="e">
        <f t="shared" si="141"/>
        <v>#DIV/0!</v>
      </c>
      <c r="FU149" s="1127"/>
      <c r="FV149" s="493">
        <f>FS149*FU149</f>
        <v>0</v>
      </c>
      <c r="FW149" s="1146" t="e">
        <f>FV149/FU6</f>
        <v>#DIV/0!</v>
      </c>
      <c r="FX149" s="1187"/>
      <c r="FZ149" s="81">
        <v>15</v>
      </c>
      <c r="GA149" s="1223" t="s">
        <v>603</v>
      </c>
      <c r="GB149" s="1145">
        <f>GG115</f>
        <v>0</v>
      </c>
      <c r="GC149" s="1127">
        <f>-GG116</f>
        <v>0</v>
      </c>
      <c r="GD149" s="1146" t="e">
        <f t="shared" si="142"/>
        <v>#DIV/0!</v>
      </c>
      <c r="GE149" s="1148">
        <f t="shared" si="165"/>
        <v>0</v>
      </c>
      <c r="GF149" s="1146" t="e">
        <f t="shared" si="143"/>
        <v>#DIV/0!</v>
      </c>
      <c r="GG149" s="1127"/>
      <c r="GH149" s="493">
        <f>GE149*GG149</f>
        <v>0</v>
      </c>
      <c r="GI149" s="1146" t="e">
        <f>GH149/GG6</f>
        <v>#DIV/0!</v>
      </c>
      <c r="GJ149" s="1187"/>
      <c r="GL149" s="81">
        <v>15</v>
      </c>
      <c r="GM149" s="1223" t="s">
        <v>603</v>
      </c>
      <c r="GN149" s="1145">
        <f>GS115</f>
        <v>0</v>
      </c>
      <c r="GO149" s="1127">
        <f>-GS116</f>
        <v>0</v>
      </c>
      <c r="GP149" s="1146" t="e">
        <f t="shared" si="144"/>
        <v>#DIV/0!</v>
      </c>
      <c r="GQ149" s="1148">
        <f t="shared" si="166"/>
        <v>0</v>
      </c>
      <c r="GR149" s="1146" t="e">
        <f t="shared" si="145"/>
        <v>#DIV/0!</v>
      </c>
      <c r="GS149" s="1127"/>
      <c r="GT149" s="493">
        <f>GQ149*GS149</f>
        <v>0</v>
      </c>
      <c r="GU149" s="1146" t="e">
        <f>GT149/GS6</f>
        <v>#DIV/0!</v>
      </c>
      <c r="GV149" s="1187"/>
    </row>
    <row r="150" spans="2:204" s="1178" customFormat="1" ht="24" customHeight="1">
      <c r="B150" s="81">
        <v>16</v>
      </c>
      <c r="C150" s="1220" t="s">
        <v>604</v>
      </c>
      <c r="D150" s="1145">
        <v>0</v>
      </c>
      <c r="E150" s="1127">
        <f>-I123</f>
        <v>0</v>
      </c>
      <c r="F150" s="1146" t="e">
        <f t="shared" si="112"/>
        <v>#DIV/0!</v>
      </c>
      <c r="G150" s="1148">
        <f t="shared" si="150"/>
        <v>0</v>
      </c>
      <c r="H150" s="1146" t="e">
        <f t="shared" si="113"/>
        <v>#DIV/0!</v>
      </c>
      <c r="I150" s="1127"/>
      <c r="J150" s="493">
        <f>-G150*I150</f>
        <v>0</v>
      </c>
      <c r="K150" s="1146" t="e">
        <f>J150/I6</f>
        <v>#DIV/0!</v>
      </c>
      <c r="L150" s="1187"/>
      <c r="M150" s="1180"/>
      <c r="N150" s="81">
        <v>16</v>
      </c>
      <c r="O150" s="1220" t="s">
        <v>604</v>
      </c>
      <c r="P150" s="1145">
        <v>0</v>
      </c>
      <c r="Q150" s="1127">
        <f>-U123</f>
        <v>0</v>
      </c>
      <c r="R150" s="1146" t="e">
        <f t="shared" si="114"/>
        <v>#DIV/0!</v>
      </c>
      <c r="S150" s="1148">
        <f t="shared" si="151"/>
        <v>0</v>
      </c>
      <c r="T150" s="1146" t="e">
        <f t="shared" si="115"/>
        <v>#DIV/0!</v>
      </c>
      <c r="U150" s="1127"/>
      <c r="V150" s="493">
        <f>-S150*U150</f>
        <v>0</v>
      </c>
      <c r="W150" s="1146" t="e">
        <f>V150/U6</f>
        <v>#DIV/0!</v>
      </c>
      <c r="X150" s="1187"/>
      <c r="Z150" s="81">
        <v>16</v>
      </c>
      <c r="AA150" s="1220" t="s">
        <v>604</v>
      </c>
      <c r="AB150" s="1145">
        <v>0</v>
      </c>
      <c r="AC150" s="1127">
        <f>-AG123</f>
        <v>0</v>
      </c>
      <c r="AD150" s="1146" t="e">
        <f t="shared" si="116"/>
        <v>#DIV/0!</v>
      </c>
      <c r="AE150" s="1148">
        <f t="shared" si="152"/>
        <v>0</v>
      </c>
      <c r="AF150" s="1146" t="e">
        <f t="shared" si="117"/>
        <v>#DIV/0!</v>
      </c>
      <c r="AG150" s="1127"/>
      <c r="AH150" s="493">
        <f>-AE150*AG150</f>
        <v>0</v>
      </c>
      <c r="AI150" s="1146" t="e">
        <f>AH150/AG6</f>
        <v>#DIV/0!</v>
      </c>
      <c r="AJ150" s="1187"/>
      <c r="AL150" s="81">
        <v>16</v>
      </c>
      <c r="AM150" s="1220" t="s">
        <v>604</v>
      </c>
      <c r="AN150" s="1145">
        <v>0</v>
      </c>
      <c r="AO150" s="1127">
        <f>-AS123</f>
        <v>0</v>
      </c>
      <c r="AP150" s="1146" t="e">
        <f t="shared" si="118"/>
        <v>#DIV/0!</v>
      </c>
      <c r="AQ150" s="1148">
        <f t="shared" si="153"/>
        <v>0</v>
      </c>
      <c r="AR150" s="1146" t="e">
        <f t="shared" si="119"/>
        <v>#DIV/0!</v>
      </c>
      <c r="AS150" s="1127"/>
      <c r="AT150" s="493">
        <f>-AQ150*AS150</f>
        <v>0</v>
      </c>
      <c r="AU150" s="1146" t="e">
        <f>AT150/AS6</f>
        <v>#DIV/0!</v>
      </c>
      <c r="AV150" s="1187"/>
      <c r="AX150" s="81">
        <v>16</v>
      </c>
      <c r="AY150" s="1220" t="s">
        <v>604</v>
      </c>
      <c r="AZ150" s="1145">
        <v>0</v>
      </c>
      <c r="BA150" s="1127">
        <f>-BE123</f>
        <v>0</v>
      </c>
      <c r="BB150" s="1146" t="e">
        <f t="shared" si="120"/>
        <v>#DIV/0!</v>
      </c>
      <c r="BC150" s="1148">
        <f t="shared" si="154"/>
        <v>0</v>
      </c>
      <c r="BD150" s="1146" t="e">
        <f t="shared" si="121"/>
        <v>#DIV/0!</v>
      </c>
      <c r="BE150" s="1127"/>
      <c r="BF150" s="493">
        <f>-BC150*BE150</f>
        <v>0</v>
      </c>
      <c r="BG150" s="1146" t="e">
        <f>BF150/BE6</f>
        <v>#DIV/0!</v>
      </c>
      <c r="BH150" s="1187"/>
      <c r="BJ150" s="81">
        <v>16</v>
      </c>
      <c r="BK150" s="1220" t="s">
        <v>604</v>
      </c>
      <c r="BL150" s="1145">
        <v>0</v>
      </c>
      <c r="BM150" s="1127">
        <f>-BQ123</f>
        <v>0</v>
      </c>
      <c r="BN150" s="1146" t="e">
        <f t="shared" si="122"/>
        <v>#DIV/0!</v>
      </c>
      <c r="BO150" s="1148">
        <f t="shared" si="155"/>
        <v>0</v>
      </c>
      <c r="BP150" s="1146" t="e">
        <f t="shared" si="123"/>
        <v>#DIV/0!</v>
      </c>
      <c r="BQ150" s="1127"/>
      <c r="BR150" s="493">
        <f>-BO150*BQ150</f>
        <v>0</v>
      </c>
      <c r="BS150" s="1146" t="e">
        <f>BR150/BQ6</f>
        <v>#DIV/0!</v>
      </c>
      <c r="BT150" s="1187"/>
      <c r="BV150" s="81">
        <v>16</v>
      </c>
      <c r="BW150" s="1220" t="s">
        <v>604</v>
      </c>
      <c r="BX150" s="1145">
        <v>0</v>
      </c>
      <c r="BY150" s="1127">
        <f>-CC123</f>
        <v>0</v>
      </c>
      <c r="BZ150" s="1146" t="e">
        <f t="shared" si="124"/>
        <v>#DIV/0!</v>
      </c>
      <c r="CA150" s="1148">
        <f t="shared" si="156"/>
        <v>0</v>
      </c>
      <c r="CB150" s="1146" t="e">
        <f t="shared" si="125"/>
        <v>#DIV/0!</v>
      </c>
      <c r="CC150" s="1127"/>
      <c r="CD150" s="493">
        <f>-CA150*CC150</f>
        <v>0</v>
      </c>
      <c r="CE150" s="1146" t="e">
        <f>CD150/CC6</f>
        <v>#DIV/0!</v>
      </c>
      <c r="CF150" s="1187"/>
      <c r="CH150" s="81">
        <v>16</v>
      </c>
      <c r="CI150" s="1220" t="s">
        <v>604</v>
      </c>
      <c r="CJ150" s="1145">
        <v>0</v>
      </c>
      <c r="CK150" s="1127">
        <f>-CO123</f>
        <v>0</v>
      </c>
      <c r="CL150" s="1146" t="e">
        <f t="shared" si="126"/>
        <v>#DIV/0!</v>
      </c>
      <c r="CM150" s="1148">
        <f t="shared" si="157"/>
        <v>0</v>
      </c>
      <c r="CN150" s="1146" t="e">
        <f t="shared" si="127"/>
        <v>#DIV/0!</v>
      </c>
      <c r="CO150" s="1127"/>
      <c r="CP150" s="493">
        <f>-CM150*CO150</f>
        <v>0</v>
      </c>
      <c r="CQ150" s="1146" t="e">
        <f>CP150/CO6</f>
        <v>#DIV/0!</v>
      </c>
      <c r="CR150" s="1187"/>
      <c r="CT150" s="81">
        <v>16</v>
      </c>
      <c r="CU150" s="1220" t="s">
        <v>604</v>
      </c>
      <c r="CV150" s="1145">
        <v>0</v>
      </c>
      <c r="CW150" s="1127">
        <f>-DA123</f>
        <v>0</v>
      </c>
      <c r="CX150" s="1146" t="e">
        <f t="shared" si="128"/>
        <v>#DIV/0!</v>
      </c>
      <c r="CY150" s="1148">
        <f t="shared" si="158"/>
        <v>0</v>
      </c>
      <c r="CZ150" s="1146" t="e">
        <f t="shared" si="129"/>
        <v>#DIV/0!</v>
      </c>
      <c r="DA150" s="1127"/>
      <c r="DB150" s="493">
        <f>-CY150*DA150</f>
        <v>0</v>
      </c>
      <c r="DC150" s="1146" t="e">
        <f>DB150/DA6</f>
        <v>#DIV/0!</v>
      </c>
      <c r="DD150" s="1187"/>
      <c r="DF150" s="81">
        <v>16</v>
      </c>
      <c r="DG150" s="1220" t="s">
        <v>604</v>
      </c>
      <c r="DH150" s="1145">
        <v>0</v>
      </c>
      <c r="DI150" s="1127">
        <f>-DM123</f>
        <v>0</v>
      </c>
      <c r="DJ150" s="1146" t="e">
        <f t="shared" si="130"/>
        <v>#DIV/0!</v>
      </c>
      <c r="DK150" s="1148">
        <f t="shared" si="159"/>
        <v>0</v>
      </c>
      <c r="DL150" s="1146" t="e">
        <f t="shared" si="131"/>
        <v>#DIV/0!</v>
      </c>
      <c r="DM150" s="1127"/>
      <c r="DN150" s="493">
        <f>-DK150*DM150</f>
        <v>0</v>
      </c>
      <c r="DO150" s="1146" t="e">
        <f>DN150/DM6</f>
        <v>#DIV/0!</v>
      </c>
      <c r="DP150" s="1187"/>
      <c r="DR150" s="81">
        <v>16</v>
      </c>
      <c r="DS150" s="1220" t="s">
        <v>604</v>
      </c>
      <c r="DT150" s="1145">
        <v>0</v>
      </c>
      <c r="DU150" s="1127">
        <f>-DY123</f>
        <v>0</v>
      </c>
      <c r="DV150" s="1146" t="e">
        <f t="shared" si="132"/>
        <v>#DIV/0!</v>
      </c>
      <c r="DW150" s="1148">
        <f t="shared" si="160"/>
        <v>0</v>
      </c>
      <c r="DX150" s="1146" t="e">
        <f t="shared" si="133"/>
        <v>#DIV/0!</v>
      </c>
      <c r="DY150" s="1127"/>
      <c r="DZ150" s="493">
        <f>-DW150*DY150</f>
        <v>0</v>
      </c>
      <c r="EA150" s="1146" t="e">
        <f>DZ150/DY6</f>
        <v>#DIV/0!</v>
      </c>
      <c r="EB150" s="1187"/>
      <c r="ED150" s="81">
        <v>16</v>
      </c>
      <c r="EE150" s="1220" t="s">
        <v>604</v>
      </c>
      <c r="EF150" s="1145">
        <v>0</v>
      </c>
      <c r="EG150" s="1127">
        <f>-EK123</f>
        <v>0</v>
      </c>
      <c r="EH150" s="1146" t="e">
        <f t="shared" si="134"/>
        <v>#DIV/0!</v>
      </c>
      <c r="EI150" s="1148">
        <f t="shared" si="161"/>
        <v>0</v>
      </c>
      <c r="EJ150" s="1146" t="e">
        <f t="shared" si="135"/>
        <v>#DIV/0!</v>
      </c>
      <c r="EK150" s="1127"/>
      <c r="EL150" s="493">
        <f>-EI150*EK150</f>
        <v>0</v>
      </c>
      <c r="EM150" s="1146" t="e">
        <f>EL150/EK6</f>
        <v>#DIV/0!</v>
      </c>
      <c r="EN150" s="1187"/>
      <c r="EP150" s="81">
        <v>16</v>
      </c>
      <c r="EQ150" s="1220" t="s">
        <v>604</v>
      </c>
      <c r="ER150" s="1145">
        <v>0</v>
      </c>
      <c r="ES150" s="1127">
        <f>-EW123</f>
        <v>0</v>
      </c>
      <c r="ET150" s="1146" t="e">
        <f t="shared" si="136"/>
        <v>#DIV/0!</v>
      </c>
      <c r="EU150" s="1148">
        <f t="shared" si="162"/>
        <v>0</v>
      </c>
      <c r="EV150" s="1146" t="e">
        <f t="shared" si="137"/>
        <v>#DIV/0!</v>
      </c>
      <c r="EW150" s="1127"/>
      <c r="EX150" s="493">
        <f>-EU150*EW150</f>
        <v>0</v>
      </c>
      <c r="EY150" s="1146" t="e">
        <f>EX150/EW6</f>
        <v>#DIV/0!</v>
      </c>
      <c r="EZ150" s="1187"/>
      <c r="FB150" s="81">
        <v>16</v>
      </c>
      <c r="FC150" s="1220" t="s">
        <v>604</v>
      </c>
      <c r="FD150" s="1145">
        <v>0</v>
      </c>
      <c r="FE150" s="1127">
        <f>-FI123</f>
        <v>0</v>
      </c>
      <c r="FF150" s="1146" t="e">
        <f t="shared" si="138"/>
        <v>#DIV/0!</v>
      </c>
      <c r="FG150" s="1148">
        <f t="shared" si="163"/>
        <v>0</v>
      </c>
      <c r="FH150" s="1146" t="e">
        <f t="shared" si="139"/>
        <v>#DIV/0!</v>
      </c>
      <c r="FI150" s="1127"/>
      <c r="FJ150" s="493">
        <f>-FG150*FI150</f>
        <v>0</v>
      </c>
      <c r="FK150" s="1146" t="e">
        <f>FJ150/FI6</f>
        <v>#DIV/0!</v>
      </c>
      <c r="FL150" s="1187"/>
      <c r="FN150" s="81">
        <v>16</v>
      </c>
      <c r="FO150" s="1220" t="s">
        <v>604</v>
      </c>
      <c r="FP150" s="1145">
        <v>0</v>
      </c>
      <c r="FQ150" s="1127">
        <f>-FU123</f>
        <v>0</v>
      </c>
      <c r="FR150" s="1146" t="e">
        <f t="shared" si="140"/>
        <v>#DIV/0!</v>
      </c>
      <c r="FS150" s="1148">
        <f t="shared" si="164"/>
        <v>0</v>
      </c>
      <c r="FT150" s="1146" t="e">
        <f t="shared" si="141"/>
        <v>#DIV/0!</v>
      </c>
      <c r="FU150" s="1127"/>
      <c r="FV150" s="493">
        <f>-FS150*FU150</f>
        <v>0</v>
      </c>
      <c r="FW150" s="1146" t="e">
        <f>FV150/FU6</f>
        <v>#DIV/0!</v>
      </c>
      <c r="FX150" s="1187"/>
      <c r="FZ150" s="81">
        <v>16</v>
      </c>
      <c r="GA150" s="1220" t="s">
        <v>604</v>
      </c>
      <c r="GB150" s="1145">
        <v>0</v>
      </c>
      <c r="GC150" s="1127">
        <f>-GG123</f>
        <v>0</v>
      </c>
      <c r="GD150" s="1146" t="e">
        <f t="shared" si="142"/>
        <v>#DIV/0!</v>
      </c>
      <c r="GE150" s="1148">
        <f t="shared" si="165"/>
        <v>0</v>
      </c>
      <c r="GF150" s="1146" t="e">
        <f t="shared" si="143"/>
        <v>#DIV/0!</v>
      </c>
      <c r="GG150" s="1127"/>
      <c r="GH150" s="493">
        <f>-GE150*GG150</f>
        <v>0</v>
      </c>
      <c r="GI150" s="1146" t="e">
        <f>GH150/GG6</f>
        <v>#DIV/0!</v>
      </c>
      <c r="GJ150" s="1187"/>
      <c r="GL150" s="81">
        <v>16</v>
      </c>
      <c r="GM150" s="1220" t="s">
        <v>604</v>
      </c>
      <c r="GN150" s="1145">
        <v>0</v>
      </c>
      <c r="GO150" s="1127">
        <f>-GS123</f>
        <v>0</v>
      </c>
      <c r="GP150" s="1146" t="e">
        <f t="shared" si="144"/>
        <v>#DIV/0!</v>
      </c>
      <c r="GQ150" s="1148">
        <f t="shared" si="166"/>
        <v>0</v>
      </c>
      <c r="GR150" s="1146" t="e">
        <f t="shared" si="145"/>
        <v>#DIV/0!</v>
      </c>
      <c r="GS150" s="1127"/>
      <c r="GT150" s="493">
        <f>-GQ150*GS150</f>
        <v>0</v>
      </c>
      <c r="GU150" s="1146" t="e">
        <f>GT150/GS6</f>
        <v>#DIV/0!</v>
      </c>
      <c r="GV150" s="1187"/>
    </row>
    <row r="151" spans="2:204" s="1178" customFormat="1" ht="15" customHeight="1">
      <c r="B151" s="81">
        <v>17</v>
      </c>
      <c r="C151" s="1222" t="s">
        <v>569</v>
      </c>
      <c r="D151" s="1145">
        <f>I127</f>
        <v>0</v>
      </c>
      <c r="E151" s="994">
        <f>-I128</f>
        <v>0</v>
      </c>
      <c r="F151" s="1146" t="e">
        <f t="shared" si="112"/>
        <v>#DIV/0!</v>
      </c>
      <c r="G151" s="1147">
        <f t="shared" si="150"/>
        <v>0</v>
      </c>
      <c r="H151" s="1146" t="e">
        <f t="shared" si="113"/>
        <v>#DIV/0!</v>
      </c>
      <c r="I151" s="994"/>
      <c r="J151" s="493">
        <f>G151*I151</f>
        <v>0</v>
      </c>
      <c r="K151" s="1146" t="e">
        <f>J151/I6</f>
        <v>#DIV/0!</v>
      </c>
      <c r="L151" s="1187"/>
      <c r="M151" s="1180"/>
      <c r="N151" s="81">
        <v>17</v>
      </c>
      <c r="O151" s="1222" t="s">
        <v>569</v>
      </c>
      <c r="P151" s="1145">
        <f>U127</f>
        <v>0</v>
      </c>
      <c r="Q151" s="994">
        <f>-U128</f>
        <v>0</v>
      </c>
      <c r="R151" s="1146" t="e">
        <f t="shared" si="114"/>
        <v>#DIV/0!</v>
      </c>
      <c r="S151" s="1147">
        <f t="shared" si="151"/>
        <v>0</v>
      </c>
      <c r="T151" s="1146" t="e">
        <f t="shared" si="115"/>
        <v>#DIV/0!</v>
      </c>
      <c r="U151" s="994"/>
      <c r="V151" s="493">
        <f>S151*U151</f>
        <v>0</v>
      </c>
      <c r="W151" s="1146" t="e">
        <f>V151/U6</f>
        <v>#DIV/0!</v>
      </c>
      <c r="X151" s="1187"/>
      <c r="Z151" s="81">
        <v>17</v>
      </c>
      <c r="AA151" s="1222" t="s">
        <v>569</v>
      </c>
      <c r="AB151" s="1145">
        <f>AG127</f>
        <v>0</v>
      </c>
      <c r="AC151" s="994">
        <f>-AG128</f>
        <v>0</v>
      </c>
      <c r="AD151" s="1146" t="e">
        <f t="shared" si="116"/>
        <v>#DIV/0!</v>
      </c>
      <c r="AE151" s="1147">
        <f t="shared" si="152"/>
        <v>0</v>
      </c>
      <c r="AF151" s="1146" t="e">
        <f t="shared" si="117"/>
        <v>#DIV/0!</v>
      </c>
      <c r="AG151" s="994"/>
      <c r="AH151" s="493">
        <f>AE151*AG151</f>
        <v>0</v>
      </c>
      <c r="AI151" s="1146" t="e">
        <f>AH151/AG6</f>
        <v>#DIV/0!</v>
      </c>
      <c r="AJ151" s="1187"/>
      <c r="AL151" s="81">
        <v>17</v>
      </c>
      <c r="AM151" s="1222" t="s">
        <v>569</v>
      </c>
      <c r="AN151" s="1145">
        <f>AS127</f>
        <v>0</v>
      </c>
      <c r="AO151" s="994">
        <f>-AS128</f>
        <v>0</v>
      </c>
      <c r="AP151" s="1146" t="e">
        <f t="shared" si="118"/>
        <v>#DIV/0!</v>
      </c>
      <c r="AQ151" s="1147">
        <f t="shared" si="153"/>
        <v>0</v>
      </c>
      <c r="AR151" s="1146" t="e">
        <f t="shared" si="119"/>
        <v>#DIV/0!</v>
      </c>
      <c r="AS151" s="994"/>
      <c r="AT151" s="493">
        <f>AQ151*AS151</f>
        <v>0</v>
      </c>
      <c r="AU151" s="1146" t="e">
        <f>AT151/AS6</f>
        <v>#DIV/0!</v>
      </c>
      <c r="AV151" s="1187"/>
      <c r="AX151" s="81">
        <v>17</v>
      </c>
      <c r="AY151" s="1220" t="s">
        <v>569</v>
      </c>
      <c r="AZ151" s="1145">
        <f>BE127</f>
        <v>0</v>
      </c>
      <c r="BA151" s="994">
        <f>-BE128</f>
        <v>0</v>
      </c>
      <c r="BB151" s="1146" t="e">
        <f t="shared" si="120"/>
        <v>#DIV/0!</v>
      </c>
      <c r="BC151" s="1147">
        <f t="shared" si="154"/>
        <v>0</v>
      </c>
      <c r="BD151" s="1146" t="e">
        <f t="shared" si="121"/>
        <v>#DIV/0!</v>
      </c>
      <c r="BE151" s="994"/>
      <c r="BF151" s="493">
        <f>BC151*BE151</f>
        <v>0</v>
      </c>
      <c r="BG151" s="1146" t="e">
        <f>BF151/BE6</f>
        <v>#DIV/0!</v>
      </c>
      <c r="BH151" s="1187"/>
      <c r="BJ151" s="81">
        <v>17</v>
      </c>
      <c r="BK151" s="1220" t="s">
        <v>569</v>
      </c>
      <c r="BL151" s="1145">
        <f>BQ127</f>
        <v>0</v>
      </c>
      <c r="BM151" s="994">
        <f>-BQ128</f>
        <v>0</v>
      </c>
      <c r="BN151" s="1146" t="e">
        <f t="shared" si="122"/>
        <v>#DIV/0!</v>
      </c>
      <c r="BO151" s="1147">
        <f t="shared" si="155"/>
        <v>0</v>
      </c>
      <c r="BP151" s="1146" t="e">
        <f t="shared" si="123"/>
        <v>#DIV/0!</v>
      </c>
      <c r="BQ151" s="994"/>
      <c r="BR151" s="493">
        <f>BO151*BQ151</f>
        <v>0</v>
      </c>
      <c r="BS151" s="1146" t="e">
        <f>BR151/BQ6</f>
        <v>#DIV/0!</v>
      </c>
      <c r="BT151" s="1187"/>
      <c r="BV151" s="81">
        <v>17</v>
      </c>
      <c r="BW151" s="1222" t="s">
        <v>569</v>
      </c>
      <c r="BX151" s="1145">
        <f>CC127</f>
        <v>0</v>
      </c>
      <c r="BY151" s="994">
        <f>-CC128</f>
        <v>0</v>
      </c>
      <c r="BZ151" s="1146" t="e">
        <f t="shared" si="124"/>
        <v>#DIV/0!</v>
      </c>
      <c r="CA151" s="1147">
        <f t="shared" si="156"/>
        <v>0</v>
      </c>
      <c r="CB151" s="1146" t="e">
        <f t="shared" si="125"/>
        <v>#DIV/0!</v>
      </c>
      <c r="CC151" s="994"/>
      <c r="CD151" s="493">
        <f>CA151*CC151</f>
        <v>0</v>
      </c>
      <c r="CE151" s="1146" t="e">
        <f>CD151/CC6</f>
        <v>#DIV/0!</v>
      </c>
      <c r="CF151" s="1187"/>
      <c r="CH151" s="81">
        <v>17</v>
      </c>
      <c r="CI151" s="1222" t="s">
        <v>569</v>
      </c>
      <c r="CJ151" s="1145">
        <f>CO127</f>
        <v>0</v>
      </c>
      <c r="CK151" s="994">
        <f>-CO128</f>
        <v>0</v>
      </c>
      <c r="CL151" s="1146" t="e">
        <f t="shared" si="126"/>
        <v>#DIV/0!</v>
      </c>
      <c r="CM151" s="1147">
        <f t="shared" si="157"/>
        <v>0</v>
      </c>
      <c r="CN151" s="1146" t="e">
        <f t="shared" si="127"/>
        <v>#DIV/0!</v>
      </c>
      <c r="CO151" s="994"/>
      <c r="CP151" s="493">
        <f>CM151*CO151</f>
        <v>0</v>
      </c>
      <c r="CQ151" s="1146" t="e">
        <f>CP151/CO6</f>
        <v>#DIV/0!</v>
      </c>
      <c r="CR151" s="1187"/>
      <c r="CT151" s="81">
        <v>17</v>
      </c>
      <c r="CU151" s="1222" t="s">
        <v>569</v>
      </c>
      <c r="CV151" s="1145">
        <f>DA127</f>
        <v>0</v>
      </c>
      <c r="CW151" s="994">
        <f>-DA128</f>
        <v>0</v>
      </c>
      <c r="CX151" s="1146" t="e">
        <f t="shared" si="128"/>
        <v>#DIV/0!</v>
      </c>
      <c r="CY151" s="1147">
        <f t="shared" si="158"/>
        <v>0</v>
      </c>
      <c r="CZ151" s="1146" t="e">
        <f t="shared" si="129"/>
        <v>#DIV/0!</v>
      </c>
      <c r="DA151" s="994"/>
      <c r="DB151" s="493">
        <f>CY151*DA151</f>
        <v>0</v>
      </c>
      <c r="DC151" s="1146" t="e">
        <f>DB151/DA6</f>
        <v>#DIV/0!</v>
      </c>
      <c r="DD151" s="1187"/>
      <c r="DF151" s="81">
        <v>17</v>
      </c>
      <c r="DG151" s="1222" t="s">
        <v>569</v>
      </c>
      <c r="DH151" s="1145">
        <f>DM127</f>
        <v>0</v>
      </c>
      <c r="DI151" s="994">
        <f>-DM128</f>
        <v>0</v>
      </c>
      <c r="DJ151" s="1146" t="e">
        <f t="shared" si="130"/>
        <v>#DIV/0!</v>
      </c>
      <c r="DK151" s="1147">
        <f t="shared" si="159"/>
        <v>0</v>
      </c>
      <c r="DL151" s="1146" t="e">
        <f t="shared" si="131"/>
        <v>#DIV/0!</v>
      </c>
      <c r="DM151" s="994"/>
      <c r="DN151" s="493">
        <f>DK151*DM151</f>
        <v>0</v>
      </c>
      <c r="DO151" s="1146" t="e">
        <f>DN151/DM6</f>
        <v>#DIV/0!</v>
      </c>
      <c r="DP151" s="1187"/>
      <c r="DR151" s="81">
        <v>17</v>
      </c>
      <c r="DS151" s="1222" t="s">
        <v>569</v>
      </c>
      <c r="DT151" s="1145">
        <f>DY127</f>
        <v>0</v>
      </c>
      <c r="DU151" s="994">
        <f>-DY128</f>
        <v>0</v>
      </c>
      <c r="DV151" s="1146" t="e">
        <f t="shared" si="132"/>
        <v>#DIV/0!</v>
      </c>
      <c r="DW151" s="1147">
        <f t="shared" si="160"/>
        <v>0</v>
      </c>
      <c r="DX151" s="1146" t="e">
        <f t="shared" si="133"/>
        <v>#DIV/0!</v>
      </c>
      <c r="DY151" s="994"/>
      <c r="DZ151" s="493">
        <f>DW151*DY151</f>
        <v>0</v>
      </c>
      <c r="EA151" s="1146" t="e">
        <f>DZ151/DY6</f>
        <v>#DIV/0!</v>
      </c>
      <c r="EB151" s="1187"/>
      <c r="ED151" s="81">
        <v>17</v>
      </c>
      <c r="EE151" s="1222" t="s">
        <v>569</v>
      </c>
      <c r="EF151" s="1145">
        <f>EK127</f>
        <v>0</v>
      </c>
      <c r="EG151" s="994">
        <f>-EK128</f>
        <v>0</v>
      </c>
      <c r="EH151" s="1146" t="e">
        <f t="shared" si="134"/>
        <v>#DIV/0!</v>
      </c>
      <c r="EI151" s="1147">
        <f t="shared" si="161"/>
        <v>0</v>
      </c>
      <c r="EJ151" s="1146" t="e">
        <f t="shared" si="135"/>
        <v>#DIV/0!</v>
      </c>
      <c r="EK151" s="994"/>
      <c r="EL151" s="493">
        <f>EI151*EK151</f>
        <v>0</v>
      </c>
      <c r="EM151" s="1146" t="e">
        <f>EL151/EK6</f>
        <v>#DIV/0!</v>
      </c>
      <c r="EN151" s="1187"/>
      <c r="EP151" s="81">
        <v>17</v>
      </c>
      <c r="EQ151" s="1222" t="s">
        <v>569</v>
      </c>
      <c r="ER151" s="1145">
        <f>EW127</f>
        <v>0</v>
      </c>
      <c r="ES151" s="994">
        <f>-EW128</f>
        <v>0</v>
      </c>
      <c r="ET151" s="1146" t="e">
        <f t="shared" si="136"/>
        <v>#DIV/0!</v>
      </c>
      <c r="EU151" s="1147">
        <f t="shared" si="162"/>
        <v>0</v>
      </c>
      <c r="EV151" s="1146" t="e">
        <f t="shared" si="137"/>
        <v>#DIV/0!</v>
      </c>
      <c r="EW151" s="994"/>
      <c r="EX151" s="493">
        <f>EU151*EW151</f>
        <v>0</v>
      </c>
      <c r="EY151" s="1146" t="e">
        <f>EX151/EW6</f>
        <v>#DIV/0!</v>
      </c>
      <c r="EZ151" s="1187"/>
      <c r="FB151" s="81">
        <v>17</v>
      </c>
      <c r="FC151" s="1222" t="s">
        <v>569</v>
      </c>
      <c r="FD151" s="1145">
        <f>FI127</f>
        <v>0</v>
      </c>
      <c r="FE151" s="994">
        <f>-FI128</f>
        <v>0</v>
      </c>
      <c r="FF151" s="1146" t="e">
        <f t="shared" si="138"/>
        <v>#DIV/0!</v>
      </c>
      <c r="FG151" s="1147">
        <f t="shared" si="163"/>
        <v>0</v>
      </c>
      <c r="FH151" s="1146" t="e">
        <f t="shared" si="139"/>
        <v>#DIV/0!</v>
      </c>
      <c r="FI151" s="994"/>
      <c r="FJ151" s="493">
        <f>FG151*FI151</f>
        <v>0</v>
      </c>
      <c r="FK151" s="1146" t="e">
        <f>FJ151/FI6</f>
        <v>#DIV/0!</v>
      </c>
      <c r="FL151" s="1187"/>
      <c r="FN151" s="81">
        <v>17</v>
      </c>
      <c r="FO151" s="1222" t="s">
        <v>569</v>
      </c>
      <c r="FP151" s="1145">
        <f>FU127</f>
        <v>0</v>
      </c>
      <c r="FQ151" s="994">
        <f>-FU128</f>
        <v>0</v>
      </c>
      <c r="FR151" s="1146" t="e">
        <f t="shared" si="140"/>
        <v>#DIV/0!</v>
      </c>
      <c r="FS151" s="1147">
        <f t="shared" si="164"/>
        <v>0</v>
      </c>
      <c r="FT151" s="1146" t="e">
        <f t="shared" si="141"/>
        <v>#DIV/0!</v>
      </c>
      <c r="FU151" s="994"/>
      <c r="FV151" s="493">
        <f>FS151*FU151</f>
        <v>0</v>
      </c>
      <c r="FW151" s="1146" t="e">
        <f>FV151/FU6</f>
        <v>#DIV/0!</v>
      </c>
      <c r="FX151" s="1187"/>
      <c r="FZ151" s="81">
        <v>17</v>
      </c>
      <c r="GA151" s="1222" t="s">
        <v>569</v>
      </c>
      <c r="GB151" s="1145">
        <f>GG127</f>
        <v>0</v>
      </c>
      <c r="GC151" s="994">
        <f>-GG128</f>
        <v>0</v>
      </c>
      <c r="GD151" s="1146" t="e">
        <f t="shared" si="142"/>
        <v>#DIV/0!</v>
      </c>
      <c r="GE151" s="1147">
        <f t="shared" si="165"/>
        <v>0</v>
      </c>
      <c r="GF151" s="1146" t="e">
        <f t="shared" si="143"/>
        <v>#DIV/0!</v>
      </c>
      <c r="GG151" s="994"/>
      <c r="GH151" s="493">
        <f>GE151*GG151</f>
        <v>0</v>
      </c>
      <c r="GI151" s="1146" t="e">
        <f>GH151/GG6</f>
        <v>#DIV/0!</v>
      </c>
      <c r="GJ151" s="1187"/>
      <c r="GL151" s="81">
        <v>17</v>
      </c>
      <c r="GM151" s="1222" t="s">
        <v>569</v>
      </c>
      <c r="GN151" s="1145">
        <f>GS127</f>
        <v>0</v>
      </c>
      <c r="GO151" s="994">
        <f>-GS128</f>
        <v>0</v>
      </c>
      <c r="GP151" s="1146" t="e">
        <f t="shared" si="144"/>
        <v>#DIV/0!</v>
      </c>
      <c r="GQ151" s="1147">
        <f t="shared" si="166"/>
        <v>0</v>
      </c>
      <c r="GR151" s="1146" t="e">
        <f t="shared" si="145"/>
        <v>#DIV/0!</v>
      </c>
      <c r="GS151" s="994"/>
      <c r="GT151" s="493">
        <f>GQ151*GS151</f>
        <v>0</v>
      </c>
      <c r="GU151" s="1146" t="e">
        <f>GT151/GS6</f>
        <v>#DIV/0!</v>
      </c>
      <c r="GV151" s="1187"/>
    </row>
    <row r="152" spans="2:204" s="1224" customFormat="1" ht="28.15" customHeight="1" thickBot="1">
      <c r="B152" s="624">
        <v>18</v>
      </c>
      <c r="C152" s="1225" t="s">
        <v>605</v>
      </c>
      <c r="D152" s="1171">
        <v>0</v>
      </c>
      <c r="E152" s="1172">
        <f>I18+I27+I36+I45+I52+I59+I67+I75+I94+I112</f>
        <v>0</v>
      </c>
      <c r="F152" s="1173" t="e">
        <f t="shared" si="112"/>
        <v>#DIV/0!</v>
      </c>
      <c r="G152" s="1174">
        <f t="shared" si="150"/>
        <v>0</v>
      </c>
      <c r="H152" s="1173" t="e">
        <f t="shared" si="113"/>
        <v>#DIV/0!</v>
      </c>
      <c r="I152" s="1172"/>
      <c r="J152" s="1175">
        <f t="shared" ref="J152" si="167">G152*I152</f>
        <v>0</v>
      </c>
      <c r="K152" s="1173" t="e">
        <f>J152/I6</f>
        <v>#DIV/0!</v>
      </c>
      <c r="L152" s="608"/>
      <c r="M152" s="1226"/>
      <c r="N152" s="624">
        <v>18</v>
      </c>
      <c r="O152" s="1225" t="s">
        <v>605</v>
      </c>
      <c r="P152" s="1171">
        <v>0</v>
      </c>
      <c r="Q152" s="1172">
        <f>U18+U27+U36+U45+U52+U59+U67+U75+U94+U112</f>
        <v>0</v>
      </c>
      <c r="R152" s="1173" t="e">
        <f t="shared" si="114"/>
        <v>#DIV/0!</v>
      </c>
      <c r="S152" s="1174">
        <f t="shared" si="151"/>
        <v>0</v>
      </c>
      <c r="T152" s="1173" t="e">
        <f t="shared" si="115"/>
        <v>#DIV/0!</v>
      </c>
      <c r="U152" s="1172"/>
      <c r="V152" s="1175">
        <f t="shared" ref="V152" si="168">S152*U152</f>
        <v>0</v>
      </c>
      <c r="W152" s="1173" t="e">
        <f>V152/U6</f>
        <v>#DIV/0!</v>
      </c>
      <c r="X152" s="608"/>
      <c r="Z152" s="624">
        <v>18</v>
      </c>
      <c r="AA152" s="1225" t="s">
        <v>605</v>
      </c>
      <c r="AB152" s="1171">
        <v>0</v>
      </c>
      <c r="AC152" s="1172">
        <f>AG18+AG27+AG36+AG45+AG52+AG59+AG67+AG75+AG94+AG112</f>
        <v>0</v>
      </c>
      <c r="AD152" s="1173" t="e">
        <f t="shared" si="116"/>
        <v>#DIV/0!</v>
      </c>
      <c r="AE152" s="1174">
        <f t="shared" si="152"/>
        <v>0</v>
      </c>
      <c r="AF152" s="1173" t="e">
        <f t="shared" si="117"/>
        <v>#DIV/0!</v>
      </c>
      <c r="AG152" s="1172"/>
      <c r="AH152" s="1175">
        <f t="shared" ref="AH152" si="169">AE152*AG152</f>
        <v>0</v>
      </c>
      <c r="AI152" s="1173" t="e">
        <f>AH152/AG6</f>
        <v>#DIV/0!</v>
      </c>
      <c r="AJ152" s="608"/>
      <c r="AL152" s="624">
        <v>18</v>
      </c>
      <c r="AM152" s="1225" t="s">
        <v>605</v>
      </c>
      <c r="AN152" s="1171">
        <v>0</v>
      </c>
      <c r="AO152" s="1172">
        <f>AS18+AS27+AS36+AS45+AS52+AS59+AS67+AS75+AS94+AS112</f>
        <v>0</v>
      </c>
      <c r="AP152" s="1173" t="e">
        <f t="shared" si="118"/>
        <v>#DIV/0!</v>
      </c>
      <c r="AQ152" s="1174">
        <f t="shared" si="153"/>
        <v>0</v>
      </c>
      <c r="AR152" s="1173" t="e">
        <f t="shared" si="119"/>
        <v>#DIV/0!</v>
      </c>
      <c r="AS152" s="1172"/>
      <c r="AT152" s="1175">
        <f t="shared" ref="AT152" si="170">AQ152*AS152</f>
        <v>0</v>
      </c>
      <c r="AU152" s="1173" t="e">
        <f>AT152/AS6</f>
        <v>#DIV/0!</v>
      </c>
      <c r="AV152" s="608"/>
      <c r="AX152" s="624">
        <v>18</v>
      </c>
      <c r="AY152" s="1225" t="s">
        <v>605</v>
      </c>
      <c r="AZ152" s="1171">
        <v>0</v>
      </c>
      <c r="BA152" s="1172">
        <f>BE18+BE27+BE36+BE45+BE52+BE59+BE67+BE75+BE94+BE112</f>
        <v>0</v>
      </c>
      <c r="BB152" s="1173" t="e">
        <f t="shared" si="120"/>
        <v>#DIV/0!</v>
      </c>
      <c r="BC152" s="1174">
        <f t="shared" si="154"/>
        <v>0</v>
      </c>
      <c r="BD152" s="1173" t="e">
        <f t="shared" si="121"/>
        <v>#DIV/0!</v>
      </c>
      <c r="BE152" s="1172"/>
      <c r="BF152" s="1175">
        <f t="shared" ref="BF152" si="171">BC152*BE152</f>
        <v>0</v>
      </c>
      <c r="BG152" s="1173" t="e">
        <f>BF152/BE6</f>
        <v>#DIV/0!</v>
      </c>
      <c r="BH152" s="608"/>
      <c r="BJ152" s="624">
        <v>18</v>
      </c>
      <c r="BK152" s="1225" t="s">
        <v>605</v>
      </c>
      <c r="BL152" s="1171">
        <v>0</v>
      </c>
      <c r="BM152" s="1172">
        <f>BQ18+BQ27+BQ36+BQ45+BQ52+BQ59+BQ67+BQ75+BQ94+BQ112</f>
        <v>0</v>
      </c>
      <c r="BN152" s="1173" t="e">
        <f t="shared" si="122"/>
        <v>#DIV/0!</v>
      </c>
      <c r="BO152" s="1174">
        <f t="shared" si="155"/>
        <v>0</v>
      </c>
      <c r="BP152" s="1173" t="e">
        <f t="shared" si="123"/>
        <v>#DIV/0!</v>
      </c>
      <c r="BQ152" s="1172"/>
      <c r="BR152" s="1175">
        <f t="shared" ref="BR152" si="172">BO152*BQ152</f>
        <v>0</v>
      </c>
      <c r="BS152" s="1173" t="e">
        <f>BR152/BQ6</f>
        <v>#DIV/0!</v>
      </c>
      <c r="BT152" s="608"/>
      <c r="BV152" s="624">
        <v>18</v>
      </c>
      <c r="BW152" s="1225" t="s">
        <v>605</v>
      </c>
      <c r="BX152" s="1171">
        <v>0</v>
      </c>
      <c r="BY152" s="1172">
        <f>CC18+CC27+CC36+CC45+CC52+CC59+CC67+CC75+CC94+CC112</f>
        <v>0</v>
      </c>
      <c r="BZ152" s="1173" t="e">
        <f t="shared" si="124"/>
        <v>#DIV/0!</v>
      </c>
      <c r="CA152" s="1174">
        <f t="shared" si="156"/>
        <v>0</v>
      </c>
      <c r="CB152" s="1173" t="e">
        <f t="shared" si="125"/>
        <v>#DIV/0!</v>
      </c>
      <c r="CC152" s="1172"/>
      <c r="CD152" s="1175">
        <f t="shared" ref="CD152" si="173">CA152*CC152</f>
        <v>0</v>
      </c>
      <c r="CE152" s="1173" t="e">
        <f>CD152/CC6</f>
        <v>#DIV/0!</v>
      </c>
      <c r="CF152" s="608"/>
      <c r="CH152" s="624">
        <v>18</v>
      </c>
      <c r="CI152" s="1225" t="s">
        <v>605</v>
      </c>
      <c r="CJ152" s="1171">
        <v>0</v>
      </c>
      <c r="CK152" s="1172">
        <f>CO18+CO27+CO36+CO45+CO52+CO59+CO67+CO75+CO94+CO112</f>
        <v>0</v>
      </c>
      <c r="CL152" s="1173" t="e">
        <f t="shared" si="126"/>
        <v>#DIV/0!</v>
      </c>
      <c r="CM152" s="1174">
        <f t="shared" si="157"/>
        <v>0</v>
      </c>
      <c r="CN152" s="1173" t="e">
        <f t="shared" si="127"/>
        <v>#DIV/0!</v>
      </c>
      <c r="CO152" s="1172"/>
      <c r="CP152" s="1175">
        <f t="shared" ref="CP152" si="174">CM152*CO152</f>
        <v>0</v>
      </c>
      <c r="CQ152" s="1173" t="e">
        <f>CP152/CO6</f>
        <v>#DIV/0!</v>
      </c>
      <c r="CR152" s="608"/>
      <c r="CT152" s="624">
        <v>18</v>
      </c>
      <c r="CU152" s="1225" t="s">
        <v>605</v>
      </c>
      <c r="CV152" s="1171">
        <v>0</v>
      </c>
      <c r="CW152" s="1172">
        <f>DA18+DA27+DA36+DA45+DA52+DA59+DA67+DA75+DA94+DA112</f>
        <v>0</v>
      </c>
      <c r="CX152" s="1173" t="e">
        <f t="shared" si="128"/>
        <v>#DIV/0!</v>
      </c>
      <c r="CY152" s="1174">
        <f t="shared" si="158"/>
        <v>0</v>
      </c>
      <c r="CZ152" s="1173" t="e">
        <f t="shared" si="129"/>
        <v>#DIV/0!</v>
      </c>
      <c r="DA152" s="1172"/>
      <c r="DB152" s="1175">
        <f t="shared" ref="DB152" si="175">CY152*DA152</f>
        <v>0</v>
      </c>
      <c r="DC152" s="1173" t="e">
        <f>DB152/DA6</f>
        <v>#DIV/0!</v>
      </c>
      <c r="DD152" s="608"/>
      <c r="DF152" s="624">
        <v>18</v>
      </c>
      <c r="DG152" s="1225" t="s">
        <v>605</v>
      </c>
      <c r="DH152" s="1171">
        <v>0</v>
      </c>
      <c r="DI152" s="1172">
        <f>DM18+DM27+DM36+DM45+DM52+DM59+DM67+DM75+DM94+DM112</f>
        <v>0</v>
      </c>
      <c r="DJ152" s="1173" t="e">
        <f t="shared" si="130"/>
        <v>#DIV/0!</v>
      </c>
      <c r="DK152" s="1174">
        <f t="shared" si="159"/>
        <v>0</v>
      </c>
      <c r="DL152" s="1173" t="e">
        <f t="shared" si="131"/>
        <v>#DIV/0!</v>
      </c>
      <c r="DM152" s="1172"/>
      <c r="DN152" s="1175">
        <f t="shared" ref="DN152" si="176">DK152*DM152</f>
        <v>0</v>
      </c>
      <c r="DO152" s="1173" t="e">
        <f>DN152/DM6</f>
        <v>#DIV/0!</v>
      </c>
      <c r="DP152" s="608"/>
      <c r="DR152" s="624">
        <v>18</v>
      </c>
      <c r="DS152" s="1225" t="s">
        <v>605</v>
      </c>
      <c r="DT152" s="1171">
        <v>0</v>
      </c>
      <c r="DU152" s="1172">
        <f>DY18+DY27+DY36+DY45+DY52+DY59+DY67+DY75+DY94+DY112</f>
        <v>0</v>
      </c>
      <c r="DV152" s="1173" t="e">
        <f t="shared" si="132"/>
        <v>#DIV/0!</v>
      </c>
      <c r="DW152" s="1174">
        <f t="shared" si="160"/>
        <v>0</v>
      </c>
      <c r="DX152" s="1173" t="e">
        <f t="shared" si="133"/>
        <v>#DIV/0!</v>
      </c>
      <c r="DY152" s="1172"/>
      <c r="DZ152" s="1175">
        <f t="shared" ref="DZ152" si="177">DW152*DY152</f>
        <v>0</v>
      </c>
      <c r="EA152" s="1173" t="e">
        <f>DZ152/DY6</f>
        <v>#DIV/0!</v>
      </c>
      <c r="EB152" s="608"/>
      <c r="ED152" s="624">
        <v>18</v>
      </c>
      <c r="EE152" s="1225" t="s">
        <v>605</v>
      </c>
      <c r="EF152" s="1171">
        <v>0</v>
      </c>
      <c r="EG152" s="1172">
        <f>EK18+EK27+EK36+EK45+EK52+EK59+EK67+EK75+EK94+EK112</f>
        <v>0</v>
      </c>
      <c r="EH152" s="1173" t="e">
        <f t="shared" si="134"/>
        <v>#DIV/0!</v>
      </c>
      <c r="EI152" s="1174">
        <f t="shared" si="161"/>
        <v>0</v>
      </c>
      <c r="EJ152" s="1173" t="e">
        <f t="shared" si="135"/>
        <v>#DIV/0!</v>
      </c>
      <c r="EK152" s="1172"/>
      <c r="EL152" s="1175">
        <f t="shared" ref="EL152" si="178">EI152*EK152</f>
        <v>0</v>
      </c>
      <c r="EM152" s="1173" t="e">
        <f>EL152/EK6</f>
        <v>#DIV/0!</v>
      </c>
      <c r="EN152" s="608"/>
      <c r="EP152" s="624">
        <v>18</v>
      </c>
      <c r="EQ152" s="1225" t="s">
        <v>605</v>
      </c>
      <c r="ER152" s="1171">
        <v>0</v>
      </c>
      <c r="ES152" s="1172">
        <f>EW18+EW27+EW36+EW45+EW52+EW59+EW67+EW75+EW94+EW112</f>
        <v>0</v>
      </c>
      <c r="ET152" s="1173" t="e">
        <f t="shared" si="136"/>
        <v>#DIV/0!</v>
      </c>
      <c r="EU152" s="1174">
        <f t="shared" si="162"/>
        <v>0</v>
      </c>
      <c r="EV152" s="1173" t="e">
        <f t="shared" si="137"/>
        <v>#DIV/0!</v>
      </c>
      <c r="EW152" s="1172"/>
      <c r="EX152" s="1175">
        <f t="shared" ref="EX152" si="179">EU152*EW152</f>
        <v>0</v>
      </c>
      <c r="EY152" s="1173" t="e">
        <f>EX152/EW6</f>
        <v>#DIV/0!</v>
      </c>
      <c r="EZ152" s="608"/>
      <c r="FB152" s="624">
        <v>18</v>
      </c>
      <c r="FC152" s="1225" t="s">
        <v>605</v>
      </c>
      <c r="FD152" s="1171">
        <v>0</v>
      </c>
      <c r="FE152" s="1172">
        <f>FI18+FI27+FI36+FI45+FI52+FI59+FI67+FI75+FI94+FI112</f>
        <v>0</v>
      </c>
      <c r="FF152" s="1173" t="e">
        <f t="shared" si="138"/>
        <v>#DIV/0!</v>
      </c>
      <c r="FG152" s="1174">
        <f t="shared" si="163"/>
        <v>0</v>
      </c>
      <c r="FH152" s="1173" t="e">
        <f t="shared" si="139"/>
        <v>#DIV/0!</v>
      </c>
      <c r="FI152" s="1172"/>
      <c r="FJ152" s="1175">
        <f t="shared" ref="FJ152" si="180">FG152*FI152</f>
        <v>0</v>
      </c>
      <c r="FK152" s="1173" t="e">
        <f>FJ152/FI6</f>
        <v>#DIV/0!</v>
      </c>
      <c r="FL152" s="608"/>
      <c r="FN152" s="624">
        <v>18</v>
      </c>
      <c r="FO152" s="1225" t="s">
        <v>605</v>
      </c>
      <c r="FP152" s="1171">
        <v>0</v>
      </c>
      <c r="FQ152" s="1172">
        <f>FU18+FU27+FU36+FU45+FU52+FU59+FU67+FU75+FU94+FU112</f>
        <v>0</v>
      </c>
      <c r="FR152" s="1173" t="e">
        <f t="shared" si="140"/>
        <v>#DIV/0!</v>
      </c>
      <c r="FS152" s="1174">
        <f t="shared" si="164"/>
        <v>0</v>
      </c>
      <c r="FT152" s="1173" t="e">
        <f t="shared" si="141"/>
        <v>#DIV/0!</v>
      </c>
      <c r="FU152" s="1172"/>
      <c r="FV152" s="1175">
        <f t="shared" ref="FV152" si="181">FS152*FU152</f>
        <v>0</v>
      </c>
      <c r="FW152" s="1173" t="e">
        <f>FV152/FU6</f>
        <v>#DIV/0!</v>
      </c>
      <c r="FX152" s="608"/>
      <c r="FZ152" s="624">
        <v>18</v>
      </c>
      <c r="GA152" s="1225" t="s">
        <v>605</v>
      </c>
      <c r="GB152" s="1171">
        <v>0</v>
      </c>
      <c r="GC152" s="1172">
        <f>GG18+GG27+GG36+GG45+GG52+GG59+GG67+GG75+GG94+GG112</f>
        <v>0</v>
      </c>
      <c r="GD152" s="1173" t="e">
        <f t="shared" si="142"/>
        <v>#DIV/0!</v>
      </c>
      <c r="GE152" s="1174">
        <f t="shared" si="165"/>
        <v>0</v>
      </c>
      <c r="GF152" s="1173" t="e">
        <f t="shared" si="143"/>
        <v>#DIV/0!</v>
      </c>
      <c r="GG152" s="1172"/>
      <c r="GH152" s="1175">
        <f t="shared" ref="GH152" si="182">GE152*GG152</f>
        <v>0</v>
      </c>
      <c r="GI152" s="1173" t="e">
        <f>GH152/GG6</f>
        <v>#DIV/0!</v>
      </c>
      <c r="GJ152" s="608"/>
      <c r="GL152" s="624">
        <v>18</v>
      </c>
      <c r="GM152" s="1225" t="s">
        <v>605</v>
      </c>
      <c r="GN152" s="1171">
        <v>0</v>
      </c>
      <c r="GO152" s="1172">
        <f>GS18+GS27+GS36+GS45+GS52+GS59+GS67+GS75+GS94+GS112</f>
        <v>0</v>
      </c>
      <c r="GP152" s="1173" t="e">
        <f t="shared" si="144"/>
        <v>#DIV/0!</v>
      </c>
      <c r="GQ152" s="1174">
        <f t="shared" si="166"/>
        <v>0</v>
      </c>
      <c r="GR152" s="1173" t="e">
        <f t="shared" si="145"/>
        <v>#DIV/0!</v>
      </c>
      <c r="GS152" s="1172"/>
      <c r="GT152" s="1175">
        <f t="shared" ref="GT152" si="183">GQ152*GS152</f>
        <v>0</v>
      </c>
      <c r="GU152" s="1173" t="e">
        <f>GT152/GS6</f>
        <v>#DIV/0!</v>
      </c>
      <c r="GV152" s="608"/>
    </row>
    <row r="153" spans="2:204" s="1178" customFormat="1" ht="15" customHeight="1" thickBot="1">
      <c r="B153" s="84"/>
      <c r="C153" s="1227" t="s">
        <v>606</v>
      </c>
      <c r="D153" s="1149">
        <f>SUM(D135:D152)</f>
        <v>0</v>
      </c>
      <c r="E153" s="1150">
        <f>SUM(E135:E152)</f>
        <v>0</v>
      </c>
      <c r="F153" s="975" t="e">
        <f>SUM(F135:F152)</f>
        <v>#DIV/0!</v>
      </c>
      <c r="G153" s="1150" t="e">
        <f>SUM(G135:G152)</f>
        <v>#DIV/0!</v>
      </c>
      <c r="H153" s="975" t="e">
        <f>SUM(H135:H152)</f>
        <v>#DIV/0!</v>
      </c>
      <c r="I153" s="1164"/>
      <c r="J153" s="1150" t="e">
        <f>SUM(J135:J152)</f>
        <v>#DIV/0!</v>
      </c>
      <c r="K153" s="975" t="e">
        <f>SUM(K135:K152)</f>
        <v>#DIV/0!</v>
      </c>
      <c r="L153" s="1187"/>
      <c r="M153" s="1180"/>
      <c r="N153" s="69"/>
      <c r="O153" s="1227" t="s">
        <v>606</v>
      </c>
      <c r="P153" s="1149">
        <f>SUM(P135:P152)</f>
        <v>0</v>
      </c>
      <c r="Q153" s="1150">
        <f>SUM(Q135:Q152)</f>
        <v>0</v>
      </c>
      <c r="R153" s="975" t="e">
        <f>SUM(R135:R152)</f>
        <v>#DIV/0!</v>
      </c>
      <c r="S153" s="1150" t="e">
        <f>SUM(S135:S152)</f>
        <v>#DIV/0!</v>
      </c>
      <c r="T153" s="975" t="e">
        <f>SUM(T135:T152)</f>
        <v>#DIV/0!</v>
      </c>
      <c r="U153" s="1164"/>
      <c r="V153" s="1150" t="e">
        <f>SUM(V135:V152)</f>
        <v>#DIV/0!</v>
      </c>
      <c r="W153" s="975" t="e">
        <f>SUM(W135:W152)</f>
        <v>#DIV/0!</v>
      </c>
      <c r="X153" s="1187"/>
      <c r="Z153" s="69"/>
      <c r="AA153" s="1227" t="s">
        <v>606</v>
      </c>
      <c r="AB153" s="1149">
        <f>SUM(AB135:AB152)</f>
        <v>0</v>
      </c>
      <c r="AC153" s="1150">
        <f>SUM(AC135:AC152)</f>
        <v>0</v>
      </c>
      <c r="AD153" s="975" t="e">
        <f>SUM(AD135:AD152)</f>
        <v>#DIV/0!</v>
      </c>
      <c r="AE153" s="1150" t="e">
        <f>SUM(AE135:AE152)</f>
        <v>#DIV/0!</v>
      </c>
      <c r="AF153" s="975" t="e">
        <f>SUM(AF135:AF152)</f>
        <v>#DIV/0!</v>
      </c>
      <c r="AG153" s="1164"/>
      <c r="AH153" s="1150" t="e">
        <f>SUM(AH135:AH152)</f>
        <v>#DIV/0!</v>
      </c>
      <c r="AI153" s="975" t="e">
        <f>SUM(AI135:AI152)</f>
        <v>#DIV/0!</v>
      </c>
      <c r="AJ153" s="1187"/>
      <c r="AL153" s="69"/>
      <c r="AM153" s="1227" t="s">
        <v>606</v>
      </c>
      <c r="AN153" s="1149">
        <f>SUM(AN135:AN152)</f>
        <v>0</v>
      </c>
      <c r="AO153" s="1150">
        <f>SUM(AO135:AO152)</f>
        <v>0</v>
      </c>
      <c r="AP153" s="975" t="e">
        <f>SUM(AP135:AP152)</f>
        <v>#DIV/0!</v>
      </c>
      <c r="AQ153" s="1150" t="e">
        <f>SUM(AQ135:AQ152)</f>
        <v>#DIV/0!</v>
      </c>
      <c r="AR153" s="975" t="e">
        <f>SUM(AR135:AR152)</f>
        <v>#DIV/0!</v>
      </c>
      <c r="AS153" s="1164"/>
      <c r="AT153" s="1150" t="e">
        <f>SUM(AT135:AT152)</f>
        <v>#DIV/0!</v>
      </c>
      <c r="AU153" s="975" t="e">
        <f>SUM(AU135:AU152)</f>
        <v>#DIV/0!</v>
      </c>
      <c r="AV153" s="1187"/>
      <c r="AX153" s="69"/>
      <c r="AY153" s="1274" t="s">
        <v>606</v>
      </c>
      <c r="AZ153" s="1149">
        <f>SUM(AZ135:AZ152)</f>
        <v>0</v>
      </c>
      <c r="BA153" s="1150">
        <f>SUM(BA135:BA152)</f>
        <v>0</v>
      </c>
      <c r="BB153" s="975" t="e">
        <f>SUM(BB135:BB152)</f>
        <v>#DIV/0!</v>
      </c>
      <c r="BC153" s="1150" t="e">
        <f>SUM(BC135:BC152)</f>
        <v>#DIV/0!</v>
      </c>
      <c r="BD153" s="975" t="e">
        <f>SUM(BD135:BD152)</f>
        <v>#DIV/0!</v>
      </c>
      <c r="BE153" s="1164"/>
      <c r="BF153" s="1150" t="e">
        <f>SUM(BF135:BF152)</f>
        <v>#DIV/0!</v>
      </c>
      <c r="BG153" s="975" t="e">
        <f>SUM(BG135:BG152)</f>
        <v>#DIV/0!</v>
      </c>
      <c r="BH153" s="1187"/>
      <c r="BJ153" s="69"/>
      <c r="BK153" s="1274" t="s">
        <v>606</v>
      </c>
      <c r="BL153" s="1149">
        <f>SUM(BL135:BL152)</f>
        <v>0</v>
      </c>
      <c r="BM153" s="1150">
        <f>SUM(BM135:BM152)</f>
        <v>0</v>
      </c>
      <c r="BN153" s="975" t="e">
        <f>SUM(BN135:BN152)</f>
        <v>#DIV/0!</v>
      </c>
      <c r="BO153" s="1150" t="e">
        <f>SUM(BO135:BO152)</f>
        <v>#DIV/0!</v>
      </c>
      <c r="BP153" s="975" t="e">
        <f>SUM(BP135:BP152)</f>
        <v>#DIV/0!</v>
      </c>
      <c r="BQ153" s="1164"/>
      <c r="BR153" s="1150" t="e">
        <f>SUM(BR135:BR152)</f>
        <v>#DIV/0!</v>
      </c>
      <c r="BS153" s="975" t="e">
        <f>SUM(BS135:BS152)</f>
        <v>#DIV/0!</v>
      </c>
      <c r="BT153" s="1187"/>
      <c r="BV153" s="69"/>
      <c r="BW153" s="1227" t="s">
        <v>606</v>
      </c>
      <c r="BX153" s="1149">
        <f>SUM(BX135:BX152)</f>
        <v>0</v>
      </c>
      <c r="BY153" s="1150">
        <f>SUM(BY135:BY152)</f>
        <v>0</v>
      </c>
      <c r="BZ153" s="975" t="e">
        <f>SUM(BZ135:BZ152)</f>
        <v>#DIV/0!</v>
      </c>
      <c r="CA153" s="1150" t="e">
        <f>SUM(CA135:CA152)</f>
        <v>#DIV/0!</v>
      </c>
      <c r="CB153" s="975" t="e">
        <f>SUM(CB135:CB152)</f>
        <v>#DIV/0!</v>
      </c>
      <c r="CC153" s="1164"/>
      <c r="CD153" s="1150" t="e">
        <f>SUM(CD135:CD152)</f>
        <v>#DIV/0!</v>
      </c>
      <c r="CE153" s="975" t="e">
        <f>SUM(CE135:CE152)</f>
        <v>#DIV/0!</v>
      </c>
      <c r="CF153" s="1187"/>
      <c r="CH153" s="69"/>
      <c r="CI153" s="1227" t="s">
        <v>606</v>
      </c>
      <c r="CJ153" s="1149">
        <f>SUM(CJ135:CJ152)</f>
        <v>0</v>
      </c>
      <c r="CK153" s="1150">
        <f>SUM(CK135:CK152)</f>
        <v>0</v>
      </c>
      <c r="CL153" s="975" t="e">
        <f>SUM(CL135:CL152)</f>
        <v>#DIV/0!</v>
      </c>
      <c r="CM153" s="1150" t="e">
        <f>SUM(CM135:CM152)</f>
        <v>#DIV/0!</v>
      </c>
      <c r="CN153" s="975" t="e">
        <f>SUM(CN135:CN152)</f>
        <v>#DIV/0!</v>
      </c>
      <c r="CO153" s="1164"/>
      <c r="CP153" s="1150" t="e">
        <f>SUM(CP135:CP152)</f>
        <v>#DIV/0!</v>
      </c>
      <c r="CQ153" s="975" t="e">
        <f>SUM(CQ135:CQ152)</f>
        <v>#DIV/0!</v>
      </c>
      <c r="CR153" s="1187"/>
      <c r="CT153" s="69"/>
      <c r="CU153" s="1227" t="s">
        <v>606</v>
      </c>
      <c r="CV153" s="1149">
        <f>SUM(CV135:CV152)</f>
        <v>0</v>
      </c>
      <c r="CW153" s="1150">
        <f>SUM(CW135:CW152)</f>
        <v>0</v>
      </c>
      <c r="CX153" s="975" t="e">
        <f>SUM(CX135:CX152)</f>
        <v>#DIV/0!</v>
      </c>
      <c r="CY153" s="1150" t="e">
        <f>SUM(CY135:CY152)</f>
        <v>#DIV/0!</v>
      </c>
      <c r="CZ153" s="975" t="e">
        <f>SUM(CZ135:CZ152)</f>
        <v>#DIV/0!</v>
      </c>
      <c r="DA153" s="1164"/>
      <c r="DB153" s="1150" t="e">
        <f>SUM(DB135:DB152)</f>
        <v>#DIV/0!</v>
      </c>
      <c r="DC153" s="975" t="e">
        <f>SUM(DC135:DC152)</f>
        <v>#DIV/0!</v>
      </c>
      <c r="DD153" s="1187"/>
      <c r="DF153" s="69"/>
      <c r="DG153" s="1227" t="s">
        <v>606</v>
      </c>
      <c r="DH153" s="1149">
        <f>SUM(DH135:DH152)</f>
        <v>0</v>
      </c>
      <c r="DI153" s="1150">
        <f>SUM(DI135:DI152)</f>
        <v>0</v>
      </c>
      <c r="DJ153" s="975" t="e">
        <f>SUM(DJ135:DJ152)</f>
        <v>#DIV/0!</v>
      </c>
      <c r="DK153" s="1150" t="e">
        <f>SUM(DK135:DK152)</f>
        <v>#DIV/0!</v>
      </c>
      <c r="DL153" s="975" t="e">
        <f>SUM(DL135:DL152)</f>
        <v>#DIV/0!</v>
      </c>
      <c r="DM153" s="1164"/>
      <c r="DN153" s="1150" t="e">
        <f>SUM(DN135:DN152)</f>
        <v>#DIV/0!</v>
      </c>
      <c r="DO153" s="975" t="e">
        <f>SUM(DO135:DO152)</f>
        <v>#DIV/0!</v>
      </c>
      <c r="DP153" s="1187"/>
      <c r="DR153" s="69"/>
      <c r="DS153" s="1227" t="s">
        <v>606</v>
      </c>
      <c r="DT153" s="1149">
        <f>SUM(DT135:DT152)</f>
        <v>0</v>
      </c>
      <c r="DU153" s="1150">
        <f>SUM(DU135:DU152)</f>
        <v>0</v>
      </c>
      <c r="DV153" s="975" t="e">
        <f>SUM(DV135:DV152)</f>
        <v>#DIV/0!</v>
      </c>
      <c r="DW153" s="1150" t="e">
        <f>SUM(DW135:DW152)</f>
        <v>#DIV/0!</v>
      </c>
      <c r="DX153" s="975" t="e">
        <f>SUM(DX135:DX152)</f>
        <v>#DIV/0!</v>
      </c>
      <c r="DY153" s="1164"/>
      <c r="DZ153" s="1150" t="e">
        <f>SUM(DZ135:DZ152)</f>
        <v>#DIV/0!</v>
      </c>
      <c r="EA153" s="975" t="e">
        <f>SUM(EA135:EA152)</f>
        <v>#DIV/0!</v>
      </c>
      <c r="EB153" s="1187"/>
      <c r="ED153" s="69"/>
      <c r="EE153" s="1227" t="s">
        <v>606</v>
      </c>
      <c r="EF153" s="1149">
        <f>SUM(EF135:EF152)</f>
        <v>0</v>
      </c>
      <c r="EG153" s="1150">
        <f>SUM(EG135:EG152)</f>
        <v>0</v>
      </c>
      <c r="EH153" s="975" t="e">
        <f>SUM(EH135:EH152)</f>
        <v>#DIV/0!</v>
      </c>
      <c r="EI153" s="1150" t="e">
        <f>SUM(EI135:EI152)</f>
        <v>#DIV/0!</v>
      </c>
      <c r="EJ153" s="975" t="e">
        <f>SUM(EJ135:EJ152)</f>
        <v>#DIV/0!</v>
      </c>
      <c r="EK153" s="1164"/>
      <c r="EL153" s="1150" t="e">
        <f>SUM(EL135:EL152)</f>
        <v>#DIV/0!</v>
      </c>
      <c r="EM153" s="975" t="e">
        <f>SUM(EM135:EM152)</f>
        <v>#DIV/0!</v>
      </c>
      <c r="EN153" s="1187"/>
      <c r="EP153" s="69"/>
      <c r="EQ153" s="1227" t="s">
        <v>606</v>
      </c>
      <c r="ER153" s="1149">
        <f>SUM(ER135:ER152)</f>
        <v>0</v>
      </c>
      <c r="ES153" s="1150">
        <f>SUM(ES135:ES152)</f>
        <v>0</v>
      </c>
      <c r="ET153" s="975" t="e">
        <f>SUM(ET135:ET152)</f>
        <v>#DIV/0!</v>
      </c>
      <c r="EU153" s="1150" t="e">
        <f>SUM(EU135:EU152)</f>
        <v>#DIV/0!</v>
      </c>
      <c r="EV153" s="975" t="e">
        <f>SUM(EV135:EV152)</f>
        <v>#DIV/0!</v>
      </c>
      <c r="EW153" s="1164"/>
      <c r="EX153" s="1150" t="e">
        <f>SUM(EX135:EX152)</f>
        <v>#DIV/0!</v>
      </c>
      <c r="EY153" s="975" t="e">
        <f>SUM(EY135:EY152)</f>
        <v>#DIV/0!</v>
      </c>
      <c r="EZ153" s="1187"/>
      <c r="FB153" s="69"/>
      <c r="FC153" s="1227" t="s">
        <v>606</v>
      </c>
      <c r="FD153" s="1149">
        <f>SUM(FD135:FD152)</f>
        <v>0</v>
      </c>
      <c r="FE153" s="1150">
        <f>SUM(FE135:FE152)</f>
        <v>0</v>
      </c>
      <c r="FF153" s="975" t="e">
        <f>SUM(FF135:FF152)</f>
        <v>#DIV/0!</v>
      </c>
      <c r="FG153" s="1150" t="e">
        <f>SUM(FG135:FG152)</f>
        <v>#DIV/0!</v>
      </c>
      <c r="FH153" s="975" t="e">
        <f>SUM(FH135:FH152)</f>
        <v>#DIV/0!</v>
      </c>
      <c r="FI153" s="1164"/>
      <c r="FJ153" s="1150" t="e">
        <f>SUM(FJ135:FJ152)</f>
        <v>#DIV/0!</v>
      </c>
      <c r="FK153" s="975" t="e">
        <f>SUM(FK135:FK152)</f>
        <v>#DIV/0!</v>
      </c>
      <c r="FL153" s="1187"/>
      <c r="FN153" s="69"/>
      <c r="FO153" s="1227" t="s">
        <v>606</v>
      </c>
      <c r="FP153" s="1149">
        <f>SUM(FP135:FP152)</f>
        <v>0</v>
      </c>
      <c r="FQ153" s="1150">
        <f>SUM(FQ135:FQ152)</f>
        <v>0</v>
      </c>
      <c r="FR153" s="975" t="e">
        <f>SUM(FR135:FR152)</f>
        <v>#DIV/0!</v>
      </c>
      <c r="FS153" s="1150" t="e">
        <f>SUM(FS135:FS152)</f>
        <v>#DIV/0!</v>
      </c>
      <c r="FT153" s="975" t="e">
        <f>SUM(FT135:FT152)</f>
        <v>#DIV/0!</v>
      </c>
      <c r="FU153" s="1164"/>
      <c r="FV153" s="1150" t="e">
        <f>SUM(FV135:FV152)</f>
        <v>#DIV/0!</v>
      </c>
      <c r="FW153" s="975" t="e">
        <f>SUM(FW135:FW152)</f>
        <v>#DIV/0!</v>
      </c>
      <c r="FX153" s="1187"/>
      <c r="FZ153" s="69"/>
      <c r="GA153" s="1227" t="s">
        <v>606</v>
      </c>
      <c r="GB153" s="1149">
        <f>SUM(GB135:GB152)</f>
        <v>0</v>
      </c>
      <c r="GC153" s="1150">
        <f>SUM(GC135:GC152)</f>
        <v>0</v>
      </c>
      <c r="GD153" s="975" t="e">
        <f>SUM(GD135:GD152)</f>
        <v>#DIV/0!</v>
      </c>
      <c r="GE153" s="1150" t="e">
        <f>SUM(GE135:GE152)</f>
        <v>#DIV/0!</v>
      </c>
      <c r="GF153" s="975" t="e">
        <f>SUM(GF135:GF152)</f>
        <v>#DIV/0!</v>
      </c>
      <c r="GG153" s="1164"/>
      <c r="GH153" s="1150" t="e">
        <f>SUM(GH135:GH152)</f>
        <v>#DIV/0!</v>
      </c>
      <c r="GI153" s="975" t="e">
        <f>SUM(GI135:GI152)</f>
        <v>#DIV/0!</v>
      </c>
      <c r="GJ153" s="1187"/>
      <c r="GL153" s="69"/>
      <c r="GM153" s="1227" t="s">
        <v>606</v>
      </c>
      <c r="GN153" s="1149">
        <f>SUM(GN135:GN152)</f>
        <v>0</v>
      </c>
      <c r="GO153" s="1150">
        <f>SUM(GO135:GO152)</f>
        <v>0</v>
      </c>
      <c r="GP153" s="975" t="e">
        <f>SUM(GP135:GP152)</f>
        <v>#DIV/0!</v>
      </c>
      <c r="GQ153" s="1150" t="e">
        <f>SUM(GQ135:GQ152)</f>
        <v>#DIV/0!</v>
      </c>
      <c r="GR153" s="975" t="e">
        <f>SUM(GR135:GR152)</f>
        <v>#DIV/0!</v>
      </c>
      <c r="GS153" s="1164"/>
      <c r="GT153" s="1150" t="e">
        <f>SUM(GT135:GT152)</f>
        <v>#DIV/0!</v>
      </c>
      <c r="GU153" s="975" t="e">
        <f>SUM(GU135:GU152)</f>
        <v>#DIV/0!</v>
      </c>
      <c r="GV153" s="1187"/>
    </row>
    <row r="154" spans="2:204" s="1178" customFormat="1" ht="15" customHeight="1" thickBot="1">
      <c r="B154" s="842"/>
      <c r="C154" s="1187"/>
      <c r="D154" s="1187"/>
      <c r="E154" s="1187"/>
      <c r="F154" s="1187"/>
      <c r="G154" s="1187"/>
      <c r="H154" s="1187"/>
      <c r="I154" s="1187"/>
      <c r="J154" s="1187"/>
      <c r="K154" s="1187"/>
      <c r="L154" s="1187"/>
      <c r="M154" s="1180"/>
      <c r="N154" s="417"/>
      <c r="O154" s="1187"/>
      <c r="P154" s="1187"/>
      <c r="Q154" s="1187"/>
      <c r="R154" s="1187"/>
      <c r="S154" s="1187"/>
      <c r="T154" s="1187"/>
      <c r="U154" s="1187"/>
      <c r="V154" s="1187"/>
      <c r="W154" s="1187"/>
      <c r="X154" s="1187"/>
      <c r="Z154" s="417"/>
      <c r="AA154" s="1187"/>
      <c r="AB154" s="1187"/>
      <c r="AC154" s="1187"/>
      <c r="AD154" s="1187"/>
      <c r="AE154" s="1187"/>
      <c r="AF154" s="1187"/>
      <c r="AG154" s="1187"/>
      <c r="AH154" s="1187"/>
      <c r="AI154" s="1187"/>
      <c r="AJ154" s="1187"/>
      <c r="AL154" s="417"/>
      <c r="AM154" s="1187"/>
      <c r="AN154" s="1187"/>
      <c r="AO154" s="1187"/>
      <c r="AP154" s="1187"/>
      <c r="AQ154" s="1187"/>
      <c r="AR154" s="1187"/>
      <c r="AS154" s="1187"/>
      <c r="AT154" s="1187"/>
      <c r="AU154" s="1187"/>
      <c r="AV154" s="1187"/>
      <c r="AX154" s="417"/>
      <c r="AY154" s="608"/>
      <c r="AZ154" s="1187"/>
      <c r="BA154" s="1187"/>
      <c r="BB154" s="1187"/>
      <c r="BC154" s="1187"/>
      <c r="BD154" s="1187"/>
      <c r="BE154" s="1187"/>
      <c r="BF154" s="1187"/>
      <c r="BG154" s="1187"/>
      <c r="BH154" s="1187"/>
      <c r="BJ154" s="417"/>
      <c r="BK154" s="608"/>
      <c r="BL154" s="1187"/>
      <c r="BM154" s="1187"/>
      <c r="BN154" s="1187"/>
      <c r="BO154" s="1187"/>
      <c r="BP154" s="1187"/>
      <c r="BQ154" s="1187"/>
      <c r="BR154" s="1187"/>
      <c r="BS154" s="1187"/>
      <c r="BT154" s="1187"/>
      <c r="BV154" s="417"/>
      <c r="BW154" s="1187"/>
      <c r="BX154" s="1187"/>
      <c r="BY154" s="1187"/>
      <c r="BZ154" s="1187"/>
      <c r="CA154" s="1187"/>
      <c r="CB154" s="1187"/>
      <c r="CC154" s="1187"/>
      <c r="CD154" s="1187"/>
      <c r="CE154" s="1187"/>
      <c r="CF154" s="1187"/>
      <c r="CH154" s="417"/>
      <c r="CI154" s="1187"/>
      <c r="CJ154" s="1187"/>
      <c r="CK154" s="1187"/>
      <c r="CL154" s="1187"/>
      <c r="CM154" s="1187"/>
      <c r="CN154" s="1187"/>
      <c r="CO154" s="1187"/>
      <c r="CP154" s="1187"/>
      <c r="CQ154" s="1187"/>
      <c r="CR154" s="1187"/>
      <c r="CT154" s="417"/>
      <c r="CU154" s="1187"/>
      <c r="CV154" s="1187"/>
      <c r="CW154" s="1187"/>
      <c r="CX154" s="1187"/>
      <c r="CY154" s="1187"/>
      <c r="CZ154" s="1187"/>
      <c r="DA154" s="1187"/>
      <c r="DB154" s="1187"/>
      <c r="DC154" s="1187"/>
      <c r="DD154" s="1187"/>
      <c r="DF154" s="417"/>
      <c r="DG154" s="1187"/>
      <c r="DH154" s="1187"/>
      <c r="DI154" s="1187"/>
      <c r="DJ154" s="1187"/>
      <c r="DK154" s="1187"/>
      <c r="DL154" s="1187"/>
      <c r="DM154" s="1187"/>
      <c r="DN154" s="1187"/>
      <c r="DO154" s="1187"/>
      <c r="DP154" s="1187"/>
      <c r="DR154" s="417"/>
      <c r="DS154" s="1187"/>
      <c r="DT154" s="1187"/>
      <c r="DU154" s="1187"/>
      <c r="DV154" s="1187"/>
      <c r="DW154" s="1187"/>
      <c r="DX154" s="1187"/>
      <c r="DY154" s="1187"/>
      <c r="DZ154" s="1187"/>
      <c r="EA154" s="1187"/>
      <c r="EB154" s="1187"/>
      <c r="ED154" s="417"/>
      <c r="EE154" s="1187"/>
      <c r="EF154" s="1187"/>
      <c r="EG154" s="1187"/>
      <c r="EH154" s="1187"/>
      <c r="EI154" s="1187"/>
      <c r="EJ154" s="1187"/>
      <c r="EK154" s="1187"/>
      <c r="EL154" s="1187"/>
      <c r="EM154" s="1187"/>
      <c r="EN154" s="1187"/>
      <c r="EP154" s="417"/>
      <c r="EQ154" s="1187"/>
      <c r="ER154" s="1187"/>
      <c r="ES154" s="1187"/>
      <c r="ET154" s="1187"/>
      <c r="EU154" s="1187"/>
      <c r="EV154" s="1187"/>
      <c r="EW154" s="1187"/>
      <c r="EX154" s="1187"/>
      <c r="EY154" s="1187"/>
      <c r="EZ154" s="1187"/>
      <c r="FB154" s="417"/>
      <c r="FC154" s="1187"/>
      <c r="FD154" s="1187"/>
      <c r="FE154" s="1187"/>
      <c r="FF154" s="1187"/>
      <c r="FG154" s="1187"/>
      <c r="FH154" s="1187"/>
      <c r="FI154" s="1187"/>
      <c r="FJ154" s="1187"/>
      <c r="FK154" s="1187"/>
      <c r="FL154" s="1187"/>
      <c r="FN154" s="417"/>
      <c r="FO154" s="1187"/>
      <c r="FP154" s="1187"/>
      <c r="FQ154" s="1187"/>
      <c r="FR154" s="1187"/>
      <c r="FS154" s="1187"/>
      <c r="FT154" s="1187"/>
      <c r="FU154" s="1187"/>
      <c r="FV154" s="1187"/>
      <c r="FW154" s="1187"/>
      <c r="FX154" s="1187"/>
      <c r="FZ154" s="417"/>
      <c r="GA154" s="1187"/>
      <c r="GB154" s="1187"/>
      <c r="GC154" s="1187"/>
      <c r="GD154" s="1187"/>
      <c r="GE154" s="1187"/>
      <c r="GF154" s="1187"/>
      <c r="GG154" s="1187"/>
      <c r="GH154" s="1187"/>
      <c r="GI154" s="1187"/>
      <c r="GJ154" s="1187"/>
      <c r="GL154" s="417"/>
      <c r="GM154" s="1187"/>
      <c r="GN154" s="1187"/>
      <c r="GO154" s="1187"/>
      <c r="GP154" s="1187"/>
      <c r="GQ154" s="1187"/>
      <c r="GR154" s="1187"/>
      <c r="GS154" s="1187"/>
      <c r="GT154" s="1187"/>
      <c r="GU154" s="1187"/>
      <c r="GV154" s="1187"/>
    </row>
    <row r="155" spans="2:204" s="1178" customFormat="1" ht="15" customHeight="1" thickBot="1">
      <c r="B155" s="1947" t="s">
        <v>607</v>
      </c>
      <c r="C155" s="1948"/>
      <c r="D155" s="1948"/>
      <c r="E155" s="1948"/>
      <c r="F155" s="1948"/>
      <c r="G155" s="1948"/>
      <c r="H155" s="1948"/>
      <c r="I155" s="1948"/>
      <c r="J155" s="1948"/>
      <c r="K155" s="1964"/>
      <c r="L155" s="1187"/>
      <c r="M155" s="1180"/>
      <c r="N155" s="1947" t="s">
        <v>607</v>
      </c>
      <c r="O155" s="1948"/>
      <c r="P155" s="1948"/>
      <c r="Q155" s="1948"/>
      <c r="R155" s="1948"/>
      <c r="S155" s="1948"/>
      <c r="T155" s="1948"/>
      <c r="U155" s="1948"/>
      <c r="V155" s="1948"/>
      <c r="W155" s="1964"/>
      <c r="X155" s="1187"/>
      <c r="Z155" s="1947" t="s">
        <v>607</v>
      </c>
      <c r="AA155" s="1948"/>
      <c r="AB155" s="1948"/>
      <c r="AC155" s="1948"/>
      <c r="AD155" s="1948"/>
      <c r="AE155" s="1948"/>
      <c r="AF155" s="1948"/>
      <c r="AG155" s="1948"/>
      <c r="AH155" s="1948"/>
      <c r="AI155" s="1964"/>
      <c r="AJ155" s="1187"/>
      <c r="AL155" s="2019" t="s">
        <v>607</v>
      </c>
      <c r="AM155" s="1873"/>
      <c r="AN155" s="1873"/>
      <c r="AO155" s="1873"/>
      <c r="AP155" s="1873"/>
      <c r="AQ155" s="1873"/>
      <c r="AR155" s="1873"/>
      <c r="AS155" s="1873"/>
      <c r="AT155" s="1873"/>
      <c r="AU155" s="2020"/>
      <c r="AV155" s="1187"/>
      <c r="AX155" s="1947" t="s">
        <v>607</v>
      </c>
      <c r="AY155" s="1948"/>
      <c r="AZ155" s="1948"/>
      <c r="BA155" s="1948"/>
      <c r="BB155" s="1948"/>
      <c r="BC155" s="1948"/>
      <c r="BD155" s="1948"/>
      <c r="BE155" s="1948"/>
      <c r="BF155" s="1948"/>
      <c r="BG155" s="1964"/>
      <c r="BH155" s="1187"/>
      <c r="BJ155" s="1947" t="s">
        <v>607</v>
      </c>
      <c r="BK155" s="1948"/>
      <c r="BL155" s="1948"/>
      <c r="BM155" s="1948"/>
      <c r="BN155" s="1948"/>
      <c r="BO155" s="1948"/>
      <c r="BP155" s="1948"/>
      <c r="BQ155" s="1948"/>
      <c r="BR155" s="1948"/>
      <c r="BS155" s="1964"/>
      <c r="BT155" s="1187"/>
      <c r="BV155" s="1947" t="s">
        <v>607</v>
      </c>
      <c r="BW155" s="1948"/>
      <c r="BX155" s="1948"/>
      <c r="BY155" s="1948"/>
      <c r="BZ155" s="1948"/>
      <c r="CA155" s="1948"/>
      <c r="CB155" s="1948"/>
      <c r="CC155" s="1948"/>
      <c r="CD155" s="1948"/>
      <c r="CE155" s="1964"/>
      <c r="CF155" s="1187"/>
      <c r="CH155" s="1947" t="s">
        <v>607</v>
      </c>
      <c r="CI155" s="1948"/>
      <c r="CJ155" s="1948"/>
      <c r="CK155" s="1948"/>
      <c r="CL155" s="1948"/>
      <c r="CM155" s="1948"/>
      <c r="CN155" s="1948"/>
      <c r="CO155" s="1948"/>
      <c r="CP155" s="1948"/>
      <c r="CQ155" s="1964"/>
      <c r="CR155" s="1187"/>
      <c r="CT155" s="1947" t="s">
        <v>607</v>
      </c>
      <c r="CU155" s="1948"/>
      <c r="CV155" s="1948"/>
      <c r="CW155" s="1948"/>
      <c r="CX155" s="1948"/>
      <c r="CY155" s="1948"/>
      <c r="CZ155" s="1948"/>
      <c r="DA155" s="1948"/>
      <c r="DB155" s="1948"/>
      <c r="DC155" s="1964"/>
      <c r="DD155" s="1187"/>
      <c r="DF155" s="1947" t="s">
        <v>607</v>
      </c>
      <c r="DG155" s="1948"/>
      <c r="DH155" s="1948"/>
      <c r="DI155" s="1948"/>
      <c r="DJ155" s="1948"/>
      <c r="DK155" s="1948"/>
      <c r="DL155" s="1948"/>
      <c r="DM155" s="1948"/>
      <c r="DN155" s="1948"/>
      <c r="DO155" s="1964"/>
      <c r="DP155" s="1187"/>
      <c r="DR155" s="1947" t="s">
        <v>607</v>
      </c>
      <c r="DS155" s="1948"/>
      <c r="DT155" s="1948"/>
      <c r="DU155" s="1948"/>
      <c r="DV155" s="1948"/>
      <c r="DW155" s="1948"/>
      <c r="DX155" s="1948"/>
      <c r="DY155" s="1948"/>
      <c r="DZ155" s="1948"/>
      <c r="EA155" s="1964"/>
      <c r="EB155" s="1187"/>
      <c r="ED155" s="1947" t="s">
        <v>607</v>
      </c>
      <c r="EE155" s="1948"/>
      <c r="EF155" s="1948"/>
      <c r="EG155" s="1948"/>
      <c r="EH155" s="1948"/>
      <c r="EI155" s="1948"/>
      <c r="EJ155" s="1948"/>
      <c r="EK155" s="1948"/>
      <c r="EL155" s="1948"/>
      <c r="EM155" s="1964"/>
      <c r="EN155" s="1187"/>
      <c r="EP155" s="1947" t="s">
        <v>607</v>
      </c>
      <c r="EQ155" s="1948"/>
      <c r="ER155" s="1948"/>
      <c r="ES155" s="1948"/>
      <c r="ET155" s="1948"/>
      <c r="EU155" s="1948"/>
      <c r="EV155" s="1948"/>
      <c r="EW155" s="1948"/>
      <c r="EX155" s="1948"/>
      <c r="EY155" s="1964"/>
      <c r="EZ155" s="1187"/>
      <c r="FB155" s="1947" t="s">
        <v>607</v>
      </c>
      <c r="FC155" s="1948"/>
      <c r="FD155" s="1948"/>
      <c r="FE155" s="1948"/>
      <c r="FF155" s="1948"/>
      <c r="FG155" s="1948"/>
      <c r="FH155" s="1948"/>
      <c r="FI155" s="1948"/>
      <c r="FJ155" s="1948"/>
      <c r="FK155" s="1964"/>
      <c r="FL155" s="1187"/>
      <c r="FN155" s="1947" t="s">
        <v>607</v>
      </c>
      <c r="FO155" s="1948"/>
      <c r="FP155" s="1948"/>
      <c r="FQ155" s="1948"/>
      <c r="FR155" s="1948"/>
      <c r="FS155" s="1948"/>
      <c r="FT155" s="1948"/>
      <c r="FU155" s="1948"/>
      <c r="FV155" s="1948"/>
      <c r="FW155" s="1964"/>
      <c r="FX155" s="1187"/>
      <c r="FZ155" s="1947" t="s">
        <v>607</v>
      </c>
      <c r="GA155" s="1948"/>
      <c r="GB155" s="1948"/>
      <c r="GC155" s="1948"/>
      <c r="GD155" s="1948"/>
      <c r="GE155" s="1948"/>
      <c r="GF155" s="1948"/>
      <c r="GG155" s="1948"/>
      <c r="GH155" s="1948"/>
      <c r="GI155" s="1964"/>
      <c r="GJ155" s="1187"/>
      <c r="GL155" s="1947" t="s">
        <v>607</v>
      </c>
      <c r="GM155" s="1948"/>
      <c r="GN155" s="1948"/>
      <c r="GO155" s="1948"/>
      <c r="GP155" s="1948"/>
      <c r="GQ155" s="1948"/>
      <c r="GR155" s="1948"/>
      <c r="GS155" s="1948"/>
      <c r="GT155" s="1948"/>
      <c r="GU155" s="1964"/>
      <c r="GV155" s="1187"/>
    </row>
    <row r="156" spans="2:204" s="1178" customFormat="1" ht="24" customHeight="1">
      <c r="B156" s="207">
        <v>1</v>
      </c>
      <c r="C156" s="1228" t="s">
        <v>608</v>
      </c>
      <c r="D156" s="966">
        <f>D135+D137+D143</f>
        <v>0</v>
      </c>
      <c r="E156" s="966">
        <f>E135+E137+E143</f>
        <v>0</v>
      </c>
      <c r="F156" s="966" t="e">
        <f>F135+F137+F143</f>
        <v>#DIV/0!</v>
      </c>
      <c r="G156" s="966" t="e">
        <f>G135+G137+G143</f>
        <v>#DIV/0!</v>
      </c>
      <c r="H156" s="966" t="e">
        <f>H135+H137+H143</f>
        <v>#DIV/0!</v>
      </c>
      <c r="I156" s="1165"/>
      <c r="J156" s="966" t="e">
        <f>J135+J137+J143</f>
        <v>#DIV/0!</v>
      </c>
      <c r="K156" s="1153" t="e">
        <f>K135+K137+K143</f>
        <v>#DIV/0!</v>
      </c>
      <c r="L156" s="1187"/>
      <c r="M156" s="1180"/>
      <c r="N156" s="207">
        <v>1</v>
      </c>
      <c r="O156" s="1228" t="s">
        <v>608</v>
      </c>
      <c r="P156" s="966">
        <f>P135+P137+P143</f>
        <v>0</v>
      </c>
      <c r="Q156" s="966">
        <f>Q135+Q137+Q143</f>
        <v>0</v>
      </c>
      <c r="R156" s="966" t="e">
        <f>R135+R137+R143</f>
        <v>#DIV/0!</v>
      </c>
      <c r="S156" s="966" t="e">
        <f>S135+S137+S143</f>
        <v>#DIV/0!</v>
      </c>
      <c r="T156" s="966" t="e">
        <f>T135+T137+T143</f>
        <v>#DIV/0!</v>
      </c>
      <c r="U156" s="1165"/>
      <c r="V156" s="966" t="e">
        <f>V135+V137+V143</f>
        <v>#DIV/0!</v>
      </c>
      <c r="W156" s="1153" t="e">
        <f>W135+W137+W143</f>
        <v>#DIV/0!</v>
      </c>
      <c r="X156" s="1187"/>
      <c r="Z156" s="207">
        <v>1</v>
      </c>
      <c r="AA156" s="1228" t="s">
        <v>608</v>
      </c>
      <c r="AB156" s="966">
        <f>AB135+AB137+AB143</f>
        <v>0</v>
      </c>
      <c r="AC156" s="966">
        <f>AC135+AC137+AC143</f>
        <v>0</v>
      </c>
      <c r="AD156" s="966" t="e">
        <f>AD135+AD137+AD143</f>
        <v>#DIV/0!</v>
      </c>
      <c r="AE156" s="966" t="e">
        <f>AE135+AE137+AE143</f>
        <v>#DIV/0!</v>
      </c>
      <c r="AF156" s="966" t="e">
        <f>AF135+AF137+AF143</f>
        <v>#DIV/0!</v>
      </c>
      <c r="AG156" s="1165"/>
      <c r="AH156" s="966" t="e">
        <f>AH135+AH137+AH143</f>
        <v>#DIV/0!</v>
      </c>
      <c r="AI156" s="1153" t="e">
        <f>AI135+AI137+AI143</f>
        <v>#DIV/0!</v>
      </c>
      <c r="AJ156" s="1187"/>
      <c r="AL156" s="207">
        <v>1</v>
      </c>
      <c r="AM156" s="1228" t="s">
        <v>608</v>
      </c>
      <c r="AN156" s="966">
        <f>AN135+AN137+AN143</f>
        <v>0</v>
      </c>
      <c r="AO156" s="966">
        <f>AO135+AO137+AO143</f>
        <v>0</v>
      </c>
      <c r="AP156" s="966" t="e">
        <f>AP135+AP137+AP143</f>
        <v>#DIV/0!</v>
      </c>
      <c r="AQ156" s="966" t="e">
        <f>AQ135+AQ137+AQ143</f>
        <v>#DIV/0!</v>
      </c>
      <c r="AR156" s="966" t="e">
        <f>AR135+AR137+AR143</f>
        <v>#DIV/0!</v>
      </c>
      <c r="AS156" s="1165"/>
      <c r="AT156" s="966" t="e">
        <f>AT135+AT137+AT143</f>
        <v>#DIV/0!</v>
      </c>
      <c r="AU156" s="1153" t="e">
        <f>AU135+AU137+AU143</f>
        <v>#DIV/0!</v>
      </c>
      <c r="AV156" s="1187"/>
      <c r="AX156" s="207">
        <v>1</v>
      </c>
      <c r="AY156" s="1228" t="s">
        <v>608</v>
      </c>
      <c r="AZ156" s="966">
        <f>AZ135+AZ137+AZ143</f>
        <v>0</v>
      </c>
      <c r="BA156" s="966">
        <f>BA135+BA137+BA143</f>
        <v>0</v>
      </c>
      <c r="BB156" s="966" t="e">
        <f>BB135+BB137+BB143</f>
        <v>#DIV/0!</v>
      </c>
      <c r="BC156" s="966" t="e">
        <f>BC135+BC137+BC143</f>
        <v>#DIV/0!</v>
      </c>
      <c r="BD156" s="966" t="e">
        <f>BD135+BD137+BD143</f>
        <v>#DIV/0!</v>
      </c>
      <c r="BE156" s="1165"/>
      <c r="BF156" s="966" t="e">
        <f>BF135+BF137+BF143</f>
        <v>#DIV/0!</v>
      </c>
      <c r="BG156" s="1153" t="e">
        <f>BG135+BG137+BG143</f>
        <v>#DIV/0!</v>
      </c>
      <c r="BH156" s="1187"/>
      <c r="BJ156" s="207">
        <v>1</v>
      </c>
      <c r="BK156" s="1228" t="s">
        <v>608</v>
      </c>
      <c r="BL156" s="966">
        <f>BL135+BL137+BL143</f>
        <v>0</v>
      </c>
      <c r="BM156" s="966">
        <f>BM135+BM137+BM143</f>
        <v>0</v>
      </c>
      <c r="BN156" s="966" t="e">
        <f>BN135+BN137+BN143</f>
        <v>#DIV/0!</v>
      </c>
      <c r="BO156" s="966" t="e">
        <f>BO135+BO137+BO143</f>
        <v>#DIV/0!</v>
      </c>
      <c r="BP156" s="966" t="e">
        <f>BP135+BP137+BP143</f>
        <v>#DIV/0!</v>
      </c>
      <c r="BQ156" s="1165"/>
      <c r="BR156" s="966" t="e">
        <f>BR135+BR137+BR143</f>
        <v>#DIV/0!</v>
      </c>
      <c r="BS156" s="1153" t="e">
        <f>BS135+BS137+BS143</f>
        <v>#DIV/0!</v>
      </c>
      <c r="BT156" s="1187"/>
      <c r="BV156" s="207">
        <v>1</v>
      </c>
      <c r="BW156" s="1228" t="s">
        <v>608</v>
      </c>
      <c r="BX156" s="966">
        <f>BX135+BX137+BX143</f>
        <v>0</v>
      </c>
      <c r="BY156" s="966">
        <f>BY135+BY137+BY143</f>
        <v>0</v>
      </c>
      <c r="BZ156" s="966" t="e">
        <f>BZ135+BZ137+BZ143</f>
        <v>#DIV/0!</v>
      </c>
      <c r="CA156" s="966" t="e">
        <f>CA135+CA137+CA143</f>
        <v>#DIV/0!</v>
      </c>
      <c r="CB156" s="966" t="e">
        <f>CB135+CB137+CB143</f>
        <v>#DIV/0!</v>
      </c>
      <c r="CC156" s="1165"/>
      <c r="CD156" s="966" t="e">
        <f>CD135+CD137+CD143</f>
        <v>#DIV/0!</v>
      </c>
      <c r="CE156" s="1153" t="e">
        <f>CE135+CE137+CE143</f>
        <v>#DIV/0!</v>
      </c>
      <c r="CF156" s="1187"/>
      <c r="CH156" s="207">
        <v>1</v>
      </c>
      <c r="CI156" s="1228" t="s">
        <v>608</v>
      </c>
      <c r="CJ156" s="1278">
        <f>CJ135+CJ137+CJ143</f>
        <v>0</v>
      </c>
      <c r="CK156" s="1278">
        <f>CK135+CK137+CK143</f>
        <v>0</v>
      </c>
      <c r="CL156" s="1278" t="e">
        <f>CL135+CL137+CL143</f>
        <v>#DIV/0!</v>
      </c>
      <c r="CM156" s="1278" t="e">
        <f>CM135+CM137+CM143</f>
        <v>#DIV/0!</v>
      </c>
      <c r="CN156" s="1278" t="e">
        <f>CN135+CN137+CN143</f>
        <v>#DIV/0!</v>
      </c>
      <c r="CO156" s="1279"/>
      <c r="CP156" s="1278" t="e">
        <f>CP135+CP137+CP143</f>
        <v>#DIV/0!</v>
      </c>
      <c r="CQ156" s="1280" t="e">
        <f>CQ135+CQ137+CQ143</f>
        <v>#DIV/0!</v>
      </c>
      <c r="CR156" s="1187"/>
      <c r="CT156" s="207">
        <v>1</v>
      </c>
      <c r="CU156" s="1228" t="s">
        <v>608</v>
      </c>
      <c r="CV156" s="966">
        <f>CV135+CV137+CV143</f>
        <v>0</v>
      </c>
      <c r="CW156" s="966">
        <f>CW135+CW137+CW143</f>
        <v>0</v>
      </c>
      <c r="CX156" s="966" t="e">
        <f>CX135+CX137+CX143</f>
        <v>#DIV/0!</v>
      </c>
      <c r="CY156" s="966" t="e">
        <f>CY135+CY137+CY143</f>
        <v>#DIV/0!</v>
      </c>
      <c r="CZ156" s="966" t="e">
        <f>CZ135+CZ137+CZ143</f>
        <v>#DIV/0!</v>
      </c>
      <c r="DA156" s="1165"/>
      <c r="DB156" s="966" t="e">
        <f>DB135+DB137+DB143</f>
        <v>#DIV/0!</v>
      </c>
      <c r="DC156" s="1153" t="e">
        <f>DC135+DC137+DC143</f>
        <v>#DIV/0!</v>
      </c>
      <c r="DD156" s="1187"/>
      <c r="DF156" s="207">
        <v>1</v>
      </c>
      <c r="DG156" s="1228" t="s">
        <v>608</v>
      </c>
      <c r="DH156" s="966">
        <f>DH135+DH137+DH143</f>
        <v>0</v>
      </c>
      <c r="DI156" s="966">
        <f>DI135+DI137+DI143</f>
        <v>0</v>
      </c>
      <c r="DJ156" s="966" t="e">
        <f>DJ135+DJ137+DJ143</f>
        <v>#DIV/0!</v>
      </c>
      <c r="DK156" s="966" t="e">
        <f>DK135+DK137+DK143</f>
        <v>#DIV/0!</v>
      </c>
      <c r="DL156" s="966" t="e">
        <f>DL135+DL137+DL143</f>
        <v>#DIV/0!</v>
      </c>
      <c r="DM156" s="1165"/>
      <c r="DN156" s="966" t="e">
        <f>DN135+DN137+DN143</f>
        <v>#DIV/0!</v>
      </c>
      <c r="DO156" s="1153" t="e">
        <f>DO135+DO137+DO143</f>
        <v>#DIV/0!</v>
      </c>
      <c r="DP156" s="1187"/>
      <c r="DR156" s="207">
        <v>1</v>
      </c>
      <c r="DS156" s="1228" t="s">
        <v>608</v>
      </c>
      <c r="DT156" s="966">
        <f>DT135+DT137+DT143</f>
        <v>0</v>
      </c>
      <c r="DU156" s="966">
        <f>DU135+DU137+DU143</f>
        <v>0</v>
      </c>
      <c r="DV156" s="966" t="e">
        <f>DV135+DV137+DV143</f>
        <v>#DIV/0!</v>
      </c>
      <c r="DW156" s="966" t="e">
        <f>DW135+DW137+DW143</f>
        <v>#DIV/0!</v>
      </c>
      <c r="DX156" s="966" t="e">
        <f>DX135+DX137+DX143</f>
        <v>#DIV/0!</v>
      </c>
      <c r="DY156" s="1165"/>
      <c r="DZ156" s="966" t="e">
        <f>DZ135+DZ137+DZ143</f>
        <v>#DIV/0!</v>
      </c>
      <c r="EA156" s="1153" t="e">
        <f>EA135+EA137+EA143</f>
        <v>#DIV/0!</v>
      </c>
      <c r="EB156" s="1187"/>
      <c r="ED156" s="207">
        <v>1</v>
      </c>
      <c r="EE156" s="1228" t="s">
        <v>608</v>
      </c>
      <c r="EF156" s="966">
        <f>EF135+EF137+EF143</f>
        <v>0</v>
      </c>
      <c r="EG156" s="966">
        <f>EG135+EG137+EG143</f>
        <v>0</v>
      </c>
      <c r="EH156" s="966" t="e">
        <f>EH135+EH137+EH143</f>
        <v>#DIV/0!</v>
      </c>
      <c r="EI156" s="966" t="e">
        <f>EI135+EI137+EI143</f>
        <v>#DIV/0!</v>
      </c>
      <c r="EJ156" s="966" t="e">
        <f>EJ135+EJ137+EJ143</f>
        <v>#DIV/0!</v>
      </c>
      <c r="EK156" s="1165"/>
      <c r="EL156" s="966" t="e">
        <f>EL135+EL137+EL143</f>
        <v>#DIV/0!</v>
      </c>
      <c r="EM156" s="1153" t="e">
        <f>EM135+EM137+EM143</f>
        <v>#DIV/0!</v>
      </c>
      <c r="EN156" s="1187"/>
      <c r="EP156" s="207">
        <v>1</v>
      </c>
      <c r="EQ156" s="1228" t="s">
        <v>608</v>
      </c>
      <c r="ER156" s="966">
        <f>ER135+ER137+ER143</f>
        <v>0</v>
      </c>
      <c r="ES156" s="966">
        <f>ES135+ES137+ES143</f>
        <v>0</v>
      </c>
      <c r="ET156" s="966" t="e">
        <f>ET135+ET137+ET143</f>
        <v>#DIV/0!</v>
      </c>
      <c r="EU156" s="966" t="e">
        <f>EU135+EU137+EU143</f>
        <v>#DIV/0!</v>
      </c>
      <c r="EV156" s="966" t="e">
        <f>EV135+EV137+EV143</f>
        <v>#DIV/0!</v>
      </c>
      <c r="EW156" s="1165"/>
      <c r="EX156" s="966" t="e">
        <f>EX135+EX137+EX143</f>
        <v>#DIV/0!</v>
      </c>
      <c r="EY156" s="1153" t="e">
        <f>EY135+EY137+EY143</f>
        <v>#DIV/0!</v>
      </c>
      <c r="EZ156" s="1187"/>
      <c r="FB156" s="207">
        <v>1</v>
      </c>
      <c r="FC156" s="1228" t="s">
        <v>608</v>
      </c>
      <c r="FD156" s="966">
        <f>FD135+FD137+FD143</f>
        <v>0</v>
      </c>
      <c r="FE156" s="966">
        <f>FE135+FE137+FE143</f>
        <v>0</v>
      </c>
      <c r="FF156" s="966" t="e">
        <f>FF135+FF137+FF143</f>
        <v>#DIV/0!</v>
      </c>
      <c r="FG156" s="966" t="e">
        <f>FG135+FG137+FG143</f>
        <v>#DIV/0!</v>
      </c>
      <c r="FH156" s="966" t="e">
        <f>FH135+FH137+FH143</f>
        <v>#DIV/0!</v>
      </c>
      <c r="FI156" s="1165"/>
      <c r="FJ156" s="966" t="e">
        <f>FJ135+FJ137+FJ143</f>
        <v>#DIV/0!</v>
      </c>
      <c r="FK156" s="1153" t="e">
        <f>FK135+FK137+FK143</f>
        <v>#DIV/0!</v>
      </c>
      <c r="FL156" s="1187"/>
      <c r="FN156" s="207">
        <v>1</v>
      </c>
      <c r="FO156" s="1228" t="s">
        <v>608</v>
      </c>
      <c r="FP156" s="966">
        <f>FP135+FP137+FP143</f>
        <v>0</v>
      </c>
      <c r="FQ156" s="966">
        <f>FQ135+FQ137+FQ143</f>
        <v>0</v>
      </c>
      <c r="FR156" s="966" t="e">
        <f>FR135+FR137+FR143</f>
        <v>#DIV/0!</v>
      </c>
      <c r="FS156" s="966" t="e">
        <f>FS135+FS137+FS143</f>
        <v>#DIV/0!</v>
      </c>
      <c r="FT156" s="966" t="e">
        <f>FT135+FT137+FT143</f>
        <v>#DIV/0!</v>
      </c>
      <c r="FU156" s="1165"/>
      <c r="FV156" s="966" t="e">
        <f>FV135+FV137+FV143</f>
        <v>#DIV/0!</v>
      </c>
      <c r="FW156" s="1153" t="e">
        <f>FW135+FW137+FW143</f>
        <v>#DIV/0!</v>
      </c>
      <c r="FX156" s="1187"/>
      <c r="FZ156" s="207">
        <v>1</v>
      </c>
      <c r="GA156" s="1228" t="s">
        <v>608</v>
      </c>
      <c r="GB156" s="966">
        <f>GB135+GB137+GB143</f>
        <v>0</v>
      </c>
      <c r="GC156" s="966">
        <f>GC135+GC137+GC143</f>
        <v>0</v>
      </c>
      <c r="GD156" s="966" t="e">
        <f>GD135+GD137+GD143</f>
        <v>#DIV/0!</v>
      </c>
      <c r="GE156" s="966" t="e">
        <f>GE135+GE137+GE143</f>
        <v>#DIV/0!</v>
      </c>
      <c r="GF156" s="966" t="e">
        <f>GF135+GF137+GF143</f>
        <v>#DIV/0!</v>
      </c>
      <c r="GG156" s="1165"/>
      <c r="GH156" s="966" t="e">
        <f>GH135+GH137+GH143</f>
        <v>#DIV/0!</v>
      </c>
      <c r="GI156" s="1153" t="e">
        <f>GI135+GI137+GI143</f>
        <v>#DIV/0!</v>
      </c>
      <c r="GJ156" s="1187"/>
      <c r="GL156" s="207">
        <v>1</v>
      </c>
      <c r="GM156" s="1228" t="s">
        <v>608</v>
      </c>
      <c r="GN156" s="966">
        <f>GN135+GN137+GN143</f>
        <v>0</v>
      </c>
      <c r="GO156" s="966">
        <f>GO135+GO137+GO143</f>
        <v>0</v>
      </c>
      <c r="GP156" s="966" t="e">
        <f>GP135+GP137+GP143</f>
        <v>#DIV/0!</v>
      </c>
      <c r="GQ156" s="966" t="e">
        <f>GQ135+GQ137+GQ143</f>
        <v>#DIV/0!</v>
      </c>
      <c r="GR156" s="966" t="e">
        <f>GR135+GR137+GR143</f>
        <v>#DIV/0!</v>
      </c>
      <c r="GS156" s="1165"/>
      <c r="GT156" s="966" t="e">
        <f>GT135+GT137+GT143</f>
        <v>#DIV/0!</v>
      </c>
      <c r="GU156" s="1153" t="e">
        <f>GU135+GU137+GU143</f>
        <v>#DIV/0!</v>
      </c>
      <c r="GV156" s="1187"/>
    </row>
    <row r="157" spans="2:204" s="1178" customFormat="1" ht="24" customHeight="1">
      <c r="B157" s="81">
        <v>2</v>
      </c>
      <c r="C157" s="1229" t="s">
        <v>609</v>
      </c>
      <c r="D157" s="512">
        <f>D136+D138+D139+D140+D141+D142+D144+D146+D152</f>
        <v>0</v>
      </c>
      <c r="E157" s="512">
        <f>E136+E138+E139+E140+E141+E142+E144+E146+E152</f>
        <v>0</v>
      </c>
      <c r="F157" s="512" t="e">
        <f>F139+F141+F146+F152</f>
        <v>#DIV/0!</v>
      </c>
      <c r="G157" s="512" t="e">
        <f>G136+G138+G139+G140+G141+G142+G144+G146+G152</f>
        <v>#DIV/0!</v>
      </c>
      <c r="H157" s="512" t="e">
        <f>H139+H141+H146+H152</f>
        <v>#DIV/0!</v>
      </c>
      <c r="I157" s="1166"/>
      <c r="J157" s="512" t="e">
        <f>J136+J138+J139+J140+J141+J142+J144+J146+J152</f>
        <v>#DIV/0!</v>
      </c>
      <c r="K157" s="1154" t="e">
        <f>K139+K141+K146+K152</f>
        <v>#DIV/0!</v>
      </c>
      <c r="L157" s="1187"/>
      <c r="M157" s="1180"/>
      <c r="N157" s="81">
        <v>2</v>
      </c>
      <c r="O157" s="1229" t="s">
        <v>609</v>
      </c>
      <c r="P157" s="512">
        <f>P136+P138+P139+P140+P141+P142+P144+P146+P152</f>
        <v>0</v>
      </c>
      <c r="Q157" s="512">
        <f>Q136+Q138+Q139+Q140+Q141+Q142+Q144+Q146+Q152</f>
        <v>0</v>
      </c>
      <c r="R157" s="512" t="e">
        <f>R139+R141+R146+R152</f>
        <v>#DIV/0!</v>
      </c>
      <c r="S157" s="512" t="e">
        <f>S136+S138+S139+S140+S141+S142+S144+S146+S152</f>
        <v>#DIV/0!</v>
      </c>
      <c r="T157" s="512" t="e">
        <f>T139+T141+T146+T152</f>
        <v>#DIV/0!</v>
      </c>
      <c r="U157" s="1166"/>
      <c r="V157" s="512" t="e">
        <f>V136+V138+V139+V140+V141+V142+V144+V146+V152</f>
        <v>#DIV/0!</v>
      </c>
      <c r="W157" s="1154" t="e">
        <f>W139+W141+W146+W152</f>
        <v>#DIV/0!</v>
      </c>
      <c r="X157" s="1187"/>
      <c r="Z157" s="81">
        <v>2</v>
      </c>
      <c r="AA157" s="1229" t="s">
        <v>609</v>
      </c>
      <c r="AB157" s="512">
        <f>AB136+AB138+AB139+AB140+AB141+AB142+AB144+AB146+AB152</f>
        <v>0</v>
      </c>
      <c r="AC157" s="512">
        <f>AC136+AC138+AC139+AC140+AC141+AC142+AC144+AC146+AC152</f>
        <v>0</v>
      </c>
      <c r="AD157" s="512" t="e">
        <f>AD139+AD141+AD146+AD152</f>
        <v>#DIV/0!</v>
      </c>
      <c r="AE157" s="512" t="e">
        <f>AE136+AE138+AE139+AE140+AE141+AE142+AE144+AE146+AE152</f>
        <v>#DIV/0!</v>
      </c>
      <c r="AF157" s="512" t="e">
        <f>AF139+AF141+AF146+AF152</f>
        <v>#DIV/0!</v>
      </c>
      <c r="AG157" s="1166"/>
      <c r="AH157" s="512" t="e">
        <f>AH136+AH138+AH139+AH140+AH141+AH142+AH144+AH146+AH152</f>
        <v>#DIV/0!</v>
      </c>
      <c r="AI157" s="1154" t="e">
        <f>AI139+AI141+AI146+AI152</f>
        <v>#DIV/0!</v>
      </c>
      <c r="AJ157" s="1187"/>
      <c r="AL157" s="81">
        <v>2</v>
      </c>
      <c r="AM157" s="1229" t="s">
        <v>609</v>
      </c>
      <c r="AN157" s="512">
        <f>AN136+AN138+AN139+AN140+AN141+AN142+AN144+AN146+AN152</f>
        <v>0</v>
      </c>
      <c r="AO157" s="512">
        <f>AO136+AO138+AO139+AO140+AO141+AO142+AO144+AO146+AO152</f>
        <v>0</v>
      </c>
      <c r="AP157" s="512" t="e">
        <f>AP139+AP141+AP146+AP152</f>
        <v>#DIV/0!</v>
      </c>
      <c r="AQ157" s="512" t="e">
        <f>AQ136+AQ138+AQ139+AQ140+AQ141+AQ142+AQ144+AQ146+AQ152</f>
        <v>#DIV/0!</v>
      </c>
      <c r="AR157" s="512" t="e">
        <f>AR139+AR141+AR146+AR152</f>
        <v>#DIV/0!</v>
      </c>
      <c r="AS157" s="1166"/>
      <c r="AT157" s="512" t="e">
        <f>AT136+AT138+AT139+AT140+AT141+AT142+AT144+AT146+AT152</f>
        <v>#DIV/0!</v>
      </c>
      <c r="AU157" s="1154" t="e">
        <f>AU139+AU141+AU146+AU152</f>
        <v>#DIV/0!</v>
      </c>
      <c r="AV157" s="1187"/>
      <c r="AX157" s="81">
        <v>2</v>
      </c>
      <c r="AY157" s="1229" t="s">
        <v>609</v>
      </c>
      <c r="AZ157" s="512">
        <f>AZ136+AZ138+AZ139+AZ140+AZ141+AZ142+AZ144+AZ146+AZ152</f>
        <v>0</v>
      </c>
      <c r="BA157" s="512">
        <f>BA136+BA138+BA139+BA140+BA141+BA142+BA144+BA146+BA152</f>
        <v>0</v>
      </c>
      <c r="BB157" s="512" t="e">
        <f>BB139+BB141+BB146+BB152</f>
        <v>#DIV/0!</v>
      </c>
      <c r="BC157" s="512" t="e">
        <f>BC136+BC138+BC139+BC140+BC141+BC142+BC144+BC146+BC152</f>
        <v>#DIV/0!</v>
      </c>
      <c r="BD157" s="512" t="e">
        <f>BD139+BD141+BD146+BD152</f>
        <v>#DIV/0!</v>
      </c>
      <c r="BE157" s="1166"/>
      <c r="BF157" s="512" t="e">
        <f>BF136+BF138+BF139+BF140+BF141+BF142+BF144+BF146+BF152</f>
        <v>#DIV/0!</v>
      </c>
      <c r="BG157" s="1154" t="e">
        <f>BG139+BG141+BG146+BG152</f>
        <v>#DIV/0!</v>
      </c>
      <c r="BH157" s="1187"/>
      <c r="BJ157" s="81">
        <v>2</v>
      </c>
      <c r="BK157" s="1229" t="s">
        <v>609</v>
      </c>
      <c r="BL157" s="512">
        <f>BL136+BL138+BL139+BL140+BL141+BL142+BL144+BL146+BL152</f>
        <v>0</v>
      </c>
      <c r="BM157" s="512">
        <f>BM136+BM138+BM139+BM140+BM141+BM142+BM144+BM146+BM152</f>
        <v>0</v>
      </c>
      <c r="BN157" s="512" t="e">
        <f>BN139+BN141+BN146+BN152</f>
        <v>#DIV/0!</v>
      </c>
      <c r="BO157" s="512" t="e">
        <f>BO136+BO138+BO139+BO140+BO141+BO142+BO144+BO146+BO152</f>
        <v>#DIV/0!</v>
      </c>
      <c r="BP157" s="512" t="e">
        <f>BP139+BP141+BP146+BP152</f>
        <v>#DIV/0!</v>
      </c>
      <c r="BQ157" s="1166"/>
      <c r="BR157" s="512" t="e">
        <f>BR136+BR138+BR139+BR140+BR141+BR142+BR144+BR146+BR152</f>
        <v>#DIV/0!</v>
      </c>
      <c r="BS157" s="1154" t="e">
        <f>BS139+BS141+BS146+BS152</f>
        <v>#DIV/0!</v>
      </c>
      <c r="BT157" s="1187"/>
      <c r="BV157" s="81">
        <v>2</v>
      </c>
      <c r="BW157" s="1229" t="s">
        <v>609</v>
      </c>
      <c r="BX157" s="512">
        <f>BX136+BX138+BX139+BX140+BX141+BX142+BX144+BX146+BX152</f>
        <v>0</v>
      </c>
      <c r="BY157" s="512">
        <f>BY136+BY138+BY139+BY140+BY141+BY142+BY144+BY146+BY152</f>
        <v>0</v>
      </c>
      <c r="BZ157" s="512" t="e">
        <f>BZ139+BZ141+BZ146+BZ152</f>
        <v>#DIV/0!</v>
      </c>
      <c r="CA157" s="512" t="e">
        <f>CA136+CA138+CA139+CA140+CA141+CA142+CA144+CA146+CA152</f>
        <v>#DIV/0!</v>
      </c>
      <c r="CB157" s="512" t="e">
        <f>CB139+CB141+CB146+CB152</f>
        <v>#DIV/0!</v>
      </c>
      <c r="CC157" s="1166"/>
      <c r="CD157" s="512" t="e">
        <f>CD136+CD138+CD139+CD140+CD141+CD142+CD144+CD146+CD152</f>
        <v>#DIV/0!</v>
      </c>
      <c r="CE157" s="1154" t="e">
        <f>CE139+CE141+CE146+CE152</f>
        <v>#DIV/0!</v>
      </c>
      <c r="CF157" s="1187"/>
      <c r="CH157" s="81">
        <v>2</v>
      </c>
      <c r="CI157" s="1229" t="s">
        <v>609</v>
      </c>
      <c r="CJ157" s="1281">
        <f>CJ136+CJ138+CJ139+CJ140+CJ141+CJ142+CJ144+CJ146+CJ152</f>
        <v>0</v>
      </c>
      <c r="CK157" s="1281">
        <f>CK136+CK138+CK139+CK140+CK141+CK142+CK144+CK146+CK152</f>
        <v>0</v>
      </c>
      <c r="CL157" s="1281" t="e">
        <f>CL139+CL141+CL146+CL152</f>
        <v>#DIV/0!</v>
      </c>
      <c r="CM157" s="1281" t="e">
        <f>CM136+CM138+CM139+CM140+CM141+CM142+CM144+CM146+CM152</f>
        <v>#DIV/0!</v>
      </c>
      <c r="CN157" s="1281" t="e">
        <f>CN139+CN141+CN146+CN152</f>
        <v>#DIV/0!</v>
      </c>
      <c r="CO157" s="1192"/>
      <c r="CP157" s="1281" t="e">
        <f>CP136+CP138+CP139+CP140+CP141+CP142+CP144+CP146+CP152</f>
        <v>#DIV/0!</v>
      </c>
      <c r="CQ157" s="1282" t="e">
        <f>CQ139+CQ141+CQ146+CQ152</f>
        <v>#DIV/0!</v>
      </c>
      <c r="CR157" s="1187"/>
      <c r="CT157" s="81">
        <v>2</v>
      </c>
      <c r="CU157" s="1229" t="s">
        <v>609</v>
      </c>
      <c r="CV157" s="512">
        <f>CV136+CV138+CV139+CV140+CV141+CV142+CV144+CV146+CV152</f>
        <v>0</v>
      </c>
      <c r="CW157" s="512">
        <f>CW136+CW138+CW139+CW140+CW141+CW142+CW144+CW146+CW152</f>
        <v>0</v>
      </c>
      <c r="CX157" s="512" t="e">
        <f>CX139+CX141+CX146+CX152</f>
        <v>#DIV/0!</v>
      </c>
      <c r="CY157" s="512" t="e">
        <f>CY136+CY138+CY139+CY140+CY141+CY142+CY144+CY146+CY152</f>
        <v>#DIV/0!</v>
      </c>
      <c r="CZ157" s="512" t="e">
        <f>CZ139+CZ141+CZ146+CZ152</f>
        <v>#DIV/0!</v>
      </c>
      <c r="DA157" s="1166"/>
      <c r="DB157" s="512" t="e">
        <f>DB136+DB138+DB139+DB140+DB141+DB142+DB144+DB146+DB152</f>
        <v>#DIV/0!</v>
      </c>
      <c r="DC157" s="1154" t="e">
        <f>DC139+DC141+DC146+DC152</f>
        <v>#DIV/0!</v>
      </c>
      <c r="DD157" s="1187"/>
      <c r="DF157" s="81">
        <v>2</v>
      </c>
      <c r="DG157" s="1229" t="s">
        <v>609</v>
      </c>
      <c r="DH157" s="512">
        <f>DH136+DH138+DH139+DH140+DH141+DH142+DH144+DH146+DH152</f>
        <v>0</v>
      </c>
      <c r="DI157" s="512">
        <f>DI136+DI138+DI139+DI140+DI141+DI142+DI144+DI146+DI152</f>
        <v>0</v>
      </c>
      <c r="DJ157" s="512" t="e">
        <f>DJ139+DJ141+DJ146+DJ152</f>
        <v>#DIV/0!</v>
      </c>
      <c r="DK157" s="512" t="e">
        <f>DK136+DK138+DK139+DK140+DK141+DK142+DK144+DK146+DK152</f>
        <v>#DIV/0!</v>
      </c>
      <c r="DL157" s="512" t="e">
        <f>DL139+DL141+DL146+DL152</f>
        <v>#DIV/0!</v>
      </c>
      <c r="DM157" s="1166"/>
      <c r="DN157" s="512" t="e">
        <f>DN136+DN138+DN139+DN140+DN141+DN142+DN144+DN146+DN152</f>
        <v>#DIV/0!</v>
      </c>
      <c r="DO157" s="1154" t="e">
        <f>DO139+DO141+DO146+DO152</f>
        <v>#DIV/0!</v>
      </c>
      <c r="DP157" s="1187"/>
      <c r="DR157" s="81">
        <v>2</v>
      </c>
      <c r="DS157" s="1229" t="s">
        <v>609</v>
      </c>
      <c r="DT157" s="512">
        <f>DT136+DT138+DT139+DT140+DT141+DT142+DT144+DT146+DT152</f>
        <v>0</v>
      </c>
      <c r="DU157" s="512">
        <f>DU136+DU138+DU139+DU140+DU141+DU142+DU144+DU146+DU152</f>
        <v>0</v>
      </c>
      <c r="DV157" s="512" t="e">
        <f>DV139+DV141+DV146+DV152</f>
        <v>#DIV/0!</v>
      </c>
      <c r="DW157" s="512" t="e">
        <f>DW136+DW138+DW139+DW140+DW141+DW142+DW144+DW146+DW152</f>
        <v>#DIV/0!</v>
      </c>
      <c r="DX157" s="512" t="e">
        <f>DX139+DX141+DX146+DX152</f>
        <v>#DIV/0!</v>
      </c>
      <c r="DY157" s="1166"/>
      <c r="DZ157" s="512" t="e">
        <f>DZ136+DZ138+DZ139+DZ140+DZ141+DZ142+DZ144+DZ146+DZ152</f>
        <v>#DIV/0!</v>
      </c>
      <c r="EA157" s="1154" t="e">
        <f>EA139+EA141+EA146+EA152</f>
        <v>#DIV/0!</v>
      </c>
      <c r="EB157" s="1187"/>
      <c r="ED157" s="81">
        <v>2</v>
      </c>
      <c r="EE157" s="1229" t="s">
        <v>609</v>
      </c>
      <c r="EF157" s="512">
        <f>EF136+EF138+EF139+EF140+EF141+EF142+EF144+EF146+EF152</f>
        <v>0</v>
      </c>
      <c r="EG157" s="512">
        <f>EG136+EG138+EG139+EG140+EG141+EG142+EG144+EG146+EG152</f>
        <v>0</v>
      </c>
      <c r="EH157" s="512" t="e">
        <f>EH139+EH141+EH146+EH152</f>
        <v>#DIV/0!</v>
      </c>
      <c r="EI157" s="512" t="e">
        <f>EI136+EI138+EI139+EI140+EI141+EI142+EI144+EI146+EI152</f>
        <v>#DIV/0!</v>
      </c>
      <c r="EJ157" s="512" t="e">
        <f>EJ139+EJ141+EJ146+EJ152</f>
        <v>#DIV/0!</v>
      </c>
      <c r="EK157" s="1166"/>
      <c r="EL157" s="512" t="e">
        <f>EL136+EL138+EL139+EL140+EL141+EL142+EL144+EL146+EL152</f>
        <v>#DIV/0!</v>
      </c>
      <c r="EM157" s="1154" t="e">
        <f>EM139+EM141+EM146+EM152</f>
        <v>#DIV/0!</v>
      </c>
      <c r="EN157" s="1187"/>
      <c r="EP157" s="81">
        <v>2</v>
      </c>
      <c r="EQ157" s="1229" t="s">
        <v>609</v>
      </c>
      <c r="ER157" s="512">
        <f>ER136+ER138+ER139+ER140+ER141+ER142+ER144+ER146+ER152</f>
        <v>0</v>
      </c>
      <c r="ES157" s="512">
        <f>ES136+ES138+ES139+ES140+ES141+ES142+ES144+ES146+ES152</f>
        <v>0</v>
      </c>
      <c r="ET157" s="512" t="e">
        <f>ET139+ET141+ET146+ET152</f>
        <v>#DIV/0!</v>
      </c>
      <c r="EU157" s="512" t="e">
        <f>EU136+EU138+EU139+EU140+EU141+EU142+EU144+EU146+EU152</f>
        <v>#DIV/0!</v>
      </c>
      <c r="EV157" s="512" t="e">
        <f>EV139+EV141+EV146+EV152</f>
        <v>#DIV/0!</v>
      </c>
      <c r="EW157" s="1166"/>
      <c r="EX157" s="512" t="e">
        <f>EX136+EX138+EX139+EX140+EX141+EX142+EX144+EX146+EX152</f>
        <v>#DIV/0!</v>
      </c>
      <c r="EY157" s="1154" t="e">
        <f>EY139+EY141+EY146+EY152</f>
        <v>#DIV/0!</v>
      </c>
      <c r="EZ157" s="1187"/>
      <c r="FB157" s="81">
        <v>2</v>
      </c>
      <c r="FC157" s="1229" t="s">
        <v>609</v>
      </c>
      <c r="FD157" s="512">
        <f>FD136+FD138+FD139+FD140+FD141+FD142+FD144+FD146+FD152</f>
        <v>0</v>
      </c>
      <c r="FE157" s="512">
        <f>FE136+FE138+FE139+FE140+FE141+FE142+FE144+FE146+FE152</f>
        <v>0</v>
      </c>
      <c r="FF157" s="512" t="e">
        <f>FF139+FF141+FF146+FF152</f>
        <v>#DIV/0!</v>
      </c>
      <c r="FG157" s="512" t="e">
        <f>FG136+FG138+FG139+FG140+FG141+FG142+FG144+FG146+FG152</f>
        <v>#DIV/0!</v>
      </c>
      <c r="FH157" s="512" t="e">
        <f>FH139+FH141+FH146+FH152</f>
        <v>#DIV/0!</v>
      </c>
      <c r="FI157" s="1166"/>
      <c r="FJ157" s="512" t="e">
        <f>FJ136+FJ138+FJ139+FJ140+FJ141+FJ142+FJ144+FJ146+FJ152</f>
        <v>#DIV/0!</v>
      </c>
      <c r="FK157" s="1154" t="e">
        <f>FK139+FK141+FK146+FK152</f>
        <v>#DIV/0!</v>
      </c>
      <c r="FL157" s="1187"/>
      <c r="FN157" s="81">
        <v>2</v>
      </c>
      <c r="FO157" s="1229" t="s">
        <v>609</v>
      </c>
      <c r="FP157" s="512">
        <f>FP136+FP138+FP139+FP140+FP141+FP142+FP144+FP146+FP152</f>
        <v>0</v>
      </c>
      <c r="FQ157" s="512">
        <f>FQ136+FQ138+FQ139+FQ140+FQ141+FQ142+FQ144+FQ146+FQ152</f>
        <v>0</v>
      </c>
      <c r="FR157" s="512" t="e">
        <f>FR139+FR141+FR146+FR152</f>
        <v>#DIV/0!</v>
      </c>
      <c r="FS157" s="512" t="e">
        <f>FS136+FS138+FS139+FS140+FS141+FS142+FS144+FS146+FS152</f>
        <v>#DIV/0!</v>
      </c>
      <c r="FT157" s="512" t="e">
        <f>FT139+FT141+FT146+FT152</f>
        <v>#DIV/0!</v>
      </c>
      <c r="FU157" s="1166"/>
      <c r="FV157" s="512" t="e">
        <f>FV136+FV138+FV139+FV140+FV141+FV142+FV144+FV146+FV152</f>
        <v>#DIV/0!</v>
      </c>
      <c r="FW157" s="1154" t="e">
        <f>FW139+FW141+FW146+FW152</f>
        <v>#DIV/0!</v>
      </c>
      <c r="FX157" s="1187"/>
      <c r="FZ157" s="81">
        <v>2</v>
      </c>
      <c r="GA157" s="1229" t="s">
        <v>609</v>
      </c>
      <c r="GB157" s="512">
        <f>GB136+GB138+GB139+GB140+GB141+GB142+GB144+GB146+GB152</f>
        <v>0</v>
      </c>
      <c r="GC157" s="512">
        <f>GC136+GC138+GC139+GC140+GC141+GC142+GC144+GC146+GC152</f>
        <v>0</v>
      </c>
      <c r="GD157" s="512" t="e">
        <f>GD139+GD141+GD146+GD152</f>
        <v>#DIV/0!</v>
      </c>
      <c r="GE157" s="512" t="e">
        <f>GE136+GE138+GE139+GE140+GE141+GE142+GE144+GE146+GE152</f>
        <v>#DIV/0!</v>
      </c>
      <c r="GF157" s="512" t="e">
        <f>GF139+GF141+GF146+GF152</f>
        <v>#DIV/0!</v>
      </c>
      <c r="GG157" s="1166"/>
      <c r="GH157" s="512" t="e">
        <f>GH136+GH138+GH139+GH140+GH141+GH142+GH144+GH146+GH152</f>
        <v>#DIV/0!</v>
      </c>
      <c r="GI157" s="1154" t="e">
        <f>GI139+GI141+GI146+GI152</f>
        <v>#DIV/0!</v>
      </c>
      <c r="GJ157" s="1187"/>
      <c r="GL157" s="81">
        <v>2</v>
      </c>
      <c r="GM157" s="1229" t="s">
        <v>609</v>
      </c>
      <c r="GN157" s="512">
        <f>GN136+GN138+GN139+GN140+GN141+GN142+GN144+GN146+GN152</f>
        <v>0</v>
      </c>
      <c r="GO157" s="512">
        <f>GO136+GO138+GO139+GO140+GO141+GO142+GO144+GO146+GO152</f>
        <v>0</v>
      </c>
      <c r="GP157" s="512" t="e">
        <f>GP139+GP141+GP146+GP152</f>
        <v>#DIV/0!</v>
      </c>
      <c r="GQ157" s="512" t="e">
        <f>GQ136+GQ138+GQ139+GQ140+GQ141+GQ142+GQ144+GQ146+GQ152</f>
        <v>#DIV/0!</v>
      </c>
      <c r="GR157" s="512" t="e">
        <f>GR139+GR141+GR146+GR152</f>
        <v>#DIV/0!</v>
      </c>
      <c r="GS157" s="1166"/>
      <c r="GT157" s="512" t="e">
        <f>GT136+GT138+GT139+GT140+GT141+GT142+GT144+GT146+GT152</f>
        <v>#DIV/0!</v>
      </c>
      <c r="GU157" s="1154" t="e">
        <f>GU139+GU141+GU146+GU152</f>
        <v>#DIV/0!</v>
      </c>
      <c r="GV157" s="1187"/>
    </row>
    <row r="158" spans="2:204" s="1178" customFormat="1" ht="24" customHeight="1">
      <c r="B158" s="81">
        <v>3</v>
      </c>
      <c r="C158" s="1229" t="s">
        <v>610</v>
      </c>
      <c r="D158" s="512">
        <f>D147+D148+D149+D150+D151</f>
        <v>0</v>
      </c>
      <c r="E158" s="512">
        <f>E147+E148+E149+E150+E151</f>
        <v>0</v>
      </c>
      <c r="F158" s="512" t="e">
        <f>F140+F142+F147+F148+F149+F150+F151</f>
        <v>#DIV/0!</v>
      </c>
      <c r="G158" s="512">
        <f>G147+G148+G149+G150+G151</f>
        <v>0</v>
      </c>
      <c r="H158" s="512" t="e">
        <f>H140+H142+H147+H148+H149+H150+H151</f>
        <v>#DIV/0!</v>
      </c>
      <c r="I158" s="1166"/>
      <c r="J158" s="512">
        <f>J147+J148+J149+J150+J151</f>
        <v>0</v>
      </c>
      <c r="K158" s="1154" t="e">
        <f>K140+K142+K147+K148+K149+K150+K151</f>
        <v>#DIV/0!</v>
      </c>
      <c r="L158" s="1187"/>
      <c r="M158" s="1180"/>
      <c r="N158" s="81">
        <v>3</v>
      </c>
      <c r="O158" s="1229" t="s">
        <v>610</v>
      </c>
      <c r="P158" s="512">
        <f>P147+P148+P149+P150+P151</f>
        <v>0</v>
      </c>
      <c r="Q158" s="512">
        <f>Q147+Q148+Q149+Q150+Q151</f>
        <v>0</v>
      </c>
      <c r="R158" s="512" t="e">
        <f>R140+R142+R147+R148+R149+R150+R151</f>
        <v>#DIV/0!</v>
      </c>
      <c r="S158" s="512">
        <f>S147+S148+S149+S150+S151</f>
        <v>0</v>
      </c>
      <c r="T158" s="512" t="e">
        <f>T140+T142+T147+T148+T149+T150+T151</f>
        <v>#DIV/0!</v>
      </c>
      <c r="U158" s="1166"/>
      <c r="V158" s="512">
        <f>V147+V148+V149+V150+V151</f>
        <v>0</v>
      </c>
      <c r="W158" s="1154" t="e">
        <f>W140+W142+W147+W148+W149+W150+W151</f>
        <v>#DIV/0!</v>
      </c>
      <c r="X158" s="1187"/>
      <c r="Z158" s="81">
        <v>3</v>
      </c>
      <c r="AA158" s="1229" t="s">
        <v>610</v>
      </c>
      <c r="AB158" s="512">
        <f>AB147+AB148+AB149+AB150+AB151</f>
        <v>0</v>
      </c>
      <c r="AC158" s="512">
        <f>AC147+AC148+AC149+AC150+AC151</f>
        <v>0</v>
      </c>
      <c r="AD158" s="512" t="e">
        <f>AD140+AD142+AD147+AD148+AD149+AD150+AD151</f>
        <v>#DIV/0!</v>
      </c>
      <c r="AE158" s="512">
        <f>AE147+AE148+AE149+AE150+AE151</f>
        <v>0</v>
      </c>
      <c r="AF158" s="512" t="e">
        <f>AF140+AF142+AF147+AF148+AF149+AF150+AF151</f>
        <v>#DIV/0!</v>
      </c>
      <c r="AG158" s="1166"/>
      <c r="AH158" s="512">
        <f>AH147+AH148+AH149+AH150+AH151</f>
        <v>0</v>
      </c>
      <c r="AI158" s="1154" t="e">
        <f>AI140+AI142+AI147+AI148+AI149+AI150+AI151</f>
        <v>#DIV/0!</v>
      </c>
      <c r="AJ158" s="1187"/>
      <c r="AL158" s="81">
        <v>3</v>
      </c>
      <c r="AM158" s="1229" t="s">
        <v>610</v>
      </c>
      <c r="AN158" s="512">
        <f>AN147+AN148+AN149+AN150+AN151</f>
        <v>0</v>
      </c>
      <c r="AO158" s="512">
        <f>AO147+AO148+AO149+AO150+AO151</f>
        <v>0</v>
      </c>
      <c r="AP158" s="512" t="e">
        <f>AP140+AP142+AP147+AP148+AP149+AP150+AP151</f>
        <v>#DIV/0!</v>
      </c>
      <c r="AQ158" s="512">
        <f>AQ147+AQ148+AQ149+AQ150+AQ151</f>
        <v>0</v>
      </c>
      <c r="AR158" s="512" t="e">
        <f>AR140+AR142+AR147+AR148+AR149+AR150+AR151</f>
        <v>#DIV/0!</v>
      </c>
      <c r="AS158" s="1166"/>
      <c r="AT158" s="512">
        <f>AT147+AT148+AT149+AT150+AT151</f>
        <v>0</v>
      </c>
      <c r="AU158" s="1154" t="e">
        <f>AU140+AU142+AU147+AU148+AU149+AU150+AU151</f>
        <v>#DIV/0!</v>
      </c>
      <c r="AV158" s="1187"/>
      <c r="AX158" s="81">
        <v>3</v>
      </c>
      <c r="AY158" s="1229" t="s">
        <v>610</v>
      </c>
      <c r="AZ158" s="512">
        <f>AZ147+AZ148+AZ149+AZ150+AZ151</f>
        <v>0</v>
      </c>
      <c r="BA158" s="512">
        <f>BA147+BA148+BA149+BA150+BA151</f>
        <v>0</v>
      </c>
      <c r="BB158" s="512" t="e">
        <f>BB140+BB142+BB147+BB148+BB149+BB150+BB151</f>
        <v>#DIV/0!</v>
      </c>
      <c r="BC158" s="512">
        <f>BC147+BC148+BC149+BC150+BC151</f>
        <v>0</v>
      </c>
      <c r="BD158" s="512" t="e">
        <f>BD140+BD142+BD147+BD148+BD149+BD150+BD151</f>
        <v>#DIV/0!</v>
      </c>
      <c r="BE158" s="1166"/>
      <c r="BF158" s="512">
        <f>BF147+BF148+BF149+BF150+BF151</f>
        <v>0</v>
      </c>
      <c r="BG158" s="1154" t="e">
        <f>BG140+BG142+BG147+BG148+BG149+BG150+BG151</f>
        <v>#DIV/0!</v>
      </c>
      <c r="BH158" s="1187"/>
      <c r="BJ158" s="81">
        <v>3</v>
      </c>
      <c r="BK158" s="1229" t="s">
        <v>610</v>
      </c>
      <c r="BL158" s="512">
        <f>BL147+BL148+BL149+BL150+BL151</f>
        <v>0</v>
      </c>
      <c r="BM158" s="512">
        <f>BM147+BM148+BM149+BM150+BM151</f>
        <v>0</v>
      </c>
      <c r="BN158" s="512" t="e">
        <f>BN140+BN142+BN147+BN148+BN149+BN150+BN151</f>
        <v>#DIV/0!</v>
      </c>
      <c r="BO158" s="512">
        <f>BO147+BO148+BO149+BO150+BO151</f>
        <v>0</v>
      </c>
      <c r="BP158" s="512" t="e">
        <f>BP140+BP142+BP147+BP148+BP149+BP150+BP151</f>
        <v>#DIV/0!</v>
      </c>
      <c r="BQ158" s="1166"/>
      <c r="BR158" s="512">
        <f>BR147+BR148+BR149+BR150+BR151</f>
        <v>0</v>
      </c>
      <c r="BS158" s="1154" t="e">
        <f>BS140+BS142+BS147+BS148+BS149+BS150+BS151</f>
        <v>#DIV/0!</v>
      </c>
      <c r="BT158" s="1187"/>
      <c r="BV158" s="81">
        <v>3</v>
      </c>
      <c r="BW158" s="1229" t="s">
        <v>610</v>
      </c>
      <c r="BX158" s="512">
        <f>BX147+BX148+BX149+BX150+BX151</f>
        <v>0</v>
      </c>
      <c r="BY158" s="512">
        <f>BY147+BY148+BY149+BY150+BY151</f>
        <v>0</v>
      </c>
      <c r="BZ158" s="512" t="e">
        <f>BZ140+BZ142+BZ147+BZ148+BZ149+BZ150+BZ151</f>
        <v>#DIV/0!</v>
      </c>
      <c r="CA158" s="512">
        <f>CA147+CA148+CA149+CA150+CA151</f>
        <v>0</v>
      </c>
      <c r="CB158" s="512" t="e">
        <f>CB140+CB142+CB147+CB148+CB149+CB150+CB151</f>
        <v>#DIV/0!</v>
      </c>
      <c r="CC158" s="1166"/>
      <c r="CD158" s="512">
        <f>CD147+CD148+CD149+CD150+CD151</f>
        <v>0</v>
      </c>
      <c r="CE158" s="1154" t="e">
        <f>CE140+CE142+CE147+CE148+CE149+CE150+CE151</f>
        <v>#DIV/0!</v>
      </c>
      <c r="CF158" s="1187"/>
      <c r="CH158" s="81">
        <v>3</v>
      </c>
      <c r="CI158" s="1229" t="s">
        <v>610</v>
      </c>
      <c r="CJ158" s="1281">
        <f>CJ147+CJ148+CJ149+CJ150+CJ151</f>
        <v>0</v>
      </c>
      <c r="CK158" s="1281">
        <f>CK147+CK148+CK149+CK150+CK151</f>
        <v>0</v>
      </c>
      <c r="CL158" s="1281" t="e">
        <f>CL140+CL142+CL147+CL148+CL149+CL150+CL151</f>
        <v>#DIV/0!</v>
      </c>
      <c r="CM158" s="1281">
        <f>CM147+CM148+CM149+CM150+CM151</f>
        <v>0</v>
      </c>
      <c r="CN158" s="1281" t="e">
        <f>CN140+CN142+CN147+CN148+CN149+CN150+CN151</f>
        <v>#DIV/0!</v>
      </c>
      <c r="CO158" s="1192"/>
      <c r="CP158" s="1281">
        <f>CP147+CP148+CP149+CP150+CP151</f>
        <v>0</v>
      </c>
      <c r="CQ158" s="1282" t="e">
        <f>CQ140+CQ142+CQ147+CQ148+CQ149+CQ150+CQ151</f>
        <v>#DIV/0!</v>
      </c>
      <c r="CR158" s="1187"/>
      <c r="CT158" s="81">
        <v>3</v>
      </c>
      <c r="CU158" s="1229" t="s">
        <v>610</v>
      </c>
      <c r="CV158" s="512">
        <f>CV147+CV148+CV149+CV150+CV151</f>
        <v>0</v>
      </c>
      <c r="CW158" s="512">
        <f>CW147+CW148+CW149+CW150+CW151</f>
        <v>0</v>
      </c>
      <c r="CX158" s="512" t="e">
        <f>CX140+CX142+CX147+CX148+CX149+CX150+CX151</f>
        <v>#DIV/0!</v>
      </c>
      <c r="CY158" s="512">
        <f>CY147+CY148+CY149+CY150+CY151</f>
        <v>0</v>
      </c>
      <c r="CZ158" s="512" t="e">
        <f>CZ140+CZ142+CZ147+CZ148+CZ149+CZ150+CZ151</f>
        <v>#DIV/0!</v>
      </c>
      <c r="DA158" s="1166"/>
      <c r="DB158" s="512">
        <f>DB147+DB148+DB149+DB150+DB151</f>
        <v>0</v>
      </c>
      <c r="DC158" s="1154" t="e">
        <f>DC140+DC142+DC147+DC148+DC149+DC150+DC151</f>
        <v>#DIV/0!</v>
      </c>
      <c r="DD158" s="1187"/>
      <c r="DF158" s="81">
        <v>3</v>
      </c>
      <c r="DG158" s="1229" t="s">
        <v>610</v>
      </c>
      <c r="DH158" s="512">
        <f>DH147+DH148+DH149+DH150+DH151</f>
        <v>0</v>
      </c>
      <c r="DI158" s="512">
        <f>DI147+DI148+DI149+DI150+DI151</f>
        <v>0</v>
      </c>
      <c r="DJ158" s="512" t="e">
        <f>DJ140+DJ142+DJ147+DJ148+DJ149+DJ150+DJ151</f>
        <v>#DIV/0!</v>
      </c>
      <c r="DK158" s="512">
        <f>DK147+DK148+DK149+DK150+DK151</f>
        <v>0</v>
      </c>
      <c r="DL158" s="512" t="e">
        <f>DL140+DL142+DL147+DL148+DL149+DL150+DL151</f>
        <v>#DIV/0!</v>
      </c>
      <c r="DM158" s="1166"/>
      <c r="DN158" s="512">
        <f>DN147+DN148+DN149+DN150+DN151</f>
        <v>0</v>
      </c>
      <c r="DO158" s="1154" t="e">
        <f>DO140+DO142+DO147+DO148+DO149+DO150+DO151</f>
        <v>#DIV/0!</v>
      </c>
      <c r="DP158" s="1187"/>
      <c r="DR158" s="81">
        <v>3</v>
      </c>
      <c r="DS158" s="1229" t="s">
        <v>610</v>
      </c>
      <c r="DT158" s="512">
        <f>DT147+DT148+DT149+DT150+DT151</f>
        <v>0</v>
      </c>
      <c r="DU158" s="512">
        <f>DU147+DU148+DU149+DU150+DU151</f>
        <v>0</v>
      </c>
      <c r="DV158" s="512" t="e">
        <f>DV140+DV142+DV147+DV148+DV149+DV150+DV151</f>
        <v>#DIV/0!</v>
      </c>
      <c r="DW158" s="512">
        <f>DW147+DW148+DW149+DW150+DW151</f>
        <v>0</v>
      </c>
      <c r="DX158" s="512" t="e">
        <f>DX140+DX142+DX147+DX148+DX149+DX150+DX151</f>
        <v>#DIV/0!</v>
      </c>
      <c r="DY158" s="1166"/>
      <c r="DZ158" s="512">
        <f>DZ147+DZ148+DZ149+DZ150+DZ151</f>
        <v>0</v>
      </c>
      <c r="EA158" s="1154" t="e">
        <f>EA140+EA142+EA147+EA148+EA149+EA150+EA151</f>
        <v>#DIV/0!</v>
      </c>
      <c r="EB158" s="1187"/>
      <c r="ED158" s="81">
        <v>3</v>
      </c>
      <c r="EE158" s="1229" t="s">
        <v>610</v>
      </c>
      <c r="EF158" s="512">
        <f>EF147+EF148+EF149+EF150+EF151</f>
        <v>0</v>
      </c>
      <c r="EG158" s="512">
        <f>EG147+EG148+EG149+EG150+EG151</f>
        <v>0</v>
      </c>
      <c r="EH158" s="512" t="e">
        <f>EH140+EH142+EH147+EH148+EH149+EH150+EH151</f>
        <v>#DIV/0!</v>
      </c>
      <c r="EI158" s="512">
        <f>EI147+EI148+EI149+EI150+EI151</f>
        <v>0</v>
      </c>
      <c r="EJ158" s="512" t="e">
        <f>EJ140+EJ142+EJ147+EJ148+EJ149+EJ150+EJ151</f>
        <v>#DIV/0!</v>
      </c>
      <c r="EK158" s="1166"/>
      <c r="EL158" s="512">
        <f>EL147+EL148+EL149+EL150+EL151</f>
        <v>0</v>
      </c>
      <c r="EM158" s="1154" t="e">
        <f>EM140+EM142+EM147+EM148+EM149+EM150+EM151</f>
        <v>#DIV/0!</v>
      </c>
      <c r="EN158" s="1187"/>
      <c r="EP158" s="81">
        <v>3</v>
      </c>
      <c r="EQ158" s="1229" t="s">
        <v>610</v>
      </c>
      <c r="ER158" s="512">
        <f>ER147+ER148+ER149+ER150+ER151</f>
        <v>0</v>
      </c>
      <c r="ES158" s="512">
        <f>ES147+ES148+ES149+ES150+ES151</f>
        <v>0</v>
      </c>
      <c r="ET158" s="512" t="e">
        <f>ET140+ET142+ET147+ET148+ET149+ET150+ET151</f>
        <v>#DIV/0!</v>
      </c>
      <c r="EU158" s="512">
        <f>EU147+EU148+EU149+EU150+EU151</f>
        <v>0</v>
      </c>
      <c r="EV158" s="512" t="e">
        <f>EV140+EV142+EV147+EV148+EV149+EV150+EV151</f>
        <v>#DIV/0!</v>
      </c>
      <c r="EW158" s="1166"/>
      <c r="EX158" s="512">
        <f>EX147+EX148+EX149+EX150+EX151</f>
        <v>0</v>
      </c>
      <c r="EY158" s="1154" t="e">
        <f>EY140+EY142+EY147+EY148+EY149+EY150+EY151</f>
        <v>#DIV/0!</v>
      </c>
      <c r="EZ158" s="1187"/>
      <c r="FB158" s="81">
        <v>3</v>
      </c>
      <c r="FC158" s="1229" t="s">
        <v>610</v>
      </c>
      <c r="FD158" s="512">
        <f>FD147+FD148+FD149+FD150+FD151</f>
        <v>0</v>
      </c>
      <c r="FE158" s="512">
        <f>FE147+FE148+FE149+FE150+FE151</f>
        <v>0</v>
      </c>
      <c r="FF158" s="512" t="e">
        <f>FF140+FF142+FF147+FF148+FF149+FF150+FF151</f>
        <v>#DIV/0!</v>
      </c>
      <c r="FG158" s="512">
        <f>FG147+FG148+FG149+FG150+FG151</f>
        <v>0</v>
      </c>
      <c r="FH158" s="512" t="e">
        <f>FH140+FH142+FH147+FH148+FH149+FH150+FH151</f>
        <v>#DIV/0!</v>
      </c>
      <c r="FI158" s="1166"/>
      <c r="FJ158" s="512">
        <f>FJ147+FJ148+FJ149+FJ150+FJ151</f>
        <v>0</v>
      </c>
      <c r="FK158" s="1154" t="e">
        <f>FK140+FK142+FK147+FK148+FK149+FK150+FK151</f>
        <v>#DIV/0!</v>
      </c>
      <c r="FL158" s="1187"/>
      <c r="FN158" s="81">
        <v>3</v>
      </c>
      <c r="FO158" s="1229" t="s">
        <v>610</v>
      </c>
      <c r="FP158" s="512">
        <f>FP147+FP148+FP149+FP150+FP151</f>
        <v>0</v>
      </c>
      <c r="FQ158" s="512">
        <f>FQ147+FQ148+FQ149+FQ150+FQ151</f>
        <v>0</v>
      </c>
      <c r="FR158" s="512" t="e">
        <f>FR140+FR142+FR147+FR148+FR149+FR150+FR151</f>
        <v>#DIV/0!</v>
      </c>
      <c r="FS158" s="512">
        <f>FS147+FS148+FS149+FS150+FS151</f>
        <v>0</v>
      </c>
      <c r="FT158" s="512" t="e">
        <f>FT140+FT142+FT147+FT148+FT149+FT150+FT151</f>
        <v>#DIV/0!</v>
      </c>
      <c r="FU158" s="1166"/>
      <c r="FV158" s="512">
        <f>FV147+FV148+FV149+FV150+FV151</f>
        <v>0</v>
      </c>
      <c r="FW158" s="1154" t="e">
        <f>FW140+FW142+FW147+FW148+FW149+FW150+FW151</f>
        <v>#DIV/0!</v>
      </c>
      <c r="FX158" s="1187"/>
      <c r="FZ158" s="81">
        <v>3</v>
      </c>
      <c r="GA158" s="1229" t="s">
        <v>610</v>
      </c>
      <c r="GB158" s="512">
        <f>GB147+GB148+GB149+GB150+GB151</f>
        <v>0</v>
      </c>
      <c r="GC158" s="512">
        <f>GC147+GC148+GC149+GC150+GC151</f>
        <v>0</v>
      </c>
      <c r="GD158" s="512" t="e">
        <f>GD140+GD142+GD147+GD148+GD149+GD150+GD151</f>
        <v>#DIV/0!</v>
      </c>
      <c r="GE158" s="512">
        <f>GE147+GE148+GE149+GE150+GE151</f>
        <v>0</v>
      </c>
      <c r="GF158" s="512" t="e">
        <f>GF140+GF142+GF147+GF148+GF149+GF150+GF151</f>
        <v>#DIV/0!</v>
      </c>
      <c r="GG158" s="1166"/>
      <c r="GH158" s="512">
        <f>GH147+GH148+GH149+GH150+GH151</f>
        <v>0</v>
      </c>
      <c r="GI158" s="1154" t="e">
        <f>GI140+GI142+GI147+GI148+GI149+GI150+GI151</f>
        <v>#DIV/0!</v>
      </c>
      <c r="GJ158" s="1187"/>
      <c r="GL158" s="81">
        <v>3</v>
      </c>
      <c r="GM158" s="1229" t="s">
        <v>610</v>
      </c>
      <c r="GN158" s="512">
        <f>GN147+GN148+GN149+GN150+GN151</f>
        <v>0</v>
      </c>
      <c r="GO158" s="512">
        <f>GO147+GO148+GO149+GO150+GO151</f>
        <v>0</v>
      </c>
      <c r="GP158" s="512" t="e">
        <f>GP140+GP142+GP147+GP148+GP149+GP150+GP151</f>
        <v>#DIV/0!</v>
      </c>
      <c r="GQ158" s="512">
        <f>GQ147+GQ148+GQ149+GQ150+GQ151</f>
        <v>0</v>
      </c>
      <c r="GR158" s="512" t="e">
        <f>GR140+GR142+GR147+GR148+GR149+GR150+GR151</f>
        <v>#DIV/0!</v>
      </c>
      <c r="GS158" s="1166"/>
      <c r="GT158" s="512">
        <f>GT147+GT148+GT149+GT150+GT151</f>
        <v>0</v>
      </c>
      <c r="GU158" s="1154" t="e">
        <f>GU140+GU142+GU147+GU148+GU149+GU150+GU151</f>
        <v>#DIV/0!</v>
      </c>
      <c r="GV158" s="1187"/>
    </row>
    <row r="159" spans="2:204" s="1178" customFormat="1" ht="15" customHeight="1" thickBot="1">
      <c r="B159" s="238">
        <v>4</v>
      </c>
      <c r="C159" s="1230" t="s">
        <v>611</v>
      </c>
      <c r="D159" s="513">
        <f>D145</f>
        <v>0</v>
      </c>
      <c r="E159" s="513">
        <f>E145</f>
        <v>0</v>
      </c>
      <c r="F159" s="513" t="e">
        <f>F136+F138+F144+F145</f>
        <v>#DIV/0!</v>
      </c>
      <c r="G159" s="513">
        <f>G145</f>
        <v>0</v>
      </c>
      <c r="H159" s="513" t="e">
        <f>H136+H138+H144+H145</f>
        <v>#DIV/0!</v>
      </c>
      <c r="I159" s="1167"/>
      <c r="J159" s="513">
        <f>J145</f>
        <v>0</v>
      </c>
      <c r="K159" s="1155" t="e">
        <f>K136+K138+K144+K145</f>
        <v>#DIV/0!</v>
      </c>
      <c r="L159" s="1187"/>
      <c r="M159" s="1180"/>
      <c r="N159" s="238">
        <v>4</v>
      </c>
      <c r="O159" s="1230" t="s">
        <v>611</v>
      </c>
      <c r="P159" s="513">
        <f>P145</f>
        <v>0</v>
      </c>
      <c r="Q159" s="513">
        <f>Q145</f>
        <v>0</v>
      </c>
      <c r="R159" s="513" t="e">
        <f>R136+R138+R144+R145</f>
        <v>#DIV/0!</v>
      </c>
      <c r="S159" s="513">
        <f>S145</f>
        <v>0</v>
      </c>
      <c r="T159" s="513" t="e">
        <f>T136+T138+T144+T145</f>
        <v>#DIV/0!</v>
      </c>
      <c r="U159" s="1167"/>
      <c r="V159" s="513">
        <f>V145</f>
        <v>0</v>
      </c>
      <c r="W159" s="1155" t="e">
        <f>W136+W138+W144+W145</f>
        <v>#DIV/0!</v>
      </c>
      <c r="X159" s="1187"/>
      <c r="Z159" s="238">
        <v>4</v>
      </c>
      <c r="AA159" s="1230" t="s">
        <v>611</v>
      </c>
      <c r="AB159" s="513">
        <f>AB145</f>
        <v>0</v>
      </c>
      <c r="AC159" s="513">
        <f>AC145</f>
        <v>0</v>
      </c>
      <c r="AD159" s="513" t="e">
        <f>AD136+AD138+AD144+AD145</f>
        <v>#DIV/0!</v>
      </c>
      <c r="AE159" s="513">
        <f>AE145</f>
        <v>0</v>
      </c>
      <c r="AF159" s="513" t="e">
        <f>AF136+AF138+AF144+AF145</f>
        <v>#DIV/0!</v>
      </c>
      <c r="AG159" s="1167"/>
      <c r="AH159" s="513">
        <f>AH145</f>
        <v>0</v>
      </c>
      <c r="AI159" s="1155" t="e">
        <f>AI136+AI138+AI144+AI145</f>
        <v>#DIV/0!</v>
      </c>
      <c r="AJ159" s="1187"/>
      <c r="AL159" s="238">
        <v>4</v>
      </c>
      <c r="AM159" s="1230" t="s">
        <v>611</v>
      </c>
      <c r="AN159" s="513">
        <f>AN145</f>
        <v>0</v>
      </c>
      <c r="AO159" s="513">
        <f>AO145</f>
        <v>0</v>
      </c>
      <c r="AP159" s="513" t="e">
        <f>AP136+AP138+AP144+AP145</f>
        <v>#DIV/0!</v>
      </c>
      <c r="AQ159" s="513">
        <f>AQ145</f>
        <v>0</v>
      </c>
      <c r="AR159" s="513" t="e">
        <f>AR136+AR138+AR144+AR145</f>
        <v>#DIV/0!</v>
      </c>
      <c r="AS159" s="1167"/>
      <c r="AT159" s="513">
        <f>AT145</f>
        <v>0</v>
      </c>
      <c r="AU159" s="1155" t="e">
        <f>AU136+AU138+AU144+AU145</f>
        <v>#DIV/0!</v>
      </c>
      <c r="AV159" s="1187"/>
      <c r="AX159" s="238">
        <v>4</v>
      </c>
      <c r="AY159" s="1230" t="s">
        <v>611</v>
      </c>
      <c r="AZ159" s="513">
        <f>AZ145</f>
        <v>0</v>
      </c>
      <c r="BA159" s="513">
        <f>BA145</f>
        <v>0</v>
      </c>
      <c r="BB159" s="513" t="e">
        <f>BB136+BB138+BB144+BB145</f>
        <v>#DIV/0!</v>
      </c>
      <c r="BC159" s="513">
        <f>BC145</f>
        <v>0</v>
      </c>
      <c r="BD159" s="513" t="e">
        <f>BD136+BD138+BD144+BD145</f>
        <v>#DIV/0!</v>
      </c>
      <c r="BE159" s="1167"/>
      <c r="BF159" s="513">
        <f>BF145</f>
        <v>0</v>
      </c>
      <c r="BG159" s="1155" t="e">
        <f>BG136+BG138+BG144+BG145</f>
        <v>#DIV/0!</v>
      </c>
      <c r="BH159" s="1187"/>
      <c r="BJ159" s="238">
        <v>4</v>
      </c>
      <c r="BK159" s="1230" t="s">
        <v>611</v>
      </c>
      <c r="BL159" s="513">
        <f>BL145</f>
        <v>0</v>
      </c>
      <c r="BM159" s="513">
        <f>BM145</f>
        <v>0</v>
      </c>
      <c r="BN159" s="513" t="e">
        <f>BN136+BN138+BN144+BN145</f>
        <v>#DIV/0!</v>
      </c>
      <c r="BO159" s="513">
        <f>BO145</f>
        <v>0</v>
      </c>
      <c r="BP159" s="513" t="e">
        <f>BP136+BP138+BP144+BP145</f>
        <v>#DIV/0!</v>
      </c>
      <c r="BQ159" s="1167"/>
      <c r="BR159" s="513">
        <f>BR145</f>
        <v>0</v>
      </c>
      <c r="BS159" s="1155" t="e">
        <f>BS136+BS138+BS144+BS145</f>
        <v>#DIV/0!</v>
      </c>
      <c r="BT159" s="1187"/>
      <c r="BV159" s="238">
        <v>4</v>
      </c>
      <c r="BW159" s="1230" t="s">
        <v>611</v>
      </c>
      <c r="BX159" s="513">
        <f>BX145</f>
        <v>0</v>
      </c>
      <c r="BY159" s="513">
        <f>BY145</f>
        <v>0</v>
      </c>
      <c r="BZ159" s="513" t="e">
        <f>BZ136+BZ138+BZ144+BZ145</f>
        <v>#DIV/0!</v>
      </c>
      <c r="CA159" s="513">
        <f>CA145</f>
        <v>0</v>
      </c>
      <c r="CB159" s="513" t="e">
        <f>CB136+CB138+CB144+CB145</f>
        <v>#DIV/0!</v>
      </c>
      <c r="CC159" s="1167"/>
      <c r="CD159" s="513">
        <f>CD145</f>
        <v>0</v>
      </c>
      <c r="CE159" s="1155" t="e">
        <f>CE136+CE138+CE144+CE145</f>
        <v>#DIV/0!</v>
      </c>
      <c r="CF159" s="1187"/>
      <c r="CH159" s="238">
        <v>4</v>
      </c>
      <c r="CI159" s="1230" t="s">
        <v>611</v>
      </c>
      <c r="CJ159" s="1283">
        <f>CJ145</f>
        <v>0</v>
      </c>
      <c r="CK159" s="1283">
        <f>CK145</f>
        <v>0</v>
      </c>
      <c r="CL159" s="1283" t="e">
        <f>CL136+CL138+CL144+CL145</f>
        <v>#DIV/0!</v>
      </c>
      <c r="CM159" s="1283">
        <f>CM145</f>
        <v>0</v>
      </c>
      <c r="CN159" s="1283" t="e">
        <f>CN136+CN138+CN144+CN145</f>
        <v>#DIV/0!</v>
      </c>
      <c r="CO159" s="1284"/>
      <c r="CP159" s="1283">
        <f>CP145</f>
        <v>0</v>
      </c>
      <c r="CQ159" s="1285" t="e">
        <f>CQ136+CQ138+CQ144+CQ145</f>
        <v>#DIV/0!</v>
      </c>
      <c r="CR159" s="1187"/>
      <c r="CT159" s="238">
        <v>4</v>
      </c>
      <c r="CU159" s="1230" t="s">
        <v>611</v>
      </c>
      <c r="CV159" s="513">
        <f>CV145</f>
        <v>0</v>
      </c>
      <c r="CW159" s="513">
        <f>CW145</f>
        <v>0</v>
      </c>
      <c r="CX159" s="513" t="e">
        <f>CX136+CX138+CX144+CX145</f>
        <v>#DIV/0!</v>
      </c>
      <c r="CY159" s="513">
        <f>CY145</f>
        <v>0</v>
      </c>
      <c r="CZ159" s="513" t="e">
        <f>CZ136+CZ138+CZ144+CZ145</f>
        <v>#DIV/0!</v>
      </c>
      <c r="DA159" s="1167"/>
      <c r="DB159" s="513">
        <f>DB145</f>
        <v>0</v>
      </c>
      <c r="DC159" s="1155" t="e">
        <f>DC136+DC138+DC144+DC145</f>
        <v>#DIV/0!</v>
      </c>
      <c r="DD159" s="1187"/>
      <c r="DF159" s="238">
        <v>4</v>
      </c>
      <c r="DG159" s="1230" t="s">
        <v>611</v>
      </c>
      <c r="DH159" s="513">
        <f>DH145</f>
        <v>0</v>
      </c>
      <c r="DI159" s="513">
        <f>DI145</f>
        <v>0</v>
      </c>
      <c r="DJ159" s="513" t="e">
        <f>DJ136+DJ138+DJ144+DJ145</f>
        <v>#DIV/0!</v>
      </c>
      <c r="DK159" s="513">
        <f>DK145</f>
        <v>0</v>
      </c>
      <c r="DL159" s="513" t="e">
        <f>DL136+DL138+DL144+DL145</f>
        <v>#DIV/0!</v>
      </c>
      <c r="DM159" s="1167"/>
      <c r="DN159" s="513">
        <f>DN145</f>
        <v>0</v>
      </c>
      <c r="DO159" s="1155" t="e">
        <f>DO136+DO138+DO144+DO145</f>
        <v>#DIV/0!</v>
      </c>
      <c r="DP159" s="1187"/>
      <c r="DR159" s="238">
        <v>4</v>
      </c>
      <c r="DS159" s="1230" t="s">
        <v>611</v>
      </c>
      <c r="DT159" s="513">
        <f>DT145</f>
        <v>0</v>
      </c>
      <c r="DU159" s="513">
        <f>DU145</f>
        <v>0</v>
      </c>
      <c r="DV159" s="513" t="e">
        <f>DV136+DV138+DV144+DV145</f>
        <v>#DIV/0!</v>
      </c>
      <c r="DW159" s="513">
        <f>DW145</f>
        <v>0</v>
      </c>
      <c r="DX159" s="513" t="e">
        <f>DX136+DX138+DX144+DX145</f>
        <v>#DIV/0!</v>
      </c>
      <c r="DY159" s="1167"/>
      <c r="DZ159" s="513">
        <f>DZ145</f>
        <v>0</v>
      </c>
      <c r="EA159" s="1155" t="e">
        <f>EA136+EA138+EA144+EA145</f>
        <v>#DIV/0!</v>
      </c>
      <c r="EB159" s="1187"/>
      <c r="ED159" s="238">
        <v>4</v>
      </c>
      <c r="EE159" s="1230" t="s">
        <v>611</v>
      </c>
      <c r="EF159" s="513">
        <f>EF145</f>
        <v>0</v>
      </c>
      <c r="EG159" s="513">
        <f>EG145</f>
        <v>0</v>
      </c>
      <c r="EH159" s="513" t="e">
        <f>EH136+EH138+EH144+EH145</f>
        <v>#DIV/0!</v>
      </c>
      <c r="EI159" s="513">
        <f>EI145</f>
        <v>0</v>
      </c>
      <c r="EJ159" s="513" t="e">
        <f>EJ136+EJ138+EJ144+EJ145</f>
        <v>#DIV/0!</v>
      </c>
      <c r="EK159" s="1167"/>
      <c r="EL159" s="513">
        <f>EL145</f>
        <v>0</v>
      </c>
      <c r="EM159" s="1155" t="e">
        <f>EM136+EM138+EM144+EM145</f>
        <v>#DIV/0!</v>
      </c>
      <c r="EN159" s="1187"/>
      <c r="EP159" s="238">
        <v>4</v>
      </c>
      <c r="EQ159" s="1230" t="s">
        <v>611</v>
      </c>
      <c r="ER159" s="513">
        <f>ER145</f>
        <v>0</v>
      </c>
      <c r="ES159" s="513">
        <f>ES145</f>
        <v>0</v>
      </c>
      <c r="ET159" s="513" t="e">
        <f>ET136+ET138+ET144+ET145</f>
        <v>#DIV/0!</v>
      </c>
      <c r="EU159" s="513">
        <f>EU145</f>
        <v>0</v>
      </c>
      <c r="EV159" s="513" t="e">
        <f>EV136+EV138+EV144+EV145</f>
        <v>#DIV/0!</v>
      </c>
      <c r="EW159" s="1167"/>
      <c r="EX159" s="513">
        <f>EX145</f>
        <v>0</v>
      </c>
      <c r="EY159" s="1155" t="e">
        <f>EY136+EY138+EY144+EY145</f>
        <v>#DIV/0!</v>
      </c>
      <c r="EZ159" s="1187"/>
      <c r="FB159" s="238">
        <v>4</v>
      </c>
      <c r="FC159" s="1230" t="s">
        <v>611</v>
      </c>
      <c r="FD159" s="513">
        <f>FD145</f>
        <v>0</v>
      </c>
      <c r="FE159" s="513">
        <f>FE145</f>
        <v>0</v>
      </c>
      <c r="FF159" s="513" t="e">
        <f>FF136+FF138+FF144+FF145</f>
        <v>#DIV/0!</v>
      </c>
      <c r="FG159" s="513">
        <f>FG145</f>
        <v>0</v>
      </c>
      <c r="FH159" s="513" t="e">
        <f>FH136+FH138+FH144+FH145</f>
        <v>#DIV/0!</v>
      </c>
      <c r="FI159" s="1167"/>
      <c r="FJ159" s="513">
        <f>FJ145</f>
        <v>0</v>
      </c>
      <c r="FK159" s="1155" t="e">
        <f>FK136+FK138+FK144+FK145</f>
        <v>#DIV/0!</v>
      </c>
      <c r="FL159" s="1187"/>
      <c r="FN159" s="238">
        <v>4</v>
      </c>
      <c r="FO159" s="1230" t="s">
        <v>611</v>
      </c>
      <c r="FP159" s="513">
        <f>FP145</f>
        <v>0</v>
      </c>
      <c r="FQ159" s="513">
        <f>FQ145</f>
        <v>0</v>
      </c>
      <c r="FR159" s="513" t="e">
        <f>FR136+FR138+FR144+FR145</f>
        <v>#DIV/0!</v>
      </c>
      <c r="FS159" s="513">
        <f>FS145</f>
        <v>0</v>
      </c>
      <c r="FT159" s="513" t="e">
        <f>FT136+FT138+FT144+FT145</f>
        <v>#DIV/0!</v>
      </c>
      <c r="FU159" s="1167"/>
      <c r="FV159" s="513">
        <f>FV145</f>
        <v>0</v>
      </c>
      <c r="FW159" s="1155" t="e">
        <f>FW136+FW138+FW144+FW145</f>
        <v>#DIV/0!</v>
      </c>
      <c r="FX159" s="1187"/>
      <c r="FZ159" s="238">
        <v>4</v>
      </c>
      <c r="GA159" s="1230" t="s">
        <v>611</v>
      </c>
      <c r="GB159" s="513">
        <f>GB145</f>
        <v>0</v>
      </c>
      <c r="GC159" s="513">
        <f>GC145</f>
        <v>0</v>
      </c>
      <c r="GD159" s="513" t="e">
        <f>GD136+GD138+GD144+GD145</f>
        <v>#DIV/0!</v>
      </c>
      <c r="GE159" s="513">
        <f>GE145</f>
        <v>0</v>
      </c>
      <c r="GF159" s="513" t="e">
        <f>GF136+GF138+GF144+GF145</f>
        <v>#DIV/0!</v>
      </c>
      <c r="GG159" s="1167"/>
      <c r="GH159" s="513">
        <f>GH145</f>
        <v>0</v>
      </c>
      <c r="GI159" s="1155" t="e">
        <f>GI136+GI138+GI144+GI145</f>
        <v>#DIV/0!</v>
      </c>
      <c r="GJ159" s="1187"/>
      <c r="GL159" s="238">
        <v>4</v>
      </c>
      <c r="GM159" s="1230" t="s">
        <v>611</v>
      </c>
      <c r="GN159" s="513">
        <f>GN145</f>
        <v>0</v>
      </c>
      <c r="GO159" s="513">
        <f>GO145</f>
        <v>0</v>
      </c>
      <c r="GP159" s="513" t="e">
        <f>GP136+GP138+GP144+GP145</f>
        <v>#DIV/0!</v>
      </c>
      <c r="GQ159" s="513">
        <f>GQ145</f>
        <v>0</v>
      </c>
      <c r="GR159" s="513" t="e">
        <f>GR136+GR138+GR144+GR145</f>
        <v>#DIV/0!</v>
      </c>
      <c r="GS159" s="1167"/>
      <c r="GT159" s="513">
        <f>GT145</f>
        <v>0</v>
      </c>
      <c r="GU159" s="1155" t="e">
        <f>GU136+GU138+GU144+GU145</f>
        <v>#DIV/0!</v>
      </c>
      <c r="GV159" s="1187"/>
    </row>
    <row r="160" spans="2:204" s="1178" customFormat="1" ht="15" customHeight="1" thickBot="1">
      <c r="B160" s="84"/>
      <c r="C160" s="1231" t="s">
        <v>606</v>
      </c>
      <c r="D160" s="1152">
        <f>SUM(D156:D158)</f>
        <v>0</v>
      </c>
      <c r="E160" s="1151">
        <f>SUM(E156:E158)</f>
        <v>0</v>
      </c>
      <c r="F160" s="1152" t="e">
        <f>SUM(F156:F158)</f>
        <v>#DIV/0!</v>
      </c>
      <c r="G160" s="858" t="e">
        <f>SUM(G156:G158)</f>
        <v>#DIV/0!</v>
      </c>
      <c r="H160" s="858" t="e">
        <f>SUM(H156:H158)</f>
        <v>#DIV/0!</v>
      </c>
      <c r="I160" s="1168"/>
      <c r="J160" s="858" t="e">
        <f>SUM(J156:J158)</f>
        <v>#DIV/0!</v>
      </c>
      <c r="K160" s="859" t="e">
        <f>SUM(K156:K158)</f>
        <v>#DIV/0!</v>
      </c>
      <c r="L160" s="1187"/>
      <c r="M160" s="1180"/>
      <c r="N160" s="69"/>
      <c r="O160" s="1231" t="s">
        <v>606</v>
      </c>
      <c r="P160" s="1152">
        <f>SUM(P156:P158)</f>
        <v>0</v>
      </c>
      <c r="Q160" s="1151">
        <f>SUM(Q156:Q158)</f>
        <v>0</v>
      </c>
      <c r="R160" s="1152" t="e">
        <f>SUM(R156:R158)</f>
        <v>#DIV/0!</v>
      </c>
      <c r="S160" s="858" t="e">
        <f>SUM(S156:S158)</f>
        <v>#DIV/0!</v>
      </c>
      <c r="T160" s="858" t="e">
        <f>SUM(T156:T158)</f>
        <v>#DIV/0!</v>
      </c>
      <c r="U160" s="1168"/>
      <c r="V160" s="858" t="e">
        <f>SUM(V156:V158)</f>
        <v>#DIV/0!</v>
      </c>
      <c r="W160" s="859" t="e">
        <f>SUM(W156:W158)</f>
        <v>#DIV/0!</v>
      </c>
      <c r="X160" s="1187"/>
      <c r="Z160" s="69"/>
      <c r="AA160" s="1231" t="s">
        <v>606</v>
      </c>
      <c r="AB160" s="1152">
        <f>SUM(AB156:AB158)</f>
        <v>0</v>
      </c>
      <c r="AC160" s="1151">
        <f>SUM(AC156:AC158)</f>
        <v>0</v>
      </c>
      <c r="AD160" s="1152" t="e">
        <f>SUM(AD156:AD158)</f>
        <v>#DIV/0!</v>
      </c>
      <c r="AE160" s="858" t="e">
        <f>SUM(AE156:AE158)</f>
        <v>#DIV/0!</v>
      </c>
      <c r="AF160" s="858" t="e">
        <f>SUM(AF156:AF158)</f>
        <v>#DIV/0!</v>
      </c>
      <c r="AG160" s="1168"/>
      <c r="AH160" s="858" t="e">
        <f>SUM(AH156:AH158)</f>
        <v>#DIV/0!</v>
      </c>
      <c r="AI160" s="859" t="e">
        <f>SUM(AI156:AI158)</f>
        <v>#DIV/0!</v>
      </c>
      <c r="AJ160" s="1187"/>
      <c r="AL160" s="69"/>
      <c r="AM160" s="1231" t="s">
        <v>606</v>
      </c>
      <c r="AN160" s="1152">
        <f>SUM(AN156:AN158)</f>
        <v>0</v>
      </c>
      <c r="AO160" s="1151">
        <f>SUM(AO156:AO158)</f>
        <v>0</v>
      </c>
      <c r="AP160" s="1152" t="e">
        <f>SUM(AP156:AP158)</f>
        <v>#DIV/0!</v>
      </c>
      <c r="AQ160" s="858" t="e">
        <f>SUM(AQ156:AQ158)</f>
        <v>#DIV/0!</v>
      </c>
      <c r="AR160" s="858" t="e">
        <f>SUM(AR156:AR158)</f>
        <v>#DIV/0!</v>
      </c>
      <c r="AS160" s="1168"/>
      <c r="AT160" s="858" t="e">
        <f>SUM(AT156:AT158)</f>
        <v>#DIV/0!</v>
      </c>
      <c r="AU160" s="859" t="e">
        <f>SUM(AU156:AU158)</f>
        <v>#DIV/0!</v>
      </c>
      <c r="AV160" s="1187"/>
      <c r="AX160" s="69"/>
      <c r="AY160" s="1275" t="s">
        <v>606</v>
      </c>
      <c r="AZ160" s="1152">
        <f>SUM(AZ156:AZ158)</f>
        <v>0</v>
      </c>
      <c r="BA160" s="1151">
        <f>SUM(BA156:BA158)</f>
        <v>0</v>
      </c>
      <c r="BB160" s="1152" t="e">
        <f>SUM(BB156:BB158)</f>
        <v>#DIV/0!</v>
      </c>
      <c r="BC160" s="858" t="e">
        <f>SUM(BC156:BC158)</f>
        <v>#DIV/0!</v>
      </c>
      <c r="BD160" s="858" t="e">
        <f>SUM(BD156:BD158)</f>
        <v>#DIV/0!</v>
      </c>
      <c r="BE160" s="1168"/>
      <c r="BF160" s="858" t="e">
        <f>SUM(BF156:BF158)</f>
        <v>#DIV/0!</v>
      </c>
      <c r="BG160" s="859" t="e">
        <f>SUM(BG156:BG158)</f>
        <v>#DIV/0!</v>
      </c>
      <c r="BH160" s="1187"/>
      <c r="BJ160" s="69"/>
      <c r="BK160" s="1275" t="s">
        <v>606</v>
      </c>
      <c r="BL160" s="1152">
        <f>SUM(BL156:BL158)</f>
        <v>0</v>
      </c>
      <c r="BM160" s="1151">
        <f>SUM(BM156:BM158)</f>
        <v>0</v>
      </c>
      <c r="BN160" s="1152" t="e">
        <f>SUM(BN156:BN158)</f>
        <v>#DIV/0!</v>
      </c>
      <c r="BO160" s="858" t="e">
        <f>SUM(BO156:BO158)</f>
        <v>#DIV/0!</v>
      </c>
      <c r="BP160" s="858" t="e">
        <f>SUM(BP156:BP158)</f>
        <v>#DIV/0!</v>
      </c>
      <c r="BQ160" s="1168"/>
      <c r="BR160" s="858" t="e">
        <f>SUM(BR156:BR158)</f>
        <v>#DIV/0!</v>
      </c>
      <c r="BS160" s="859" t="e">
        <f>SUM(BS156:BS158)</f>
        <v>#DIV/0!</v>
      </c>
      <c r="BT160" s="1187"/>
      <c r="BV160" s="69"/>
      <c r="BW160" s="1231" t="s">
        <v>606</v>
      </c>
      <c r="BX160" s="1152">
        <f>SUM(BX156:BX158)</f>
        <v>0</v>
      </c>
      <c r="BY160" s="1151">
        <f>SUM(BY156:BY158)</f>
        <v>0</v>
      </c>
      <c r="BZ160" s="1152" t="e">
        <f>SUM(BZ156:BZ158)</f>
        <v>#DIV/0!</v>
      </c>
      <c r="CA160" s="858" t="e">
        <f>SUM(CA156:CA158)</f>
        <v>#DIV/0!</v>
      </c>
      <c r="CB160" s="858" t="e">
        <f>SUM(CB156:CB158)</f>
        <v>#DIV/0!</v>
      </c>
      <c r="CC160" s="1168"/>
      <c r="CD160" s="858" t="e">
        <f>SUM(CD156:CD158)</f>
        <v>#DIV/0!</v>
      </c>
      <c r="CE160" s="859" t="e">
        <f>SUM(CE156:CE158)</f>
        <v>#DIV/0!</v>
      </c>
      <c r="CF160" s="1187"/>
      <c r="CH160" s="69"/>
      <c r="CI160" s="1275" t="s">
        <v>606</v>
      </c>
      <c r="CJ160" s="1287">
        <f>SUM(CJ156:CJ158)</f>
        <v>0</v>
      </c>
      <c r="CK160" s="1286">
        <f>SUM(CK156:CK158)</f>
        <v>0</v>
      </c>
      <c r="CL160" s="1287" t="e">
        <f>SUM(CL156:CL158)</f>
        <v>#DIV/0!</v>
      </c>
      <c r="CM160" s="598" t="e">
        <f>SUM(CM156:CM158)</f>
        <v>#DIV/0!</v>
      </c>
      <c r="CN160" s="598" t="e">
        <f>SUM(CN156:CN158)</f>
        <v>#DIV/0!</v>
      </c>
      <c r="CO160" s="1288"/>
      <c r="CP160" s="598" t="e">
        <f>SUM(CP156:CP158)</f>
        <v>#DIV/0!</v>
      </c>
      <c r="CQ160" s="1289" t="e">
        <f>SUM(CQ156:CQ158)</f>
        <v>#DIV/0!</v>
      </c>
      <c r="CR160" s="1187"/>
      <c r="CT160" s="69"/>
      <c r="CU160" s="1231" t="s">
        <v>606</v>
      </c>
      <c r="CV160" s="1152">
        <f>SUM(CV156:CV158)</f>
        <v>0</v>
      </c>
      <c r="CW160" s="1151">
        <f>SUM(CW156:CW158)</f>
        <v>0</v>
      </c>
      <c r="CX160" s="1152" t="e">
        <f>SUM(CX156:CX158)</f>
        <v>#DIV/0!</v>
      </c>
      <c r="CY160" s="858" t="e">
        <f>SUM(CY156:CY158)</f>
        <v>#DIV/0!</v>
      </c>
      <c r="CZ160" s="858" t="e">
        <f>SUM(CZ156:CZ158)</f>
        <v>#DIV/0!</v>
      </c>
      <c r="DA160" s="1168"/>
      <c r="DB160" s="858" t="e">
        <f>SUM(DB156:DB158)</f>
        <v>#DIV/0!</v>
      </c>
      <c r="DC160" s="859" t="e">
        <f>SUM(DC156:DC158)</f>
        <v>#DIV/0!</v>
      </c>
      <c r="DD160" s="1187"/>
      <c r="DF160" s="69"/>
      <c r="DG160" s="1231" t="s">
        <v>606</v>
      </c>
      <c r="DH160" s="1152">
        <f>SUM(DH156:DH158)</f>
        <v>0</v>
      </c>
      <c r="DI160" s="1151">
        <f>SUM(DI156:DI158)</f>
        <v>0</v>
      </c>
      <c r="DJ160" s="1152" t="e">
        <f>SUM(DJ156:DJ158)</f>
        <v>#DIV/0!</v>
      </c>
      <c r="DK160" s="858" t="e">
        <f>SUM(DK156:DK158)</f>
        <v>#DIV/0!</v>
      </c>
      <c r="DL160" s="858" t="e">
        <f>SUM(DL156:DL158)</f>
        <v>#DIV/0!</v>
      </c>
      <c r="DM160" s="1168"/>
      <c r="DN160" s="858" t="e">
        <f>SUM(DN156:DN158)</f>
        <v>#DIV/0!</v>
      </c>
      <c r="DO160" s="859" t="e">
        <f>SUM(DO156:DO158)</f>
        <v>#DIV/0!</v>
      </c>
      <c r="DP160" s="1187"/>
      <c r="DR160" s="69"/>
      <c r="DS160" s="1231" t="s">
        <v>606</v>
      </c>
      <c r="DT160" s="1152">
        <f>SUM(DT156:DT158)</f>
        <v>0</v>
      </c>
      <c r="DU160" s="1151">
        <f>SUM(DU156:DU158)</f>
        <v>0</v>
      </c>
      <c r="DV160" s="1152" t="e">
        <f>SUM(DV156:DV158)</f>
        <v>#DIV/0!</v>
      </c>
      <c r="DW160" s="858" t="e">
        <f>SUM(DW156:DW158)</f>
        <v>#DIV/0!</v>
      </c>
      <c r="DX160" s="858" t="e">
        <f>SUM(DX156:DX158)</f>
        <v>#DIV/0!</v>
      </c>
      <c r="DY160" s="1168"/>
      <c r="DZ160" s="858" t="e">
        <f>SUM(DZ156:DZ158)</f>
        <v>#DIV/0!</v>
      </c>
      <c r="EA160" s="859" t="e">
        <f>SUM(EA156:EA158)</f>
        <v>#DIV/0!</v>
      </c>
      <c r="EB160" s="1187"/>
      <c r="ED160" s="69"/>
      <c r="EE160" s="1231" t="s">
        <v>606</v>
      </c>
      <c r="EF160" s="1152">
        <f>SUM(EF156:EF158)</f>
        <v>0</v>
      </c>
      <c r="EG160" s="1151">
        <f>SUM(EG156:EG158)</f>
        <v>0</v>
      </c>
      <c r="EH160" s="1152" t="e">
        <f>SUM(EH156:EH158)</f>
        <v>#DIV/0!</v>
      </c>
      <c r="EI160" s="858" t="e">
        <f>SUM(EI156:EI158)</f>
        <v>#DIV/0!</v>
      </c>
      <c r="EJ160" s="858" t="e">
        <f>SUM(EJ156:EJ158)</f>
        <v>#DIV/0!</v>
      </c>
      <c r="EK160" s="1168"/>
      <c r="EL160" s="858" t="e">
        <f>SUM(EL156:EL158)</f>
        <v>#DIV/0!</v>
      </c>
      <c r="EM160" s="859" t="e">
        <f>SUM(EM156:EM158)</f>
        <v>#DIV/0!</v>
      </c>
      <c r="EN160" s="1187"/>
      <c r="EP160" s="69"/>
      <c r="EQ160" s="1231" t="s">
        <v>606</v>
      </c>
      <c r="ER160" s="1152">
        <f>SUM(ER156:ER158)</f>
        <v>0</v>
      </c>
      <c r="ES160" s="1151">
        <f>SUM(ES156:ES158)</f>
        <v>0</v>
      </c>
      <c r="ET160" s="1152" t="e">
        <f>SUM(ET156:ET158)</f>
        <v>#DIV/0!</v>
      </c>
      <c r="EU160" s="858" t="e">
        <f>SUM(EU156:EU158)</f>
        <v>#DIV/0!</v>
      </c>
      <c r="EV160" s="858" t="e">
        <f>SUM(EV156:EV158)</f>
        <v>#DIV/0!</v>
      </c>
      <c r="EW160" s="1168"/>
      <c r="EX160" s="858" t="e">
        <f>SUM(EX156:EX158)</f>
        <v>#DIV/0!</v>
      </c>
      <c r="EY160" s="859" t="e">
        <f>SUM(EY156:EY158)</f>
        <v>#DIV/0!</v>
      </c>
      <c r="EZ160" s="1187"/>
      <c r="FB160" s="69"/>
      <c r="FC160" s="1231" t="s">
        <v>606</v>
      </c>
      <c r="FD160" s="1152">
        <f>SUM(FD156:FD158)</f>
        <v>0</v>
      </c>
      <c r="FE160" s="1151">
        <f>SUM(FE156:FE158)</f>
        <v>0</v>
      </c>
      <c r="FF160" s="1152" t="e">
        <f>SUM(FF156:FF158)</f>
        <v>#DIV/0!</v>
      </c>
      <c r="FG160" s="858" t="e">
        <f>SUM(FG156:FG158)</f>
        <v>#DIV/0!</v>
      </c>
      <c r="FH160" s="858" t="e">
        <f>SUM(FH156:FH158)</f>
        <v>#DIV/0!</v>
      </c>
      <c r="FI160" s="1168"/>
      <c r="FJ160" s="858" t="e">
        <f>SUM(FJ156:FJ158)</f>
        <v>#DIV/0!</v>
      </c>
      <c r="FK160" s="859" t="e">
        <f>SUM(FK156:FK158)</f>
        <v>#DIV/0!</v>
      </c>
      <c r="FL160" s="1187"/>
      <c r="FN160" s="69"/>
      <c r="FO160" s="1231" t="s">
        <v>606</v>
      </c>
      <c r="FP160" s="1152">
        <f>SUM(FP156:FP158)</f>
        <v>0</v>
      </c>
      <c r="FQ160" s="1151">
        <f>SUM(FQ156:FQ158)</f>
        <v>0</v>
      </c>
      <c r="FR160" s="1152" t="e">
        <f>SUM(FR156:FR158)</f>
        <v>#DIV/0!</v>
      </c>
      <c r="FS160" s="858" t="e">
        <f>SUM(FS156:FS158)</f>
        <v>#DIV/0!</v>
      </c>
      <c r="FT160" s="858" t="e">
        <f>SUM(FT156:FT158)</f>
        <v>#DIV/0!</v>
      </c>
      <c r="FU160" s="1168"/>
      <c r="FV160" s="858" t="e">
        <f>SUM(FV156:FV158)</f>
        <v>#DIV/0!</v>
      </c>
      <c r="FW160" s="859" t="e">
        <f>SUM(FW156:FW158)</f>
        <v>#DIV/0!</v>
      </c>
      <c r="FX160" s="1187"/>
      <c r="FZ160" s="69"/>
      <c r="GA160" s="1231" t="s">
        <v>606</v>
      </c>
      <c r="GB160" s="1152">
        <f>SUM(GB156:GB158)</f>
        <v>0</v>
      </c>
      <c r="GC160" s="1151">
        <f>SUM(GC156:GC158)</f>
        <v>0</v>
      </c>
      <c r="GD160" s="1152" t="e">
        <f>SUM(GD156:GD158)</f>
        <v>#DIV/0!</v>
      </c>
      <c r="GE160" s="858" t="e">
        <f>SUM(GE156:GE158)</f>
        <v>#DIV/0!</v>
      </c>
      <c r="GF160" s="858" t="e">
        <f>SUM(GF156:GF158)</f>
        <v>#DIV/0!</v>
      </c>
      <c r="GG160" s="1168"/>
      <c r="GH160" s="858" t="e">
        <f>SUM(GH156:GH158)</f>
        <v>#DIV/0!</v>
      </c>
      <c r="GI160" s="859" t="e">
        <f>SUM(GI156:GI158)</f>
        <v>#DIV/0!</v>
      </c>
      <c r="GJ160" s="1187"/>
      <c r="GL160" s="69"/>
      <c r="GM160" s="1231" t="s">
        <v>606</v>
      </c>
      <c r="GN160" s="1152">
        <f>SUM(GN156:GN158)</f>
        <v>0</v>
      </c>
      <c r="GO160" s="1151">
        <f>SUM(GO156:GO158)</f>
        <v>0</v>
      </c>
      <c r="GP160" s="1152" t="e">
        <f>SUM(GP156:GP158)</f>
        <v>#DIV/0!</v>
      </c>
      <c r="GQ160" s="858" t="e">
        <f>SUM(GQ156:GQ158)</f>
        <v>#DIV/0!</v>
      </c>
      <c r="GR160" s="858" t="e">
        <f>SUM(GR156:GR158)</f>
        <v>#DIV/0!</v>
      </c>
      <c r="GS160" s="1168"/>
      <c r="GT160" s="858" t="e">
        <f>SUM(GT156:GT158)</f>
        <v>#DIV/0!</v>
      </c>
      <c r="GU160" s="859" t="e">
        <f>SUM(GU156:GU158)</f>
        <v>#DIV/0!</v>
      </c>
      <c r="GV160" s="1187"/>
    </row>
    <row r="161" spans="2:204" s="1178" customFormat="1" ht="15" customHeight="1" thickBot="1">
      <c r="B161" s="1264"/>
      <c r="C161" s="1232"/>
      <c r="D161" s="1232"/>
      <c r="E161" s="1232"/>
      <c r="F161" s="1232"/>
      <c r="G161" s="1232"/>
      <c r="H161" s="1205"/>
      <c r="I161" s="1205"/>
      <c r="J161" s="1205"/>
      <c r="K161" s="1205"/>
      <c r="L161" s="1205"/>
      <c r="M161" s="1180"/>
      <c r="N161" s="1262"/>
      <c r="O161" s="1232"/>
      <c r="P161" s="1232"/>
      <c r="Q161" s="1232"/>
      <c r="R161" s="1232"/>
      <c r="S161" s="1232"/>
      <c r="T161" s="1205"/>
      <c r="U161" s="1205"/>
      <c r="V161" s="1205"/>
      <c r="W161" s="1205"/>
      <c r="X161" s="1205"/>
      <c r="Z161" s="1262"/>
      <c r="AA161" s="1232"/>
      <c r="AB161" s="1232"/>
      <c r="AC161" s="1232"/>
      <c r="AD161" s="1232"/>
      <c r="AE161" s="1232"/>
      <c r="AF161" s="1205"/>
      <c r="AG161" s="1205"/>
      <c r="AH161" s="1205"/>
      <c r="AI161" s="1205"/>
      <c r="AJ161" s="1205"/>
      <c r="AL161" s="1262"/>
      <c r="AM161" s="1232"/>
      <c r="AN161" s="1232"/>
      <c r="AO161" s="1232"/>
      <c r="AP161" s="1232"/>
      <c r="AQ161" s="1232"/>
      <c r="AR161" s="1205"/>
      <c r="AS161" s="1205"/>
      <c r="AT161" s="1205"/>
      <c r="AU161" s="1205"/>
      <c r="AV161" s="1205"/>
      <c r="AX161" s="1262"/>
      <c r="AY161" s="1276"/>
      <c r="AZ161" s="1232"/>
      <c r="BA161" s="1232"/>
      <c r="BB161" s="1232"/>
      <c r="BC161" s="1232"/>
      <c r="BD161" s="1205"/>
      <c r="BE161" s="1205"/>
      <c r="BF161" s="1205"/>
      <c r="BG161" s="1205"/>
      <c r="BH161" s="1205"/>
      <c r="BJ161" s="1262"/>
      <c r="BK161" s="1276"/>
      <c r="BL161" s="1232"/>
      <c r="BM161" s="1232"/>
      <c r="BN161" s="1232"/>
      <c r="BO161" s="1232"/>
      <c r="BP161" s="1205"/>
      <c r="BQ161" s="1205"/>
      <c r="BR161" s="1205"/>
      <c r="BS161" s="1205"/>
      <c r="BT161" s="1205"/>
      <c r="BV161" s="1262"/>
      <c r="BW161" s="1232"/>
      <c r="BX161" s="1232"/>
      <c r="BY161" s="1232"/>
      <c r="BZ161" s="1232"/>
      <c r="CA161" s="1232"/>
      <c r="CB161" s="1205"/>
      <c r="CC161" s="1205"/>
      <c r="CD161" s="1205"/>
      <c r="CE161" s="1205"/>
      <c r="CF161" s="1205"/>
      <c r="CH161" s="1262"/>
      <c r="CI161" s="1232"/>
      <c r="CJ161" s="1232"/>
      <c r="CK161" s="1232"/>
      <c r="CL161" s="1232"/>
      <c r="CM161" s="1232"/>
      <c r="CN161" s="1205"/>
      <c r="CO161" s="1205"/>
      <c r="CP161" s="1205"/>
      <c r="CQ161" s="1205"/>
      <c r="CR161" s="1205"/>
      <c r="CT161" s="1262"/>
      <c r="CU161" s="1232"/>
      <c r="CV161" s="1232"/>
      <c r="CW161" s="1232"/>
      <c r="CX161" s="1232"/>
      <c r="CY161" s="1232"/>
      <c r="CZ161" s="1205"/>
      <c r="DA161" s="1205"/>
      <c r="DB161" s="1205"/>
      <c r="DC161" s="1205"/>
      <c r="DD161" s="1205"/>
      <c r="DF161" s="1262"/>
      <c r="DG161" s="1232"/>
      <c r="DH161" s="1232"/>
      <c r="DI161" s="1232"/>
      <c r="DJ161" s="1232"/>
      <c r="DK161" s="1232"/>
      <c r="DL161" s="1205"/>
      <c r="DM161" s="1205"/>
      <c r="DN161" s="1205"/>
      <c r="DO161" s="1205"/>
      <c r="DP161" s="1205"/>
      <c r="DR161" s="1262"/>
      <c r="DS161" s="1232"/>
      <c r="DT161" s="1232"/>
      <c r="DU161" s="1232"/>
      <c r="DV161" s="1232"/>
      <c r="DW161" s="1232"/>
      <c r="DX161" s="1205"/>
      <c r="DY161" s="1205"/>
      <c r="DZ161" s="1205"/>
      <c r="EA161" s="1205"/>
      <c r="EB161" s="1205"/>
      <c r="ED161" s="1262"/>
      <c r="EE161" s="1232"/>
      <c r="EF161" s="1232"/>
      <c r="EG161" s="1232"/>
      <c r="EH161" s="1232"/>
      <c r="EI161" s="1232"/>
      <c r="EJ161" s="1205"/>
      <c r="EK161" s="1205"/>
      <c r="EL161" s="1205"/>
      <c r="EM161" s="1205"/>
      <c r="EN161" s="1205"/>
      <c r="EP161" s="1262"/>
      <c r="EQ161" s="1232"/>
      <c r="ER161" s="1232"/>
      <c r="ES161" s="1232"/>
      <c r="ET161" s="1232"/>
      <c r="EU161" s="1232"/>
      <c r="EV161" s="1205"/>
      <c r="EW161" s="1205"/>
      <c r="EX161" s="1205"/>
      <c r="EY161" s="1205"/>
      <c r="EZ161" s="1205"/>
      <c r="FB161" s="1262"/>
      <c r="FC161" s="1232"/>
      <c r="FD161" s="1232"/>
      <c r="FE161" s="1232"/>
      <c r="FF161" s="1232"/>
      <c r="FG161" s="1232"/>
      <c r="FH161" s="1205"/>
      <c r="FI161" s="1205"/>
      <c r="FJ161" s="1205"/>
      <c r="FK161" s="1205"/>
      <c r="FL161" s="1205"/>
      <c r="FN161" s="1262"/>
      <c r="FO161" s="1232"/>
      <c r="FP161" s="1232"/>
      <c r="FQ161" s="1232"/>
      <c r="FR161" s="1232"/>
      <c r="FS161" s="1232"/>
      <c r="FT161" s="1205"/>
      <c r="FU161" s="1205"/>
      <c r="FV161" s="1205"/>
      <c r="FW161" s="1205"/>
      <c r="FX161" s="1205"/>
      <c r="FZ161" s="1262"/>
      <c r="GA161" s="1232"/>
      <c r="GB161" s="1232"/>
      <c r="GC161" s="1232"/>
      <c r="GD161" s="1232"/>
      <c r="GE161" s="1232"/>
      <c r="GF161" s="1205"/>
      <c r="GG161" s="1205"/>
      <c r="GH161" s="1205"/>
      <c r="GI161" s="1205"/>
      <c r="GJ161" s="1205"/>
      <c r="GL161" s="1262"/>
      <c r="GM161" s="1232"/>
      <c r="GN161" s="1232"/>
      <c r="GO161" s="1232"/>
      <c r="GP161" s="1232"/>
      <c r="GQ161" s="1232"/>
      <c r="GR161" s="1205"/>
      <c r="GS161" s="1205"/>
      <c r="GT161" s="1205"/>
      <c r="GU161" s="1205"/>
      <c r="GV161" s="1205"/>
    </row>
    <row r="162" spans="2:204" s="1178" customFormat="1" ht="15" customHeight="1" thickBot="1">
      <c r="B162" s="71" t="s">
        <v>186</v>
      </c>
      <c r="C162" s="1947" t="s">
        <v>612</v>
      </c>
      <c r="D162" s="1948"/>
      <c r="E162" s="1949"/>
      <c r="F162" s="1950" t="s">
        <v>613</v>
      </c>
      <c r="G162" s="1951"/>
      <c r="H162" s="1952"/>
      <c r="I162" s="1233" t="s">
        <v>614</v>
      </c>
      <c r="J162" s="943">
        <f>'1.3. Źródło c.o.'!E71</f>
        <v>0</v>
      </c>
      <c r="K162" s="1234" t="s">
        <v>615</v>
      </c>
      <c r="M162" s="1180"/>
      <c r="N162" s="71" t="s">
        <v>186</v>
      </c>
      <c r="O162" s="1947" t="s">
        <v>612</v>
      </c>
      <c r="P162" s="1948"/>
      <c r="Q162" s="1949"/>
      <c r="R162" s="1950" t="s">
        <v>613</v>
      </c>
      <c r="S162" s="1951"/>
      <c r="T162" s="1952"/>
      <c r="U162" s="1233" t="s">
        <v>614</v>
      </c>
      <c r="V162" s="943">
        <f>J162</f>
        <v>0</v>
      </c>
      <c r="W162" s="1234" t="s">
        <v>615</v>
      </c>
      <c r="Z162" s="71" t="s">
        <v>186</v>
      </c>
      <c r="AA162" s="1947" t="s">
        <v>612</v>
      </c>
      <c r="AB162" s="1948"/>
      <c r="AC162" s="1949"/>
      <c r="AD162" s="1950" t="s">
        <v>613</v>
      </c>
      <c r="AE162" s="1951"/>
      <c r="AF162" s="1952"/>
      <c r="AG162" s="1233" t="s">
        <v>614</v>
      </c>
      <c r="AH162" s="943">
        <f>V162</f>
        <v>0</v>
      </c>
      <c r="AI162" s="1234" t="s">
        <v>615</v>
      </c>
      <c r="AL162" s="71" t="s">
        <v>186</v>
      </c>
      <c r="AM162" s="1947" t="s">
        <v>612</v>
      </c>
      <c r="AN162" s="1948"/>
      <c r="AO162" s="1949"/>
      <c r="AP162" s="1950" t="s">
        <v>613</v>
      </c>
      <c r="AQ162" s="1951"/>
      <c r="AR162" s="1952"/>
      <c r="AS162" s="1233" t="s">
        <v>614</v>
      </c>
      <c r="AT162" s="943">
        <f>AH162</f>
        <v>0</v>
      </c>
      <c r="AU162" s="1234" t="s">
        <v>615</v>
      </c>
      <c r="AX162" s="71" t="s">
        <v>186</v>
      </c>
      <c r="AY162" s="1947" t="s">
        <v>612</v>
      </c>
      <c r="AZ162" s="1948"/>
      <c r="BA162" s="1949"/>
      <c r="BB162" s="1950" t="s">
        <v>613</v>
      </c>
      <c r="BC162" s="1951"/>
      <c r="BD162" s="1952"/>
      <c r="BE162" s="1233" t="s">
        <v>614</v>
      </c>
      <c r="BF162" s="943">
        <f>AT162</f>
        <v>0</v>
      </c>
      <c r="BG162" s="1234" t="s">
        <v>615</v>
      </c>
      <c r="BJ162" s="71" t="s">
        <v>186</v>
      </c>
      <c r="BK162" s="1947" t="s">
        <v>612</v>
      </c>
      <c r="BL162" s="1948"/>
      <c r="BM162" s="1949"/>
      <c r="BN162" s="1950" t="s">
        <v>613</v>
      </c>
      <c r="BO162" s="1951"/>
      <c r="BP162" s="1952"/>
      <c r="BQ162" s="1233" t="s">
        <v>614</v>
      </c>
      <c r="BR162" s="943">
        <f>BF162</f>
        <v>0</v>
      </c>
      <c r="BS162" s="1234" t="s">
        <v>615</v>
      </c>
      <c r="BV162" s="71" t="s">
        <v>186</v>
      </c>
      <c r="BW162" s="1947" t="s">
        <v>612</v>
      </c>
      <c r="BX162" s="1948"/>
      <c r="BY162" s="1949"/>
      <c r="BZ162" s="1950" t="s">
        <v>613</v>
      </c>
      <c r="CA162" s="1951"/>
      <c r="CB162" s="1952"/>
      <c r="CC162" s="1233" t="s">
        <v>614</v>
      </c>
      <c r="CD162" s="943">
        <f>BR162</f>
        <v>0</v>
      </c>
      <c r="CE162" s="1234" t="s">
        <v>615</v>
      </c>
      <c r="CH162" s="71" t="s">
        <v>186</v>
      </c>
      <c r="CI162" s="1947" t="s">
        <v>612</v>
      </c>
      <c r="CJ162" s="1948"/>
      <c r="CK162" s="1949"/>
      <c r="CL162" s="1950" t="s">
        <v>613</v>
      </c>
      <c r="CM162" s="1951"/>
      <c r="CN162" s="1952"/>
      <c r="CO162" s="1233" t="s">
        <v>614</v>
      </c>
      <c r="CP162" s="943">
        <f>CD162</f>
        <v>0</v>
      </c>
      <c r="CQ162" s="1234" t="s">
        <v>615</v>
      </c>
      <c r="CT162" s="71" t="s">
        <v>186</v>
      </c>
      <c r="CU162" s="1947" t="s">
        <v>612</v>
      </c>
      <c r="CV162" s="1948"/>
      <c r="CW162" s="1949"/>
      <c r="CX162" s="1950" t="s">
        <v>613</v>
      </c>
      <c r="CY162" s="1951"/>
      <c r="CZ162" s="1952"/>
      <c r="DA162" s="1233" t="s">
        <v>614</v>
      </c>
      <c r="DB162" s="943">
        <f>CP162</f>
        <v>0</v>
      </c>
      <c r="DC162" s="1234" t="s">
        <v>615</v>
      </c>
      <c r="DF162" s="71" t="s">
        <v>186</v>
      </c>
      <c r="DG162" s="1947" t="s">
        <v>612</v>
      </c>
      <c r="DH162" s="1948"/>
      <c r="DI162" s="1949"/>
      <c r="DJ162" s="1950" t="s">
        <v>613</v>
      </c>
      <c r="DK162" s="1951"/>
      <c r="DL162" s="1952"/>
      <c r="DM162" s="1233" t="s">
        <v>614</v>
      </c>
      <c r="DN162" s="943">
        <f>DB162</f>
        <v>0</v>
      </c>
      <c r="DO162" s="1234" t="s">
        <v>615</v>
      </c>
      <c r="DR162" s="71" t="s">
        <v>186</v>
      </c>
      <c r="DS162" s="1947" t="s">
        <v>612</v>
      </c>
      <c r="DT162" s="1948"/>
      <c r="DU162" s="1949"/>
      <c r="DV162" s="1950" t="s">
        <v>613</v>
      </c>
      <c r="DW162" s="1951"/>
      <c r="DX162" s="1952"/>
      <c r="DY162" s="1233" t="s">
        <v>614</v>
      </c>
      <c r="DZ162" s="943">
        <f>DN162</f>
        <v>0</v>
      </c>
      <c r="EA162" s="1234" t="s">
        <v>615</v>
      </c>
      <c r="ED162" s="71" t="s">
        <v>186</v>
      </c>
      <c r="EE162" s="1947" t="s">
        <v>612</v>
      </c>
      <c r="EF162" s="1948"/>
      <c r="EG162" s="1949"/>
      <c r="EH162" s="1950" t="s">
        <v>613</v>
      </c>
      <c r="EI162" s="1951"/>
      <c r="EJ162" s="1952"/>
      <c r="EK162" s="1233" t="s">
        <v>614</v>
      </c>
      <c r="EL162" s="943">
        <f>DZ162</f>
        <v>0</v>
      </c>
      <c r="EM162" s="1234" t="s">
        <v>615</v>
      </c>
      <c r="EP162" s="71" t="s">
        <v>186</v>
      </c>
      <c r="EQ162" s="1947" t="s">
        <v>612</v>
      </c>
      <c r="ER162" s="1948"/>
      <c r="ES162" s="1949"/>
      <c r="ET162" s="1950" t="s">
        <v>613</v>
      </c>
      <c r="EU162" s="1951"/>
      <c r="EV162" s="1952"/>
      <c r="EW162" s="1233" t="s">
        <v>614</v>
      </c>
      <c r="EX162" s="943">
        <f>EL162</f>
        <v>0</v>
      </c>
      <c r="EY162" s="1234" t="s">
        <v>615</v>
      </c>
      <c r="FB162" s="71" t="s">
        <v>186</v>
      </c>
      <c r="FC162" s="1947" t="s">
        <v>612</v>
      </c>
      <c r="FD162" s="1948"/>
      <c r="FE162" s="1949"/>
      <c r="FF162" s="1950" t="s">
        <v>613</v>
      </c>
      <c r="FG162" s="1951"/>
      <c r="FH162" s="1952"/>
      <c r="FI162" s="1233" t="s">
        <v>614</v>
      </c>
      <c r="FJ162" s="943">
        <f>EX162</f>
        <v>0</v>
      </c>
      <c r="FK162" s="1234" t="s">
        <v>615</v>
      </c>
      <c r="FN162" s="71" t="s">
        <v>186</v>
      </c>
      <c r="FO162" s="1947" t="s">
        <v>612</v>
      </c>
      <c r="FP162" s="1948"/>
      <c r="FQ162" s="1949"/>
      <c r="FR162" s="1950" t="s">
        <v>613</v>
      </c>
      <c r="FS162" s="1951"/>
      <c r="FT162" s="1952"/>
      <c r="FU162" s="1233" t="s">
        <v>614</v>
      </c>
      <c r="FV162" s="943">
        <f>FJ162</f>
        <v>0</v>
      </c>
      <c r="FW162" s="1234" t="s">
        <v>615</v>
      </c>
      <c r="FZ162" s="71" t="s">
        <v>186</v>
      </c>
      <c r="GA162" s="1947" t="s">
        <v>612</v>
      </c>
      <c r="GB162" s="1948"/>
      <c r="GC162" s="1949"/>
      <c r="GD162" s="1950" t="s">
        <v>613</v>
      </c>
      <c r="GE162" s="1951"/>
      <c r="GF162" s="1952"/>
      <c r="GG162" s="1233" t="s">
        <v>614</v>
      </c>
      <c r="GH162" s="943">
        <f>FV162</f>
        <v>0</v>
      </c>
      <c r="GI162" s="1234" t="s">
        <v>615</v>
      </c>
      <c r="GL162" s="71" t="s">
        <v>186</v>
      </c>
      <c r="GM162" s="1947" t="s">
        <v>612</v>
      </c>
      <c r="GN162" s="1948"/>
      <c r="GO162" s="1949"/>
      <c r="GP162" s="1950" t="s">
        <v>613</v>
      </c>
      <c r="GQ162" s="1951"/>
      <c r="GR162" s="1952"/>
      <c r="GS162" s="1233" t="s">
        <v>614</v>
      </c>
      <c r="GT162" s="943">
        <f>GH162</f>
        <v>0</v>
      </c>
      <c r="GU162" s="1234" t="s">
        <v>615</v>
      </c>
    </row>
    <row r="163" spans="2:204" s="1178" customFormat="1" ht="11.25">
      <c r="B163" s="1825">
        <v>1</v>
      </c>
      <c r="C163" s="1828" t="s">
        <v>616</v>
      </c>
      <c r="D163" s="1829"/>
      <c r="E163" s="1829"/>
      <c r="F163" s="1829"/>
      <c r="G163" s="1829"/>
      <c r="H163" s="1830"/>
      <c r="I163" s="1837" t="s">
        <v>617</v>
      </c>
      <c r="J163" s="527" t="e">
        <f>I17</f>
        <v>#DIV/0!</v>
      </c>
      <c r="K163" s="1235" t="s">
        <v>302</v>
      </c>
      <c r="L163" s="1205"/>
      <c r="M163" s="1180"/>
      <c r="N163" s="1825">
        <v>1</v>
      </c>
      <c r="O163" s="1828" t="s">
        <v>616</v>
      </c>
      <c r="P163" s="1829"/>
      <c r="Q163" s="1829"/>
      <c r="R163" s="1829"/>
      <c r="S163" s="1829"/>
      <c r="T163" s="1830"/>
      <c r="U163" s="1837" t="s">
        <v>617</v>
      </c>
      <c r="V163" s="527" t="e">
        <f>U17</f>
        <v>#DIV/0!</v>
      </c>
      <c r="W163" s="1235" t="s">
        <v>302</v>
      </c>
      <c r="X163" s="1205"/>
      <c r="Z163" s="1825">
        <v>1</v>
      </c>
      <c r="AA163" s="1828" t="s">
        <v>616</v>
      </c>
      <c r="AB163" s="1829"/>
      <c r="AC163" s="1829"/>
      <c r="AD163" s="1829"/>
      <c r="AE163" s="1829"/>
      <c r="AF163" s="1830"/>
      <c r="AG163" s="1837" t="s">
        <v>617</v>
      </c>
      <c r="AH163" s="527" t="e">
        <f>AG17</f>
        <v>#DIV/0!</v>
      </c>
      <c r="AI163" s="1235" t="s">
        <v>302</v>
      </c>
      <c r="AJ163" s="1205"/>
      <c r="AL163" s="1825">
        <v>1</v>
      </c>
      <c r="AM163" s="1828" t="s">
        <v>616</v>
      </c>
      <c r="AN163" s="1829"/>
      <c r="AO163" s="1829"/>
      <c r="AP163" s="1829"/>
      <c r="AQ163" s="1829"/>
      <c r="AR163" s="1830"/>
      <c r="AS163" s="1837" t="s">
        <v>617</v>
      </c>
      <c r="AT163" s="527" t="e">
        <f>AS17</f>
        <v>#DIV/0!</v>
      </c>
      <c r="AU163" s="1235" t="s">
        <v>302</v>
      </c>
      <c r="AV163" s="1205"/>
      <c r="AX163" s="1825">
        <v>1</v>
      </c>
      <c r="AY163" s="1828" t="s">
        <v>616</v>
      </c>
      <c r="AZ163" s="1829"/>
      <c r="BA163" s="1829"/>
      <c r="BB163" s="1829"/>
      <c r="BC163" s="1829"/>
      <c r="BD163" s="1830"/>
      <c r="BE163" s="1837" t="s">
        <v>617</v>
      </c>
      <c r="BF163" s="527" t="e">
        <f>BE17</f>
        <v>#DIV/0!</v>
      </c>
      <c r="BG163" s="1235" t="s">
        <v>302</v>
      </c>
      <c r="BH163" s="1205"/>
      <c r="BJ163" s="1825">
        <v>1</v>
      </c>
      <c r="BK163" s="1828" t="s">
        <v>616</v>
      </c>
      <c r="BL163" s="1829"/>
      <c r="BM163" s="1829"/>
      <c r="BN163" s="1829"/>
      <c r="BO163" s="1829"/>
      <c r="BP163" s="1830"/>
      <c r="BQ163" s="1837" t="s">
        <v>617</v>
      </c>
      <c r="BR163" s="527" t="e">
        <f>BQ17</f>
        <v>#DIV/0!</v>
      </c>
      <c r="BS163" s="1235" t="s">
        <v>302</v>
      </c>
      <c r="BT163" s="1205"/>
      <c r="BV163" s="1825">
        <v>1</v>
      </c>
      <c r="BW163" s="1828" t="s">
        <v>616</v>
      </c>
      <c r="BX163" s="1829"/>
      <c r="BY163" s="1829"/>
      <c r="BZ163" s="1829"/>
      <c r="CA163" s="1829"/>
      <c r="CB163" s="1830"/>
      <c r="CC163" s="1837" t="s">
        <v>617</v>
      </c>
      <c r="CD163" s="527" t="e">
        <f>CC17</f>
        <v>#DIV/0!</v>
      </c>
      <c r="CE163" s="1235" t="s">
        <v>302</v>
      </c>
      <c r="CF163" s="1205"/>
      <c r="CH163" s="1825">
        <v>1</v>
      </c>
      <c r="CI163" s="1828" t="s">
        <v>616</v>
      </c>
      <c r="CJ163" s="1829"/>
      <c r="CK163" s="1829"/>
      <c r="CL163" s="1829"/>
      <c r="CM163" s="1829"/>
      <c r="CN163" s="1830"/>
      <c r="CO163" s="1837" t="s">
        <v>617</v>
      </c>
      <c r="CP163" s="527">
        <v>0</v>
      </c>
      <c r="CQ163" s="1235" t="s">
        <v>302</v>
      </c>
      <c r="CR163" s="1205"/>
      <c r="CT163" s="1825">
        <v>1</v>
      </c>
      <c r="CU163" s="1828" t="s">
        <v>616</v>
      </c>
      <c r="CV163" s="1829"/>
      <c r="CW163" s="1829"/>
      <c r="CX163" s="1829"/>
      <c r="CY163" s="1829"/>
      <c r="CZ163" s="1830"/>
      <c r="DA163" s="1837" t="s">
        <v>617</v>
      </c>
      <c r="DB163" s="527">
        <v>0</v>
      </c>
      <c r="DC163" s="1235" t="s">
        <v>302</v>
      </c>
      <c r="DD163" s="1205"/>
      <c r="DF163" s="1825">
        <v>1</v>
      </c>
      <c r="DG163" s="1828" t="s">
        <v>616</v>
      </c>
      <c r="DH163" s="1829"/>
      <c r="DI163" s="1829"/>
      <c r="DJ163" s="1829"/>
      <c r="DK163" s="1829"/>
      <c r="DL163" s="1830"/>
      <c r="DM163" s="1837" t="s">
        <v>617</v>
      </c>
      <c r="DN163" s="527">
        <v>0</v>
      </c>
      <c r="DO163" s="1235" t="s">
        <v>302</v>
      </c>
      <c r="DP163" s="1205"/>
      <c r="DR163" s="1825">
        <v>1</v>
      </c>
      <c r="DS163" s="1828" t="s">
        <v>616</v>
      </c>
      <c r="DT163" s="1829"/>
      <c r="DU163" s="1829"/>
      <c r="DV163" s="1829"/>
      <c r="DW163" s="1829"/>
      <c r="DX163" s="1830"/>
      <c r="DY163" s="1837" t="s">
        <v>617</v>
      </c>
      <c r="DZ163" s="527">
        <v>0</v>
      </c>
      <c r="EA163" s="1235" t="s">
        <v>302</v>
      </c>
      <c r="EB163" s="1205"/>
      <c r="ED163" s="1825">
        <v>1</v>
      </c>
      <c r="EE163" s="1828" t="s">
        <v>616</v>
      </c>
      <c r="EF163" s="1829"/>
      <c r="EG163" s="1829"/>
      <c r="EH163" s="1829"/>
      <c r="EI163" s="1829"/>
      <c r="EJ163" s="1830"/>
      <c r="EK163" s="1837" t="s">
        <v>617</v>
      </c>
      <c r="EL163" s="527">
        <v>0</v>
      </c>
      <c r="EM163" s="1235" t="s">
        <v>302</v>
      </c>
      <c r="EN163" s="1205"/>
      <c r="EP163" s="1825">
        <v>1</v>
      </c>
      <c r="EQ163" s="1828" t="s">
        <v>616</v>
      </c>
      <c r="ER163" s="1829"/>
      <c r="ES163" s="1829"/>
      <c r="ET163" s="1829"/>
      <c r="EU163" s="1829"/>
      <c r="EV163" s="1830"/>
      <c r="EW163" s="1837" t="s">
        <v>617</v>
      </c>
      <c r="EX163" s="527">
        <v>0</v>
      </c>
      <c r="EY163" s="1235" t="s">
        <v>302</v>
      </c>
      <c r="EZ163" s="1205"/>
      <c r="FB163" s="1825">
        <v>1</v>
      </c>
      <c r="FC163" s="1828" t="s">
        <v>616</v>
      </c>
      <c r="FD163" s="1829"/>
      <c r="FE163" s="1829"/>
      <c r="FF163" s="1829"/>
      <c r="FG163" s="1829"/>
      <c r="FH163" s="1830"/>
      <c r="FI163" s="1837" t="s">
        <v>617</v>
      </c>
      <c r="FJ163" s="527">
        <v>0</v>
      </c>
      <c r="FK163" s="1235" t="s">
        <v>302</v>
      </c>
      <c r="FL163" s="1205"/>
      <c r="FN163" s="1825">
        <v>1</v>
      </c>
      <c r="FO163" s="1828" t="s">
        <v>616</v>
      </c>
      <c r="FP163" s="1829"/>
      <c r="FQ163" s="1829"/>
      <c r="FR163" s="1829"/>
      <c r="FS163" s="1829"/>
      <c r="FT163" s="1830"/>
      <c r="FU163" s="1837" t="s">
        <v>617</v>
      </c>
      <c r="FV163" s="527">
        <v>0</v>
      </c>
      <c r="FW163" s="1235" t="s">
        <v>302</v>
      </c>
      <c r="FX163" s="1205"/>
      <c r="FZ163" s="1825">
        <v>1</v>
      </c>
      <c r="GA163" s="1828" t="s">
        <v>616</v>
      </c>
      <c r="GB163" s="1829"/>
      <c r="GC163" s="1829"/>
      <c r="GD163" s="1829"/>
      <c r="GE163" s="1829"/>
      <c r="GF163" s="1830"/>
      <c r="GG163" s="1837" t="s">
        <v>617</v>
      </c>
      <c r="GH163" s="527">
        <v>0</v>
      </c>
      <c r="GI163" s="1235" t="s">
        <v>302</v>
      </c>
      <c r="GJ163" s="1205"/>
      <c r="GL163" s="1825">
        <v>1</v>
      </c>
      <c r="GM163" s="1828" t="s">
        <v>616</v>
      </c>
      <c r="GN163" s="1829"/>
      <c r="GO163" s="1829"/>
      <c r="GP163" s="1829"/>
      <c r="GQ163" s="1829"/>
      <c r="GR163" s="1830"/>
      <c r="GS163" s="1837" t="s">
        <v>617</v>
      </c>
      <c r="GT163" s="527">
        <v>0</v>
      </c>
      <c r="GU163" s="1235" t="s">
        <v>302</v>
      </c>
      <c r="GV163" s="1205"/>
    </row>
    <row r="164" spans="2:204" s="1178" customFormat="1" ht="11.25">
      <c r="B164" s="1826"/>
      <c r="C164" s="1831"/>
      <c r="D164" s="1832"/>
      <c r="E164" s="1832"/>
      <c r="F164" s="1832"/>
      <c r="G164" s="1832"/>
      <c r="H164" s="1833"/>
      <c r="I164" s="1838"/>
      <c r="J164" s="493" t="e">
        <f>0.001*J163*3.6</f>
        <v>#DIV/0!</v>
      </c>
      <c r="K164" s="1236" t="s">
        <v>618</v>
      </c>
      <c r="L164" s="1205"/>
      <c r="M164" s="1180"/>
      <c r="N164" s="1826"/>
      <c r="O164" s="1831"/>
      <c r="P164" s="1832"/>
      <c r="Q164" s="1832"/>
      <c r="R164" s="1832"/>
      <c r="S164" s="1832"/>
      <c r="T164" s="1833"/>
      <c r="U164" s="1838"/>
      <c r="V164" s="493" t="e">
        <f>0.001*V163*3.6</f>
        <v>#DIV/0!</v>
      </c>
      <c r="W164" s="1236" t="s">
        <v>618</v>
      </c>
      <c r="X164" s="1205"/>
      <c r="Z164" s="1826"/>
      <c r="AA164" s="1831"/>
      <c r="AB164" s="1832"/>
      <c r="AC164" s="1832"/>
      <c r="AD164" s="1832"/>
      <c r="AE164" s="1832"/>
      <c r="AF164" s="1833"/>
      <c r="AG164" s="1838"/>
      <c r="AH164" s="493" t="e">
        <f>0.001*AH163*3.6</f>
        <v>#DIV/0!</v>
      </c>
      <c r="AI164" s="1236" t="s">
        <v>618</v>
      </c>
      <c r="AJ164" s="1205"/>
      <c r="AL164" s="1826"/>
      <c r="AM164" s="1831"/>
      <c r="AN164" s="1832"/>
      <c r="AO164" s="1832"/>
      <c r="AP164" s="1832"/>
      <c r="AQ164" s="1832"/>
      <c r="AR164" s="1833"/>
      <c r="AS164" s="1838"/>
      <c r="AT164" s="493" t="e">
        <f>0.001*AT163*3.6</f>
        <v>#DIV/0!</v>
      </c>
      <c r="AU164" s="1236" t="s">
        <v>618</v>
      </c>
      <c r="AV164" s="1205"/>
      <c r="AX164" s="1826"/>
      <c r="AY164" s="1831"/>
      <c r="AZ164" s="1832"/>
      <c r="BA164" s="1832"/>
      <c r="BB164" s="1832"/>
      <c r="BC164" s="1832"/>
      <c r="BD164" s="1833"/>
      <c r="BE164" s="1838"/>
      <c r="BF164" s="493" t="e">
        <f>0.001*BF163*3.6</f>
        <v>#DIV/0!</v>
      </c>
      <c r="BG164" s="1236" t="s">
        <v>618</v>
      </c>
      <c r="BH164" s="1205"/>
      <c r="BJ164" s="1826"/>
      <c r="BK164" s="1831"/>
      <c r="BL164" s="1832"/>
      <c r="BM164" s="1832"/>
      <c r="BN164" s="1832"/>
      <c r="BO164" s="1832"/>
      <c r="BP164" s="1833"/>
      <c r="BQ164" s="1838"/>
      <c r="BR164" s="493" t="e">
        <f>0.001*BR163*3.6</f>
        <v>#DIV/0!</v>
      </c>
      <c r="BS164" s="1236" t="s">
        <v>618</v>
      </c>
      <c r="BT164" s="1205"/>
      <c r="BV164" s="1826"/>
      <c r="BW164" s="1831"/>
      <c r="BX164" s="1832"/>
      <c r="BY164" s="1832"/>
      <c r="BZ164" s="1832"/>
      <c r="CA164" s="1832"/>
      <c r="CB164" s="1833"/>
      <c r="CC164" s="1838"/>
      <c r="CD164" s="493" t="e">
        <f>0.001*CD163*3.6</f>
        <v>#DIV/0!</v>
      </c>
      <c r="CE164" s="1236" t="s">
        <v>618</v>
      </c>
      <c r="CF164" s="1205"/>
      <c r="CH164" s="1826"/>
      <c r="CI164" s="1831"/>
      <c r="CJ164" s="1832"/>
      <c r="CK164" s="1832"/>
      <c r="CL164" s="1832"/>
      <c r="CM164" s="1832"/>
      <c r="CN164" s="1833"/>
      <c r="CO164" s="1838"/>
      <c r="CP164" s="493">
        <f>0.001*CP163*3.6</f>
        <v>0</v>
      </c>
      <c r="CQ164" s="1236" t="s">
        <v>618</v>
      </c>
      <c r="CR164" s="1205"/>
      <c r="CT164" s="1826"/>
      <c r="CU164" s="1831"/>
      <c r="CV164" s="1832"/>
      <c r="CW164" s="1832"/>
      <c r="CX164" s="1832"/>
      <c r="CY164" s="1832"/>
      <c r="CZ164" s="1833"/>
      <c r="DA164" s="1838"/>
      <c r="DB164" s="493">
        <f>0.001*DB163*3.6</f>
        <v>0</v>
      </c>
      <c r="DC164" s="1236" t="s">
        <v>618</v>
      </c>
      <c r="DD164" s="1205"/>
      <c r="DF164" s="1826"/>
      <c r="DG164" s="1831"/>
      <c r="DH164" s="1832"/>
      <c r="DI164" s="1832"/>
      <c r="DJ164" s="1832"/>
      <c r="DK164" s="1832"/>
      <c r="DL164" s="1833"/>
      <c r="DM164" s="1838"/>
      <c r="DN164" s="493">
        <f>0.001*DN163*3.6</f>
        <v>0</v>
      </c>
      <c r="DO164" s="1236" t="s">
        <v>618</v>
      </c>
      <c r="DP164" s="1205"/>
      <c r="DR164" s="1826"/>
      <c r="DS164" s="1831"/>
      <c r="DT164" s="1832"/>
      <c r="DU164" s="1832"/>
      <c r="DV164" s="1832"/>
      <c r="DW164" s="1832"/>
      <c r="DX164" s="1833"/>
      <c r="DY164" s="1838"/>
      <c r="DZ164" s="493">
        <f>0.001*DZ163*3.6</f>
        <v>0</v>
      </c>
      <c r="EA164" s="1236" t="s">
        <v>618</v>
      </c>
      <c r="EB164" s="1205"/>
      <c r="ED164" s="1826"/>
      <c r="EE164" s="1831"/>
      <c r="EF164" s="1832"/>
      <c r="EG164" s="1832"/>
      <c r="EH164" s="1832"/>
      <c r="EI164" s="1832"/>
      <c r="EJ164" s="1833"/>
      <c r="EK164" s="1838"/>
      <c r="EL164" s="493">
        <f>0.001*EL163*3.6</f>
        <v>0</v>
      </c>
      <c r="EM164" s="1236" t="s">
        <v>618</v>
      </c>
      <c r="EN164" s="1205"/>
      <c r="EP164" s="1826"/>
      <c r="EQ164" s="1831"/>
      <c r="ER164" s="1832"/>
      <c r="ES164" s="1832"/>
      <c r="ET164" s="1832"/>
      <c r="EU164" s="1832"/>
      <c r="EV164" s="1833"/>
      <c r="EW164" s="1838"/>
      <c r="EX164" s="493">
        <f>0.001*EX163*3.6</f>
        <v>0</v>
      </c>
      <c r="EY164" s="1236" t="s">
        <v>618</v>
      </c>
      <c r="EZ164" s="1205"/>
      <c r="FB164" s="1826"/>
      <c r="FC164" s="1831"/>
      <c r="FD164" s="1832"/>
      <c r="FE164" s="1832"/>
      <c r="FF164" s="1832"/>
      <c r="FG164" s="1832"/>
      <c r="FH164" s="1833"/>
      <c r="FI164" s="1838"/>
      <c r="FJ164" s="493">
        <f>0.001*FJ163*3.6</f>
        <v>0</v>
      </c>
      <c r="FK164" s="1236" t="s">
        <v>618</v>
      </c>
      <c r="FL164" s="1205"/>
      <c r="FN164" s="1826"/>
      <c r="FO164" s="1831"/>
      <c r="FP164" s="1832"/>
      <c r="FQ164" s="1832"/>
      <c r="FR164" s="1832"/>
      <c r="FS164" s="1832"/>
      <c r="FT164" s="1833"/>
      <c r="FU164" s="1838"/>
      <c r="FV164" s="493">
        <f>0.001*FV163*3.6</f>
        <v>0</v>
      </c>
      <c r="FW164" s="1236" t="s">
        <v>618</v>
      </c>
      <c r="FX164" s="1205"/>
      <c r="FZ164" s="1826"/>
      <c r="GA164" s="1831"/>
      <c r="GB164" s="1832"/>
      <c r="GC164" s="1832"/>
      <c r="GD164" s="1832"/>
      <c r="GE164" s="1832"/>
      <c r="GF164" s="1833"/>
      <c r="GG164" s="1838"/>
      <c r="GH164" s="493">
        <f>0.001*GH163*3.6</f>
        <v>0</v>
      </c>
      <c r="GI164" s="1236" t="s">
        <v>618</v>
      </c>
      <c r="GJ164" s="1205"/>
      <c r="GL164" s="1826"/>
      <c r="GM164" s="1831"/>
      <c r="GN164" s="1832"/>
      <c r="GO164" s="1832"/>
      <c r="GP164" s="1832"/>
      <c r="GQ164" s="1832"/>
      <c r="GR164" s="1833"/>
      <c r="GS164" s="1838"/>
      <c r="GT164" s="493">
        <f>0.001*GT163*3.6</f>
        <v>0</v>
      </c>
      <c r="GU164" s="1236" t="s">
        <v>618</v>
      </c>
      <c r="GV164" s="1205"/>
    </row>
    <row r="165" spans="2:204" s="1178" customFormat="1" ht="11.25">
      <c r="B165" s="1827"/>
      <c r="C165" s="1834"/>
      <c r="D165" s="1835"/>
      <c r="E165" s="1835"/>
      <c r="F165" s="1835"/>
      <c r="G165" s="1835"/>
      <c r="H165" s="1836"/>
      <c r="I165" s="1208" t="s">
        <v>619</v>
      </c>
      <c r="J165" s="493" t="e">
        <f>J164/J162</f>
        <v>#DIV/0!</v>
      </c>
      <c r="K165" s="1236" t="s">
        <v>620</v>
      </c>
      <c r="L165" s="1205"/>
      <c r="M165" s="1180"/>
      <c r="N165" s="1827"/>
      <c r="O165" s="1834"/>
      <c r="P165" s="1835"/>
      <c r="Q165" s="1835"/>
      <c r="R165" s="1835"/>
      <c r="S165" s="1835"/>
      <c r="T165" s="1836"/>
      <c r="U165" s="1208" t="s">
        <v>619</v>
      </c>
      <c r="V165" s="493" t="e">
        <f>V164/V162</f>
        <v>#DIV/0!</v>
      </c>
      <c r="W165" s="1236" t="s">
        <v>620</v>
      </c>
      <c r="X165" s="1205"/>
      <c r="Z165" s="1827"/>
      <c r="AA165" s="1834"/>
      <c r="AB165" s="1835"/>
      <c r="AC165" s="1835"/>
      <c r="AD165" s="1835"/>
      <c r="AE165" s="1835"/>
      <c r="AF165" s="1836"/>
      <c r="AG165" s="1208" t="s">
        <v>619</v>
      </c>
      <c r="AH165" s="493" t="e">
        <f>AH164/AH162</f>
        <v>#DIV/0!</v>
      </c>
      <c r="AI165" s="1236" t="s">
        <v>620</v>
      </c>
      <c r="AJ165" s="1205"/>
      <c r="AL165" s="1827"/>
      <c r="AM165" s="1834"/>
      <c r="AN165" s="1835"/>
      <c r="AO165" s="1835"/>
      <c r="AP165" s="1835"/>
      <c r="AQ165" s="1835"/>
      <c r="AR165" s="1836"/>
      <c r="AS165" s="1208" t="s">
        <v>619</v>
      </c>
      <c r="AT165" s="493" t="e">
        <f>AT164/AT162</f>
        <v>#DIV/0!</v>
      </c>
      <c r="AU165" s="1236" t="s">
        <v>620</v>
      </c>
      <c r="AV165" s="1205"/>
      <c r="AX165" s="1827"/>
      <c r="AY165" s="1834"/>
      <c r="AZ165" s="1835"/>
      <c r="BA165" s="1835"/>
      <c r="BB165" s="1835"/>
      <c r="BC165" s="1835"/>
      <c r="BD165" s="1836"/>
      <c r="BE165" s="1208" t="s">
        <v>619</v>
      </c>
      <c r="BF165" s="493" t="e">
        <f>BF164/BF162</f>
        <v>#DIV/0!</v>
      </c>
      <c r="BG165" s="1236" t="s">
        <v>620</v>
      </c>
      <c r="BH165" s="1205"/>
      <c r="BJ165" s="1827"/>
      <c r="BK165" s="1834"/>
      <c r="BL165" s="1835"/>
      <c r="BM165" s="1835"/>
      <c r="BN165" s="1835"/>
      <c r="BO165" s="1835"/>
      <c r="BP165" s="1836"/>
      <c r="BQ165" s="1208" t="s">
        <v>619</v>
      </c>
      <c r="BR165" s="493" t="e">
        <f>BR164/BR162</f>
        <v>#DIV/0!</v>
      </c>
      <c r="BS165" s="1236" t="s">
        <v>620</v>
      </c>
      <c r="BT165" s="1205"/>
      <c r="BV165" s="1827"/>
      <c r="BW165" s="1834"/>
      <c r="BX165" s="1835"/>
      <c r="BY165" s="1835"/>
      <c r="BZ165" s="1835"/>
      <c r="CA165" s="1835"/>
      <c r="CB165" s="1836"/>
      <c r="CC165" s="1208" t="s">
        <v>619</v>
      </c>
      <c r="CD165" s="493" t="e">
        <f>CD164/CD162</f>
        <v>#DIV/0!</v>
      </c>
      <c r="CE165" s="1236" t="s">
        <v>620</v>
      </c>
      <c r="CF165" s="1205"/>
      <c r="CH165" s="1827"/>
      <c r="CI165" s="1834"/>
      <c r="CJ165" s="1835"/>
      <c r="CK165" s="1835"/>
      <c r="CL165" s="1835"/>
      <c r="CM165" s="1835"/>
      <c r="CN165" s="1836"/>
      <c r="CO165" s="1208" t="s">
        <v>619</v>
      </c>
      <c r="CP165" s="493" t="e">
        <f>CP164/CP162</f>
        <v>#DIV/0!</v>
      </c>
      <c r="CQ165" s="1236" t="s">
        <v>620</v>
      </c>
      <c r="CR165" s="1205"/>
      <c r="CT165" s="1827"/>
      <c r="CU165" s="1834"/>
      <c r="CV165" s="1835"/>
      <c r="CW165" s="1835"/>
      <c r="CX165" s="1835"/>
      <c r="CY165" s="1835"/>
      <c r="CZ165" s="1836"/>
      <c r="DA165" s="1208" t="s">
        <v>619</v>
      </c>
      <c r="DB165" s="493" t="e">
        <f>DB164/DB162</f>
        <v>#DIV/0!</v>
      </c>
      <c r="DC165" s="1236" t="s">
        <v>620</v>
      </c>
      <c r="DD165" s="1205"/>
      <c r="DF165" s="1827"/>
      <c r="DG165" s="1834"/>
      <c r="DH165" s="1835"/>
      <c r="DI165" s="1835"/>
      <c r="DJ165" s="1835"/>
      <c r="DK165" s="1835"/>
      <c r="DL165" s="1836"/>
      <c r="DM165" s="1208" t="s">
        <v>619</v>
      </c>
      <c r="DN165" s="493" t="e">
        <f>DN164/DN162</f>
        <v>#DIV/0!</v>
      </c>
      <c r="DO165" s="1236" t="s">
        <v>620</v>
      </c>
      <c r="DP165" s="1205"/>
      <c r="DR165" s="1827"/>
      <c r="DS165" s="1834"/>
      <c r="DT165" s="1835"/>
      <c r="DU165" s="1835"/>
      <c r="DV165" s="1835"/>
      <c r="DW165" s="1835"/>
      <c r="DX165" s="1836"/>
      <c r="DY165" s="1208" t="s">
        <v>619</v>
      </c>
      <c r="DZ165" s="493" t="e">
        <f>DZ164/DZ162</f>
        <v>#DIV/0!</v>
      </c>
      <c r="EA165" s="1236" t="s">
        <v>620</v>
      </c>
      <c r="EB165" s="1205"/>
      <c r="ED165" s="1827"/>
      <c r="EE165" s="1834"/>
      <c r="EF165" s="1835"/>
      <c r="EG165" s="1835"/>
      <c r="EH165" s="1835"/>
      <c r="EI165" s="1835"/>
      <c r="EJ165" s="1836"/>
      <c r="EK165" s="1208" t="s">
        <v>619</v>
      </c>
      <c r="EL165" s="493" t="e">
        <f>EL164/EL162</f>
        <v>#DIV/0!</v>
      </c>
      <c r="EM165" s="1236" t="s">
        <v>620</v>
      </c>
      <c r="EN165" s="1205"/>
      <c r="EP165" s="1827"/>
      <c r="EQ165" s="1834"/>
      <c r="ER165" s="1835"/>
      <c r="ES165" s="1835"/>
      <c r="ET165" s="1835"/>
      <c r="EU165" s="1835"/>
      <c r="EV165" s="1836"/>
      <c r="EW165" s="1208" t="s">
        <v>619</v>
      </c>
      <c r="EX165" s="493" t="e">
        <f>EX164/EX162</f>
        <v>#DIV/0!</v>
      </c>
      <c r="EY165" s="1236" t="s">
        <v>620</v>
      </c>
      <c r="EZ165" s="1205"/>
      <c r="FB165" s="1827"/>
      <c r="FC165" s="1834"/>
      <c r="FD165" s="1835"/>
      <c r="FE165" s="1835"/>
      <c r="FF165" s="1835"/>
      <c r="FG165" s="1835"/>
      <c r="FH165" s="1836"/>
      <c r="FI165" s="1208" t="s">
        <v>619</v>
      </c>
      <c r="FJ165" s="493" t="e">
        <f>FJ164/FJ162</f>
        <v>#DIV/0!</v>
      </c>
      <c r="FK165" s="1236" t="s">
        <v>620</v>
      </c>
      <c r="FL165" s="1205"/>
      <c r="FN165" s="1827"/>
      <c r="FO165" s="1834"/>
      <c r="FP165" s="1835"/>
      <c r="FQ165" s="1835"/>
      <c r="FR165" s="1835"/>
      <c r="FS165" s="1835"/>
      <c r="FT165" s="1836"/>
      <c r="FU165" s="1208" t="s">
        <v>619</v>
      </c>
      <c r="FV165" s="493" t="e">
        <f>FV164/FV162</f>
        <v>#DIV/0!</v>
      </c>
      <c r="FW165" s="1236" t="s">
        <v>620</v>
      </c>
      <c r="FX165" s="1205"/>
      <c r="FZ165" s="1827"/>
      <c r="GA165" s="1834"/>
      <c r="GB165" s="1835"/>
      <c r="GC165" s="1835"/>
      <c r="GD165" s="1835"/>
      <c r="GE165" s="1835"/>
      <c r="GF165" s="1836"/>
      <c r="GG165" s="1208" t="s">
        <v>619</v>
      </c>
      <c r="GH165" s="493" t="e">
        <f>GH164/GH162</f>
        <v>#DIV/0!</v>
      </c>
      <c r="GI165" s="1236" t="s">
        <v>620</v>
      </c>
      <c r="GJ165" s="1205"/>
      <c r="GL165" s="1827"/>
      <c r="GM165" s="1834"/>
      <c r="GN165" s="1835"/>
      <c r="GO165" s="1835"/>
      <c r="GP165" s="1835"/>
      <c r="GQ165" s="1835"/>
      <c r="GR165" s="1836"/>
      <c r="GS165" s="1208" t="s">
        <v>619</v>
      </c>
      <c r="GT165" s="493" t="e">
        <f>GT164/GT162</f>
        <v>#DIV/0!</v>
      </c>
      <c r="GU165" s="1236" t="s">
        <v>620</v>
      </c>
      <c r="GV165" s="1205"/>
    </row>
    <row r="166" spans="2:204" s="1178" customFormat="1" ht="11.25">
      <c r="B166" s="1839">
        <v>2</v>
      </c>
      <c r="C166" s="1840" t="s">
        <v>621</v>
      </c>
      <c r="D166" s="1841"/>
      <c r="E166" s="1841"/>
      <c r="F166" s="1841"/>
      <c r="G166" s="1841"/>
      <c r="H166" s="1842"/>
      <c r="I166" s="1849" t="s">
        <v>622</v>
      </c>
      <c r="J166" s="493" t="e">
        <f>I35</f>
        <v>#DIV/0!</v>
      </c>
      <c r="K166" s="1236" t="s">
        <v>302</v>
      </c>
      <c r="M166" s="1180"/>
      <c r="N166" s="1839">
        <v>2</v>
      </c>
      <c r="O166" s="1840" t="s">
        <v>621</v>
      </c>
      <c r="P166" s="1841"/>
      <c r="Q166" s="1841"/>
      <c r="R166" s="1841"/>
      <c r="S166" s="1841"/>
      <c r="T166" s="1842"/>
      <c r="U166" s="1849" t="s">
        <v>622</v>
      </c>
      <c r="V166" s="493" t="e">
        <f>U35</f>
        <v>#DIV/0!</v>
      </c>
      <c r="W166" s="1236" t="s">
        <v>302</v>
      </c>
      <c r="Z166" s="1839">
        <v>2</v>
      </c>
      <c r="AA166" s="1840" t="s">
        <v>621</v>
      </c>
      <c r="AB166" s="1841"/>
      <c r="AC166" s="1841"/>
      <c r="AD166" s="1841"/>
      <c r="AE166" s="1841"/>
      <c r="AF166" s="1842"/>
      <c r="AG166" s="1849" t="s">
        <v>622</v>
      </c>
      <c r="AH166" s="493" t="e">
        <f>AG35</f>
        <v>#DIV/0!</v>
      </c>
      <c r="AI166" s="1236" t="s">
        <v>302</v>
      </c>
      <c r="AL166" s="1839">
        <v>2</v>
      </c>
      <c r="AM166" s="1840" t="s">
        <v>621</v>
      </c>
      <c r="AN166" s="1841"/>
      <c r="AO166" s="1841"/>
      <c r="AP166" s="1841"/>
      <c r="AQ166" s="1841"/>
      <c r="AR166" s="1842"/>
      <c r="AS166" s="1849" t="s">
        <v>622</v>
      </c>
      <c r="AT166" s="493" t="e">
        <f>AS35</f>
        <v>#DIV/0!</v>
      </c>
      <c r="AU166" s="1236" t="s">
        <v>302</v>
      </c>
      <c r="AX166" s="1839">
        <v>2</v>
      </c>
      <c r="AY166" s="1840" t="s">
        <v>621</v>
      </c>
      <c r="AZ166" s="1841"/>
      <c r="BA166" s="1841"/>
      <c r="BB166" s="1841"/>
      <c r="BC166" s="1841"/>
      <c r="BD166" s="1842"/>
      <c r="BE166" s="1849" t="s">
        <v>622</v>
      </c>
      <c r="BF166" s="493" t="e">
        <f>BE35</f>
        <v>#DIV/0!</v>
      </c>
      <c r="BG166" s="1236" t="s">
        <v>302</v>
      </c>
      <c r="BJ166" s="1839">
        <v>2</v>
      </c>
      <c r="BK166" s="1840" t="s">
        <v>621</v>
      </c>
      <c r="BL166" s="1841"/>
      <c r="BM166" s="1841"/>
      <c r="BN166" s="1841"/>
      <c r="BO166" s="1841"/>
      <c r="BP166" s="1842"/>
      <c r="BQ166" s="1849" t="s">
        <v>622</v>
      </c>
      <c r="BR166" s="493" t="e">
        <f>BQ35</f>
        <v>#DIV/0!</v>
      </c>
      <c r="BS166" s="1236" t="s">
        <v>302</v>
      </c>
      <c r="BV166" s="1839">
        <v>2</v>
      </c>
      <c r="BW166" s="1840" t="s">
        <v>621</v>
      </c>
      <c r="BX166" s="1841"/>
      <c r="BY166" s="1841"/>
      <c r="BZ166" s="1841"/>
      <c r="CA166" s="1841"/>
      <c r="CB166" s="1842"/>
      <c r="CC166" s="1849" t="s">
        <v>622</v>
      </c>
      <c r="CD166" s="493" t="e">
        <f>CC35</f>
        <v>#DIV/0!</v>
      </c>
      <c r="CE166" s="1236" t="s">
        <v>302</v>
      </c>
      <c r="CH166" s="1839">
        <v>2</v>
      </c>
      <c r="CI166" s="1840" t="s">
        <v>621</v>
      </c>
      <c r="CJ166" s="1841"/>
      <c r="CK166" s="1841"/>
      <c r="CL166" s="1841"/>
      <c r="CM166" s="1841"/>
      <c r="CN166" s="1842"/>
      <c r="CO166" s="1849" t="s">
        <v>622</v>
      </c>
      <c r="CP166" s="493">
        <v>0</v>
      </c>
      <c r="CQ166" s="1236" t="s">
        <v>302</v>
      </c>
      <c r="CT166" s="1839">
        <v>2</v>
      </c>
      <c r="CU166" s="1840" t="s">
        <v>621</v>
      </c>
      <c r="CV166" s="1841"/>
      <c r="CW166" s="1841"/>
      <c r="CX166" s="1841"/>
      <c r="CY166" s="1841"/>
      <c r="CZ166" s="1842"/>
      <c r="DA166" s="1849" t="s">
        <v>622</v>
      </c>
      <c r="DB166" s="493">
        <v>0</v>
      </c>
      <c r="DC166" s="1236" t="s">
        <v>302</v>
      </c>
      <c r="DF166" s="1839">
        <v>2</v>
      </c>
      <c r="DG166" s="1840" t="s">
        <v>621</v>
      </c>
      <c r="DH166" s="1841"/>
      <c r="DI166" s="1841"/>
      <c r="DJ166" s="1841"/>
      <c r="DK166" s="1841"/>
      <c r="DL166" s="1842"/>
      <c r="DM166" s="1849" t="s">
        <v>622</v>
      </c>
      <c r="DN166" s="493">
        <v>0</v>
      </c>
      <c r="DO166" s="1236" t="s">
        <v>302</v>
      </c>
      <c r="DR166" s="1839">
        <v>2</v>
      </c>
      <c r="DS166" s="1840" t="s">
        <v>621</v>
      </c>
      <c r="DT166" s="1841"/>
      <c r="DU166" s="1841"/>
      <c r="DV166" s="1841"/>
      <c r="DW166" s="1841"/>
      <c r="DX166" s="1842"/>
      <c r="DY166" s="1849" t="s">
        <v>622</v>
      </c>
      <c r="DZ166" s="493">
        <v>0</v>
      </c>
      <c r="EA166" s="1236" t="s">
        <v>302</v>
      </c>
      <c r="ED166" s="1839">
        <v>2</v>
      </c>
      <c r="EE166" s="1840" t="s">
        <v>621</v>
      </c>
      <c r="EF166" s="1841"/>
      <c r="EG166" s="1841"/>
      <c r="EH166" s="1841"/>
      <c r="EI166" s="1841"/>
      <c r="EJ166" s="1842"/>
      <c r="EK166" s="1849" t="s">
        <v>622</v>
      </c>
      <c r="EL166" s="493">
        <v>0</v>
      </c>
      <c r="EM166" s="1236" t="s">
        <v>302</v>
      </c>
      <c r="EP166" s="1839">
        <v>2</v>
      </c>
      <c r="EQ166" s="1840" t="s">
        <v>621</v>
      </c>
      <c r="ER166" s="1841"/>
      <c r="ES166" s="1841"/>
      <c r="ET166" s="1841"/>
      <c r="EU166" s="1841"/>
      <c r="EV166" s="1842"/>
      <c r="EW166" s="1849" t="s">
        <v>622</v>
      </c>
      <c r="EX166" s="493">
        <v>0</v>
      </c>
      <c r="EY166" s="1236" t="s">
        <v>302</v>
      </c>
      <c r="FB166" s="1839">
        <v>2</v>
      </c>
      <c r="FC166" s="1840" t="s">
        <v>621</v>
      </c>
      <c r="FD166" s="1841"/>
      <c r="FE166" s="1841"/>
      <c r="FF166" s="1841"/>
      <c r="FG166" s="1841"/>
      <c r="FH166" s="1842"/>
      <c r="FI166" s="1849" t="s">
        <v>622</v>
      </c>
      <c r="FJ166" s="493">
        <v>0</v>
      </c>
      <c r="FK166" s="1236" t="s">
        <v>302</v>
      </c>
      <c r="FN166" s="1839">
        <v>2</v>
      </c>
      <c r="FO166" s="1840" t="s">
        <v>621</v>
      </c>
      <c r="FP166" s="1841"/>
      <c r="FQ166" s="1841"/>
      <c r="FR166" s="1841"/>
      <c r="FS166" s="1841"/>
      <c r="FT166" s="1842"/>
      <c r="FU166" s="1849" t="s">
        <v>622</v>
      </c>
      <c r="FV166" s="493">
        <v>0</v>
      </c>
      <c r="FW166" s="1236" t="s">
        <v>302</v>
      </c>
      <c r="FZ166" s="1839">
        <v>2</v>
      </c>
      <c r="GA166" s="1840" t="s">
        <v>621</v>
      </c>
      <c r="GB166" s="1841"/>
      <c r="GC166" s="1841"/>
      <c r="GD166" s="1841"/>
      <c r="GE166" s="1841"/>
      <c r="GF166" s="1842"/>
      <c r="GG166" s="1849" t="s">
        <v>622</v>
      </c>
      <c r="GH166" s="493">
        <v>0</v>
      </c>
      <c r="GI166" s="1236" t="s">
        <v>302</v>
      </c>
      <c r="GL166" s="1839">
        <v>2</v>
      </c>
      <c r="GM166" s="1840" t="s">
        <v>621</v>
      </c>
      <c r="GN166" s="1841"/>
      <c r="GO166" s="1841"/>
      <c r="GP166" s="1841"/>
      <c r="GQ166" s="1841"/>
      <c r="GR166" s="1842"/>
      <c r="GS166" s="1849" t="s">
        <v>622</v>
      </c>
      <c r="GT166" s="493">
        <v>0</v>
      </c>
      <c r="GU166" s="1236" t="s">
        <v>302</v>
      </c>
    </row>
    <row r="167" spans="2:204" s="1178" customFormat="1" ht="11.25">
      <c r="B167" s="1826"/>
      <c r="C167" s="1843"/>
      <c r="D167" s="1844"/>
      <c r="E167" s="1844"/>
      <c r="F167" s="1844"/>
      <c r="G167" s="1844"/>
      <c r="H167" s="1845"/>
      <c r="I167" s="1838"/>
      <c r="J167" s="493" t="e">
        <f>0.001*J166*3.6</f>
        <v>#DIV/0!</v>
      </c>
      <c r="K167" s="1236" t="s">
        <v>618</v>
      </c>
      <c r="M167" s="1180"/>
      <c r="N167" s="1826"/>
      <c r="O167" s="1843"/>
      <c r="P167" s="1844"/>
      <c r="Q167" s="1844"/>
      <c r="R167" s="1844"/>
      <c r="S167" s="1844"/>
      <c r="T167" s="1845"/>
      <c r="U167" s="1838"/>
      <c r="V167" s="493" t="e">
        <f>0.001*V166*3.6</f>
        <v>#DIV/0!</v>
      </c>
      <c r="W167" s="1236" t="s">
        <v>618</v>
      </c>
      <c r="Z167" s="1826"/>
      <c r="AA167" s="1843"/>
      <c r="AB167" s="1844"/>
      <c r="AC167" s="1844"/>
      <c r="AD167" s="1844"/>
      <c r="AE167" s="1844"/>
      <c r="AF167" s="1845"/>
      <c r="AG167" s="1838"/>
      <c r="AH167" s="493" t="e">
        <f>0.001*AH166*3.6</f>
        <v>#DIV/0!</v>
      </c>
      <c r="AI167" s="1236" t="s">
        <v>618</v>
      </c>
      <c r="AL167" s="1826"/>
      <c r="AM167" s="1843"/>
      <c r="AN167" s="1844"/>
      <c r="AO167" s="1844"/>
      <c r="AP167" s="1844"/>
      <c r="AQ167" s="1844"/>
      <c r="AR167" s="1845"/>
      <c r="AS167" s="1838"/>
      <c r="AT167" s="493" t="e">
        <f>0.001*AT166*3.6</f>
        <v>#DIV/0!</v>
      </c>
      <c r="AU167" s="1236" t="s">
        <v>620</v>
      </c>
      <c r="AX167" s="1826"/>
      <c r="AY167" s="1843"/>
      <c r="AZ167" s="1844"/>
      <c r="BA167" s="1844"/>
      <c r="BB167" s="1844"/>
      <c r="BC167" s="1844"/>
      <c r="BD167" s="1845"/>
      <c r="BE167" s="1838"/>
      <c r="BF167" s="493" t="e">
        <f>0.001*BF166*3.6</f>
        <v>#DIV/0!</v>
      </c>
      <c r="BG167" s="1236" t="s">
        <v>618</v>
      </c>
      <c r="BJ167" s="1826"/>
      <c r="BK167" s="1843"/>
      <c r="BL167" s="1844"/>
      <c r="BM167" s="1844"/>
      <c r="BN167" s="1844"/>
      <c r="BO167" s="1844"/>
      <c r="BP167" s="1845"/>
      <c r="BQ167" s="1838"/>
      <c r="BR167" s="493" t="e">
        <f>0.001*BR166*3.6</f>
        <v>#DIV/0!</v>
      </c>
      <c r="BS167" s="1236" t="s">
        <v>618</v>
      </c>
      <c r="BV167" s="1826"/>
      <c r="BW167" s="1843"/>
      <c r="BX167" s="1844"/>
      <c r="BY167" s="1844"/>
      <c r="BZ167" s="1844"/>
      <c r="CA167" s="1844"/>
      <c r="CB167" s="1845"/>
      <c r="CC167" s="1838"/>
      <c r="CD167" s="493" t="e">
        <f>0.001*CD166*3.6</f>
        <v>#DIV/0!</v>
      </c>
      <c r="CE167" s="1236" t="s">
        <v>618</v>
      </c>
      <c r="CH167" s="1826"/>
      <c r="CI167" s="1843"/>
      <c r="CJ167" s="1844"/>
      <c r="CK167" s="1844"/>
      <c r="CL167" s="1844"/>
      <c r="CM167" s="1844"/>
      <c r="CN167" s="1845"/>
      <c r="CO167" s="1838"/>
      <c r="CP167" s="493">
        <f>0.001*CP166*3.6</f>
        <v>0</v>
      </c>
      <c r="CQ167" s="1236" t="s">
        <v>620</v>
      </c>
      <c r="CT167" s="1826"/>
      <c r="CU167" s="1843"/>
      <c r="CV167" s="1844"/>
      <c r="CW167" s="1844"/>
      <c r="CX167" s="1844"/>
      <c r="CY167" s="1844"/>
      <c r="CZ167" s="1845"/>
      <c r="DA167" s="1838"/>
      <c r="DB167" s="493">
        <f>0.001*DB166*3.6</f>
        <v>0</v>
      </c>
      <c r="DC167" s="1236" t="s">
        <v>618</v>
      </c>
      <c r="DF167" s="1826"/>
      <c r="DG167" s="1843"/>
      <c r="DH167" s="1844"/>
      <c r="DI167" s="1844"/>
      <c r="DJ167" s="1844"/>
      <c r="DK167" s="1844"/>
      <c r="DL167" s="1845"/>
      <c r="DM167" s="1838"/>
      <c r="DN167" s="493">
        <f>0.001*DN166*3.6</f>
        <v>0</v>
      </c>
      <c r="DO167" s="1236" t="s">
        <v>618</v>
      </c>
      <c r="DR167" s="1826"/>
      <c r="DS167" s="1843"/>
      <c r="DT167" s="1844"/>
      <c r="DU167" s="1844"/>
      <c r="DV167" s="1844"/>
      <c r="DW167" s="1844"/>
      <c r="DX167" s="1845"/>
      <c r="DY167" s="1838"/>
      <c r="DZ167" s="493">
        <f>0.001*DZ166*3.6</f>
        <v>0</v>
      </c>
      <c r="EA167" s="1236" t="s">
        <v>618</v>
      </c>
      <c r="ED167" s="1826"/>
      <c r="EE167" s="1843"/>
      <c r="EF167" s="1844"/>
      <c r="EG167" s="1844"/>
      <c r="EH167" s="1844"/>
      <c r="EI167" s="1844"/>
      <c r="EJ167" s="1845"/>
      <c r="EK167" s="1838"/>
      <c r="EL167" s="493">
        <f>0.001*EL166*3.6</f>
        <v>0</v>
      </c>
      <c r="EM167" s="1236" t="s">
        <v>618</v>
      </c>
      <c r="EP167" s="1826"/>
      <c r="EQ167" s="1843"/>
      <c r="ER167" s="1844"/>
      <c r="ES167" s="1844"/>
      <c r="ET167" s="1844"/>
      <c r="EU167" s="1844"/>
      <c r="EV167" s="1845"/>
      <c r="EW167" s="1838"/>
      <c r="EX167" s="493">
        <f>0.001*EX166*3.6</f>
        <v>0</v>
      </c>
      <c r="EY167" s="1236" t="s">
        <v>618</v>
      </c>
      <c r="FB167" s="1826"/>
      <c r="FC167" s="1843"/>
      <c r="FD167" s="1844"/>
      <c r="FE167" s="1844"/>
      <c r="FF167" s="1844"/>
      <c r="FG167" s="1844"/>
      <c r="FH167" s="1845"/>
      <c r="FI167" s="1838"/>
      <c r="FJ167" s="493">
        <f>0.001*FJ166*3.6</f>
        <v>0</v>
      </c>
      <c r="FK167" s="1236" t="s">
        <v>618</v>
      </c>
      <c r="FN167" s="1826"/>
      <c r="FO167" s="1843"/>
      <c r="FP167" s="1844"/>
      <c r="FQ167" s="1844"/>
      <c r="FR167" s="1844"/>
      <c r="FS167" s="1844"/>
      <c r="FT167" s="1845"/>
      <c r="FU167" s="1838"/>
      <c r="FV167" s="493">
        <f>0.001*FV166*3.6</f>
        <v>0</v>
      </c>
      <c r="FW167" s="1236" t="s">
        <v>618</v>
      </c>
      <c r="FZ167" s="1826"/>
      <c r="GA167" s="1843"/>
      <c r="GB167" s="1844"/>
      <c r="GC167" s="1844"/>
      <c r="GD167" s="1844"/>
      <c r="GE167" s="1844"/>
      <c r="GF167" s="1845"/>
      <c r="GG167" s="1838"/>
      <c r="GH167" s="493">
        <f>0.001*GH166*3.6</f>
        <v>0</v>
      </c>
      <c r="GI167" s="1236" t="s">
        <v>618</v>
      </c>
      <c r="GL167" s="1826"/>
      <c r="GM167" s="1843"/>
      <c r="GN167" s="1844"/>
      <c r="GO167" s="1844"/>
      <c r="GP167" s="1844"/>
      <c r="GQ167" s="1844"/>
      <c r="GR167" s="1845"/>
      <c r="GS167" s="1838"/>
      <c r="GT167" s="493">
        <f>0.001*GT166*3.6</f>
        <v>0</v>
      </c>
      <c r="GU167" s="1236" t="s">
        <v>618</v>
      </c>
    </row>
    <row r="168" spans="2:204" s="1178" customFormat="1" ht="11.25">
      <c r="B168" s="1827"/>
      <c r="C168" s="1846"/>
      <c r="D168" s="1847"/>
      <c r="E168" s="1847"/>
      <c r="F168" s="1847"/>
      <c r="G168" s="1847"/>
      <c r="H168" s="1848"/>
      <c r="I168" s="1208" t="s">
        <v>623</v>
      </c>
      <c r="J168" s="493" t="e">
        <f>J167/J162</f>
        <v>#DIV/0!</v>
      </c>
      <c r="K168" s="1236" t="s">
        <v>620</v>
      </c>
      <c r="M168" s="1180"/>
      <c r="N168" s="1827"/>
      <c r="O168" s="1846"/>
      <c r="P168" s="1847"/>
      <c r="Q168" s="1847"/>
      <c r="R168" s="1847"/>
      <c r="S168" s="1847"/>
      <c r="T168" s="1848"/>
      <c r="U168" s="1208" t="s">
        <v>623</v>
      </c>
      <c r="V168" s="493" t="e">
        <f>V167/V162</f>
        <v>#DIV/0!</v>
      </c>
      <c r="W168" s="1236" t="s">
        <v>620</v>
      </c>
      <c r="Z168" s="1827"/>
      <c r="AA168" s="1846"/>
      <c r="AB168" s="1847"/>
      <c r="AC168" s="1847"/>
      <c r="AD168" s="1847"/>
      <c r="AE168" s="1847"/>
      <c r="AF168" s="1848"/>
      <c r="AG168" s="1208" t="s">
        <v>623</v>
      </c>
      <c r="AH168" s="493" t="e">
        <f>AH167/AH162</f>
        <v>#DIV/0!</v>
      </c>
      <c r="AI168" s="1236" t="s">
        <v>620</v>
      </c>
      <c r="AL168" s="1827"/>
      <c r="AM168" s="1846"/>
      <c r="AN168" s="1847"/>
      <c r="AO168" s="1847"/>
      <c r="AP168" s="1847"/>
      <c r="AQ168" s="1847"/>
      <c r="AR168" s="1848"/>
      <c r="AS168" s="1208" t="s">
        <v>623</v>
      </c>
      <c r="AT168" s="493" t="e">
        <f>AT167/AT162</f>
        <v>#DIV/0!</v>
      </c>
      <c r="AU168" s="1236" t="s">
        <v>620</v>
      </c>
      <c r="AX168" s="1827"/>
      <c r="AY168" s="1846"/>
      <c r="AZ168" s="1847"/>
      <c r="BA168" s="1847"/>
      <c r="BB168" s="1847"/>
      <c r="BC168" s="1847"/>
      <c r="BD168" s="1848"/>
      <c r="BE168" s="1208" t="s">
        <v>623</v>
      </c>
      <c r="BF168" s="493" t="e">
        <f>BF167/BF162</f>
        <v>#DIV/0!</v>
      </c>
      <c r="BG168" s="1236" t="s">
        <v>620</v>
      </c>
      <c r="BJ168" s="1827"/>
      <c r="BK168" s="1846"/>
      <c r="BL168" s="1847"/>
      <c r="BM168" s="1847"/>
      <c r="BN168" s="1847"/>
      <c r="BO168" s="1847"/>
      <c r="BP168" s="1848"/>
      <c r="BQ168" s="1208" t="s">
        <v>623</v>
      </c>
      <c r="BR168" s="493" t="e">
        <f>BR167/BR162</f>
        <v>#DIV/0!</v>
      </c>
      <c r="BS168" s="1236" t="s">
        <v>620</v>
      </c>
      <c r="BV168" s="1827"/>
      <c r="BW168" s="1846"/>
      <c r="BX168" s="1847"/>
      <c r="BY168" s="1847"/>
      <c r="BZ168" s="1847"/>
      <c r="CA168" s="1847"/>
      <c r="CB168" s="1848"/>
      <c r="CC168" s="1208" t="s">
        <v>623</v>
      </c>
      <c r="CD168" s="493" t="e">
        <f>CD167/CD162</f>
        <v>#DIV/0!</v>
      </c>
      <c r="CE168" s="1236" t="s">
        <v>620</v>
      </c>
      <c r="CH168" s="1827"/>
      <c r="CI168" s="1846"/>
      <c r="CJ168" s="1847"/>
      <c r="CK168" s="1847"/>
      <c r="CL168" s="1847"/>
      <c r="CM168" s="1847"/>
      <c r="CN168" s="1848"/>
      <c r="CO168" s="1208" t="s">
        <v>623</v>
      </c>
      <c r="CP168" s="493" t="e">
        <f>CP167/CP162</f>
        <v>#DIV/0!</v>
      </c>
      <c r="CQ168" s="1236" t="s">
        <v>620</v>
      </c>
      <c r="CT168" s="1827"/>
      <c r="CU168" s="1846"/>
      <c r="CV168" s="1847"/>
      <c r="CW168" s="1847"/>
      <c r="CX168" s="1847"/>
      <c r="CY168" s="1847"/>
      <c r="CZ168" s="1848"/>
      <c r="DA168" s="1208" t="s">
        <v>623</v>
      </c>
      <c r="DB168" s="493" t="e">
        <f>DB167/DB162</f>
        <v>#DIV/0!</v>
      </c>
      <c r="DC168" s="1236" t="s">
        <v>620</v>
      </c>
      <c r="DF168" s="1827"/>
      <c r="DG168" s="1846"/>
      <c r="DH168" s="1847"/>
      <c r="DI168" s="1847"/>
      <c r="DJ168" s="1847"/>
      <c r="DK168" s="1847"/>
      <c r="DL168" s="1848"/>
      <c r="DM168" s="1208" t="s">
        <v>623</v>
      </c>
      <c r="DN168" s="493" t="e">
        <f>DN167/DN162</f>
        <v>#DIV/0!</v>
      </c>
      <c r="DO168" s="1236" t="s">
        <v>620</v>
      </c>
      <c r="DR168" s="1827"/>
      <c r="DS168" s="1846"/>
      <c r="DT168" s="1847"/>
      <c r="DU168" s="1847"/>
      <c r="DV168" s="1847"/>
      <c r="DW168" s="1847"/>
      <c r="DX168" s="1848"/>
      <c r="DY168" s="1208" t="s">
        <v>623</v>
      </c>
      <c r="DZ168" s="493" t="e">
        <f>DZ167/DZ162</f>
        <v>#DIV/0!</v>
      </c>
      <c r="EA168" s="1236" t="s">
        <v>620</v>
      </c>
      <c r="ED168" s="1827"/>
      <c r="EE168" s="1846"/>
      <c r="EF168" s="1847"/>
      <c r="EG168" s="1847"/>
      <c r="EH168" s="1847"/>
      <c r="EI168" s="1847"/>
      <c r="EJ168" s="1848"/>
      <c r="EK168" s="1208" t="s">
        <v>623</v>
      </c>
      <c r="EL168" s="493" t="e">
        <f>EL167/EL162</f>
        <v>#DIV/0!</v>
      </c>
      <c r="EM168" s="1236" t="s">
        <v>620</v>
      </c>
      <c r="EP168" s="1827"/>
      <c r="EQ168" s="1846"/>
      <c r="ER168" s="1847"/>
      <c r="ES168" s="1847"/>
      <c r="ET168" s="1847"/>
      <c r="EU168" s="1847"/>
      <c r="EV168" s="1848"/>
      <c r="EW168" s="1208" t="s">
        <v>623</v>
      </c>
      <c r="EX168" s="493" t="e">
        <f>EX167/EX162</f>
        <v>#DIV/0!</v>
      </c>
      <c r="EY168" s="1236" t="s">
        <v>620</v>
      </c>
      <c r="FB168" s="1827"/>
      <c r="FC168" s="1846"/>
      <c r="FD168" s="1847"/>
      <c r="FE168" s="1847"/>
      <c r="FF168" s="1847"/>
      <c r="FG168" s="1847"/>
      <c r="FH168" s="1848"/>
      <c r="FI168" s="1208" t="s">
        <v>623</v>
      </c>
      <c r="FJ168" s="493" t="e">
        <f>FJ167/FJ162</f>
        <v>#DIV/0!</v>
      </c>
      <c r="FK168" s="1236" t="s">
        <v>620</v>
      </c>
      <c r="FN168" s="1827"/>
      <c r="FO168" s="1846"/>
      <c r="FP168" s="1847"/>
      <c r="FQ168" s="1847"/>
      <c r="FR168" s="1847"/>
      <c r="FS168" s="1847"/>
      <c r="FT168" s="1848"/>
      <c r="FU168" s="1208" t="s">
        <v>623</v>
      </c>
      <c r="FV168" s="493" t="e">
        <f>FV167/FV162</f>
        <v>#DIV/0!</v>
      </c>
      <c r="FW168" s="1236" t="s">
        <v>620</v>
      </c>
      <c r="FZ168" s="1827"/>
      <c r="GA168" s="1846"/>
      <c r="GB168" s="1847"/>
      <c r="GC168" s="1847"/>
      <c r="GD168" s="1847"/>
      <c r="GE168" s="1847"/>
      <c r="GF168" s="1848"/>
      <c r="GG168" s="1208" t="s">
        <v>623</v>
      </c>
      <c r="GH168" s="493" t="e">
        <f>GH167/GH162</f>
        <v>#DIV/0!</v>
      </c>
      <c r="GI168" s="1236" t="s">
        <v>620</v>
      </c>
      <c r="GL168" s="1827"/>
      <c r="GM168" s="1846"/>
      <c r="GN168" s="1847"/>
      <c r="GO168" s="1847"/>
      <c r="GP168" s="1847"/>
      <c r="GQ168" s="1847"/>
      <c r="GR168" s="1848"/>
      <c r="GS168" s="1208" t="s">
        <v>623</v>
      </c>
      <c r="GT168" s="493" t="e">
        <f>GT167/GT162</f>
        <v>#DIV/0!</v>
      </c>
      <c r="GU168" s="1236" t="s">
        <v>620</v>
      </c>
    </row>
    <row r="169" spans="2:204" s="1178" customFormat="1" ht="11.25">
      <c r="B169" s="1839">
        <v>3</v>
      </c>
      <c r="C169" s="1851" t="s">
        <v>624</v>
      </c>
      <c r="D169" s="1852"/>
      <c r="E169" s="1852"/>
      <c r="F169" s="1852"/>
      <c r="G169" s="1852"/>
      <c r="H169" s="1853"/>
      <c r="I169" s="1849" t="s">
        <v>525</v>
      </c>
      <c r="J169" s="493">
        <f>I81</f>
        <v>0</v>
      </c>
      <c r="K169" s="1236" t="s">
        <v>302</v>
      </c>
      <c r="M169" s="1180"/>
      <c r="N169" s="1839">
        <v>3</v>
      </c>
      <c r="O169" s="1851" t="s">
        <v>624</v>
      </c>
      <c r="P169" s="1852"/>
      <c r="Q169" s="1852"/>
      <c r="R169" s="1852"/>
      <c r="S169" s="1852"/>
      <c r="T169" s="1853"/>
      <c r="U169" s="1849" t="s">
        <v>525</v>
      </c>
      <c r="V169" s="493">
        <f>U81</f>
        <v>0</v>
      </c>
      <c r="W169" s="1236" t="s">
        <v>302</v>
      </c>
      <c r="Z169" s="1839">
        <v>3</v>
      </c>
      <c r="AA169" s="1851" t="s">
        <v>624</v>
      </c>
      <c r="AB169" s="1852"/>
      <c r="AC169" s="1852"/>
      <c r="AD169" s="1852"/>
      <c r="AE169" s="1852"/>
      <c r="AF169" s="1853"/>
      <c r="AG169" s="1849" t="s">
        <v>525</v>
      </c>
      <c r="AH169" s="493">
        <f>AG81</f>
        <v>0</v>
      </c>
      <c r="AI169" s="1236" t="s">
        <v>302</v>
      </c>
      <c r="AL169" s="1839">
        <v>3</v>
      </c>
      <c r="AM169" s="1851" t="s">
        <v>624</v>
      </c>
      <c r="AN169" s="1852"/>
      <c r="AO169" s="1852"/>
      <c r="AP169" s="1852"/>
      <c r="AQ169" s="1852"/>
      <c r="AR169" s="1853"/>
      <c r="AS169" s="1849" t="s">
        <v>525</v>
      </c>
      <c r="AT169" s="493">
        <f>AS81</f>
        <v>0</v>
      </c>
      <c r="AU169" s="1236" t="s">
        <v>302</v>
      </c>
      <c r="AX169" s="1839">
        <v>3</v>
      </c>
      <c r="AY169" s="1851" t="s">
        <v>624</v>
      </c>
      <c r="AZ169" s="1852"/>
      <c r="BA169" s="1852"/>
      <c r="BB169" s="1852"/>
      <c r="BC169" s="1852"/>
      <c r="BD169" s="1853"/>
      <c r="BE169" s="1849" t="s">
        <v>525</v>
      </c>
      <c r="BF169" s="493">
        <f>BE81</f>
        <v>0</v>
      </c>
      <c r="BG169" s="1236" t="s">
        <v>302</v>
      </c>
      <c r="BJ169" s="1839">
        <v>3</v>
      </c>
      <c r="BK169" s="1851" t="s">
        <v>624</v>
      </c>
      <c r="BL169" s="1852"/>
      <c r="BM169" s="1852"/>
      <c r="BN169" s="1852"/>
      <c r="BO169" s="1852"/>
      <c r="BP169" s="1853"/>
      <c r="BQ169" s="1849" t="s">
        <v>525</v>
      </c>
      <c r="BR169" s="493">
        <f>BQ81</f>
        <v>0</v>
      </c>
      <c r="BS169" s="1236" t="s">
        <v>302</v>
      </c>
      <c r="BV169" s="1839">
        <v>3</v>
      </c>
      <c r="BW169" s="1851" t="s">
        <v>624</v>
      </c>
      <c r="BX169" s="1852"/>
      <c r="BY169" s="1852"/>
      <c r="BZ169" s="1852"/>
      <c r="CA169" s="1852"/>
      <c r="CB169" s="1853"/>
      <c r="CC169" s="1849" t="s">
        <v>525</v>
      </c>
      <c r="CD169" s="493">
        <f>CC81</f>
        <v>0</v>
      </c>
      <c r="CE169" s="1236" t="s">
        <v>302</v>
      </c>
      <c r="CH169" s="1839">
        <v>3</v>
      </c>
      <c r="CI169" s="1851" t="s">
        <v>624</v>
      </c>
      <c r="CJ169" s="1852"/>
      <c r="CK169" s="1852"/>
      <c r="CL169" s="1852"/>
      <c r="CM169" s="1852"/>
      <c r="CN169" s="1853"/>
      <c r="CO169" s="1849" t="s">
        <v>525</v>
      </c>
      <c r="CP169" s="493">
        <v>0</v>
      </c>
      <c r="CQ169" s="1236" t="s">
        <v>302</v>
      </c>
      <c r="CT169" s="1839">
        <v>3</v>
      </c>
      <c r="CU169" s="1851" t="s">
        <v>624</v>
      </c>
      <c r="CV169" s="1852"/>
      <c r="CW169" s="1852"/>
      <c r="CX169" s="1852"/>
      <c r="CY169" s="1852"/>
      <c r="CZ169" s="1853"/>
      <c r="DA169" s="1849" t="s">
        <v>525</v>
      </c>
      <c r="DB169" s="493">
        <v>0</v>
      </c>
      <c r="DC169" s="1236" t="s">
        <v>302</v>
      </c>
      <c r="DF169" s="1839">
        <v>3</v>
      </c>
      <c r="DG169" s="1851" t="s">
        <v>624</v>
      </c>
      <c r="DH169" s="1852"/>
      <c r="DI169" s="1852"/>
      <c r="DJ169" s="1852"/>
      <c r="DK169" s="1852"/>
      <c r="DL169" s="1853"/>
      <c r="DM169" s="1849" t="s">
        <v>525</v>
      </c>
      <c r="DN169" s="493">
        <v>0</v>
      </c>
      <c r="DO169" s="1236" t="s">
        <v>302</v>
      </c>
      <c r="DR169" s="1839">
        <v>3</v>
      </c>
      <c r="DS169" s="1851" t="s">
        <v>624</v>
      </c>
      <c r="DT169" s="1852"/>
      <c r="DU169" s="1852"/>
      <c r="DV169" s="1852"/>
      <c r="DW169" s="1852"/>
      <c r="DX169" s="1853"/>
      <c r="DY169" s="1849" t="s">
        <v>525</v>
      </c>
      <c r="DZ169" s="493">
        <v>0</v>
      </c>
      <c r="EA169" s="1236" t="s">
        <v>302</v>
      </c>
      <c r="ED169" s="1839">
        <v>3</v>
      </c>
      <c r="EE169" s="1851" t="s">
        <v>624</v>
      </c>
      <c r="EF169" s="1852"/>
      <c r="EG169" s="1852"/>
      <c r="EH169" s="1852"/>
      <c r="EI169" s="1852"/>
      <c r="EJ169" s="1853"/>
      <c r="EK169" s="1849" t="s">
        <v>525</v>
      </c>
      <c r="EL169" s="493">
        <v>0</v>
      </c>
      <c r="EM169" s="1236" t="s">
        <v>302</v>
      </c>
      <c r="EP169" s="1839">
        <v>3</v>
      </c>
      <c r="EQ169" s="1851" t="s">
        <v>624</v>
      </c>
      <c r="ER169" s="1852"/>
      <c r="ES169" s="1852"/>
      <c r="ET169" s="1852"/>
      <c r="EU169" s="1852"/>
      <c r="EV169" s="1853"/>
      <c r="EW169" s="1849" t="s">
        <v>525</v>
      </c>
      <c r="EX169" s="493">
        <v>0</v>
      </c>
      <c r="EY169" s="1236" t="s">
        <v>302</v>
      </c>
      <c r="FB169" s="1839">
        <v>3</v>
      </c>
      <c r="FC169" s="1851" t="s">
        <v>624</v>
      </c>
      <c r="FD169" s="1852"/>
      <c r="FE169" s="1852"/>
      <c r="FF169" s="1852"/>
      <c r="FG169" s="1852"/>
      <c r="FH169" s="1853"/>
      <c r="FI169" s="1849" t="s">
        <v>525</v>
      </c>
      <c r="FJ169" s="493">
        <v>0</v>
      </c>
      <c r="FK169" s="1236" t="s">
        <v>302</v>
      </c>
      <c r="FN169" s="1839">
        <v>3</v>
      </c>
      <c r="FO169" s="1851" t="s">
        <v>624</v>
      </c>
      <c r="FP169" s="1852"/>
      <c r="FQ169" s="1852"/>
      <c r="FR169" s="1852"/>
      <c r="FS169" s="1852"/>
      <c r="FT169" s="1853"/>
      <c r="FU169" s="1849" t="s">
        <v>525</v>
      </c>
      <c r="FV169" s="493">
        <v>0</v>
      </c>
      <c r="FW169" s="1236" t="s">
        <v>302</v>
      </c>
      <c r="FZ169" s="1839">
        <v>3</v>
      </c>
      <c r="GA169" s="1851" t="s">
        <v>624</v>
      </c>
      <c r="GB169" s="1852"/>
      <c r="GC169" s="1852"/>
      <c r="GD169" s="1852"/>
      <c r="GE169" s="1852"/>
      <c r="GF169" s="1853"/>
      <c r="GG169" s="1849" t="s">
        <v>525</v>
      </c>
      <c r="GH169" s="493">
        <v>0</v>
      </c>
      <c r="GI169" s="1236" t="s">
        <v>302</v>
      </c>
      <c r="GL169" s="1839">
        <v>3</v>
      </c>
      <c r="GM169" s="1851" t="s">
        <v>624</v>
      </c>
      <c r="GN169" s="1852"/>
      <c r="GO169" s="1852"/>
      <c r="GP169" s="1852"/>
      <c r="GQ169" s="1852"/>
      <c r="GR169" s="1853"/>
      <c r="GS169" s="1849" t="s">
        <v>525</v>
      </c>
      <c r="GT169" s="493">
        <v>0</v>
      </c>
      <c r="GU169" s="1236" t="s">
        <v>302</v>
      </c>
    </row>
    <row r="170" spans="2:204" s="1178" customFormat="1" ht="11.25">
      <c r="B170" s="1826"/>
      <c r="C170" s="1831"/>
      <c r="D170" s="1832"/>
      <c r="E170" s="1832"/>
      <c r="F170" s="1832"/>
      <c r="G170" s="1832"/>
      <c r="H170" s="1833"/>
      <c r="I170" s="1838"/>
      <c r="J170" s="493">
        <f>0.001*J169*3.6</f>
        <v>0</v>
      </c>
      <c r="K170" s="1236" t="s">
        <v>618</v>
      </c>
      <c r="M170" s="1180"/>
      <c r="N170" s="1826"/>
      <c r="O170" s="1831"/>
      <c r="P170" s="1832"/>
      <c r="Q170" s="1832"/>
      <c r="R170" s="1832"/>
      <c r="S170" s="1832"/>
      <c r="T170" s="1833"/>
      <c r="U170" s="1838"/>
      <c r="V170" s="493">
        <f>0.001*V169*3.6</f>
        <v>0</v>
      </c>
      <c r="W170" s="1236" t="s">
        <v>618</v>
      </c>
      <c r="Z170" s="1826"/>
      <c r="AA170" s="1831"/>
      <c r="AB170" s="1832"/>
      <c r="AC170" s="1832"/>
      <c r="AD170" s="1832"/>
      <c r="AE170" s="1832"/>
      <c r="AF170" s="1833"/>
      <c r="AG170" s="1838"/>
      <c r="AH170" s="493">
        <f>0.001*AH169*3.6</f>
        <v>0</v>
      </c>
      <c r="AI170" s="1236" t="s">
        <v>618</v>
      </c>
      <c r="AL170" s="1826"/>
      <c r="AM170" s="1831"/>
      <c r="AN170" s="1832"/>
      <c r="AO170" s="1832"/>
      <c r="AP170" s="1832"/>
      <c r="AQ170" s="1832"/>
      <c r="AR170" s="1833"/>
      <c r="AS170" s="1838"/>
      <c r="AT170" s="493">
        <f>0.001*AT169*3.6</f>
        <v>0</v>
      </c>
      <c r="AU170" s="1236" t="s">
        <v>618</v>
      </c>
      <c r="AX170" s="1826"/>
      <c r="AY170" s="1831"/>
      <c r="AZ170" s="1832"/>
      <c r="BA170" s="1832"/>
      <c r="BB170" s="1832"/>
      <c r="BC170" s="1832"/>
      <c r="BD170" s="1833"/>
      <c r="BE170" s="1838"/>
      <c r="BF170" s="493">
        <f>0.001*BF169*3.6</f>
        <v>0</v>
      </c>
      <c r="BG170" s="1236" t="s">
        <v>618</v>
      </c>
      <c r="BJ170" s="1826"/>
      <c r="BK170" s="1831"/>
      <c r="BL170" s="1832"/>
      <c r="BM170" s="1832"/>
      <c r="BN170" s="1832"/>
      <c r="BO170" s="1832"/>
      <c r="BP170" s="1833"/>
      <c r="BQ170" s="1838"/>
      <c r="BR170" s="493">
        <f>0.001*BR169*3.6</f>
        <v>0</v>
      </c>
      <c r="BS170" s="1236" t="s">
        <v>618</v>
      </c>
      <c r="BV170" s="1826"/>
      <c r="BW170" s="1831"/>
      <c r="BX170" s="1832"/>
      <c r="BY170" s="1832"/>
      <c r="BZ170" s="1832"/>
      <c r="CA170" s="1832"/>
      <c r="CB170" s="1833"/>
      <c r="CC170" s="1838"/>
      <c r="CD170" s="493">
        <f>0.001*CD169*3.6</f>
        <v>0</v>
      </c>
      <c r="CE170" s="1236" t="s">
        <v>618</v>
      </c>
      <c r="CH170" s="1826"/>
      <c r="CI170" s="1831"/>
      <c r="CJ170" s="1832"/>
      <c r="CK170" s="1832"/>
      <c r="CL170" s="1832"/>
      <c r="CM170" s="1832"/>
      <c r="CN170" s="1833"/>
      <c r="CO170" s="1838"/>
      <c r="CP170" s="493">
        <f>0.001*CP169*3.6</f>
        <v>0</v>
      </c>
      <c r="CQ170" s="1236" t="s">
        <v>618</v>
      </c>
      <c r="CT170" s="1826"/>
      <c r="CU170" s="1831"/>
      <c r="CV170" s="1832"/>
      <c r="CW170" s="1832"/>
      <c r="CX170" s="1832"/>
      <c r="CY170" s="1832"/>
      <c r="CZ170" s="1833"/>
      <c r="DA170" s="1838"/>
      <c r="DB170" s="493">
        <f>0.001*DB169*3.6</f>
        <v>0</v>
      </c>
      <c r="DC170" s="1236" t="s">
        <v>618</v>
      </c>
      <c r="DF170" s="1826"/>
      <c r="DG170" s="1831"/>
      <c r="DH170" s="1832"/>
      <c r="DI170" s="1832"/>
      <c r="DJ170" s="1832"/>
      <c r="DK170" s="1832"/>
      <c r="DL170" s="1833"/>
      <c r="DM170" s="1838"/>
      <c r="DN170" s="493">
        <f>0.001*DN169*3.6</f>
        <v>0</v>
      </c>
      <c r="DO170" s="1236" t="s">
        <v>618</v>
      </c>
      <c r="DR170" s="1826"/>
      <c r="DS170" s="1831"/>
      <c r="DT170" s="1832"/>
      <c r="DU170" s="1832"/>
      <c r="DV170" s="1832"/>
      <c r="DW170" s="1832"/>
      <c r="DX170" s="1833"/>
      <c r="DY170" s="1838"/>
      <c r="DZ170" s="493">
        <f>0.001*DZ169*3.6</f>
        <v>0</v>
      </c>
      <c r="EA170" s="1236" t="s">
        <v>618</v>
      </c>
      <c r="ED170" s="1826"/>
      <c r="EE170" s="1831"/>
      <c r="EF170" s="1832"/>
      <c r="EG170" s="1832"/>
      <c r="EH170" s="1832"/>
      <c r="EI170" s="1832"/>
      <c r="EJ170" s="1833"/>
      <c r="EK170" s="1838"/>
      <c r="EL170" s="493">
        <f>0.001*EL169*3.6</f>
        <v>0</v>
      </c>
      <c r="EM170" s="1236" t="s">
        <v>618</v>
      </c>
      <c r="EP170" s="1826"/>
      <c r="EQ170" s="1831"/>
      <c r="ER170" s="1832"/>
      <c r="ES170" s="1832"/>
      <c r="ET170" s="1832"/>
      <c r="EU170" s="1832"/>
      <c r="EV170" s="1833"/>
      <c r="EW170" s="1838"/>
      <c r="EX170" s="493">
        <f>0.001*EX169*3.6</f>
        <v>0</v>
      </c>
      <c r="EY170" s="1236" t="s">
        <v>618</v>
      </c>
      <c r="FB170" s="1826"/>
      <c r="FC170" s="1831"/>
      <c r="FD170" s="1832"/>
      <c r="FE170" s="1832"/>
      <c r="FF170" s="1832"/>
      <c r="FG170" s="1832"/>
      <c r="FH170" s="1833"/>
      <c r="FI170" s="1838"/>
      <c r="FJ170" s="493">
        <f>0.001*FJ169*3.6</f>
        <v>0</v>
      </c>
      <c r="FK170" s="1236" t="s">
        <v>618</v>
      </c>
      <c r="FN170" s="1826"/>
      <c r="FO170" s="1831"/>
      <c r="FP170" s="1832"/>
      <c r="FQ170" s="1832"/>
      <c r="FR170" s="1832"/>
      <c r="FS170" s="1832"/>
      <c r="FT170" s="1833"/>
      <c r="FU170" s="1838"/>
      <c r="FV170" s="493">
        <f>0.001*FV169*3.6</f>
        <v>0</v>
      </c>
      <c r="FW170" s="1236" t="s">
        <v>618</v>
      </c>
      <c r="FZ170" s="1826"/>
      <c r="GA170" s="1831"/>
      <c r="GB170" s="1832"/>
      <c r="GC170" s="1832"/>
      <c r="GD170" s="1832"/>
      <c r="GE170" s="1832"/>
      <c r="GF170" s="1833"/>
      <c r="GG170" s="1838"/>
      <c r="GH170" s="493">
        <f>0.001*GH169*3.6</f>
        <v>0</v>
      </c>
      <c r="GI170" s="1236" t="s">
        <v>618</v>
      </c>
      <c r="GL170" s="1826"/>
      <c r="GM170" s="1831"/>
      <c r="GN170" s="1832"/>
      <c r="GO170" s="1832"/>
      <c r="GP170" s="1832"/>
      <c r="GQ170" s="1832"/>
      <c r="GR170" s="1833"/>
      <c r="GS170" s="1838"/>
      <c r="GT170" s="493">
        <f>0.001*GT169*3.6</f>
        <v>0</v>
      </c>
      <c r="GU170" s="1236" t="s">
        <v>618</v>
      </c>
    </row>
    <row r="171" spans="2:204" s="1178" customFormat="1" ht="12" thickBot="1">
      <c r="B171" s="1850"/>
      <c r="C171" s="1854"/>
      <c r="D171" s="1855"/>
      <c r="E171" s="1855"/>
      <c r="F171" s="1855"/>
      <c r="G171" s="1855"/>
      <c r="H171" s="1856"/>
      <c r="I171" s="1201" t="s">
        <v>625</v>
      </c>
      <c r="J171" s="559" t="e">
        <f>J170/J162</f>
        <v>#DIV/0!</v>
      </c>
      <c r="K171" s="1237" t="s">
        <v>620</v>
      </c>
      <c r="M171" s="1180"/>
      <c r="N171" s="1850"/>
      <c r="O171" s="1854"/>
      <c r="P171" s="1855"/>
      <c r="Q171" s="1855"/>
      <c r="R171" s="1855"/>
      <c r="S171" s="1855"/>
      <c r="T171" s="1856"/>
      <c r="U171" s="1201" t="s">
        <v>625</v>
      </c>
      <c r="V171" s="559" t="e">
        <f>V170/V162</f>
        <v>#DIV/0!</v>
      </c>
      <c r="W171" s="1237" t="s">
        <v>620</v>
      </c>
      <c r="Z171" s="1850"/>
      <c r="AA171" s="1854"/>
      <c r="AB171" s="1855"/>
      <c r="AC171" s="1855"/>
      <c r="AD171" s="1855"/>
      <c r="AE171" s="1855"/>
      <c r="AF171" s="1856"/>
      <c r="AG171" s="1201" t="s">
        <v>625</v>
      </c>
      <c r="AH171" s="559" t="e">
        <f>AH170/AH162</f>
        <v>#DIV/0!</v>
      </c>
      <c r="AI171" s="1237" t="s">
        <v>620</v>
      </c>
      <c r="AL171" s="1850"/>
      <c r="AM171" s="1854"/>
      <c r="AN171" s="1855"/>
      <c r="AO171" s="1855"/>
      <c r="AP171" s="1855"/>
      <c r="AQ171" s="1855"/>
      <c r="AR171" s="1856"/>
      <c r="AS171" s="1201" t="s">
        <v>625</v>
      </c>
      <c r="AT171" s="559" t="e">
        <f>AT170/AT162</f>
        <v>#DIV/0!</v>
      </c>
      <c r="AU171" s="1237" t="s">
        <v>620</v>
      </c>
      <c r="AX171" s="1850"/>
      <c r="AY171" s="1854"/>
      <c r="AZ171" s="1855"/>
      <c r="BA171" s="1855"/>
      <c r="BB171" s="1855"/>
      <c r="BC171" s="1855"/>
      <c r="BD171" s="1856"/>
      <c r="BE171" s="1201" t="s">
        <v>625</v>
      </c>
      <c r="BF171" s="559" t="e">
        <f>BF170/BF162</f>
        <v>#DIV/0!</v>
      </c>
      <c r="BG171" s="1237" t="s">
        <v>620</v>
      </c>
      <c r="BJ171" s="1850"/>
      <c r="BK171" s="1854"/>
      <c r="BL171" s="1855"/>
      <c r="BM171" s="1855"/>
      <c r="BN171" s="1855"/>
      <c r="BO171" s="1855"/>
      <c r="BP171" s="1856"/>
      <c r="BQ171" s="1201" t="s">
        <v>625</v>
      </c>
      <c r="BR171" s="559" t="e">
        <f>BR170/BR162</f>
        <v>#DIV/0!</v>
      </c>
      <c r="BS171" s="1237" t="s">
        <v>620</v>
      </c>
      <c r="BV171" s="1850"/>
      <c r="BW171" s="1854"/>
      <c r="BX171" s="1855"/>
      <c r="BY171" s="1855"/>
      <c r="BZ171" s="1855"/>
      <c r="CA171" s="1855"/>
      <c r="CB171" s="1856"/>
      <c r="CC171" s="1201" t="s">
        <v>625</v>
      </c>
      <c r="CD171" s="559" t="e">
        <f>CD170/CD162</f>
        <v>#DIV/0!</v>
      </c>
      <c r="CE171" s="1237" t="s">
        <v>620</v>
      </c>
      <c r="CH171" s="1850"/>
      <c r="CI171" s="1854"/>
      <c r="CJ171" s="1855"/>
      <c r="CK171" s="1855"/>
      <c r="CL171" s="1855"/>
      <c r="CM171" s="1855"/>
      <c r="CN171" s="1856"/>
      <c r="CO171" s="1201" t="s">
        <v>625</v>
      </c>
      <c r="CP171" s="559" t="e">
        <f>CP170/CP162</f>
        <v>#DIV/0!</v>
      </c>
      <c r="CQ171" s="1237" t="s">
        <v>620</v>
      </c>
      <c r="CT171" s="1850"/>
      <c r="CU171" s="1854"/>
      <c r="CV171" s="1855"/>
      <c r="CW171" s="1855"/>
      <c r="CX171" s="1855"/>
      <c r="CY171" s="1855"/>
      <c r="CZ171" s="1856"/>
      <c r="DA171" s="1201" t="s">
        <v>625</v>
      </c>
      <c r="DB171" s="559" t="e">
        <f>DB170/DB162</f>
        <v>#DIV/0!</v>
      </c>
      <c r="DC171" s="1237" t="s">
        <v>620</v>
      </c>
      <c r="DF171" s="1850"/>
      <c r="DG171" s="1854"/>
      <c r="DH171" s="1855"/>
      <c r="DI171" s="1855"/>
      <c r="DJ171" s="1855"/>
      <c r="DK171" s="1855"/>
      <c r="DL171" s="1856"/>
      <c r="DM171" s="1201" t="s">
        <v>625</v>
      </c>
      <c r="DN171" s="559" t="e">
        <f>DN170/DN162</f>
        <v>#DIV/0!</v>
      </c>
      <c r="DO171" s="1237" t="s">
        <v>620</v>
      </c>
      <c r="DR171" s="1850"/>
      <c r="DS171" s="1854"/>
      <c r="DT171" s="1855"/>
      <c r="DU171" s="1855"/>
      <c r="DV171" s="1855"/>
      <c r="DW171" s="1855"/>
      <c r="DX171" s="1856"/>
      <c r="DY171" s="1201" t="s">
        <v>625</v>
      </c>
      <c r="DZ171" s="559" t="e">
        <f>DZ170/DZ162</f>
        <v>#DIV/0!</v>
      </c>
      <c r="EA171" s="1237" t="s">
        <v>620</v>
      </c>
      <c r="ED171" s="1850"/>
      <c r="EE171" s="1854"/>
      <c r="EF171" s="1855"/>
      <c r="EG171" s="1855"/>
      <c r="EH171" s="1855"/>
      <c r="EI171" s="1855"/>
      <c r="EJ171" s="1856"/>
      <c r="EK171" s="1201" t="s">
        <v>625</v>
      </c>
      <c r="EL171" s="559" t="e">
        <f>EL170/EL162</f>
        <v>#DIV/0!</v>
      </c>
      <c r="EM171" s="1237" t="s">
        <v>620</v>
      </c>
      <c r="EP171" s="1850"/>
      <c r="EQ171" s="1854"/>
      <c r="ER171" s="1855"/>
      <c r="ES171" s="1855"/>
      <c r="ET171" s="1855"/>
      <c r="EU171" s="1855"/>
      <c r="EV171" s="1856"/>
      <c r="EW171" s="1201" t="s">
        <v>625</v>
      </c>
      <c r="EX171" s="559" t="e">
        <f>EX170/EX162</f>
        <v>#DIV/0!</v>
      </c>
      <c r="EY171" s="1237" t="s">
        <v>620</v>
      </c>
      <c r="FB171" s="1850"/>
      <c r="FC171" s="1854"/>
      <c r="FD171" s="1855"/>
      <c r="FE171" s="1855"/>
      <c r="FF171" s="1855"/>
      <c r="FG171" s="1855"/>
      <c r="FH171" s="1856"/>
      <c r="FI171" s="1201" t="s">
        <v>625</v>
      </c>
      <c r="FJ171" s="559" t="e">
        <f>FJ170/FJ162</f>
        <v>#DIV/0!</v>
      </c>
      <c r="FK171" s="1237" t="s">
        <v>620</v>
      </c>
      <c r="FN171" s="1850"/>
      <c r="FO171" s="1854"/>
      <c r="FP171" s="1855"/>
      <c r="FQ171" s="1855"/>
      <c r="FR171" s="1855"/>
      <c r="FS171" s="1855"/>
      <c r="FT171" s="1856"/>
      <c r="FU171" s="1201" t="s">
        <v>625</v>
      </c>
      <c r="FV171" s="559" t="e">
        <f>FV170/FV162</f>
        <v>#DIV/0!</v>
      </c>
      <c r="FW171" s="1237" t="s">
        <v>620</v>
      </c>
      <c r="FZ171" s="1850"/>
      <c r="GA171" s="1854"/>
      <c r="GB171" s="1855"/>
      <c r="GC171" s="1855"/>
      <c r="GD171" s="1855"/>
      <c r="GE171" s="1855"/>
      <c r="GF171" s="1856"/>
      <c r="GG171" s="1201" t="s">
        <v>625</v>
      </c>
      <c r="GH171" s="559" t="e">
        <f>GH170/GH162</f>
        <v>#DIV/0!</v>
      </c>
      <c r="GI171" s="1237" t="s">
        <v>620</v>
      </c>
      <c r="GL171" s="1850"/>
      <c r="GM171" s="1854"/>
      <c r="GN171" s="1855"/>
      <c r="GO171" s="1855"/>
      <c r="GP171" s="1855"/>
      <c r="GQ171" s="1855"/>
      <c r="GR171" s="1856"/>
      <c r="GS171" s="1201" t="s">
        <v>625</v>
      </c>
      <c r="GT171" s="559" t="e">
        <f>GT170/GT162</f>
        <v>#DIV/0!</v>
      </c>
      <c r="GU171" s="1237" t="s">
        <v>620</v>
      </c>
    </row>
    <row r="172" spans="2:204" s="1178" customFormat="1" ht="15" customHeight="1" thickBot="1">
      <c r="B172" s="216"/>
      <c r="C172" s="1231" t="s">
        <v>626</v>
      </c>
      <c r="D172" s="1238"/>
      <c r="E172" s="1239"/>
      <c r="F172" s="1239"/>
      <c r="G172" s="1239"/>
      <c r="H172" s="1240"/>
      <c r="I172" s="1241" t="s">
        <v>627</v>
      </c>
      <c r="J172" s="992" t="e">
        <f>J165+J168+J171</f>
        <v>#DIV/0!</v>
      </c>
      <c r="K172" s="1242" t="s">
        <v>620</v>
      </c>
      <c r="M172" s="1180"/>
      <c r="N172" s="216"/>
      <c r="O172" s="1231" t="s">
        <v>626</v>
      </c>
      <c r="P172" s="1238"/>
      <c r="Q172" s="1239"/>
      <c r="R172" s="1239"/>
      <c r="S172" s="1239"/>
      <c r="T172" s="1240"/>
      <c r="U172" s="1241" t="s">
        <v>627</v>
      </c>
      <c r="V172" s="992" t="e">
        <f>V165+V168+V171</f>
        <v>#DIV/0!</v>
      </c>
      <c r="W172" s="1242" t="s">
        <v>620</v>
      </c>
      <c r="Z172" s="216"/>
      <c r="AA172" s="1816" t="s">
        <v>626</v>
      </c>
      <c r="AB172" s="1817"/>
      <c r="AC172" s="1817"/>
      <c r="AD172" s="1817"/>
      <c r="AE172" s="1817"/>
      <c r="AF172" s="1818"/>
      <c r="AG172" s="1241" t="s">
        <v>627</v>
      </c>
      <c r="AH172" s="992" t="e">
        <f>AH165+AH168+AH171</f>
        <v>#DIV/0!</v>
      </c>
      <c r="AI172" s="1242" t="s">
        <v>620</v>
      </c>
      <c r="AL172" s="216"/>
      <c r="AM172" s="1816" t="s">
        <v>626</v>
      </c>
      <c r="AN172" s="1817"/>
      <c r="AO172" s="1817"/>
      <c r="AP172" s="1817"/>
      <c r="AQ172" s="1817"/>
      <c r="AR172" s="1818"/>
      <c r="AS172" s="1241" t="s">
        <v>627</v>
      </c>
      <c r="AT172" s="992" t="e">
        <f>AT165+AT168+AT171</f>
        <v>#DIV/0!</v>
      </c>
      <c r="AU172" s="1242" t="s">
        <v>620</v>
      </c>
      <c r="AX172" s="216"/>
      <c r="AY172" s="1815" t="s">
        <v>626</v>
      </c>
      <c r="AZ172" s="1813"/>
      <c r="BA172" s="1813"/>
      <c r="BB172" s="1813"/>
      <c r="BC172" s="1813"/>
      <c r="BD172" s="1814"/>
      <c r="BE172" s="1241" t="s">
        <v>627</v>
      </c>
      <c r="BF172" s="992" t="e">
        <f>BF165+BF168+BF171</f>
        <v>#DIV/0!</v>
      </c>
      <c r="BG172" s="1242" t="s">
        <v>620</v>
      </c>
      <c r="BJ172" s="216"/>
      <c r="BK172" s="1815" t="s">
        <v>626</v>
      </c>
      <c r="BL172" s="1813"/>
      <c r="BM172" s="1813"/>
      <c r="BN172" s="1813"/>
      <c r="BO172" s="1813"/>
      <c r="BP172" s="1814"/>
      <c r="BQ172" s="1241" t="s">
        <v>627</v>
      </c>
      <c r="BR172" s="992" t="e">
        <f>BR165+BR168+BR171</f>
        <v>#DIV/0!</v>
      </c>
      <c r="BS172" s="1242" t="s">
        <v>620</v>
      </c>
      <c r="BV172" s="216"/>
      <c r="BW172" s="1231" t="s">
        <v>626</v>
      </c>
      <c r="BX172" s="1238"/>
      <c r="BY172" s="1239"/>
      <c r="BZ172" s="1239"/>
      <c r="CA172" s="1239"/>
      <c r="CB172" s="1240"/>
      <c r="CC172" s="1241" t="s">
        <v>627</v>
      </c>
      <c r="CD172" s="992" t="e">
        <f>CD165+CD168+CD171</f>
        <v>#DIV/0!</v>
      </c>
      <c r="CE172" s="1242" t="s">
        <v>620</v>
      </c>
      <c r="CH172" s="216"/>
      <c r="CI172" s="1231" t="s">
        <v>626</v>
      </c>
      <c r="CJ172" s="1238"/>
      <c r="CK172" s="1239"/>
      <c r="CL172" s="1239"/>
      <c r="CM172" s="1239"/>
      <c r="CN172" s="1240"/>
      <c r="CO172" s="1241" t="s">
        <v>627</v>
      </c>
      <c r="CP172" s="992" t="e">
        <f>CP165+CP168+CP171</f>
        <v>#DIV/0!</v>
      </c>
      <c r="CQ172" s="1242" t="s">
        <v>620</v>
      </c>
      <c r="CT172" s="216"/>
      <c r="CU172" s="1231" t="s">
        <v>626</v>
      </c>
      <c r="CV172" s="1238"/>
      <c r="CW172" s="1239"/>
      <c r="CX172" s="1239"/>
      <c r="CY172" s="1239"/>
      <c r="CZ172" s="1240"/>
      <c r="DA172" s="1241" t="s">
        <v>627</v>
      </c>
      <c r="DB172" s="992" t="e">
        <f>DB165+DB168+DB171</f>
        <v>#DIV/0!</v>
      </c>
      <c r="DC172" s="1242" t="s">
        <v>620</v>
      </c>
      <c r="DF172" s="216"/>
      <c r="DG172" s="1231" t="s">
        <v>626</v>
      </c>
      <c r="DH172" s="1238"/>
      <c r="DI172" s="1239"/>
      <c r="DJ172" s="1239"/>
      <c r="DK172" s="1239"/>
      <c r="DL172" s="1240"/>
      <c r="DM172" s="1241" t="s">
        <v>627</v>
      </c>
      <c r="DN172" s="992" t="e">
        <f>DN165+DN168+DN171</f>
        <v>#DIV/0!</v>
      </c>
      <c r="DO172" s="1242" t="s">
        <v>620</v>
      </c>
      <c r="DR172" s="216"/>
      <c r="DS172" s="1231" t="s">
        <v>626</v>
      </c>
      <c r="DT172" s="1238"/>
      <c r="DU172" s="1239"/>
      <c r="DV172" s="1239"/>
      <c r="DW172" s="1239"/>
      <c r="DX172" s="1240"/>
      <c r="DY172" s="1241" t="s">
        <v>627</v>
      </c>
      <c r="DZ172" s="992" t="e">
        <f>DZ165+DZ168+DZ171</f>
        <v>#DIV/0!</v>
      </c>
      <c r="EA172" s="1242" t="s">
        <v>620</v>
      </c>
      <c r="ED172" s="216"/>
      <c r="EE172" s="1231" t="s">
        <v>626</v>
      </c>
      <c r="EF172" s="1238"/>
      <c r="EG172" s="1239"/>
      <c r="EH172" s="1239"/>
      <c r="EI172" s="1239"/>
      <c r="EJ172" s="1240"/>
      <c r="EK172" s="1241" t="s">
        <v>627</v>
      </c>
      <c r="EL172" s="992" t="e">
        <f>EL165+EL168+EL171</f>
        <v>#DIV/0!</v>
      </c>
      <c r="EM172" s="1242" t="s">
        <v>620</v>
      </c>
      <c r="EP172" s="216"/>
      <c r="EQ172" s="1231" t="s">
        <v>626</v>
      </c>
      <c r="ER172" s="1238"/>
      <c r="ES172" s="1239"/>
      <c r="ET172" s="1239"/>
      <c r="EU172" s="1239"/>
      <c r="EV172" s="1240"/>
      <c r="EW172" s="1241" t="s">
        <v>627</v>
      </c>
      <c r="EX172" s="992" t="e">
        <f>EX165+EX168+EX171</f>
        <v>#DIV/0!</v>
      </c>
      <c r="EY172" s="1242" t="s">
        <v>620</v>
      </c>
      <c r="FB172" s="216"/>
      <c r="FC172" s="1231" t="s">
        <v>626</v>
      </c>
      <c r="FD172" s="1238"/>
      <c r="FE172" s="1239"/>
      <c r="FF172" s="1239"/>
      <c r="FG172" s="1239"/>
      <c r="FH172" s="1240"/>
      <c r="FI172" s="1241" t="s">
        <v>627</v>
      </c>
      <c r="FJ172" s="992" t="e">
        <f>FJ165+FJ168+FJ171</f>
        <v>#DIV/0!</v>
      </c>
      <c r="FK172" s="1242" t="s">
        <v>620</v>
      </c>
      <c r="FN172" s="216"/>
      <c r="FO172" s="1231" t="s">
        <v>626</v>
      </c>
      <c r="FP172" s="1238"/>
      <c r="FQ172" s="1239"/>
      <c r="FR172" s="1239"/>
      <c r="FS172" s="1239"/>
      <c r="FT172" s="1240"/>
      <c r="FU172" s="1241" t="s">
        <v>627</v>
      </c>
      <c r="FV172" s="992" t="e">
        <f>FV165+FV168+FV171</f>
        <v>#DIV/0!</v>
      </c>
      <c r="FW172" s="1242" t="s">
        <v>620</v>
      </c>
      <c r="FZ172" s="216"/>
      <c r="GA172" s="1231" t="s">
        <v>626</v>
      </c>
      <c r="GB172" s="1238"/>
      <c r="GC172" s="1239"/>
      <c r="GD172" s="1239"/>
      <c r="GE172" s="1239"/>
      <c r="GF172" s="1240"/>
      <c r="GG172" s="1241" t="s">
        <v>627</v>
      </c>
      <c r="GH172" s="992" t="e">
        <f>GH165+GH168+GH171</f>
        <v>#DIV/0!</v>
      </c>
      <c r="GI172" s="1242" t="s">
        <v>620</v>
      </c>
      <c r="GL172" s="216"/>
      <c r="GM172" s="1231" t="s">
        <v>626</v>
      </c>
      <c r="GN172" s="1238"/>
      <c r="GO172" s="1239"/>
      <c r="GP172" s="1239"/>
      <c r="GQ172" s="1239"/>
      <c r="GR172" s="1240"/>
      <c r="GS172" s="1241" t="s">
        <v>627</v>
      </c>
      <c r="GT172" s="992" t="e">
        <f>GT165+GT168+GT171</f>
        <v>#DIV/0!</v>
      </c>
      <c r="GU172" s="1242" t="s">
        <v>620</v>
      </c>
    </row>
    <row r="173" spans="2:204" s="1178" customFormat="1" ht="15" customHeight="1" thickBot="1">
      <c r="B173" s="1264"/>
      <c r="C173" s="1232"/>
      <c r="D173" s="1232"/>
      <c r="E173" s="1232"/>
      <c r="F173" s="1232"/>
      <c r="G173" s="1232"/>
      <c r="H173" s="1205"/>
      <c r="I173" s="1205"/>
      <c r="J173" s="1205"/>
      <c r="K173" s="1205"/>
      <c r="L173" s="1205"/>
      <c r="M173" s="1180"/>
      <c r="N173" s="1262"/>
      <c r="O173" s="1232"/>
      <c r="P173" s="1232"/>
      <c r="Q173" s="1232"/>
      <c r="R173" s="1232"/>
      <c r="S173" s="1232"/>
      <c r="T173" s="1205"/>
      <c r="U173" s="1205"/>
      <c r="V173" s="1205"/>
      <c r="W173" s="1205"/>
      <c r="X173" s="1205"/>
      <c r="Z173" s="1262"/>
      <c r="AA173" s="1232"/>
      <c r="AB173" s="1232"/>
      <c r="AC173" s="1232"/>
      <c r="AD173" s="1232"/>
      <c r="AE173" s="1232"/>
      <c r="AF173" s="1205"/>
      <c r="AG173" s="1205"/>
      <c r="AH173" s="1205"/>
      <c r="AI173" s="1205"/>
      <c r="AJ173" s="1205"/>
      <c r="AL173" s="1262"/>
      <c r="AM173" s="1232"/>
      <c r="AN173" s="1232"/>
      <c r="AO173" s="1232"/>
      <c r="AP173" s="1232"/>
      <c r="AQ173" s="1232"/>
      <c r="AR173" s="1205"/>
      <c r="AS173" s="1205"/>
      <c r="AT173" s="1205"/>
      <c r="AU173" s="1205"/>
      <c r="AV173" s="1205"/>
      <c r="AX173" s="1262"/>
      <c r="AY173" s="1276"/>
      <c r="AZ173" s="1232"/>
      <c r="BA173" s="1232"/>
      <c r="BB173" s="1232"/>
      <c r="BC173" s="1232"/>
      <c r="BD173" s="1205"/>
      <c r="BE173" s="1205"/>
      <c r="BF173" s="1205"/>
      <c r="BG173" s="1205"/>
      <c r="BH173" s="1205"/>
      <c r="BJ173" s="1262"/>
      <c r="BK173" s="1276"/>
      <c r="BL173" s="1232"/>
      <c r="BM173" s="1232"/>
      <c r="BN173" s="1232"/>
      <c r="BO173" s="1232"/>
      <c r="BP173" s="1205"/>
      <c r="BQ173" s="1205"/>
      <c r="BR173" s="1205"/>
      <c r="BS173" s="1205"/>
      <c r="BT173" s="1205"/>
      <c r="BV173" s="1262"/>
      <c r="BW173" s="1232"/>
      <c r="BX173" s="1232"/>
      <c r="BY173" s="1232"/>
      <c r="BZ173" s="1232"/>
      <c r="CA173" s="1232"/>
      <c r="CB173" s="1205"/>
      <c r="CC173" s="1205"/>
      <c r="CD173" s="1205"/>
      <c r="CE173" s="1205"/>
      <c r="CF173" s="1205"/>
      <c r="CH173" s="1262"/>
      <c r="CI173" s="1232"/>
      <c r="CJ173" s="1232"/>
      <c r="CK173" s="1232"/>
      <c r="CL173" s="1232"/>
      <c r="CM173" s="1232"/>
      <c r="CN173" s="1205"/>
      <c r="CO173" s="1205"/>
      <c r="CP173" s="1205"/>
      <c r="CQ173" s="1205"/>
      <c r="CR173" s="1205"/>
      <c r="CT173" s="1262"/>
      <c r="CU173" s="1232"/>
      <c r="CV173" s="1232"/>
      <c r="CW173" s="1232"/>
      <c r="CX173" s="1232"/>
      <c r="CY173" s="1232"/>
      <c r="CZ173" s="1205"/>
      <c r="DA173" s="1205"/>
      <c r="DB173" s="1205"/>
      <c r="DC173" s="1205"/>
      <c r="DD173" s="1205"/>
      <c r="DF173" s="1262"/>
      <c r="DG173" s="1232"/>
      <c r="DH173" s="1232"/>
      <c r="DI173" s="1232"/>
      <c r="DJ173" s="1232"/>
      <c r="DK173" s="1232"/>
      <c r="DL173" s="1205"/>
      <c r="DM173" s="1205"/>
      <c r="DN173" s="1205"/>
      <c r="DO173" s="1205"/>
      <c r="DP173" s="1205"/>
      <c r="DR173" s="1262"/>
      <c r="DS173" s="1232"/>
      <c r="DT173" s="1232"/>
      <c r="DU173" s="1232"/>
      <c r="DV173" s="1232"/>
      <c r="DW173" s="1232"/>
      <c r="DX173" s="1205"/>
      <c r="DY173" s="1205"/>
      <c r="DZ173" s="1205"/>
      <c r="EA173" s="1205"/>
      <c r="EB173" s="1205"/>
      <c r="ED173" s="1262"/>
      <c r="EE173" s="1232"/>
      <c r="EF173" s="1232"/>
      <c r="EG173" s="1232"/>
      <c r="EH173" s="1232"/>
      <c r="EI173" s="1232"/>
      <c r="EJ173" s="1205"/>
      <c r="EK173" s="1205"/>
      <c r="EL173" s="1205"/>
      <c r="EM173" s="1205"/>
      <c r="EN173" s="1205"/>
      <c r="EP173" s="1262"/>
      <c r="EQ173" s="1232"/>
      <c r="ER173" s="1232"/>
      <c r="ES173" s="1232"/>
      <c r="ET173" s="1232"/>
      <c r="EU173" s="1232"/>
      <c r="EV173" s="1205"/>
      <c r="EW173" s="1205"/>
      <c r="EX173" s="1205"/>
      <c r="EY173" s="1205"/>
      <c r="EZ173" s="1205"/>
      <c r="FB173" s="1262"/>
      <c r="FC173" s="1232"/>
      <c r="FD173" s="1232"/>
      <c r="FE173" s="1232"/>
      <c r="FF173" s="1232"/>
      <c r="FG173" s="1232"/>
      <c r="FH173" s="1205"/>
      <c r="FI173" s="1205"/>
      <c r="FJ173" s="1205"/>
      <c r="FK173" s="1205"/>
      <c r="FL173" s="1205"/>
      <c r="FN173" s="1262"/>
      <c r="FO173" s="1232"/>
      <c r="FP173" s="1232"/>
      <c r="FQ173" s="1232"/>
      <c r="FR173" s="1232"/>
      <c r="FS173" s="1232"/>
      <c r="FT173" s="1205"/>
      <c r="FU173" s="1205"/>
      <c r="FV173" s="1205"/>
      <c r="FW173" s="1205"/>
      <c r="FX173" s="1205"/>
      <c r="FZ173" s="1262"/>
      <c r="GA173" s="1232"/>
      <c r="GB173" s="1232"/>
      <c r="GC173" s="1232"/>
      <c r="GD173" s="1232"/>
      <c r="GE173" s="1232"/>
      <c r="GF173" s="1205"/>
      <c r="GG173" s="1205"/>
      <c r="GH173" s="1205"/>
      <c r="GI173" s="1205"/>
      <c r="GJ173" s="1205"/>
      <c r="GL173" s="1262"/>
      <c r="GM173" s="1232"/>
      <c r="GN173" s="1232"/>
      <c r="GO173" s="1232"/>
      <c r="GP173" s="1232"/>
      <c r="GQ173" s="1232"/>
      <c r="GR173" s="1205"/>
      <c r="GS173" s="1205"/>
      <c r="GT173" s="1205"/>
      <c r="GU173" s="1205"/>
      <c r="GV173" s="1205"/>
    </row>
    <row r="174" spans="2:204" s="1178" customFormat="1" ht="15" customHeight="1" thickBot="1">
      <c r="B174" s="71" t="s">
        <v>194</v>
      </c>
      <c r="C174" s="1873" t="s">
        <v>628</v>
      </c>
      <c r="D174" s="1873"/>
      <c r="E174" s="1874"/>
      <c r="F174" s="1874"/>
      <c r="G174" s="1874"/>
      <c r="H174" s="1875"/>
      <c r="I174" s="1243" t="s">
        <v>629</v>
      </c>
      <c r="J174" s="1244" t="s">
        <v>630</v>
      </c>
      <c r="K174" s="1245" t="s">
        <v>631</v>
      </c>
      <c r="L174" s="1242" t="s">
        <v>119</v>
      </c>
      <c r="M174" s="1180"/>
      <c r="N174" s="351" t="s">
        <v>194</v>
      </c>
      <c r="O174" s="1873" t="s">
        <v>628</v>
      </c>
      <c r="P174" s="1873"/>
      <c r="Q174" s="1874"/>
      <c r="R174" s="1874"/>
      <c r="S174" s="1874"/>
      <c r="T174" s="1875"/>
      <c r="U174" s="1243" t="s">
        <v>629</v>
      </c>
      <c r="V174" s="1244" t="s">
        <v>630</v>
      </c>
      <c r="W174" s="1245" t="s">
        <v>631</v>
      </c>
      <c r="X174" s="1242" t="s">
        <v>119</v>
      </c>
      <c r="Z174" s="351" t="s">
        <v>194</v>
      </c>
      <c r="AA174" s="1873" t="s">
        <v>628</v>
      </c>
      <c r="AB174" s="1873"/>
      <c r="AC174" s="1874"/>
      <c r="AD174" s="1874"/>
      <c r="AE174" s="1874"/>
      <c r="AF174" s="1875"/>
      <c r="AG174" s="1243" t="s">
        <v>629</v>
      </c>
      <c r="AH174" s="1244" t="s">
        <v>630</v>
      </c>
      <c r="AI174" s="1245" t="s">
        <v>631</v>
      </c>
      <c r="AJ174" s="1242" t="s">
        <v>119</v>
      </c>
      <c r="AL174" s="351" t="s">
        <v>194</v>
      </c>
      <c r="AM174" s="1873" t="s">
        <v>628</v>
      </c>
      <c r="AN174" s="1873"/>
      <c r="AO174" s="1874"/>
      <c r="AP174" s="1874"/>
      <c r="AQ174" s="1874"/>
      <c r="AR174" s="1875"/>
      <c r="AS174" s="1243" t="s">
        <v>629</v>
      </c>
      <c r="AT174" s="1244" t="s">
        <v>630</v>
      </c>
      <c r="AU174" s="1245" t="s">
        <v>631</v>
      </c>
      <c r="AV174" s="1242" t="s">
        <v>119</v>
      </c>
      <c r="AX174" s="351" t="s">
        <v>194</v>
      </c>
      <c r="AY174" s="1873" t="s">
        <v>628</v>
      </c>
      <c r="AZ174" s="1873"/>
      <c r="BA174" s="1874"/>
      <c r="BB174" s="1874"/>
      <c r="BC174" s="1874"/>
      <c r="BD174" s="1875"/>
      <c r="BE174" s="1243" t="s">
        <v>629</v>
      </c>
      <c r="BF174" s="1244" t="s">
        <v>630</v>
      </c>
      <c r="BG174" s="1245" t="s">
        <v>631</v>
      </c>
      <c r="BH174" s="1242" t="s">
        <v>119</v>
      </c>
      <c r="BJ174" s="351" t="s">
        <v>194</v>
      </c>
      <c r="BK174" s="1873" t="s">
        <v>628</v>
      </c>
      <c r="BL174" s="1873"/>
      <c r="BM174" s="1874"/>
      <c r="BN174" s="1874"/>
      <c r="BO174" s="1874"/>
      <c r="BP174" s="1875"/>
      <c r="BQ174" s="1243" t="s">
        <v>629</v>
      </c>
      <c r="BR174" s="1244" t="s">
        <v>630</v>
      </c>
      <c r="BS174" s="1245" t="s">
        <v>631</v>
      </c>
      <c r="BT174" s="1242" t="s">
        <v>119</v>
      </c>
      <c r="BV174" s="351" t="s">
        <v>194</v>
      </c>
      <c r="BW174" s="1873" t="s">
        <v>628</v>
      </c>
      <c r="BX174" s="1873"/>
      <c r="BY174" s="1874"/>
      <c r="BZ174" s="1874"/>
      <c r="CA174" s="1874"/>
      <c r="CB174" s="1875"/>
      <c r="CC174" s="1243" t="s">
        <v>629</v>
      </c>
      <c r="CD174" s="1244" t="s">
        <v>630</v>
      </c>
      <c r="CE174" s="1245" t="s">
        <v>631</v>
      </c>
      <c r="CF174" s="1242" t="s">
        <v>119</v>
      </c>
      <c r="CH174" s="351" t="s">
        <v>194</v>
      </c>
      <c r="CI174" s="1873" t="s">
        <v>628</v>
      </c>
      <c r="CJ174" s="1873"/>
      <c r="CK174" s="1874"/>
      <c r="CL174" s="1874"/>
      <c r="CM174" s="1874"/>
      <c r="CN174" s="1875"/>
      <c r="CO174" s="1243" t="s">
        <v>629</v>
      </c>
      <c r="CP174" s="1244" t="s">
        <v>630</v>
      </c>
      <c r="CQ174" s="1245" t="s">
        <v>631</v>
      </c>
      <c r="CR174" s="1242" t="s">
        <v>119</v>
      </c>
      <c r="CT174" s="351" t="s">
        <v>194</v>
      </c>
      <c r="CU174" s="1873" t="s">
        <v>628</v>
      </c>
      <c r="CV174" s="1873"/>
      <c r="CW174" s="1874"/>
      <c r="CX174" s="1874"/>
      <c r="CY174" s="1874"/>
      <c r="CZ174" s="1875"/>
      <c r="DA174" s="1243" t="s">
        <v>629</v>
      </c>
      <c r="DB174" s="1244" t="s">
        <v>630</v>
      </c>
      <c r="DC174" s="1245" t="s">
        <v>631</v>
      </c>
      <c r="DD174" s="1242" t="s">
        <v>119</v>
      </c>
      <c r="DF174" s="351" t="s">
        <v>194</v>
      </c>
      <c r="DG174" s="1873" t="s">
        <v>628</v>
      </c>
      <c r="DH174" s="1873"/>
      <c r="DI174" s="1874"/>
      <c r="DJ174" s="1874"/>
      <c r="DK174" s="1874"/>
      <c r="DL174" s="1875"/>
      <c r="DM174" s="1243" t="s">
        <v>629</v>
      </c>
      <c r="DN174" s="1244" t="s">
        <v>630</v>
      </c>
      <c r="DO174" s="1245" t="s">
        <v>631</v>
      </c>
      <c r="DP174" s="1242" t="s">
        <v>119</v>
      </c>
      <c r="DR174" s="351" t="s">
        <v>194</v>
      </c>
      <c r="DS174" s="1873" t="s">
        <v>628</v>
      </c>
      <c r="DT174" s="1873"/>
      <c r="DU174" s="1874"/>
      <c r="DV174" s="1874"/>
      <c r="DW174" s="1874"/>
      <c r="DX174" s="1875"/>
      <c r="DY174" s="1243" t="s">
        <v>629</v>
      </c>
      <c r="DZ174" s="1244" t="s">
        <v>630</v>
      </c>
      <c r="EA174" s="1245" t="s">
        <v>631</v>
      </c>
      <c r="EB174" s="1242" t="s">
        <v>119</v>
      </c>
      <c r="ED174" s="351" t="s">
        <v>194</v>
      </c>
      <c r="EE174" s="1873" t="s">
        <v>628</v>
      </c>
      <c r="EF174" s="1873"/>
      <c r="EG174" s="1874"/>
      <c r="EH174" s="1874"/>
      <c r="EI174" s="1874"/>
      <c r="EJ174" s="1875"/>
      <c r="EK174" s="1243" t="s">
        <v>629</v>
      </c>
      <c r="EL174" s="1244" t="s">
        <v>630</v>
      </c>
      <c r="EM174" s="1245" t="s">
        <v>631</v>
      </c>
      <c r="EN174" s="1242" t="s">
        <v>119</v>
      </c>
      <c r="EP174" s="351" t="s">
        <v>194</v>
      </c>
      <c r="EQ174" s="1873" t="s">
        <v>628</v>
      </c>
      <c r="ER174" s="1873"/>
      <c r="ES174" s="1874"/>
      <c r="ET174" s="1874"/>
      <c r="EU174" s="1874"/>
      <c r="EV174" s="1875"/>
      <c r="EW174" s="1243" t="s">
        <v>629</v>
      </c>
      <c r="EX174" s="1244" t="s">
        <v>630</v>
      </c>
      <c r="EY174" s="1245" t="s">
        <v>631</v>
      </c>
      <c r="EZ174" s="1242" t="s">
        <v>119</v>
      </c>
      <c r="FB174" s="351" t="s">
        <v>194</v>
      </c>
      <c r="FC174" s="1873" t="s">
        <v>628</v>
      </c>
      <c r="FD174" s="1873"/>
      <c r="FE174" s="1874"/>
      <c r="FF174" s="1874"/>
      <c r="FG174" s="1874"/>
      <c r="FH174" s="1875"/>
      <c r="FI174" s="1243" t="s">
        <v>629</v>
      </c>
      <c r="FJ174" s="1244" t="s">
        <v>630</v>
      </c>
      <c r="FK174" s="1245" t="s">
        <v>631</v>
      </c>
      <c r="FL174" s="1242" t="s">
        <v>119</v>
      </c>
      <c r="FN174" s="351" t="s">
        <v>194</v>
      </c>
      <c r="FO174" s="1873" t="s">
        <v>628</v>
      </c>
      <c r="FP174" s="1873"/>
      <c r="FQ174" s="1874"/>
      <c r="FR174" s="1874"/>
      <c r="FS174" s="1874"/>
      <c r="FT174" s="1875"/>
      <c r="FU174" s="1243" t="s">
        <v>629</v>
      </c>
      <c r="FV174" s="1244" t="s">
        <v>630</v>
      </c>
      <c r="FW174" s="1245" t="s">
        <v>631</v>
      </c>
      <c r="FX174" s="1242" t="s">
        <v>119</v>
      </c>
      <c r="FZ174" s="351" t="s">
        <v>194</v>
      </c>
      <c r="GA174" s="1873" t="s">
        <v>628</v>
      </c>
      <c r="GB174" s="1873"/>
      <c r="GC174" s="1874"/>
      <c r="GD174" s="1874"/>
      <c r="GE174" s="1874"/>
      <c r="GF174" s="1875"/>
      <c r="GG174" s="1243" t="s">
        <v>629</v>
      </c>
      <c r="GH174" s="1244" t="s">
        <v>630</v>
      </c>
      <c r="GI174" s="1245" t="s">
        <v>631</v>
      </c>
      <c r="GJ174" s="1242" t="s">
        <v>119</v>
      </c>
      <c r="GL174" s="351" t="s">
        <v>194</v>
      </c>
      <c r="GM174" s="1873" t="s">
        <v>628</v>
      </c>
      <c r="GN174" s="1873"/>
      <c r="GO174" s="1874"/>
      <c r="GP174" s="1874"/>
      <c r="GQ174" s="1874"/>
      <c r="GR174" s="1875"/>
      <c r="GS174" s="1243" t="s">
        <v>629</v>
      </c>
      <c r="GT174" s="1244" t="s">
        <v>630</v>
      </c>
      <c r="GU174" s="1245" t="s">
        <v>631</v>
      </c>
      <c r="GV174" s="1242" t="s">
        <v>119</v>
      </c>
    </row>
    <row r="175" spans="2:204" s="1178" customFormat="1" ht="15" customHeight="1">
      <c r="B175" s="207">
        <v>1</v>
      </c>
      <c r="C175" s="1880" t="s">
        <v>632</v>
      </c>
      <c r="D175" s="1881"/>
      <c r="E175" s="1953"/>
      <c r="F175" s="1954"/>
      <c r="G175" s="527" t="e">
        <f>J165+J168</f>
        <v>#DIV/0!</v>
      </c>
      <c r="H175" s="1165" t="s">
        <v>620</v>
      </c>
      <c r="I175" s="527">
        <v>2000</v>
      </c>
      <c r="J175" s="1165" t="s">
        <v>373</v>
      </c>
      <c r="K175" s="560" t="e">
        <f t="shared" ref="K175:K180" si="184">G175*I175</f>
        <v>#DIV/0!</v>
      </c>
      <c r="L175" s="1161" t="e">
        <f>100*K175/K201</f>
        <v>#DIV/0!</v>
      </c>
      <c r="M175" s="1180"/>
      <c r="N175" s="207">
        <v>1</v>
      </c>
      <c r="O175" s="1880" t="s">
        <v>632</v>
      </c>
      <c r="P175" s="1881"/>
      <c r="Q175" s="1953"/>
      <c r="R175" s="1954"/>
      <c r="S175" s="527" t="e">
        <f>V165+V168</f>
        <v>#DIV/0!</v>
      </c>
      <c r="T175" s="1165" t="s">
        <v>620</v>
      </c>
      <c r="U175" s="527">
        <v>2000</v>
      </c>
      <c r="V175" s="1165" t="s">
        <v>373</v>
      </c>
      <c r="W175" s="560" t="e">
        <f t="shared" ref="W175:W180" si="185">S175*U175</f>
        <v>#DIV/0!</v>
      </c>
      <c r="X175" s="1161" t="e">
        <f>100*W175/W201</f>
        <v>#DIV/0!</v>
      </c>
      <c r="Z175" s="207">
        <v>1</v>
      </c>
      <c r="AA175" s="2007" t="s">
        <v>633</v>
      </c>
      <c r="AB175" s="2008"/>
      <c r="AC175" s="2009"/>
      <c r="AD175" s="2010"/>
      <c r="AE175" s="527" t="e">
        <f>AH165+AH168</f>
        <v>#DIV/0!</v>
      </c>
      <c r="AF175" s="1165" t="s">
        <v>620</v>
      </c>
      <c r="AG175" s="527">
        <v>2000</v>
      </c>
      <c r="AH175" s="1165" t="s">
        <v>373</v>
      </c>
      <c r="AI175" s="560" t="e">
        <f t="shared" ref="AI175:AI180" si="186">AE175*AG175</f>
        <v>#DIV/0!</v>
      </c>
      <c r="AJ175" s="1161" t="e">
        <f>100*AI175/AI201</f>
        <v>#DIV/0!</v>
      </c>
      <c r="AL175" s="207">
        <v>1</v>
      </c>
      <c r="AM175" s="2007" t="s">
        <v>633</v>
      </c>
      <c r="AN175" s="2008"/>
      <c r="AO175" s="2009"/>
      <c r="AP175" s="2010"/>
      <c r="AQ175" s="527" t="e">
        <f>AT165+AT168</f>
        <v>#DIV/0!</v>
      </c>
      <c r="AR175" s="1165" t="s">
        <v>620</v>
      </c>
      <c r="AS175" s="527">
        <v>2000</v>
      </c>
      <c r="AT175" s="1165" t="s">
        <v>373</v>
      </c>
      <c r="AU175" s="560" t="e">
        <f t="shared" ref="AU175:AU180" si="187">AQ175*AS175</f>
        <v>#DIV/0!</v>
      </c>
      <c r="AV175" s="1161" t="e">
        <f>100*AU175/AU201</f>
        <v>#DIV/0!</v>
      </c>
      <c r="AX175" s="207">
        <v>1</v>
      </c>
      <c r="AY175" s="1880" t="s">
        <v>633</v>
      </c>
      <c r="AZ175" s="1881"/>
      <c r="BA175" s="1953"/>
      <c r="BB175" s="1954"/>
      <c r="BC175" s="527" t="e">
        <f>BF165+BF168</f>
        <v>#DIV/0!</v>
      </c>
      <c r="BD175" s="1165" t="s">
        <v>620</v>
      </c>
      <c r="BE175" s="527">
        <v>2000</v>
      </c>
      <c r="BF175" s="1165" t="s">
        <v>373</v>
      </c>
      <c r="BG175" s="560" t="e">
        <f t="shared" ref="BG175:BG180" si="188">BC175*BE175</f>
        <v>#DIV/0!</v>
      </c>
      <c r="BH175" s="1161" t="e">
        <f>100*BG175/BG201</f>
        <v>#DIV/0!</v>
      </c>
      <c r="BJ175" s="207">
        <v>1</v>
      </c>
      <c r="BK175" s="1880" t="s">
        <v>633</v>
      </c>
      <c r="BL175" s="1881"/>
      <c r="BM175" s="1953"/>
      <c r="BN175" s="1954"/>
      <c r="BO175" s="527" t="e">
        <f>BR165+BR168</f>
        <v>#DIV/0!</v>
      </c>
      <c r="BP175" s="1165" t="s">
        <v>620</v>
      </c>
      <c r="BQ175" s="527">
        <v>2000</v>
      </c>
      <c r="BR175" s="1165" t="s">
        <v>373</v>
      </c>
      <c r="BS175" s="560" t="e">
        <f t="shared" ref="BS175:BS180" si="189">BO175*BQ175</f>
        <v>#DIV/0!</v>
      </c>
      <c r="BT175" s="1161" t="e">
        <f>100*BS175/BS201</f>
        <v>#DIV/0!</v>
      </c>
      <c r="BV175" s="207">
        <v>1</v>
      </c>
      <c r="BW175" s="1880" t="s">
        <v>633</v>
      </c>
      <c r="BX175" s="1881"/>
      <c r="BY175" s="1953"/>
      <c r="BZ175" s="1954"/>
      <c r="CA175" s="527" t="e">
        <f>CD165+CD168</f>
        <v>#DIV/0!</v>
      </c>
      <c r="CB175" s="1165" t="s">
        <v>620</v>
      </c>
      <c r="CC175" s="527">
        <v>2000</v>
      </c>
      <c r="CD175" s="1165" t="s">
        <v>373</v>
      </c>
      <c r="CE175" s="560" t="e">
        <f t="shared" ref="CE175:CE180" si="190">CA175*CC175</f>
        <v>#DIV/0!</v>
      </c>
      <c r="CF175" s="1161" t="e">
        <f>100*CE175/CE201</f>
        <v>#DIV/0!</v>
      </c>
      <c r="CH175" s="207">
        <v>1</v>
      </c>
      <c r="CI175" s="1880" t="s">
        <v>634</v>
      </c>
      <c r="CJ175" s="1881"/>
      <c r="CK175" s="1953"/>
      <c r="CL175" s="1954"/>
      <c r="CM175" s="527">
        <f>CO17+CO35</f>
        <v>0</v>
      </c>
      <c r="CN175" s="1165" t="s">
        <v>302</v>
      </c>
      <c r="CO175" s="527">
        <v>1.3</v>
      </c>
      <c r="CP175" s="1165" t="s">
        <v>373</v>
      </c>
      <c r="CQ175" s="560">
        <f t="shared" ref="CQ175:CQ180" si="191">CM175*CO175</f>
        <v>0</v>
      </c>
      <c r="CR175" s="1161" t="e">
        <f>100*CQ175/CQ201</f>
        <v>#DIV/0!</v>
      </c>
      <c r="CT175" s="207">
        <v>1</v>
      </c>
      <c r="CU175" s="1880" t="s">
        <v>634</v>
      </c>
      <c r="CV175" s="1881"/>
      <c r="CW175" s="1953"/>
      <c r="CX175" s="1954"/>
      <c r="CY175" s="527">
        <f>DA17+DA35</f>
        <v>0</v>
      </c>
      <c r="CZ175" s="1165" t="s">
        <v>302</v>
      </c>
      <c r="DA175" s="527">
        <v>1.3</v>
      </c>
      <c r="DB175" s="1165" t="s">
        <v>373</v>
      </c>
      <c r="DC175" s="560">
        <f t="shared" ref="DC175:DC180" si="192">CY175*DA175</f>
        <v>0</v>
      </c>
      <c r="DD175" s="1161" t="e">
        <f>100*DC175/DC201</f>
        <v>#DIV/0!</v>
      </c>
      <c r="DF175" s="207">
        <v>1</v>
      </c>
      <c r="DG175" s="1880" t="s">
        <v>634</v>
      </c>
      <c r="DH175" s="1881"/>
      <c r="DI175" s="1953"/>
      <c r="DJ175" s="1954"/>
      <c r="DK175" s="527">
        <f>DM17+DM35</f>
        <v>0</v>
      </c>
      <c r="DL175" s="1165" t="s">
        <v>302</v>
      </c>
      <c r="DM175" s="527">
        <v>1.3</v>
      </c>
      <c r="DN175" s="1165" t="s">
        <v>373</v>
      </c>
      <c r="DO175" s="560">
        <f t="shared" ref="DO175:DO180" si="193">DK175*DM175</f>
        <v>0</v>
      </c>
      <c r="DP175" s="1161" t="e">
        <f>100*DO175/DO201</f>
        <v>#DIV/0!</v>
      </c>
      <c r="DR175" s="207">
        <v>1</v>
      </c>
      <c r="DS175" s="1880" t="s">
        <v>634</v>
      </c>
      <c r="DT175" s="1881"/>
      <c r="DU175" s="1953"/>
      <c r="DV175" s="1954"/>
      <c r="DW175" s="527">
        <f>DY17+DY35</f>
        <v>0</v>
      </c>
      <c r="DX175" s="1165" t="s">
        <v>302</v>
      </c>
      <c r="DY175" s="527">
        <v>1.3</v>
      </c>
      <c r="DZ175" s="1165" t="s">
        <v>373</v>
      </c>
      <c r="EA175" s="560">
        <f t="shared" ref="EA175:EA180" si="194">DW175*DY175</f>
        <v>0</v>
      </c>
      <c r="EB175" s="1161" t="e">
        <f>100*EA175/EA201</f>
        <v>#DIV/0!</v>
      </c>
      <c r="ED175" s="207">
        <v>1</v>
      </c>
      <c r="EE175" s="1880" t="s">
        <v>634</v>
      </c>
      <c r="EF175" s="1881"/>
      <c r="EG175" s="1953"/>
      <c r="EH175" s="1954"/>
      <c r="EI175" s="527">
        <f>EK17+EK35</f>
        <v>0</v>
      </c>
      <c r="EJ175" s="1165" t="s">
        <v>302</v>
      </c>
      <c r="EK175" s="527">
        <v>1.3</v>
      </c>
      <c r="EL175" s="1165" t="s">
        <v>373</v>
      </c>
      <c r="EM175" s="560">
        <f t="shared" ref="EM175:EM180" si="195">EI175*EK175</f>
        <v>0</v>
      </c>
      <c r="EN175" s="1161" t="e">
        <f>100*EM175/EM201</f>
        <v>#DIV/0!</v>
      </c>
      <c r="EP175" s="207">
        <v>1</v>
      </c>
      <c r="EQ175" s="1880" t="s">
        <v>634</v>
      </c>
      <c r="ER175" s="1881"/>
      <c r="ES175" s="1953"/>
      <c r="ET175" s="1954"/>
      <c r="EU175" s="527">
        <f>EW17+EW35</f>
        <v>0</v>
      </c>
      <c r="EV175" s="1165" t="s">
        <v>302</v>
      </c>
      <c r="EW175" s="527">
        <v>1.3</v>
      </c>
      <c r="EX175" s="1165" t="s">
        <v>373</v>
      </c>
      <c r="EY175" s="560">
        <f t="shared" ref="EY175:EY180" si="196">EU175*EW175</f>
        <v>0</v>
      </c>
      <c r="EZ175" s="1161" t="e">
        <f>100*EY175/EY201</f>
        <v>#DIV/0!</v>
      </c>
      <c r="FB175" s="207">
        <v>1</v>
      </c>
      <c r="FC175" s="1880" t="s">
        <v>634</v>
      </c>
      <c r="FD175" s="1881"/>
      <c r="FE175" s="1953"/>
      <c r="FF175" s="1954"/>
      <c r="FG175" s="527">
        <f>FI17+FI35</f>
        <v>0</v>
      </c>
      <c r="FH175" s="1165" t="s">
        <v>302</v>
      </c>
      <c r="FI175" s="527">
        <v>1.3</v>
      </c>
      <c r="FJ175" s="1165" t="s">
        <v>373</v>
      </c>
      <c r="FK175" s="560">
        <f t="shared" ref="FK175:FK180" si="197">FG175*FI175</f>
        <v>0</v>
      </c>
      <c r="FL175" s="1161" t="e">
        <f>100*FK175/FK201</f>
        <v>#DIV/0!</v>
      </c>
      <c r="FN175" s="207">
        <v>1</v>
      </c>
      <c r="FO175" s="1880" t="s">
        <v>634</v>
      </c>
      <c r="FP175" s="1881"/>
      <c r="FQ175" s="1953"/>
      <c r="FR175" s="1954"/>
      <c r="FS175" s="527">
        <f>FU17+FU35</f>
        <v>0</v>
      </c>
      <c r="FT175" s="1165" t="s">
        <v>302</v>
      </c>
      <c r="FU175" s="527">
        <v>1.3</v>
      </c>
      <c r="FV175" s="1165" t="s">
        <v>373</v>
      </c>
      <c r="FW175" s="560">
        <f t="shared" ref="FW175:FW180" si="198">FS175*FU175</f>
        <v>0</v>
      </c>
      <c r="FX175" s="1161" t="e">
        <f>100*FW175/FW201</f>
        <v>#DIV/0!</v>
      </c>
      <c r="FZ175" s="207">
        <v>1</v>
      </c>
      <c r="GA175" s="1880" t="s">
        <v>634</v>
      </c>
      <c r="GB175" s="1881"/>
      <c r="GC175" s="1953"/>
      <c r="GD175" s="1954"/>
      <c r="GE175" s="527">
        <f>GG17+GG35</f>
        <v>0</v>
      </c>
      <c r="GF175" s="1165" t="s">
        <v>302</v>
      </c>
      <c r="GG175" s="527">
        <v>1.3</v>
      </c>
      <c r="GH175" s="1165" t="s">
        <v>373</v>
      </c>
      <c r="GI175" s="560">
        <f t="shared" ref="GI175:GI180" si="199">GE175*GG175</f>
        <v>0</v>
      </c>
      <c r="GJ175" s="1161" t="e">
        <f>100*GI175/GI201</f>
        <v>#DIV/0!</v>
      </c>
      <c r="GL175" s="207">
        <v>1</v>
      </c>
      <c r="GM175" s="1880" t="s">
        <v>634</v>
      </c>
      <c r="GN175" s="1881"/>
      <c r="GO175" s="1953"/>
      <c r="GP175" s="1954"/>
      <c r="GQ175" s="527">
        <f>GS17+GS35</f>
        <v>0</v>
      </c>
      <c r="GR175" s="1165" t="s">
        <v>302</v>
      </c>
      <c r="GS175" s="527">
        <v>1.3</v>
      </c>
      <c r="GT175" s="1165" t="s">
        <v>373</v>
      </c>
      <c r="GU175" s="560">
        <f t="shared" ref="GU175:GU180" si="200">GQ175*GS175</f>
        <v>0</v>
      </c>
      <c r="GV175" s="1161" t="e">
        <f>100*GU175/GU201</f>
        <v>#DIV/0!</v>
      </c>
    </row>
    <row r="176" spans="2:204" s="1178" customFormat="1" ht="24" customHeight="1">
      <c r="B176" s="81">
        <v>2</v>
      </c>
      <c r="C176" s="2011" t="s">
        <v>635</v>
      </c>
      <c r="D176" s="2013"/>
      <c r="E176" s="2013"/>
      <c r="F176" s="2014"/>
      <c r="G176" s="493" t="e">
        <f>I26+I44+I58+I74+I87</f>
        <v>#DIV/0!</v>
      </c>
      <c r="H176" s="1166" t="s">
        <v>302</v>
      </c>
      <c r="I176" s="493">
        <v>1.3</v>
      </c>
      <c r="J176" s="1166" t="s">
        <v>636</v>
      </c>
      <c r="K176" s="768" t="e">
        <f t="shared" si="184"/>
        <v>#DIV/0!</v>
      </c>
      <c r="L176" s="771" t="e">
        <f>100*K176/K201</f>
        <v>#DIV/0!</v>
      </c>
      <c r="M176" s="1180"/>
      <c r="N176" s="81">
        <v>2</v>
      </c>
      <c r="O176" s="2011" t="s">
        <v>635</v>
      </c>
      <c r="P176" s="2013"/>
      <c r="Q176" s="2013"/>
      <c r="R176" s="2014"/>
      <c r="S176" s="493" t="e">
        <f>U26+U44+U58+U74+U87</f>
        <v>#DIV/0!</v>
      </c>
      <c r="T176" s="1166" t="s">
        <v>302</v>
      </c>
      <c r="U176" s="493">
        <v>1.3</v>
      </c>
      <c r="V176" s="1166" t="s">
        <v>636</v>
      </c>
      <c r="W176" s="768" t="e">
        <f t="shared" si="185"/>
        <v>#DIV/0!</v>
      </c>
      <c r="X176" s="771" t="e">
        <f>100*W176/W201</f>
        <v>#DIV/0!</v>
      </c>
      <c r="Z176" s="81">
        <v>2</v>
      </c>
      <c r="AA176" s="2011" t="s">
        <v>637</v>
      </c>
      <c r="AB176" s="2013"/>
      <c r="AC176" s="2013"/>
      <c r="AD176" s="2014"/>
      <c r="AE176" s="493" t="e">
        <f>AG26+AG44+AG58+AG74+AG87</f>
        <v>#DIV/0!</v>
      </c>
      <c r="AF176" s="1166" t="s">
        <v>302</v>
      </c>
      <c r="AG176" s="493">
        <v>1.3</v>
      </c>
      <c r="AH176" s="1166" t="s">
        <v>636</v>
      </c>
      <c r="AI176" s="768" t="e">
        <f t="shared" si="186"/>
        <v>#DIV/0!</v>
      </c>
      <c r="AJ176" s="771" t="e">
        <f>100*AI176/AI201</f>
        <v>#DIV/0!</v>
      </c>
      <c r="AL176" s="81">
        <v>2</v>
      </c>
      <c r="AM176" s="2011" t="s">
        <v>637</v>
      </c>
      <c r="AN176" s="2013"/>
      <c r="AO176" s="2013"/>
      <c r="AP176" s="2014"/>
      <c r="AQ176" s="493" t="e">
        <f>AS26+AS44+AS58+AS74+AS87</f>
        <v>#DIV/0!</v>
      </c>
      <c r="AR176" s="1166" t="s">
        <v>302</v>
      </c>
      <c r="AS176" s="493">
        <v>1.3</v>
      </c>
      <c r="AT176" s="1166" t="s">
        <v>636</v>
      </c>
      <c r="AU176" s="768" t="e">
        <f t="shared" si="187"/>
        <v>#DIV/0!</v>
      </c>
      <c r="AV176" s="771" t="e">
        <f>100*AU176/AU201</f>
        <v>#DIV/0!</v>
      </c>
      <c r="AX176" s="81">
        <v>2</v>
      </c>
      <c r="AY176" s="2011" t="s">
        <v>637</v>
      </c>
      <c r="AZ176" s="2013"/>
      <c r="BA176" s="2013"/>
      <c r="BB176" s="2014"/>
      <c r="BC176" s="493" t="e">
        <f>BE26+BE44+BE58+BE74+BE87</f>
        <v>#DIV/0!</v>
      </c>
      <c r="BD176" s="1166" t="s">
        <v>302</v>
      </c>
      <c r="BE176" s="493">
        <v>1.3</v>
      </c>
      <c r="BF176" s="1166" t="s">
        <v>636</v>
      </c>
      <c r="BG176" s="768" t="e">
        <f t="shared" si="188"/>
        <v>#DIV/0!</v>
      </c>
      <c r="BH176" s="771" t="e">
        <f>100*BG176/BG201</f>
        <v>#DIV/0!</v>
      </c>
      <c r="BJ176" s="81">
        <v>2</v>
      </c>
      <c r="BK176" s="2011" t="s">
        <v>637</v>
      </c>
      <c r="BL176" s="2013"/>
      <c r="BM176" s="2013"/>
      <c r="BN176" s="2014"/>
      <c r="BO176" s="493" t="e">
        <f>BQ26+BQ44+BQ58+BQ74+BQ87</f>
        <v>#DIV/0!</v>
      </c>
      <c r="BP176" s="1166" t="s">
        <v>302</v>
      </c>
      <c r="BQ176" s="493">
        <v>1.3</v>
      </c>
      <c r="BR176" s="1166" t="s">
        <v>636</v>
      </c>
      <c r="BS176" s="768" t="e">
        <f t="shared" si="189"/>
        <v>#DIV/0!</v>
      </c>
      <c r="BT176" s="771" t="e">
        <f>100*BS176/BS201</f>
        <v>#DIV/0!</v>
      </c>
      <c r="BV176" s="81">
        <v>2</v>
      </c>
      <c r="BW176" s="2011" t="s">
        <v>637</v>
      </c>
      <c r="BX176" s="2013"/>
      <c r="BY176" s="2013"/>
      <c r="BZ176" s="2014"/>
      <c r="CA176" s="493" t="e">
        <f>CC26+CC44+CC58+CC74+CC87</f>
        <v>#DIV/0!</v>
      </c>
      <c r="CB176" s="1166" t="s">
        <v>302</v>
      </c>
      <c r="CC176" s="493">
        <v>1.3</v>
      </c>
      <c r="CD176" s="1166" t="s">
        <v>636</v>
      </c>
      <c r="CE176" s="768" t="e">
        <f t="shared" si="190"/>
        <v>#DIV/0!</v>
      </c>
      <c r="CF176" s="771" t="e">
        <f>100*CE176/CE201</f>
        <v>#DIV/0!</v>
      </c>
      <c r="CH176" s="81">
        <v>2</v>
      </c>
      <c r="CI176" s="2011" t="s">
        <v>637</v>
      </c>
      <c r="CJ176" s="2013"/>
      <c r="CK176" s="2013"/>
      <c r="CL176" s="2014"/>
      <c r="CM176" s="493" t="e">
        <f>CO26+CO44+CO58+CO74+CO87</f>
        <v>#DIV/0!</v>
      </c>
      <c r="CN176" s="1166" t="s">
        <v>302</v>
      </c>
      <c r="CO176" s="493">
        <v>1.3</v>
      </c>
      <c r="CP176" s="1166" t="s">
        <v>636</v>
      </c>
      <c r="CQ176" s="768" t="e">
        <f t="shared" si="191"/>
        <v>#DIV/0!</v>
      </c>
      <c r="CR176" s="771" t="e">
        <f>100*CQ176/CQ201</f>
        <v>#DIV/0!</v>
      </c>
      <c r="CT176" s="81">
        <v>2</v>
      </c>
      <c r="CU176" s="2011" t="s">
        <v>637</v>
      </c>
      <c r="CV176" s="2013"/>
      <c r="CW176" s="2013"/>
      <c r="CX176" s="2014"/>
      <c r="CY176" s="493" t="e">
        <f>DA26+DA44+DA58+DA74+DA87</f>
        <v>#DIV/0!</v>
      </c>
      <c r="CZ176" s="1166" t="s">
        <v>302</v>
      </c>
      <c r="DA176" s="493">
        <v>1.3</v>
      </c>
      <c r="DB176" s="1166" t="s">
        <v>636</v>
      </c>
      <c r="DC176" s="768" t="e">
        <f t="shared" si="192"/>
        <v>#DIV/0!</v>
      </c>
      <c r="DD176" s="771" t="e">
        <f>100*DC176/DC201</f>
        <v>#DIV/0!</v>
      </c>
      <c r="DF176" s="81">
        <v>2</v>
      </c>
      <c r="DG176" s="2011" t="s">
        <v>637</v>
      </c>
      <c r="DH176" s="2013"/>
      <c r="DI176" s="2013"/>
      <c r="DJ176" s="2014"/>
      <c r="DK176" s="493" t="e">
        <f>DM26+DM44+DM58+DM74+DM87</f>
        <v>#DIV/0!</v>
      </c>
      <c r="DL176" s="1166" t="s">
        <v>302</v>
      </c>
      <c r="DM176" s="493">
        <v>1.3</v>
      </c>
      <c r="DN176" s="1166" t="s">
        <v>636</v>
      </c>
      <c r="DO176" s="768" t="e">
        <f t="shared" si="193"/>
        <v>#DIV/0!</v>
      </c>
      <c r="DP176" s="771" t="e">
        <f>100*DO176/DO201</f>
        <v>#DIV/0!</v>
      </c>
      <c r="DR176" s="81">
        <v>2</v>
      </c>
      <c r="DS176" s="1884" t="s">
        <v>637</v>
      </c>
      <c r="DT176" s="1858"/>
      <c r="DU176" s="1858"/>
      <c r="DV176" s="1859"/>
      <c r="DW176" s="493" t="e">
        <f>DY26+DY44+DY58+DY74+DY87</f>
        <v>#DIV/0!</v>
      </c>
      <c r="DX176" s="1166" t="s">
        <v>302</v>
      </c>
      <c r="DY176" s="493">
        <v>1.3</v>
      </c>
      <c r="DZ176" s="1166" t="s">
        <v>636</v>
      </c>
      <c r="EA176" s="768" t="e">
        <f t="shared" si="194"/>
        <v>#DIV/0!</v>
      </c>
      <c r="EB176" s="771" t="e">
        <f>100*EA176/EA201</f>
        <v>#DIV/0!</v>
      </c>
      <c r="ED176" s="81">
        <v>2</v>
      </c>
      <c r="EE176" s="1884" t="s">
        <v>637</v>
      </c>
      <c r="EF176" s="1858"/>
      <c r="EG176" s="1858"/>
      <c r="EH176" s="1859"/>
      <c r="EI176" s="493" t="e">
        <f>EK26+EK44+EK58+EK74+EK87</f>
        <v>#DIV/0!</v>
      </c>
      <c r="EJ176" s="1166" t="s">
        <v>302</v>
      </c>
      <c r="EK176" s="493">
        <v>1.3</v>
      </c>
      <c r="EL176" s="1166" t="s">
        <v>636</v>
      </c>
      <c r="EM176" s="768" t="e">
        <f t="shared" si="195"/>
        <v>#DIV/0!</v>
      </c>
      <c r="EN176" s="771" t="e">
        <f>100*EM176/EM201</f>
        <v>#DIV/0!</v>
      </c>
      <c r="EP176" s="81">
        <v>2</v>
      </c>
      <c r="EQ176" s="1884" t="s">
        <v>637</v>
      </c>
      <c r="ER176" s="1858"/>
      <c r="ES176" s="1858"/>
      <c r="ET176" s="1859"/>
      <c r="EU176" s="493" t="e">
        <f>EW26+EW44+EW58+EW74+EW87</f>
        <v>#DIV/0!</v>
      </c>
      <c r="EV176" s="1166" t="s">
        <v>302</v>
      </c>
      <c r="EW176" s="493">
        <v>1.3</v>
      </c>
      <c r="EX176" s="1166" t="s">
        <v>636</v>
      </c>
      <c r="EY176" s="768" t="e">
        <f t="shared" si="196"/>
        <v>#DIV/0!</v>
      </c>
      <c r="EZ176" s="771" t="e">
        <f>100*EY176/EY201</f>
        <v>#DIV/0!</v>
      </c>
      <c r="FB176" s="81">
        <v>2</v>
      </c>
      <c r="FC176" s="1884" t="s">
        <v>637</v>
      </c>
      <c r="FD176" s="1858"/>
      <c r="FE176" s="1858"/>
      <c r="FF176" s="1859"/>
      <c r="FG176" s="493" t="e">
        <f>FI26+FI44+FI58+FI74+FI87</f>
        <v>#DIV/0!</v>
      </c>
      <c r="FH176" s="1166" t="s">
        <v>302</v>
      </c>
      <c r="FI176" s="493">
        <v>1.3</v>
      </c>
      <c r="FJ176" s="1166" t="s">
        <v>636</v>
      </c>
      <c r="FK176" s="768" t="e">
        <f t="shared" si="197"/>
        <v>#DIV/0!</v>
      </c>
      <c r="FL176" s="771" t="e">
        <f>100*FK176/FK201</f>
        <v>#DIV/0!</v>
      </c>
      <c r="FN176" s="81">
        <v>2</v>
      </c>
      <c r="FO176" s="1884" t="s">
        <v>637</v>
      </c>
      <c r="FP176" s="1858"/>
      <c r="FQ176" s="1858"/>
      <c r="FR176" s="1859"/>
      <c r="FS176" s="493" t="e">
        <f>FU26+FU44+FU58+FU74+FU87</f>
        <v>#DIV/0!</v>
      </c>
      <c r="FT176" s="1166" t="s">
        <v>302</v>
      </c>
      <c r="FU176" s="493">
        <v>1.3</v>
      </c>
      <c r="FV176" s="1166" t="s">
        <v>636</v>
      </c>
      <c r="FW176" s="768" t="e">
        <f t="shared" si="198"/>
        <v>#DIV/0!</v>
      </c>
      <c r="FX176" s="771" t="e">
        <f>100*FW176/FW201</f>
        <v>#DIV/0!</v>
      </c>
      <c r="FZ176" s="81">
        <v>2</v>
      </c>
      <c r="GA176" s="1884" t="s">
        <v>637</v>
      </c>
      <c r="GB176" s="1858"/>
      <c r="GC176" s="1858"/>
      <c r="GD176" s="1859"/>
      <c r="GE176" s="493" t="e">
        <f>GG26+GG44+GG58+GG74+GG87</f>
        <v>#DIV/0!</v>
      </c>
      <c r="GF176" s="1166" t="s">
        <v>302</v>
      </c>
      <c r="GG176" s="493">
        <v>1.3</v>
      </c>
      <c r="GH176" s="1166" t="s">
        <v>636</v>
      </c>
      <c r="GI176" s="768" t="e">
        <f t="shared" si="199"/>
        <v>#DIV/0!</v>
      </c>
      <c r="GJ176" s="771" t="e">
        <f>100*GI176/GI201</f>
        <v>#DIV/0!</v>
      </c>
      <c r="GL176" s="81">
        <v>2</v>
      </c>
      <c r="GM176" s="1884" t="s">
        <v>637</v>
      </c>
      <c r="GN176" s="1858"/>
      <c r="GO176" s="1858"/>
      <c r="GP176" s="1859"/>
      <c r="GQ176" s="493" t="e">
        <f>GS26+GS44+GS58+GS74+GS87</f>
        <v>#DIV/0!</v>
      </c>
      <c r="GR176" s="1166" t="s">
        <v>302</v>
      </c>
      <c r="GS176" s="493">
        <v>1.3</v>
      </c>
      <c r="GT176" s="1166" t="s">
        <v>636</v>
      </c>
      <c r="GU176" s="768" t="e">
        <f t="shared" si="200"/>
        <v>#DIV/0!</v>
      </c>
      <c r="GV176" s="771" t="e">
        <f>100*GU176/GU201</f>
        <v>#DIV/0!</v>
      </c>
    </row>
    <row r="177" spans="2:204" s="1178" customFormat="1" ht="15" customHeight="1">
      <c r="B177" s="81">
        <v>3</v>
      </c>
      <c r="C177" s="1884" t="s">
        <v>638</v>
      </c>
      <c r="D177" s="1885"/>
      <c r="E177" s="1858"/>
      <c r="F177" s="1859"/>
      <c r="G177" s="493">
        <f>G139</f>
        <v>0</v>
      </c>
      <c r="H177" s="1166" t="s">
        <v>302</v>
      </c>
      <c r="I177" s="493">
        <v>1.3</v>
      </c>
      <c r="J177" s="1166" t="s">
        <v>636</v>
      </c>
      <c r="K177" s="768">
        <f t="shared" si="184"/>
        <v>0</v>
      </c>
      <c r="L177" s="771" t="e">
        <f>100*K177/K201</f>
        <v>#DIV/0!</v>
      </c>
      <c r="M177" s="1180"/>
      <c r="N177" s="81">
        <v>3</v>
      </c>
      <c r="O177" s="1884" t="s">
        <v>638</v>
      </c>
      <c r="P177" s="1885"/>
      <c r="Q177" s="1858"/>
      <c r="R177" s="1859"/>
      <c r="S177" s="493">
        <f>S139</f>
        <v>0</v>
      </c>
      <c r="T177" s="1166" t="s">
        <v>302</v>
      </c>
      <c r="U177" s="493">
        <v>1.3</v>
      </c>
      <c r="V177" s="1166" t="s">
        <v>636</v>
      </c>
      <c r="W177" s="768">
        <f t="shared" si="185"/>
        <v>0</v>
      </c>
      <c r="X177" s="771" t="e">
        <f>100*W177/W201</f>
        <v>#DIV/0!</v>
      </c>
      <c r="Z177" s="81">
        <v>3</v>
      </c>
      <c r="AA177" s="2011" t="s">
        <v>638</v>
      </c>
      <c r="AB177" s="2012"/>
      <c r="AC177" s="2013"/>
      <c r="AD177" s="2014"/>
      <c r="AE177" s="493">
        <f>AE139</f>
        <v>0</v>
      </c>
      <c r="AF177" s="1166" t="s">
        <v>302</v>
      </c>
      <c r="AG177" s="493">
        <v>1.3</v>
      </c>
      <c r="AH177" s="1166" t="s">
        <v>636</v>
      </c>
      <c r="AI177" s="768">
        <f t="shared" si="186"/>
        <v>0</v>
      </c>
      <c r="AJ177" s="771" t="e">
        <f>100*AI177/AI201</f>
        <v>#DIV/0!</v>
      </c>
      <c r="AL177" s="81">
        <v>3</v>
      </c>
      <c r="AM177" s="2011" t="s">
        <v>638</v>
      </c>
      <c r="AN177" s="2012"/>
      <c r="AO177" s="2013"/>
      <c r="AP177" s="2014"/>
      <c r="AQ177" s="493">
        <f>AQ139</f>
        <v>0</v>
      </c>
      <c r="AR177" s="1166" t="s">
        <v>302</v>
      </c>
      <c r="AS177" s="493">
        <v>1.3</v>
      </c>
      <c r="AT177" s="1166" t="s">
        <v>636</v>
      </c>
      <c r="AU177" s="768">
        <f t="shared" si="187"/>
        <v>0</v>
      </c>
      <c r="AV177" s="771" t="e">
        <f>100*AU177/AU201</f>
        <v>#DIV/0!</v>
      </c>
      <c r="AX177" s="81">
        <v>3</v>
      </c>
      <c r="AY177" s="1884" t="s">
        <v>638</v>
      </c>
      <c r="AZ177" s="1885"/>
      <c r="BA177" s="1858"/>
      <c r="BB177" s="1859"/>
      <c r="BC177" s="493">
        <f>BC139</f>
        <v>0</v>
      </c>
      <c r="BD177" s="1166" t="s">
        <v>302</v>
      </c>
      <c r="BE177" s="493">
        <v>1.3</v>
      </c>
      <c r="BF177" s="1166" t="s">
        <v>636</v>
      </c>
      <c r="BG177" s="768">
        <f t="shared" si="188"/>
        <v>0</v>
      </c>
      <c r="BH177" s="771" t="e">
        <f>100*BG177/BG201</f>
        <v>#DIV/0!</v>
      </c>
      <c r="BJ177" s="81">
        <v>3</v>
      </c>
      <c r="BK177" s="1884" t="s">
        <v>638</v>
      </c>
      <c r="BL177" s="1885"/>
      <c r="BM177" s="1858"/>
      <c r="BN177" s="1859"/>
      <c r="BO177" s="493">
        <f>BO139</f>
        <v>0</v>
      </c>
      <c r="BP177" s="1166" t="s">
        <v>302</v>
      </c>
      <c r="BQ177" s="493">
        <v>1.3</v>
      </c>
      <c r="BR177" s="1166" t="s">
        <v>636</v>
      </c>
      <c r="BS177" s="768">
        <f t="shared" si="189"/>
        <v>0</v>
      </c>
      <c r="BT177" s="771" t="e">
        <f>100*BS177/BS201</f>
        <v>#DIV/0!</v>
      </c>
      <c r="BV177" s="81">
        <v>3</v>
      </c>
      <c r="BW177" s="1884" t="s">
        <v>638</v>
      </c>
      <c r="BX177" s="1885"/>
      <c r="BY177" s="1858"/>
      <c r="BZ177" s="1859"/>
      <c r="CA177" s="493">
        <f>CA139</f>
        <v>0</v>
      </c>
      <c r="CB177" s="1166" t="s">
        <v>302</v>
      </c>
      <c r="CC177" s="493">
        <v>1.3</v>
      </c>
      <c r="CD177" s="1166" t="s">
        <v>636</v>
      </c>
      <c r="CE177" s="768">
        <f t="shared" si="190"/>
        <v>0</v>
      </c>
      <c r="CF177" s="771" t="e">
        <f>100*CE177/CE201</f>
        <v>#DIV/0!</v>
      </c>
      <c r="CH177" s="81">
        <v>3</v>
      </c>
      <c r="CI177" s="1884" t="s">
        <v>638</v>
      </c>
      <c r="CJ177" s="1885"/>
      <c r="CK177" s="1858"/>
      <c r="CL177" s="1859"/>
      <c r="CM177" s="493">
        <f>CM139</f>
        <v>0</v>
      </c>
      <c r="CN177" s="1166" t="s">
        <v>302</v>
      </c>
      <c r="CO177" s="493">
        <v>1.3</v>
      </c>
      <c r="CP177" s="1166" t="s">
        <v>636</v>
      </c>
      <c r="CQ177" s="768">
        <f t="shared" si="191"/>
        <v>0</v>
      </c>
      <c r="CR177" s="771" t="e">
        <f>100*CQ177/CQ201</f>
        <v>#DIV/0!</v>
      </c>
      <c r="CT177" s="81">
        <v>3</v>
      </c>
      <c r="CU177" s="1884" t="s">
        <v>638</v>
      </c>
      <c r="CV177" s="1885"/>
      <c r="CW177" s="1858"/>
      <c r="CX177" s="1859"/>
      <c r="CY177" s="493">
        <f>CY139</f>
        <v>0</v>
      </c>
      <c r="CZ177" s="1166" t="s">
        <v>302</v>
      </c>
      <c r="DA177" s="493">
        <v>1.3</v>
      </c>
      <c r="DB177" s="1166" t="s">
        <v>636</v>
      </c>
      <c r="DC177" s="768">
        <f t="shared" si="192"/>
        <v>0</v>
      </c>
      <c r="DD177" s="771" t="e">
        <f>100*DC177/DC201</f>
        <v>#DIV/0!</v>
      </c>
      <c r="DF177" s="81">
        <v>3</v>
      </c>
      <c r="DG177" s="1884" t="s">
        <v>638</v>
      </c>
      <c r="DH177" s="1885"/>
      <c r="DI177" s="1858"/>
      <c r="DJ177" s="1859"/>
      <c r="DK177" s="493">
        <f>DK139</f>
        <v>0</v>
      </c>
      <c r="DL177" s="1166" t="s">
        <v>302</v>
      </c>
      <c r="DM177" s="493">
        <v>1.3</v>
      </c>
      <c r="DN177" s="1166" t="s">
        <v>636</v>
      </c>
      <c r="DO177" s="768">
        <f t="shared" si="193"/>
        <v>0</v>
      </c>
      <c r="DP177" s="771" t="e">
        <f>100*DO177/DO201</f>
        <v>#DIV/0!</v>
      </c>
      <c r="DR177" s="81">
        <v>3</v>
      </c>
      <c r="DS177" s="1884" t="s">
        <v>638</v>
      </c>
      <c r="DT177" s="1885"/>
      <c r="DU177" s="1858"/>
      <c r="DV177" s="1859"/>
      <c r="DW177" s="493">
        <f>DW139</f>
        <v>0</v>
      </c>
      <c r="DX177" s="1166" t="s">
        <v>302</v>
      </c>
      <c r="DY177" s="493">
        <v>1.3</v>
      </c>
      <c r="DZ177" s="1166" t="s">
        <v>636</v>
      </c>
      <c r="EA177" s="768">
        <f t="shared" si="194"/>
        <v>0</v>
      </c>
      <c r="EB177" s="771" t="e">
        <f>100*EA177/EA201</f>
        <v>#DIV/0!</v>
      </c>
      <c r="ED177" s="81">
        <v>3</v>
      </c>
      <c r="EE177" s="1884" t="s">
        <v>638</v>
      </c>
      <c r="EF177" s="1885"/>
      <c r="EG177" s="1858"/>
      <c r="EH177" s="1859"/>
      <c r="EI177" s="493">
        <f>EI139</f>
        <v>0</v>
      </c>
      <c r="EJ177" s="1166" t="s">
        <v>302</v>
      </c>
      <c r="EK177" s="493">
        <v>1.3</v>
      </c>
      <c r="EL177" s="1166" t="s">
        <v>636</v>
      </c>
      <c r="EM177" s="768">
        <f t="shared" si="195"/>
        <v>0</v>
      </c>
      <c r="EN177" s="771" t="e">
        <f>100*EM177/EM201</f>
        <v>#DIV/0!</v>
      </c>
      <c r="EP177" s="81">
        <v>3</v>
      </c>
      <c r="EQ177" s="1884" t="s">
        <v>638</v>
      </c>
      <c r="ER177" s="1885"/>
      <c r="ES177" s="1858"/>
      <c r="ET177" s="1859"/>
      <c r="EU177" s="493">
        <f>EU139</f>
        <v>0</v>
      </c>
      <c r="EV177" s="1166" t="s">
        <v>302</v>
      </c>
      <c r="EW177" s="493">
        <v>1.3</v>
      </c>
      <c r="EX177" s="1166" t="s">
        <v>636</v>
      </c>
      <c r="EY177" s="768">
        <f t="shared" si="196"/>
        <v>0</v>
      </c>
      <c r="EZ177" s="771" t="e">
        <f>100*EY177/EY201</f>
        <v>#DIV/0!</v>
      </c>
      <c r="FB177" s="81">
        <v>3</v>
      </c>
      <c r="FC177" s="1884" t="s">
        <v>638</v>
      </c>
      <c r="FD177" s="1885"/>
      <c r="FE177" s="1858"/>
      <c r="FF177" s="1859"/>
      <c r="FG177" s="493">
        <f>FG139</f>
        <v>0</v>
      </c>
      <c r="FH177" s="1166" t="s">
        <v>302</v>
      </c>
      <c r="FI177" s="493">
        <v>1.3</v>
      </c>
      <c r="FJ177" s="1166" t="s">
        <v>636</v>
      </c>
      <c r="FK177" s="768">
        <f t="shared" si="197"/>
        <v>0</v>
      </c>
      <c r="FL177" s="771" t="e">
        <f>100*FK177/FK201</f>
        <v>#DIV/0!</v>
      </c>
      <c r="FN177" s="81">
        <v>3</v>
      </c>
      <c r="FO177" s="1884" t="s">
        <v>638</v>
      </c>
      <c r="FP177" s="1885"/>
      <c r="FQ177" s="1858"/>
      <c r="FR177" s="1859"/>
      <c r="FS177" s="493">
        <f>FS139</f>
        <v>0</v>
      </c>
      <c r="FT177" s="1166" t="s">
        <v>302</v>
      </c>
      <c r="FU177" s="493">
        <v>1.3</v>
      </c>
      <c r="FV177" s="1166" t="s">
        <v>636</v>
      </c>
      <c r="FW177" s="768">
        <f t="shared" si="198"/>
        <v>0</v>
      </c>
      <c r="FX177" s="771" t="e">
        <f>100*FW177/FW201</f>
        <v>#DIV/0!</v>
      </c>
      <c r="FZ177" s="81">
        <v>3</v>
      </c>
      <c r="GA177" s="1884" t="s">
        <v>638</v>
      </c>
      <c r="GB177" s="1885"/>
      <c r="GC177" s="1858"/>
      <c r="GD177" s="1859"/>
      <c r="GE177" s="493">
        <f>GE139</f>
        <v>0</v>
      </c>
      <c r="GF177" s="1166" t="s">
        <v>302</v>
      </c>
      <c r="GG177" s="493">
        <v>1.3</v>
      </c>
      <c r="GH177" s="1166" t="s">
        <v>636</v>
      </c>
      <c r="GI177" s="768">
        <f t="shared" si="199"/>
        <v>0</v>
      </c>
      <c r="GJ177" s="771" t="e">
        <f>100*GI177/GI201</f>
        <v>#DIV/0!</v>
      </c>
      <c r="GL177" s="81">
        <v>3</v>
      </c>
      <c r="GM177" s="1884" t="s">
        <v>638</v>
      </c>
      <c r="GN177" s="1885"/>
      <c r="GO177" s="1858"/>
      <c r="GP177" s="1859"/>
      <c r="GQ177" s="493">
        <f>GQ139</f>
        <v>0</v>
      </c>
      <c r="GR177" s="1166" t="s">
        <v>302</v>
      </c>
      <c r="GS177" s="493">
        <v>1.3</v>
      </c>
      <c r="GT177" s="1166" t="s">
        <v>636</v>
      </c>
      <c r="GU177" s="768">
        <f t="shared" si="200"/>
        <v>0</v>
      </c>
      <c r="GV177" s="771" t="e">
        <f>100*GU177/GU201</f>
        <v>#DIV/0!</v>
      </c>
    </row>
    <row r="178" spans="2:204" s="1178" customFormat="1" ht="15" customHeight="1">
      <c r="B178" s="81">
        <v>4</v>
      </c>
      <c r="C178" s="1884" t="s">
        <v>639</v>
      </c>
      <c r="D178" s="1885"/>
      <c r="E178" s="1955"/>
      <c r="F178" s="1956"/>
      <c r="G178" s="493">
        <f>G141</f>
        <v>0</v>
      </c>
      <c r="H178" s="1166" t="s">
        <v>302</v>
      </c>
      <c r="I178" s="493">
        <f>I177</f>
        <v>1.3</v>
      </c>
      <c r="J178" s="1166" t="s">
        <v>636</v>
      </c>
      <c r="K178" s="768">
        <f t="shared" si="184"/>
        <v>0</v>
      </c>
      <c r="L178" s="771" t="e">
        <f>100*K178/K201</f>
        <v>#DIV/0!</v>
      </c>
      <c r="M178" s="1180"/>
      <c r="N178" s="81">
        <v>4</v>
      </c>
      <c r="O178" s="1884" t="s">
        <v>639</v>
      </c>
      <c r="P178" s="1885"/>
      <c r="Q178" s="1955"/>
      <c r="R178" s="1956"/>
      <c r="S178" s="493">
        <f>S141</f>
        <v>0</v>
      </c>
      <c r="T178" s="1166" t="s">
        <v>302</v>
      </c>
      <c r="U178" s="493">
        <f>U177</f>
        <v>1.3</v>
      </c>
      <c r="V178" s="1166" t="s">
        <v>636</v>
      </c>
      <c r="W178" s="768">
        <f t="shared" si="185"/>
        <v>0</v>
      </c>
      <c r="X178" s="771" t="e">
        <f>100*W178/W201</f>
        <v>#DIV/0!</v>
      </c>
      <c r="Z178" s="81">
        <v>4</v>
      </c>
      <c r="AA178" s="2011" t="s">
        <v>639</v>
      </c>
      <c r="AB178" s="2012"/>
      <c r="AC178" s="2015"/>
      <c r="AD178" s="2016"/>
      <c r="AE178" s="493">
        <f>AE141</f>
        <v>0</v>
      </c>
      <c r="AF178" s="1166" t="s">
        <v>302</v>
      </c>
      <c r="AG178" s="493">
        <f>AG177</f>
        <v>1.3</v>
      </c>
      <c r="AH178" s="1166" t="s">
        <v>636</v>
      </c>
      <c r="AI178" s="768">
        <f t="shared" si="186"/>
        <v>0</v>
      </c>
      <c r="AJ178" s="771" t="e">
        <f>100*AI178/AI201</f>
        <v>#DIV/0!</v>
      </c>
      <c r="AL178" s="81">
        <v>4</v>
      </c>
      <c r="AM178" s="2011" t="s">
        <v>639</v>
      </c>
      <c r="AN178" s="2012"/>
      <c r="AO178" s="2015"/>
      <c r="AP178" s="2016"/>
      <c r="AQ178" s="493">
        <f>AQ141</f>
        <v>0</v>
      </c>
      <c r="AR178" s="1166" t="s">
        <v>302</v>
      </c>
      <c r="AS178" s="493">
        <f>AS177</f>
        <v>1.3</v>
      </c>
      <c r="AT178" s="1166" t="s">
        <v>636</v>
      </c>
      <c r="AU178" s="768">
        <f t="shared" si="187"/>
        <v>0</v>
      </c>
      <c r="AV178" s="771" t="e">
        <f>100*AU178/AU201</f>
        <v>#DIV/0!</v>
      </c>
      <c r="AX178" s="81">
        <v>4</v>
      </c>
      <c r="AY178" s="1884" t="s">
        <v>639</v>
      </c>
      <c r="AZ178" s="1885"/>
      <c r="BA178" s="1955"/>
      <c r="BB178" s="1956"/>
      <c r="BC178" s="493">
        <f>BC141</f>
        <v>0</v>
      </c>
      <c r="BD178" s="1166" t="s">
        <v>302</v>
      </c>
      <c r="BE178" s="493">
        <f>BE177</f>
        <v>1.3</v>
      </c>
      <c r="BF178" s="1166" t="s">
        <v>636</v>
      </c>
      <c r="BG178" s="768">
        <f t="shared" si="188"/>
        <v>0</v>
      </c>
      <c r="BH178" s="771" t="e">
        <f>100*BG178/BG201</f>
        <v>#DIV/0!</v>
      </c>
      <c r="BJ178" s="81">
        <v>4</v>
      </c>
      <c r="BK178" s="1884" t="s">
        <v>639</v>
      </c>
      <c r="BL178" s="1885"/>
      <c r="BM178" s="1955"/>
      <c r="BN178" s="1956"/>
      <c r="BO178" s="493">
        <f>BO141</f>
        <v>0</v>
      </c>
      <c r="BP178" s="1166" t="s">
        <v>302</v>
      </c>
      <c r="BQ178" s="493">
        <f>BQ177</f>
        <v>1.3</v>
      </c>
      <c r="BR178" s="1166" t="s">
        <v>636</v>
      </c>
      <c r="BS178" s="768">
        <f t="shared" si="189"/>
        <v>0</v>
      </c>
      <c r="BT178" s="771" t="e">
        <f>100*BS178/BS201</f>
        <v>#DIV/0!</v>
      </c>
      <c r="BV178" s="81">
        <v>4</v>
      </c>
      <c r="BW178" s="1884" t="s">
        <v>639</v>
      </c>
      <c r="BX178" s="1885"/>
      <c r="BY178" s="1955"/>
      <c r="BZ178" s="1956"/>
      <c r="CA178" s="493">
        <f>CA141</f>
        <v>0</v>
      </c>
      <c r="CB178" s="1166" t="s">
        <v>302</v>
      </c>
      <c r="CC178" s="493">
        <f>CC177</f>
        <v>1.3</v>
      </c>
      <c r="CD178" s="1166" t="s">
        <v>636</v>
      </c>
      <c r="CE178" s="768">
        <f t="shared" si="190"/>
        <v>0</v>
      </c>
      <c r="CF178" s="771" t="e">
        <f>100*CE178/CE201</f>
        <v>#DIV/0!</v>
      </c>
      <c r="CH178" s="81">
        <v>4</v>
      </c>
      <c r="CI178" s="1884" t="s">
        <v>639</v>
      </c>
      <c r="CJ178" s="1885"/>
      <c r="CK178" s="1955"/>
      <c r="CL178" s="1956"/>
      <c r="CM178" s="493">
        <f>CM141</f>
        <v>0</v>
      </c>
      <c r="CN178" s="1166" t="s">
        <v>302</v>
      </c>
      <c r="CO178" s="493">
        <f>CO177</f>
        <v>1.3</v>
      </c>
      <c r="CP178" s="1166" t="s">
        <v>636</v>
      </c>
      <c r="CQ178" s="768">
        <f t="shared" si="191"/>
        <v>0</v>
      </c>
      <c r="CR178" s="771" t="e">
        <f>100*CQ178/CQ201</f>
        <v>#DIV/0!</v>
      </c>
      <c r="CT178" s="81">
        <v>4</v>
      </c>
      <c r="CU178" s="1884" t="s">
        <v>639</v>
      </c>
      <c r="CV178" s="1885"/>
      <c r="CW178" s="1955"/>
      <c r="CX178" s="1956"/>
      <c r="CY178" s="493">
        <f>CY141</f>
        <v>0</v>
      </c>
      <c r="CZ178" s="1166" t="s">
        <v>302</v>
      </c>
      <c r="DA178" s="493">
        <f>DA177</f>
        <v>1.3</v>
      </c>
      <c r="DB178" s="1166" t="s">
        <v>636</v>
      </c>
      <c r="DC178" s="768">
        <f t="shared" si="192"/>
        <v>0</v>
      </c>
      <c r="DD178" s="771" t="e">
        <f>100*DC178/DC201</f>
        <v>#DIV/0!</v>
      </c>
      <c r="DF178" s="81">
        <v>4</v>
      </c>
      <c r="DG178" s="1884" t="s">
        <v>639</v>
      </c>
      <c r="DH178" s="1885"/>
      <c r="DI178" s="1955"/>
      <c r="DJ178" s="1956"/>
      <c r="DK178" s="493">
        <f>DK141</f>
        <v>0</v>
      </c>
      <c r="DL178" s="1166" t="s">
        <v>302</v>
      </c>
      <c r="DM178" s="493">
        <f>DM177</f>
        <v>1.3</v>
      </c>
      <c r="DN178" s="1166" t="s">
        <v>636</v>
      </c>
      <c r="DO178" s="768">
        <f t="shared" si="193"/>
        <v>0</v>
      </c>
      <c r="DP178" s="771" t="e">
        <f>100*DO178/DO201</f>
        <v>#DIV/0!</v>
      </c>
      <c r="DR178" s="81">
        <v>4</v>
      </c>
      <c r="DS178" s="1884" t="s">
        <v>639</v>
      </c>
      <c r="DT178" s="1885"/>
      <c r="DU178" s="1955"/>
      <c r="DV178" s="1956"/>
      <c r="DW178" s="493">
        <f>DW141</f>
        <v>0</v>
      </c>
      <c r="DX178" s="1166" t="s">
        <v>302</v>
      </c>
      <c r="DY178" s="493">
        <f>DY177</f>
        <v>1.3</v>
      </c>
      <c r="DZ178" s="1166" t="s">
        <v>636</v>
      </c>
      <c r="EA178" s="768">
        <f t="shared" si="194"/>
        <v>0</v>
      </c>
      <c r="EB178" s="771" t="e">
        <f>100*EA178/EA201</f>
        <v>#DIV/0!</v>
      </c>
      <c r="ED178" s="81">
        <v>4</v>
      </c>
      <c r="EE178" s="1884" t="s">
        <v>639</v>
      </c>
      <c r="EF178" s="1885"/>
      <c r="EG178" s="1955"/>
      <c r="EH178" s="1956"/>
      <c r="EI178" s="493">
        <f>EI141</f>
        <v>0</v>
      </c>
      <c r="EJ178" s="1166" t="s">
        <v>302</v>
      </c>
      <c r="EK178" s="493">
        <f>EK177</f>
        <v>1.3</v>
      </c>
      <c r="EL178" s="1166" t="s">
        <v>636</v>
      </c>
      <c r="EM178" s="768">
        <f t="shared" si="195"/>
        <v>0</v>
      </c>
      <c r="EN178" s="771" t="e">
        <f>100*EM178/EM201</f>
        <v>#DIV/0!</v>
      </c>
      <c r="EP178" s="81">
        <v>4</v>
      </c>
      <c r="EQ178" s="1884" t="s">
        <v>639</v>
      </c>
      <c r="ER178" s="1885"/>
      <c r="ES178" s="1955"/>
      <c r="ET178" s="1956"/>
      <c r="EU178" s="493">
        <f>EU141</f>
        <v>0</v>
      </c>
      <c r="EV178" s="1166" t="s">
        <v>302</v>
      </c>
      <c r="EW178" s="493">
        <f>EW177</f>
        <v>1.3</v>
      </c>
      <c r="EX178" s="1166" t="s">
        <v>636</v>
      </c>
      <c r="EY178" s="768">
        <f t="shared" si="196"/>
        <v>0</v>
      </c>
      <c r="EZ178" s="771" t="e">
        <f>100*EY178/EY201</f>
        <v>#DIV/0!</v>
      </c>
      <c r="FB178" s="81">
        <v>4</v>
      </c>
      <c r="FC178" s="1884" t="s">
        <v>639</v>
      </c>
      <c r="FD178" s="1885"/>
      <c r="FE178" s="1955"/>
      <c r="FF178" s="1956"/>
      <c r="FG178" s="493">
        <f>FG141</f>
        <v>0</v>
      </c>
      <c r="FH178" s="1166" t="s">
        <v>302</v>
      </c>
      <c r="FI178" s="493">
        <f>FI177</f>
        <v>1.3</v>
      </c>
      <c r="FJ178" s="1166" t="s">
        <v>636</v>
      </c>
      <c r="FK178" s="768">
        <f t="shared" si="197"/>
        <v>0</v>
      </c>
      <c r="FL178" s="771" t="e">
        <f>100*FK178/FK201</f>
        <v>#DIV/0!</v>
      </c>
      <c r="FN178" s="81">
        <v>4</v>
      </c>
      <c r="FO178" s="1884" t="s">
        <v>639</v>
      </c>
      <c r="FP178" s="1885"/>
      <c r="FQ178" s="1955"/>
      <c r="FR178" s="1956"/>
      <c r="FS178" s="493">
        <f>FS141</f>
        <v>0</v>
      </c>
      <c r="FT178" s="1166" t="s">
        <v>302</v>
      </c>
      <c r="FU178" s="493">
        <f>FU177</f>
        <v>1.3</v>
      </c>
      <c r="FV178" s="1166" t="s">
        <v>636</v>
      </c>
      <c r="FW178" s="768">
        <f t="shared" si="198"/>
        <v>0</v>
      </c>
      <c r="FX178" s="771" t="e">
        <f>100*FW178/FW201</f>
        <v>#DIV/0!</v>
      </c>
      <c r="FZ178" s="81">
        <v>4</v>
      </c>
      <c r="GA178" s="1884" t="s">
        <v>639</v>
      </c>
      <c r="GB178" s="1885"/>
      <c r="GC178" s="1955"/>
      <c r="GD178" s="1956"/>
      <c r="GE178" s="493">
        <f>GE141</f>
        <v>0</v>
      </c>
      <c r="GF178" s="1166" t="s">
        <v>302</v>
      </c>
      <c r="GG178" s="493">
        <f>GG177</f>
        <v>1.3</v>
      </c>
      <c r="GH178" s="1166" t="s">
        <v>636</v>
      </c>
      <c r="GI178" s="768">
        <f t="shared" si="199"/>
        <v>0</v>
      </c>
      <c r="GJ178" s="771" t="e">
        <f>100*GI178/GI201</f>
        <v>#DIV/0!</v>
      </c>
      <c r="GL178" s="81">
        <v>4</v>
      </c>
      <c r="GM178" s="1884" t="s">
        <v>639</v>
      </c>
      <c r="GN178" s="1885"/>
      <c r="GO178" s="1955"/>
      <c r="GP178" s="1956"/>
      <c r="GQ178" s="493">
        <f>GQ141</f>
        <v>0</v>
      </c>
      <c r="GR178" s="1166" t="s">
        <v>302</v>
      </c>
      <c r="GS178" s="493">
        <f>GS177</f>
        <v>1.3</v>
      </c>
      <c r="GT178" s="1166" t="s">
        <v>636</v>
      </c>
      <c r="GU178" s="768">
        <f t="shared" si="200"/>
        <v>0</v>
      </c>
      <c r="GV178" s="771" t="e">
        <f>100*GU178/GU201</f>
        <v>#DIV/0!</v>
      </c>
    </row>
    <row r="179" spans="2:204" s="1178" customFormat="1" ht="15" customHeight="1">
      <c r="B179" s="81">
        <v>5</v>
      </c>
      <c r="C179" s="1884" t="s">
        <v>332</v>
      </c>
      <c r="D179" s="1885"/>
      <c r="E179" s="1858"/>
      <c r="F179" s="1859"/>
      <c r="G179" s="493" t="e">
        <f>J171</f>
        <v>#DIV/0!</v>
      </c>
      <c r="H179" s="1166" t="s">
        <v>620</v>
      </c>
      <c r="I179" s="493">
        <f>I175</f>
        <v>2000</v>
      </c>
      <c r="J179" s="1166" t="s">
        <v>636</v>
      </c>
      <c r="K179" s="768" t="e">
        <f t="shared" si="184"/>
        <v>#DIV/0!</v>
      </c>
      <c r="L179" s="771" t="e">
        <f>100*K179/K201</f>
        <v>#DIV/0!</v>
      </c>
      <c r="M179" s="1180"/>
      <c r="N179" s="81">
        <v>5</v>
      </c>
      <c r="O179" s="1884" t="s">
        <v>332</v>
      </c>
      <c r="P179" s="1885"/>
      <c r="Q179" s="1858"/>
      <c r="R179" s="1859"/>
      <c r="S179" s="493" t="e">
        <f>V171</f>
        <v>#DIV/0!</v>
      </c>
      <c r="T179" s="1166" t="s">
        <v>620</v>
      </c>
      <c r="U179" s="493">
        <f>U175</f>
        <v>2000</v>
      </c>
      <c r="V179" s="1166" t="s">
        <v>636</v>
      </c>
      <c r="W179" s="768" t="e">
        <f t="shared" si="185"/>
        <v>#DIV/0!</v>
      </c>
      <c r="X179" s="771" t="e">
        <f>100*W179/W201</f>
        <v>#DIV/0!</v>
      </c>
      <c r="Z179" s="81">
        <v>5</v>
      </c>
      <c r="AA179" s="2011" t="s">
        <v>332</v>
      </c>
      <c r="AB179" s="2012"/>
      <c r="AC179" s="2013"/>
      <c r="AD179" s="2014"/>
      <c r="AE179" s="493" t="e">
        <f>AH171</f>
        <v>#DIV/0!</v>
      </c>
      <c r="AF179" s="1166" t="s">
        <v>620</v>
      </c>
      <c r="AG179" s="493">
        <f>AG175</f>
        <v>2000</v>
      </c>
      <c r="AH179" s="1166" t="s">
        <v>636</v>
      </c>
      <c r="AI179" s="768" t="e">
        <f t="shared" si="186"/>
        <v>#DIV/0!</v>
      </c>
      <c r="AJ179" s="771" t="e">
        <f>100*AI179/AI201</f>
        <v>#DIV/0!</v>
      </c>
      <c r="AL179" s="81">
        <v>5</v>
      </c>
      <c r="AM179" s="2011" t="s">
        <v>332</v>
      </c>
      <c r="AN179" s="2012"/>
      <c r="AO179" s="2013"/>
      <c r="AP179" s="2014"/>
      <c r="AQ179" s="493" t="e">
        <f>AT171</f>
        <v>#DIV/0!</v>
      </c>
      <c r="AR179" s="1166" t="s">
        <v>620</v>
      </c>
      <c r="AS179" s="493">
        <f>AS175</f>
        <v>2000</v>
      </c>
      <c r="AT179" s="1166" t="s">
        <v>636</v>
      </c>
      <c r="AU179" s="768" t="e">
        <f t="shared" si="187"/>
        <v>#DIV/0!</v>
      </c>
      <c r="AV179" s="771" t="e">
        <f>100*AU179/AU201</f>
        <v>#DIV/0!</v>
      </c>
      <c r="AX179" s="81">
        <v>5</v>
      </c>
      <c r="AY179" s="1884" t="s">
        <v>332</v>
      </c>
      <c r="AZ179" s="1885"/>
      <c r="BA179" s="1858"/>
      <c r="BB179" s="1859"/>
      <c r="BC179" s="493" t="e">
        <f>BF171</f>
        <v>#DIV/0!</v>
      </c>
      <c r="BD179" s="1166" t="s">
        <v>620</v>
      </c>
      <c r="BE179" s="493">
        <f>BE175</f>
        <v>2000</v>
      </c>
      <c r="BF179" s="1166" t="s">
        <v>636</v>
      </c>
      <c r="BG179" s="768" t="e">
        <f t="shared" si="188"/>
        <v>#DIV/0!</v>
      </c>
      <c r="BH179" s="771" t="e">
        <f>100*BG179/BG201</f>
        <v>#DIV/0!</v>
      </c>
      <c r="BJ179" s="81">
        <v>5</v>
      </c>
      <c r="BK179" s="1884" t="s">
        <v>332</v>
      </c>
      <c r="BL179" s="1885"/>
      <c r="BM179" s="1858"/>
      <c r="BN179" s="1859"/>
      <c r="BO179" s="493" t="e">
        <f>BR171</f>
        <v>#DIV/0!</v>
      </c>
      <c r="BP179" s="1166" t="s">
        <v>620</v>
      </c>
      <c r="BQ179" s="493">
        <f>BQ175</f>
        <v>2000</v>
      </c>
      <c r="BR179" s="1166" t="s">
        <v>636</v>
      </c>
      <c r="BS179" s="768" t="e">
        <f t="shared" si="189"/>
        <v>#DIV/0!</v>
      </c>
      <c r="BT179" s="771" t="e">
        <f>100*BS179/BS201</f>
        <v>#DIV/0!</v>
      </c>
      <c r="BV179" s="81">
        <v>5</v>
      </c>
      <c r="BW179" s="1884" t="s">
        <v>332</v>
      </c>
      <c r="BX179" s="1885"/>
      <c r="BY179" s="1858"/>
      <c r="BZ179" s="1859"/>
      <c r="CA179" s="493" t="e">
        <f>CD171</f>
        <v>#DIV/0!</v>
      </c>
      <c r="CB179" s="1166" t="s">
        <v>620</v>
      </c>
      <c r="CC179" s="493">
        <f>CC175</f>
        <v>2000</v>
      </c>
      <c r="CD179" s="1166" t="s">
        <v>636</v>
      </c>
      <c r="CE179" s="768" t="e">
        <f t="shared" si="190"/>
        <v>#DIV/0!</v>
      </c>
      <c r="CF179" s="771" t="e">
        <f>100*CE179/CE201</f>
        <v>#DIV/0!</v>
      </c>
      <c r="CH179" s="81">
        <v>5</v>
      </c>
      <c r="CI179" s="1884" t="s">
        <v>332</v>
      </c>
      <c r="CJ179" s="1885"/>
      <c r="CK179" s="1858"/>
      <c r="CL179" s="1859"/>
      <c r="CM179" s="493" t="e">
        <f>CO81</f>
        <v>#DIV/0!</v>
      </c>
      <c r="CN179" s="1166" t="s">
        <v>302</v>
      </c>
      <c r="CO179" s="493">
        <f>CO175</f>
        <v>1.3</v>
      </c>
      <c r="CP179" s="1166" t="s">
        <v>636</v>
      </c>
      <c r="CQ179" s="768" t="e">
        <f t="shared" si="191"/>
        <v>#DIV/0!</v>
      </c>
      <c r="CR179" s="771" t="e">
        <f>100*CQ179/CQ201</f>
        <v>#DIV/0!</v>
      </c>
      <c r="CT179" s="81">
        <v>5</v>
      </c>
      <c r="CU179" s="1884" t="s">
        <v>332</v>
      </c>
      <c r="CV179" s="1885"/>
      <c r="CW179" s="1858"/>
      <c r="CX179" s="1859"/>
      <c r="CY179" s="493" t="e">
        <f>DA81</f>
        <v>#DIV/0!</v>
      </c>
      <c r="CZ179" s="1166" t="s">
        <v>302</v>
      </c>
      <c r="DA179" s="493">
        <f>DA175</f>
        <v>1.3</v>
      </c>
      <c r="DB179" s="1166" t="s">
        <v>636</v>
      </c>
      <c r="DC179" s="768" t="e">
        <f t="shared" si="192"/>
        <v>#DIV/0!</v>
      </c>
      <c r="DD179" s="771" t="e">
        <f>100*DC179/DC201</f>
        <v>#DIV/0!</v>
      </c>
      <c r="DF179" s="81">
        <v>5</v>
      </c>
      <c r="DG179" s="1884" t="s">
        <v>332</v>
      </c>
      <c r="DH179" s="1885"/>
      <c r="DI179" s="1858"/>
      <c r="DJ179" s="1859"/>
      <c r="DK179" s="493" t="e">
        <f>DM81</f>
        <v>#DIV/0!</v>
      </c>
      <c r="DL179" s="1166" t="s">
        <v>302</v>
      </c>
      <c r="DM179" s="493">
        <f>DM175</f>
        <v>1.3</v>
      </c>
      <c r="DN179" s="1166" t="s">
        <v>636</v>
      </c>
      <c r="DO179" s="768" t="e">
        <f t="shared" si="193"/>
        <v>#DIV/0!</v>
      </c>
      <c r="DP179" s="771" t="e">
        <f>100*DO179/DO201</f>
        <v>#DIV/0!</v>
      </c>
      <c r="DR179" s="81">
        <v>5</v>
      </c>
      <c r="DS179" s="1884" t="s">
        <v>332</v>
      </c>
      <c r="DT179" s="1885"/>
      <c r="DU179" s="1858"/>
      <c r="DV179" s="1859"/>
      <c r="DW179" s="493" t="e">
        <f>DY81</f>
        <v>#DIV/0!</v>
      </c>
      <c r="DX179" s="1166" t="s">
        <v>302</v>
      </c>
      <c r="DY179" s="493">
        <f>DY175</f>
        <v>1.3</v>
      </c>
      <c r="DZ179" s="1166" t="s">
        <v>636</v>
      </c>
      <c r="EA179" s="768" t="e">
        <f t="shared" si="194"/>
        <v>#DIV/0!</v>
      </c>
      <c r="EB179" s="771" t="e">
        <f>100*EA179/EA201</f>
        <v>#DIV/0!</v>
      </c>
      <c r="ED179" s="81">
        <v>5</v>
      </c>
      <c r="EE179" s="1884" t="s">
        <v>332</v>
      </c>
      <c r="EF179" s="1885"/>
      <c r="EG179" s="1858"/>
      <c r="EH179" s="1859"/>
      <c r="EI179" s="493" t="e">
        <f>EK81</f>
        <v>#DIV/0!</v>
      </c>
      <c r="EJ179" s="1166" t="s">
        <v>302</v>
      </c>
      <c r="EK179" s="493">
        <f>EK175</f>
        <v>1.3</v>
      </c>
      <c r="EL179" s="1166" t="s">
        <v>636</v>
      </c>
      <c r="EM179" s="768" t="e">
        <f t="shared" si="195"/>
        <v>#DIV/0!</v>
      </c>
      <c r="EN179" s="771" t="e">
        <f>100*EM179/EM201</f>
        <v>#DIV/0!</v>
      </c>
      <c r="EP179" s="81">
        <v>5</v>
      </c>
      <c r="EQ179" s="1884" t="s">
        <v>332</v>
      </c>
      <c r="ER179" s="1885"/>
      <c r="ES179" s="1858"/>
      <c r="ET179" s="1859"/>
      <c r="EU179" s="493" t="e">
        <f>EW81</f>
        <v>#DIV/0!</v>
      </c>
      <c r="EV179" s="1166" t="s">
        <v>302</v>
      </c>
      <c r="EW179" s="493">
        <f>EW175</f>
        <v>1.3</v>
      </c>
      <c r="EX179" s="1166" t="s">
        <v>636</v>
      </c>
      <c r="EY179" s="768" t="e">
        <f t="shared" si="196"/>
        <v>#DIV/0!</v>
      </c>
      <c r="EZ179" s="771" t="e">
        <f>100*EY179/EY201</f>
        <v>#DIV/0!</v>
      </c>
      <c r="FB179" s="81">
        <v>5</v>
      </c>
      <c r="FC179" s="1884" t="s">
        <v>332</v>
      </c>
      <c r="FD179" s="1885"/>
      <c r="FE179" s="1858"/>
      <c r="FF179" s="1859"/>
      <c r="FG179" s="493" t="e">
        <f>FI81</f>
        <v>#DIV/0!</v>
      </c>
      <c r="FH179" s="1166" t="s">
        <v>302</v>
      </c>
      <c r="FI179" s="493">
        <f>FI175</f>
        <v>1.3</v>
      </c>
      <c r="FJ179" s="1166" t="s">
        <v>636</v>
      </c>
      <c r="FK179" s="768" t="e">
        <f t="shared" si="197"/>
        <v>#DIV/0!</v>
      </c>
      <c r="FL179" s="771" t="e">
        <f>100*FK179/FK201</f>
        <v>#DIV/0!</v>
      </c>
      <c r="FN179" s="81">
        <v>5</v>
      </c>
      <c r="FO179" s="1884" t="s">
        <v>332</v>
      </c>
      <c r="FP179" s="1885"/>
      <c r="FQ179" s="1858"/>
      <c r="FR179" s="1859"/>
      <c r="FS179" s="493" t="e">
        <f>FU81</f>
        <v>#DIV/0!</v>
      </c>
      <c r="FT179" s="1166" t="s">
        <v>302</v>
      </c>
      <c r="FU179" s="493">
        <f>FU175</f>
        <v>1.3</v>
      </c>
      <c r="FV179" s="1166" t="s">
        <v>636</v>
      </c>
      <c r="FW179" s="768" t="e">
        <f t="shared" si="198"/>
        <v>#DIV/0!</v>
      </c>
      <c r="FX179" s="771" t="e">
        <f>100*FW179/FW201</f>
        <v>#DIV/0!</v>
      </c>
      <c r="FZ179" s="81">
        <v>5</v>
      </c>
      <c r="GA179" s="1884" t="s">
        <v>332</v>
      </c>
      <c r="GB179" s="1885"/>
      <c r="GC179" s="1858"/>
      <c r="GD179" s="1859"/>
      <c r="GE179" s="493" t="e">
        <f>GG81</f>
        <v>#DIV/0!</v>
      </c>
      <c r="GF179" s="1166" t="s">
        <v>302</v>
      </c>
      <c r="GG179" s="493">
        <f>GG175</f>
        <v>1.3</v>
      </c>
      <c r="GH179" s="1166" t="s">
        <v>636</v>
      </c>
      <c r="GI179" s="768" t="e">
        <f t="shared" si="199"/>
        <v>#DIV/0!</v>
      </c>
      <c r="GJ179" s="771" t="e">
        <f>100*GI179/GI201</f>
        <v>#DIV/0!</v>
      </c>
      <c r="GL179" s="81">
        <v>5</v>
      </c>
      <c r="GM179" s="1884" t="s">
        <v>332</v>
      </c>
      <c r="GN179" s="1885"/>
      <c r="GO179" s="1858"/>
      <c r="GP179" s="1859"/>
      <c r="GQ179" s="493" t="e">
        <f>GS81</f>
        <v>#DIV/0!</v>
      </c>
      <c r="GR179" s="1166" t="s">
        <v>302</v>
      </c>
      <c r="GS179" s="493">
        <f>GS175</f>
        <v>1.3</v>
      </c>
      <c r="GT179" s="1166" t="s">
        <v>636</v>
      </c>
      <c r="GU179" s="768" t="e">
        <f t="shared" si="200"/>
        <v>#DIV/0!</v>
      </c>
      <c r="GV179" s="771" t="e">
        <f>100*GU179/GU201</f>
        <v>#DIV/0!</v>
      </c>
    </row>
    <row r="180" spans="2:204" s="1178" customFormat="1" ht="15" customHeight="1">
      <c r="B180" s="81">
        <v>6</v>
      </c>
      <c r="C180" s="1884" t="s">
        <v>640</v>
      </c>
      <c r="D180" s="1885"/>
      <c r="E180" s="1858"/>
      <c r="F180" s="1859"/>
      <c r="G180" s="493">
        <f>I100</f>
        <v>0</v>
      </c>
      <c r="H180" s="1166" t="s">
        <v>302</v>
      </c>
      <c r="I180" s="493">
        <f>I178</f>
        <v>1.3</v>
      </c>
      <c r="J180" s="1166" t="s">
        <v>636</v>
      </c>
      <c r="K180" s="768">
        <f t="shared" si="184"/>
        <v>0</v>
      </c>
      <c r="L180" s="771" t="e">
        <f>100*K180/K201</f>
        <v>#DIV/0!</v>
      </c>
      <c r="M180" s="1180"/>
      <c r="N180" s="81">
        <v>6</v>
      </c>
      <c r="O180" s="1884" t="s">
        <v>640</v>
      </c>
      <c r="P180" s="1885"/>
      <c r="Q180" s="1858"/>
      <c r="R180" s="1859"/>
      <c r="S180" s="493">
        <f>G180</f>
        <v>0</v>
      </c>
      <c r="T180" s="1166" t="s">
        <v>302</v>
      </c>
      <c r="U180" s="493">
        <f>U178</f>
        <v>1.3</v>
      </c>
      <c r="V180" s="1166" t="s">
        <v>636</v>
      </c>
      <c r="W180" s="768">
        <f t="shared" si="185"/>
        <v>0</v>
      </c>
      <c r="X180" s="771" t="e">
        <f>100*W180/W201</f>
        <v>#DIV/0!</v>
      </c>
      <c r="Z180" s="81">
        <v>6</v>
      </c>
      <c r="AA180" s="2011" t="s">
        <v>640</v>
      </c>
      <c r="AB180" s="2012"/>
      <c r="AC180" s="2013"/>
      <c r="AD180" s="2014"/>
      <c r="AE180" s="493">
        <f>S180</f>
        <v>0</v>
      </c>
      <c r="AF180" s="1166" t="s">
        <v>302</v>
      </c>
      <c r="AG180" s="493">
        <f>AG178</f>
        <v>1.3</v>
      </c>
      <c r="AH180" s="1166" t="s">
        <v>636</v>
      </c>
      <c r="AI180" s="768">
        <f t="shared" si="186"/>
        <v>0</v>
      </c>
      <c r="AJ180" s="771" t="e">
        <f>100*AI180/AI201</f>
        <v>#DIV/0!</v>
      </c>
      <c r="AL180" s="81">
        <v>6</v>
      </c>
      <c r="AM180" s="2011" t="s">
        <v>640</v>
      </c>
      <c r="AN180" s="2012"/>
      <c r="AO180" s="2013"/>
      <c r="AP180" s="2014"/>
      <c r="AQ180" s="493">
        <f>AE180</f>
        <v>0</v>
      </c>
      <c r="AR180" s="1166" t="s">
        <v>302</v>
      </c>
      <c r="AS180" s="493">
        <f>AS178</f>
        <v>1.3</v>
      </c>
      <c r="AT180" s="1166" t="s">
        <v>636</v>
      </c>
      <c r="AU180" s="768">
        <f t="shared" si="187"/>
        <v>0</v>
      </c>
      <c r="AV180" s="771" t="e">
        <f>100*AU180/AU201</f>
        <v>#DIV/0!</v>
      </c>
      <c r="AX180" s="81">
        <v>6</v>
      </c>
      <c r="AY180" s="1884" t="s">
        <v>640</v>
      </c>
      <c r="AZ180" s="1885"/>
      <c r="BA180" s="1858"/>
      <c r="BB180" s="1859"/>
      <c r="BC180" s="493">
        <f>AQ180</f>
        <v>0</v>
      </c>
      <c r="BD180" s="1166" t="s">
        <v>302</v>
      </c>
      <c r="BE180" s="493">
        <f>BE178</f>
        <v>1.3</v>
      </c>
      <c r="BF180" s="1166" t="s">
        <v>636</v>
      </c>
      <c r="BG180" s="768">
        <f t="shared" si="188"/>
        <v>0</v>
      </c>
      <c r="BH180" s="771" t="e">
        <f>100*BG180/BG201</f>
        <v>#DIV/0!</v>
      </c>
      <c r="BJ180" s="81">
        <v>6</v>
      </c>
      <c r="BK180" s="1884" t="s">
        <v>640</v>
      </c>
      <c r="BL180" s="1885"/>
      <c r="BM180" s="1858"/>
      <c r="BN180" s="1859"/>
      <c r="BO180" s="493">
        <f>BC180</f>
        <v>0</v>
      </c>
      <c r="BP180" s="1166" t="s">
        <v>302</v>
      </c>
      <c r="BQ180" s="493">
        <f>BQ178</f>
        <v>1.3</v>
      </c>
      <c r="BR180" s="1166" t="s">
        <v>636</v>
      </c>
      <c r="BS180" s="768">
        <f t="shared" si="189"/>
        <v>0</v>
      </c>
      <c r="BT180" s="771" t="e">
        <f>100*BS180/BS201</f>
        <v>#DIV/0!</v>
      </c>
      <c r="BV180" s="81">
        <v>6</v>
      </c>
      <c r="BW180" s="1884" t="s">
        <v>640</v>
      </c>
      <c r="BX180" s="1885"/>
      <c r="BY180" s="1858"/>
      <c r="BZ180" s="1859"/>
      <c r="CA180" s="493">
        <f>BO180</f>
        <v>0</v>
      </c>
      <c r="CB180" s="1166" t="s">
        <v>302</v>
      </c>
      <c r="CC180" s="493">
        <f>CC178</f>
        <v>1.3</v>
      </c>
      <c r="CD180" s="1166" t="s">
        <v>636</v>
      </c>
      <c r="CE180" s="768">
        <f t="shared" si="190"/>
        <v>0</v>
      </c>
      <c r="CF180" s="771" t="e">
        <f>100*CE180/CE201</f>
        <v>#DIV/0!</v>
      </c>
      <c r="CH180" s="81">
        <v>6</v>
      </c>
      <c r="CI180" s="1884" t="s">
        <v>640</v>
      </c>
      <c r="CJ180" s="1885"/>
      <c r="CK180" s="1858"/>
      <c r="CL180" s="1859"/>
      <c r="CM180" s="493">
        <f>CA180</f>
        <v>0</v>
      </c>
      <c r="CN180" s="1166" t="s">
        <v>302</v>
      </c>
      <c r="CO180" s="493">
        <f>CO178</f>
        <v>1.3</v>
      </c>
      <c r="CP180" s="1166" t="s">
        <v>636</v>
      </c>
      <c r="CQ180" s="768">
        <f t="shared" si="191"/>
        <v>0</v>
      </c>
      <c r="CR180" s="771" t="e">
        <f>100*CQ180/CQ201</f>
        <v>#DIV/0!</v>
      </c>
      <c r="CT180" s="81">
        <v>6</v>
      </c>
      <c r="CU180" s="1884" t="s">
        <v>640</v>
      </c>
      <c r="CV180" s="1885"/>
      <c r="CW180" s="1858"/>
      <c r="CX180" s="1859"/>
      <c r="CY180" s="493">
        <f>CM180</f>
        <v>0</v>
      </c>
      <c r="CZ180" s="1166" t="s">
        <v>302</v>
      </c>
      <c r="DA180" s="493">
        <f>DA178</f>
        <v>1.3</v>
      </c>
      <c r="DB180" s="1166" t="s">
        <v>636</v>
      </c>
      <c r="DC180" s="768">
        <f t="shared" si="192"/>
        <v>0</v>
      </c>
      <c r="DD180" s="771" t="e">
        <f>100*DC180/DC201</f>
        <v>#DIV/0!</v>
      </c>
      <c r="DF180" s="81">
        <v>6</v>
      </c>
      <c r="DG180" s="1884" t="s">
        <v>640</v>
      </c>
      <c r="DH180" s="1885"/>
      <c r="DI180" s="1858"/>
      <c r="DJ180" s="1859"/>
      <c r="DK180" s="493">
        <f>CY180</f>
        <v>0</v>
      </c>
      <c r="DL180" s="1166" t="s">
        <v>302</v>
      </c>
      <c r="DM180" s="493">
        <f>DM178</f>
        <v>1.3</v>
      </c>
      <c r="DN180" s="1166" t="s">
        <v>636</v>
      </c>
      <c r="DO180" s="768">
        <f t="shared" si="193"/>
        <v>0</v>
      </c>
      <c r="DP180" s="771" t="e">
        <f>100*DO180/DO201</f>
        <v>#DIV/0!</v>
      </c>
      <c r="DR180" s="81">
        <v>6</v>
      </c>
      <c r="DS180" s="1884" t="s">
        <v>640</v>
      </c>
      <c r="DT180" s="1885"/>
      <c r="DU180" s="1858"/>
      <c r="DV180" s="1859"/>
      <c r="DW180" s="493">
        <f>DK180</f>
        <v>0</v>
      </c>
      <c r="DX180" s="1166" t="s">
        <v>302</v>
      </c>
      <c r="DY180" s="493">
        <f>DY178</f>
        <v>1.3</v>
      </c>
      <c r="DZ180" s="1166" t="s">
        <v>636</v>
      </c>
      <c r="EA180" s="768">
        <f t="shared" si="194"/>
        <v>0</v>
      </c>
      <c r="EB180" s="771" t="e">
        <f>100*EA180/EA201</f>
        <v>#DIV/0!</v>
      </c>
      <c r="ED180" s="81">
        <v>6</v>
      </c>
      <c r="EE180" s="1884" t="s">
        <v>640</v>
      </c>
      <c r="EF180" s="1885"/>
      <c r="EG180" s="1858"/>
      <c r="EH180" s="1859"/>
      <c r="EI180" s="493">
        <f>EK100</f>
        <v>0</v>
      </c>
      <c r="EJ180" s="1166" t="s">
        <v>302</v>
      </c>
      <c r="EK180" s="493">
        <f>EK178</f>
        <v>1.3</v>
      </c>
      <c r="EL180" s="1166" t="s">
        <v>636</v>
      </c>
      <c r="EM180" s="768">
        <f t="shared" si="195"/>
        <v>0</v>
      </c>
      <c r="EN180" s="771" t="e">
        <f>100*EM180/EM201</f>
        <v>#DIV/0!</v>
      </c>
      <c r="EP180" s="81">
        <v>6</v>
      </c>
      <c r="EQ180" s="1884" t="s">
        <v>640</v>
      </c>
      <c r="ER180" s="1885"/>
      <c r="ES180" s="1858"/>
      <c r="ET180" s="1859"/>
      <c r="EU180" s="493" t="e">
        <f>EU143</f>
        <v>#DIV/0!</v>
      </c>
      <c r="EV180" s="1166" t="s">
        <v>302</v>
      </c>
      <c r="EW180" s="493">
        <f>EW178</f>
        <v>1.3</v>
      </c>
      <c r="EX180" s="1166" t="s">
        <v>636</v>
      </c>
      <c r="EY180" s="768" t="e">
        <f t="shared" si="196"/>
        <v>#DIV/0!</v>
      </c>
      <c r="EZ180" s="771" t="e">
        <f>100*EY180/EY201</f>
        <v>#DIV/0!</v>
      </c>
      <c r="FB180" s="81">
        <v>6</v>
      </c>
      <c r="FC180" s="1884" t="s">
        <v>640</v>
      </c>
      <c r="FD180" s="1885"/>
      <c r="FE180" s="1858"/>
      <c r="FF180" s="1859"/>
      <c r="FG180" s="493" t="e">
        <f>FG143</f>
        <v>#DIV/0!</v>
      </c>
      <c r="FH180" s="1166" t="s">
        <v>302</v>
      </c>
      <c r="FI180" s="493">
        <f>FI178</f>
        <v>1.3</v>
      </c>
      <c r="FJ180" s="1166" t="s">
        <v>636</v>
      </c>
      <c r="FK180" s="768" t="e">
        <f t="shared" si="197"/>
        <v>#DIV/0!</v>
      </c>
      <c r="FL180" s="771" t="e">
        <f>100*FK180/FK201</f>
        <v>#DIV/0!</v>
      </c>
      <c r="FN180" s="81">
        <v>6</v>
      </c>
      <c r="FO180" s="1884" t="s">
        <v>640</v>
      </c>
      <c r="FP180" s="1885"/>
      <c r="FQ180" s="1858"/>
      <c r="FR180" s="1859"/>
      <c r="FS180" s="493" t="e">
        <f>FS143</f>
        <v>#DIV/0!</v>
      </c>
      <c r="FT180" s="1166" t="s">
        <v>302</v>
      </c>
      <c r="FU180" s="493">
        <f>FU178</f>
        <v>1.3</v>
      </c>
      <c r="FV180" s="1166" t="s">
        <v>636</v>
      </c>
      <c r="FW180" s="768" t="e">
        <f t="shared" si="198"/>
        <v>#DIV/0!</v>
      </c>
      <c r="FX180" s="771" t="e">
        <f>100*FW180/FW201</f>
        <v>#DIV/0!</v>
      </c>
      <c r="FZ180" s="81">
        <v>6</v>
      </c>
      <c r="GA180" s="1884" t="s">
        <v>640</v>
      </c>
      <c r="GB180" s="1885"/>
      <c r="GC180" s="1858"/>
      <c r="GD180" s="1859"/>
      <c r="GE180" s="493" t="e">
        <f>GE143</f>
        <v>#DIV/0!</v>
      </c>
      <c r="GF180" s="1166" t="s">
        <v>302</v>
      </c>
      <c r="GG180" s="493">
        <f>GG178</f>
        <v>1.3</v>
      </c>
      <c r="GH180" s="1166" t="s">
        <v>636</v>
      </c>
      <c r="GI180" s="768" t="e">
        <f t="shared" si="199"/>
        <v>#DIV/0!</v>
      </c>
      <c r="GJ180" s="771" t="e">
        <f>100*GI180/GI201</f>
        <v>#DIV/0!</v>
      </c>
      <c r="GL180" s="81">
        <v>6</v>
      </c>
      <c r="GM180" s="1884" t="s">
        <v>640</v>
      </c>
      <c r="GN180" s="1885"/>
      <c r="GO180" s="1858"/>
      <c r="GP180" s="1859"/>
      <c r="GQ180" s="493" t="e">
        <f>GQ143</f>
        <v>#DIV/0!</v>
      </c>
      <c r="GR180" s="1166" t="s">
        <v>302</v>
      </c>
      <c r="GS180" s="493">
        <f>GS178</f>
        <v>1.3</v>
      </c>
      <c r="GT180" s="1166" t="s">
        <v>636</v>
      </c>
      <c r="GU180" s="768" t="e">
        <f t="shared" si="200"/>
        <v>#DIV/0!</v>
      </c>
      <c r="GV180" s="771" t="e">
        <f>100*GU180/GU201</f>
        <v>#DIV/0!</v>
      </c>
    </row>
    <row r="181" spans="2:204" s="1178" customFormat="1" ht="15" customHeight="1">
      <c r="B181" s="81">
        <v>7</v>
      </c>
      <c r="C181" s="1925" t="s">
        <v>641</v>
      </c>
      <c r="D181" s="1925"/>
      <c r="E181" s="1925"/>
      <c r="F181" s="1925"/>
      <c r="G181" s="493">
        <f>I105</f>
        <v>0</v>
      </c>
      <c r="H181" s="1166" t="s">
        <v>302</v>
      </c>
      <c r="I181" s="493">
        <f>I177</f>
        <v>1.3</v>
      </c>
      <c r="J181" s="1166" t="s">
        <v>636</v>
      </c>
      <c r="K181" s="768">
        <f>-G181*I181</f>
        <v>0</v>
      </c>
      <c r="L181" s="771" t="e">
        <f>100*K181/K201</f>
        <v>#DIV/0!</v>
      </c>
      <c r="M181" s="1180"/>
      <c r="N181" s="81">
        <v>7</v>
      </c>
      <c r="O181" s="1925" t="s">
        <v>641</v>
      </c>
      <c r="P181" s="1925"/>
      <c r="Q181" s="1925"/>
      <c r="R181" s="1925"/>
      <c r="S181" s="493">
        <f>U105</f>
        <v>0</v>
      </c>
      <c r="T181" s="1166" t="s">
        <v>302</v>
      </c>
      <c r="U181" s="493">
        <f>U177</f>
        <v>1.3</v>
      </c>
      <c r="V181" s="1166" t="s">
        <v>636</v>
      </c>
      <c r="W181" s="768">
        <f>-S181*U181</f>
        <v>0</v>
      </c>
      <c r="X181" s="771" t="e">
        <f>100*W181/W201</f>
        <v>#DIV/0!</v>
      </c>
      <c r="Z181" s="81">
        <v>7</v>
      </c>
      <c r="AA181" s="2017" t="s">
        <v>641</v>
      </c>
      <c r="AB181" s="2017"/>
      <c r="AC181" s="2017"/>
      <c r="AD181" s="2017"/>
      <c r="AE181" s="493">
        <f>AG105</f>
        <v>0</v>
      </c>
      <c r="AF181" s="1166" t="s">
        <v>302</v>
      </c>
      <c r="AG181" s="493">
        <f>AG177</f>
        <v>1.3</v>
      </c>
      <c r="AH181" s="1166" t="s">
        <v>636</v>
      </c>
      <c r="AI181" s="768">
        <f>-AE181*AG181</f>
        <v>0</v>
      </c>
      <c r="AJ181" s="771" t="e">
        <f>100*AI181/AI201</f>
        <v>#DIV/0!</v>
      </c>
      <c r="AL181" s="81">
        <v>7</v>
      </c>
      <c r="AM181" s="2017" t="s">
        <v>641</v>
      </c>
      <c r="AN181" s="2017"/>
      <c r="AO181" s="2017"/>
      <c r="AP181" s="2017"/>
      <c r="AQ181" s="493">
        <f>AS105</f>
        <v>0</v>
      </c>
      <c r="AR181" s="1166" t="s">
        <v>302</v>
      </c>
      <c r="AS181" s="493">
        <f>AS177</f>
        <v>1.3</v>
      </c>
      <c r="AT181" s="1166" t="s">
        <v>636</v>
      </c>
      <c r="AU181" s="768">
        <f>-AQ181*AS181</f>
        <v>0</v>
      </c>
      <c r="AV181" s="771" t="e">
        <f>100*AU181/AU201</f>
        <v>#DIV/0!</v>
      </c>
      <c r="AX181" s="81">
        <v>7</v>
      </c>
      <c r="AY181" s="1925" t="s">
        <v>641</v>
      </c>
      <c r="AZ181" s="1925"/>
      <c r="BA181" s="1925"/>
      <c r="BB181" s="1925"/>
      <c r="BC181" s="493">
        <f>BE105</f>
        <v>0</v>
      </c>
      <c r="BD181" s="1166" t="s">
        <v>302</v>
      </c>
      <c r="BE181" s="493">
        <f>BE177</f>
        <v>1.3</v>
      </c>
      <c r="BF181" s="1166" t="s">
        <v>636</v>
      </c>
      <c r="BG181" s="768">
        <f>-BC181*BE181</f>
        <v>0</v>
      </c>
      <c r="BH181" s="771" t="e">
        <f>100*BG181/BG201</f>
        <v>#DIV/0!</v>
      </c>
      <c r="BJ181" s="81">
        <v>7</v>
      </c>
      <c r="BK181" s="1925" t="s">
        <v>641</v>
      </c>
      <c r="BL181" s="1925"/>
      <c r="BM181" s="1925"/>
      <c r="BN181" s="1925"/>
      <c r="BO181" s="493">
        <f>BQ105</f>
        <v>0</v>
      </c>
      <c r="BP181" s="1166" t="s">
        <v>302</v>
      </c>
      <c r="BQ181" s="493">
        <f>BQ177</f>
        <v>1.3</v>
      </c>
      <c r="BR181" s="1166" t="s">
        <v>636</v>
      </c>
      <c r="BS181" s="768">
        <f>-BO181*BQ181</f>
        <v>0</v>
      </c>
      <c r="BT181" s="771" t="e">
        <f>100*BS181/BS201</f>
        <v>#DIV/0!</v>
      </c>
      <c r="BV181" s="81">
        <v>7</v>
      </c>
      <c r="BW181" s="1925" t="s">
        <v>641</v>
      </c>
      <c r="BX181" s="1925"/>
      <c r="BY181" s="1925"/>
      <c r="BZ181" s="1925"/>
      <c r="CA181" s="493">
        <f>CC105</f>
        <v>0</v>
      </c>
      <c r="CB181" s="1166" t="s">
        <v>302</v>
      </c>
      <c r="CC181" s="493">
        <f>CC177</f>
        <v>1.3</v>
      </c>
      <c r="CD181" s="1166" t="s">
        <v>636</v>
      </c>
      <c r="CE181" s="768">
        <f>-CA181*CC181</f>
        <v>0</v>
      </c>
      <c r="CF181" s="771" t="e">
        <f>100*CE181/CE201</f>
        <v>#DIV/0!</v>
      </c>
      <c r="CH181" s="81">
        <v>7</v>
      </c>
      <c r="CI181" s="1925" t="s">
        <v>641</v>
      </c>
      <c r="CJ181" s="1925"/>
      <c r="CK181" s="1925"/>
      <c r="CL181" s="1925"/>
      <c r="CM181" s="493">
        <f>CO105</f>
        <v>0</v>
      </c>
      <c r="CN181" s="1166" t="s">
        <v>302</v>
      </c>
      <c r="CO181" s="493">
        <f>CO177</f>
        <v>1.3</v>
      </c>
      <c r="CP181" s="1166" t="s">
        <v>636</v>
      </c>
      <c r="CQ181" s="768">
        <f>-CM181*CO181</f>
        <v>0</v>
      </c>
      <c r="CR181" s="771" t="e">
        <f>100*CQ181/CQ201</f>
        <v>#DIV/0!</v>
      </c>
      <c r="CT181" s="81">
        <v>7</v>
      </c>
      <c r="CU181" s="1925" t="s">
        <v>641</v>
      </c>
      <c r="CV181" s="1925"/>
      <c r="CW181" s="1925"/>
      <c r="CX181" s="1925"/>
      <c r="CY181" s="493">
        <f>DA105</f>
        <v>0</v>
      </c>
      <c r="CZ181" s="1166" t="s">
        <v>302</v>
      </c>
      <c r="DA181" s="493">
        <f>DA177</f>
        <v>1.3</v>
      </c>
      <c r="DB181" s="1166" t="s">
        <v>636</v>
      </c>
      <c r="DC181" s="768">
        <f>-CY181*DA181</f>
        <v>0</v>
      </c>
      <c r="DD181" s="771" t="e">
        <f>100*DC181/DC201</f>
        <v>#DIV/0!</v>
      </c>
      <c r="DF181" s="81">
        <v>7</v>
      </c>
      <c r="DG181" s="1925" t="s">
        <v>641</v>
      </c>
      <c r="DH181" s="1925"/>
      <c r="DI181" s="1925"/>
      <c r="DJ181" s="1925"/>
      <c r="DK181" s="493">
        <f>DM105</f>
        <v>0</v>
      </c>
      <c r="DL181" s="1166" t="s">
        <v>302</v>
      </c>
      <c r="DM181" s="493">
        <f>DM177</f>
        <v>1.3</v>
      </c>
      <c r="DN181" s="1166" t="s">
        <v>636</v>
      </c>
      <c r="DO181" s="768">
        <f>-DK181*DM181</f>
        <v>0</v>
      </c>
      <c r="DP181" s="771" t="e">
        <f>100*DO181/DO201</f>
        <v>#DIV/0!</v>
      </c>
      <c r="DR181" s="81">
        <v>7</v>
      </c>
      <c r="DS181" s="1925" t="s">
        <v>641</v>
      </c>
      <c r="DT181" s="1925"/>
      <c r="DU181" s="1925"/>
      <c r="DV181" s="1925"/>
      <c r="DW181" s="493">
        <f>DY105</f>
        <v>0</v>
      </c>
      <c r="DX181" s="1166" t="s">
        <v>302</v>
      </c>
      <c r="DY181" s="493">
        <f>DY177</f>
        <v>1.3</v>
      </c>
      <c r="DZ181" s="1166" t="s">
        <v>636</v>
      </c>
      <c r="EA181" s="768">
        <f>-DW181*DY181</f>
        <v>0</v>
      </c>
      <c r="EB181" s="771" t="e">
        <f>100*EA181/EA201</f>
        <v>#DIV/0!</v>
      </c>
      <c r="ED181" s="81">
        <v>7</v>
      </c>
      <c r="EE181" s="1925" t="s">
        <v>641</v>
      </c>
      <c r="EF181" s="1925"/>
      <c r="EG181" s="1925"/>
      <c r="EH181" s="1925"/>
      <c r="EI181" s="493">
        <f>EK105</f>
        <v>0</v>
      </c>
      <c r="EJ181" s="1166" t="s">
        <v>302</v>
      </c>
      <c r="EK181" s="493">
        <f>EK177</f>
        <v>1.3</v>
      </c>
      <c r="EL181" s="1166" t="s">
        <v>636</v>
      </c>
      <c r="EM181" s="768">
        <f>-EI181*EK181</f>
        <v>0</v>
      </c>
      <c r="EN181" s="771" t="e">
        <f>100*EM181/EM201</f>
        <v>#DIV/0!</v>
      </c>
      <c r="EP181" s="81">
        <v>7</v>
      </c>
      <c r="EQ181" s="1925" t="s">
        <v>641</v>
      </c>
      <c r="ER181" s="1925"/>
      <c r="ES181" s="1925"/>
      <c r="ET181" s="1925"/>
      <c r="EU181" s="493">
        <f>EW105</f>
        <v>0</v>
      </c>
      <c r="EV181" s="1166" t="s">
        <v>302</v>
      </c>
      <c r="EW181" s="493">
        <f>EW177</f>
        <v>1.3</v>
      </c>
      <c r="EX181" s="1166" t="s">
        <v>636</v>
      </c>
      <c r="EY181" s="768">
        <f>-EU181*EW181</f>
        <v>0</v>
      </c>
      <c r="EZ181" s="771" t="e">
        <f>100*EY181/EY201</f>
        <v>#DIV/0!</v>
      </c>
      <c r="FB181" s="81">
        <v>7</v>
      </c>
      <c r="FC181" s="1925" t="s">
        <v>641</v>
      </c>
      <c r="FD181" s="1925"/>
      <c r="FE181" s="1925"/>
      <c r="FF181" s="1925"/>
      <c r="FG181" s="493">
        <f>FI105</f>
        <v>0</v>
      </c>
      <c r="FH181" s="1166" t="s">
        <v>302</v>
      </c>
      <c r="FI181" s="493">
        <f>FI177</f>
        <v>1.3</v>
      </c>
      <c r="FJ181" s="1166" t="s">
        <v>636</v>
      </c>
      <c r="FK181" s="768">
        <f>-FG181*FI181</f>
        <v>0</v>
      </c>
      <c r="FL181" s="771" t="e">
        <f>100*FK181/FK201</f>
        <v>#DIV/0!</v>
      </c>
      <c r="FN181" s="81">
        <v>7</v>
      </c>
      <c r="FO181" s="1925" t="s">
        <v>641</v>
      </c>
      <c r="FP181" s="1925"/>
      <c r="FQ181" s="1925"/>
      <c r="FR181" s="1925"/>
      <c r="FS181" s="493">
        <f>FU105</f>
        <v>0</v>
      </c>
      <c r="FT181" s="1166" t="s">
        <v>302</v>
      </c>
      <c r="FU181" s="493">
        <f>FU177</f>
        <v>1.3</v>
      </c>
      <c r="FV181" s="1166" t="s">
        <v>636</v>
      </c>
      <c r="FW181" s="768">
        <f>-FS181*FU181</f>
        <v>0</v>
      </c>
      <c r="FX181" s="771" t="e">
        <f>100*FW181/FW201</f>
        <v>#DIV/0!</v>
      </c>
      <c r="FZ181" s="81">
        <v>7</v>
      </c>
      <c r="GA181" s="1925" t="s">
        <v>641</v>
      </c>
      <c r="GB181" s="1925"/>
      <c r="GC181" s="1925"/>
      <c r="GD181" s="1925"/>
      <c r="GE181" s="493">
        <f>GG105</f>
        <v>0</v>
      </c>
      <c r="GF181" s="1166" t="s">
        <v>302</v>
      </c>
      <c r="GG181" s="493">
        <f>GG177</f>
        <v>1.3</v>
      </c>
      <c r="GH181" s="1166" t="s">
        <v>636</v>
      </c>
      <c r="GI181" s="768">
        <f>-GE181*GG181</f>
        <v>0</v>
      </c>
      <c r="GJ181" s="771" t="e">
        <f>100*GI181/GI201</f>
        <v>#DIV/0!</v>
      </c>
      <c r="GL181" s="81">
        <v>7</v>
      </c>
      <c r="GM181" s="1925" t="s">
        <v>641</v>
      </c>
      <c r="GN181" s="1925"/>
      <c r="GO181" s="1925"/>
      <c r="GP181" s="1925"/>
      <c r="GQ181" s="493">
        <f>GS105</f>
        <v>0</v>
      </c>
      <c r="GR181" s="1166" t="s">
        <v>302</v>
      </c>
      <c r="GS181" s="493">
        <f>GS177</f>
        <v>1.3</v>
      </c>
      <c r="GT181" s="1166" t="s">
        <v>636</v>
      </c>
      <c r="GU181" s="768">
        <f>-GQ181*GS181</f>
        <v>0</v>
      </c>
      <c r="GV181" s="771" t="e">
        <f>100*GU181/GU201</f>
        <v>#DIV/0!</v>
      </c>
    </row>
    <row r="182" spans="2:204" s="1178" customFormat="1" ht="15" customHeight="1">
      <c r="B182" s="81">
        <v>7</v>
      </c>
      <c r="C182" s="1925" t="s">
        <v>642</v>
      </c>
      <c r="D182" s="1925"/>
      <c r="E182" s="1925"/>
      <c r="F182" s="1925"/>
      <c r="G182" s="493">
        <f>I106</f>
        <v>0</v>
      </c>
      <c r="H182" s="1166" t="s">
        <v>302</v>
      </c>
      <c r="I182" s="493">
        <v>0.6</v>
      </c>
      <c r="J182" s="1166" t="s">
        <v>636</v>
      </c>
      <c r="K182" s="768">
        <f>-G182*I182</f>
        <v>0</v>
      </c>
      <c r="L182" s="771" t="e">
        <f>100*K182/K201</f>
        <v>#DIV/0!</v>
      </c>
      <c r="M182" s="1180"/>
      <c r="N182" s="81">
        <v>7</v>
      </c>
      <c r="O182" s="1925" t="s">
        <v>642</v>
      </c>
      <c r="P182" s="1925"/>
      <c r="Q182" s="1925"/>
      <c r="R182" s="1925"/>
      <c r="S182" s="493">
        <f>U106</f>
        <v>0</v>
      </c>
      <c r="T182" s="1166" t="s">
        <v>302</v>
      </c>
      <c r="U182" s="493">
        <v>0.6</v>
      </c>
      <c r="V182" s="1166" t="s">
        <v>636</v>
      </c>
      <c r="W182" s="768">
        <f>-S182*U182</f>
        <v>0</v>
      </c>
      <c r="X182" s="771" t="e">
        <f>100*W182/W201</f>
        <v>#DIV/0!</v>
      </c>
      <c r="Z182" s="81">
        <v>7</v>
      </c>
      <c r="AA182" s="2017" t="s">
        <v>642</v>
      </c>
      <c r="AB182" s="2017"/>
      <c r="AC182" s="2017"/>
      <c r="AD182" s="2017"/>
      <c r="AE182" s="493">
        <f>AG106</f>
        <v>0</v>
      </c>
      <c r="AF182" s="1166" t="s">
        <v>302</v>
      </c>
      <c r="AG182" s="493">
        <v>0.6</v>
      </c>
      <c r="AH182" s="1166" t="s">
        <v>636</v>
      </c>
      <c r="AI182" s="768">
        <f>-AE182*AG182</f>
        <v>0</v>
      </c>
      <c r="AJ182" s="771" t="e">
        <f>100*AI182/AI201</f>
        <v>#DIV/0!</v>
      </c>
      <c r="AL182" s="81">
        <v>7</v>
      </c>
      <c r="AM182" s="2017" t="s">
        <v>642</v>
      </c>
      <c r="AN182" s="2017"/>
      <c r="AO182" s="2017"/>
      <c r="AP182" s="2017"/>
      <c r="AQ182" s="493">
        <f>AS106</f>
        <v>0</v>
      </c>
      <c r="AR182" s="1166" t="s">
        <v>302</v>
      </c>
      <c r="AS182" s="493">
        <v>0.6</v>
      </c>
      <c r="AT182" s="1166" t="s">
        <v>636</v>
      </c>
      <c r="AU182" s="768">
        <f>-AQ182*AS182</f>
        <v>0</v>
      </c>
      <c r="AV182" s="771" t="e">
        <f>100*AU182/AU201</f>
        <v>#DIV/0!</v>
      </c>
      <c r="AX182" s="81">
        <v>7</v>
      </c>
      <c r="AY182" s="1925" t="s">
        <v>642</v>
      </c>
      <c r="AZ182" s="1925"/>
      <c r="BA182" s="1925"/>
      <c r="BB182" s="1925"/>
      <c r="BC182" s="493">
        <f>BE106</f>
        <v>0</v>
      </c>
      <c r="BD182" s="1166" t="s">
        <v>302</v>
      </c>
      <c r="BE182" s="493">
        <v>0.6</v>
      </c>
      <c r="BF182" s="1166" t="s">
        <v>636</v>
      </c>
      <c r="BG182" s="768">
        <f>-BC182*BE182</f>
        <v>0</v>
      </c>
      <c r="BH182" s="771" t="e">
        <f>100*BG182/BG201</f>
        <v>#DIV/0!</v>
      </c>
      <c r="BJ182" s="81">
        <v>7</v>
      </c>
      <c r="BK182" s="1925" t="s">
        <v>642</v>
      </c>
      <c r="BL182" s="1925"/>
      <c r="BM182" s="1925"/>
      <c r="BN182" s="1925"/>
      <c r="BO182" s="493">
        <f>BQ106</f>
        <v>0</v>
      </c>
      <c r="BP182" s="1166" t="s">
        <v>302</v>
      </c>
      <c r="BQ182" s="493">
        <v>0.6</v>
      </c>
      <c r="BR182" s="1166" t="s">
        <v>636</v>
      </c>
      <c r="BS182" s="768">
        <f>-BO182*BQ182</f>
        <v>0</v>
      </c>
      <c r="BT182" s="771" t="e">
        <f>100*BS182/BS201</f>
        <v>#DIV/0!</v>
      </c>
      <c r="BV182" s="81">
        <v>7</v>
      </c>
      <c r="BW182" s="1925" t="s">
        <v>642</v>
      </c>
      <c r="BX182" s="1925"/>
      <c r="BY182" s="1925"/>
      <c r="BZ182" s="1925"/>
      <c r="CA182" s="493">
        <f>CC106</f>
        <v>0</v>
      </c>
      <c r="CB182" s="1166" t="s">
        <v>302</v>
      </c>
      <c r="CC182" s="493">
        <v>0.6</v>
      </c>
      <c r="CD182" s="1166" t="s">
        <v>636</v>
      </c>
      <c r="CE182" s="768">
        <f>-CA182*CC182</f>
        <v>0</v>
      </c>
      <c r="CF182" s="771" t="e">
        <f>100*CE182/CE201</f>
        <v>#DIV/0!</v>
      </c>
      <c r="CH182" s="81">
        <v>7</v>
      </c>
      <c r="CI182" s="1925" t="s">
        <v>642</v>
      </c>
      <c r="CJ182" s="1925"/>
      <c r="CK182" s="1925"/>
      <c r="CL182" s="1925"/>
      <c r="CM182" s="493">
        <f>CO106</f>
        <v>0</v>
      </c>
      <c r="CN182" s="1166" t="s">
        <v>302</v>
      </c>
      <c r="CO182" s="493">
        <v>0.6</v>
      </c>
      <c r="CP182" s="1166" t="s">
        <v>636</v>
      </c>
      <c r="CQ182" s="768">
        <f>-CM182*CO182</f>
        <v>0</v>
      </c>
      <c r="CR182" s="771" t="e">
        <f>100*CQ182/CQ201</f>
        <v>#DIV/0!</v>
      </c>
      <c r="CT182" s="81">
        <v>7</v>
      </c>
      <c r="CU182" s="1925" t="s">
        <v>642</v>
      </c>
      <c r="CV182" s="1925"/>
      <c r="CW182" s="1925"/>
      <c r="CX182" s="1925"/>
      <c r="CY182" s="493">
        <f>DA106</f>
        <v>0</v>
      </c>
      <c r="CZ182" s="1166" t="s">
        <v>302</v>
      </c>
      <c r="DA182" s="493">
        <v>0.6</v>
      </c>
      <c r="DB182" s="1166" t="s">
        <v>636</v>
      </c>
      <c r="DC182" s="768">
        <f>-CY182*DA182</f>
        <v>0</v>
      </c>
      <c r="DD182" s="771" t="e">
        <f>100*DC182/DC201</f>
        <v>#DIV/0!</v>
      </c>
      <c r="DF182" s="81">
        <v>7</v>
      </c>
      <c r="DG182" s="1925" t="s">
        <v>642</v>
      </c>
      <c r="DH182" s="1925"/>
      <c r="DI182" s="1925"/>
      <c r="DJ182" s="1925"/>
      <c r="DK182" s="493">
        <f>DM106</f>
        <v>0</v>
      </c>
      <c r="DL182" s="1166" t="s">
        <v>302</v>
      </c>
      <c r="DM182" s="493">
        <v>0.6</v>
      </c>
      <c r="DN182" s="1166" t="s">
        <v>636</v>
      </c>
      <c r="DO182" s="768">
        <f>-DK182*DM182</f>
        <v>0</v>
      </c>
      <c r="DP182" s="771" t="e">
        <f>100*DO182/DO201</f>
        <v>#DIV/0!</v>
      </c>
      <c r="DR182" s="81">
        <v>7</v>
      </c>
      <c r="DS182" s="1925" t="s">
        <v>642</v>
      </c>
      <c r="DT182" s="1925"/>
      <c r="DU182" s="1925"/>
      <c r="DV182" s="1925"/>
      <c r="DW182" s="493">
        <f>DY106</f>
        <v>0</v>
      </c>
      <c r="DX182" s="1166" t="s">
        <v>302</v>
      </c>
      <c r="DY182" s="493">
        <v>0.6</v>
      </c>
      <c r="DZ182" s="1166" t="s">
        <v>636</v>
      </c>
      <c r="EA182" s="768">
        <f>-DW182*DY182</f>
        <v>0</v>
      </c>
      <c r="EB182" s="771" t="e">
        <f>100*EA182/EA201</f>
        <v>#DIV/0!</v>
      </c>
      <c r="ED182" s="81">
        <v>7</v>
      </c>
      <c r="EE182" s="1925" t="s">
        <v>642</v>
      </c>
      <c r="EF182" s="1925"/>
      <c r="EG182" s="1925"/>
      <c r="EH182" s="1925"/>
      <c r="EI182" s="493">
        <f>EK106</f>
        <v>0</v>
      </c>
      <c r="EJ182" s="1166" t="s">
        <v>302</v>
      </c>
      <c r="EK182" s="493">
        <v>0.6</v>
      </c>
      <c r="EL182" s="1166" t="s">
        <v>636</v>
      </c>
      <c r="EM182" s="768">
        <f>-EI182*EK182</f>
        <v>0</v>
      </c>
      <c r="EN182" s="771" t="e">
        <f>100*EM182/EM201</f>
        <v>#DIV/0!</v>
      </c>
      <c r="EP182" s="81">
        <v>7</v>
      </c>
      <c r="EQ182" s="1925" t="s">
        <v>642</v>
      </c>
      <c r="ER182" s="1925"/>
      <c r="ES182" s="1925"/>
      <c r="ET182" s="1925"/>
      <c r="EU182" s="493">
        <f>EW106</f>
        <v>0</v>
      </c>
      <c r="EV182" s="1166" t="s">
        <v>302</v>
      </c>
      <c r="EW182" s="493">
        <v>0.6</v>
      </c>
      <c r="EX182" s="1166" t="s">
        <v>636</v>
      </c>
      <c r="EY182" s="768">
        <f>-EU182*EW182</f>
        <v>0</v>
      </c>
      <c r="EZ182" s="771" t="e">
        <f>100*EY182/EY201</f>
        <v>#DIV/0!</v>
      </c>
      <c r="FB182" s="81">
        <v>7</v>
      </c>
      <c r="FC182" s="1925" t="s">
        <v>642</v>
      </c>
      <c r="FD182" s="1925"/>
      <c r="FE182" s="1925"/>
      <c r="FF182" s="1925"/>
      <c r="FG182" s="493">
        <f>FI106</f>
        <v>0</v>
      </c>
      <c r="FH182" s="1166" t="s">
        <v>302</v>
      </c>
      <c r="FI182" s="493">
        <v>0.6</v>
      </c>
      <c r="FJ182" s="1166" t="s">
        <v>636</v>
      </c>
      <c r="FK182" s="768">
        <f>-FG182*FI182</f>
        <v>0</v>
      </c>
      <c r="FL182" s="771" t="e">
        <f>100*FK182/FK201</f>
        <v>#DIV/0!</v>
      </c>
      <c r="FN182" s="81">
        <v>7</v>
      </c>
      <c r="FO182" s="1925" t="s">
        <v>642</v>
      </c>
      <c r="FP182" s="1925"/>
      <c r="FQ182" s="1925"/>
      <c r="FR182" s="1925"/>
      <c r="FS182" s="493">
        <f>FU106</f>
        <v>0</v>
      </c>
      <c r="FT182" s="1166" t="s">
        <v>302</v>
      </c>
      <c r="FU182" s="493">
        <v>0.6</v>
      </c>
      <c r="FV182" s="1166" t="s">
        <v>636</v>
      </c>
      <c r="FW182" s="768">
        <f>-FS182*FU182</f>
        <v>0</v>
      </c>
      <c r="FX182" s="771" t="e">
        <f>100*FW182/FW201</f>
        <v>#DIV/0!</v>
      </c>
      <c r="FZ182" s="81">
        <v>7</v>
      </c>
      <c r="GA182" s="1925" t="s">
        <v>642</v>
      </c>
      <c r="GB182" s="1925"/>
      <c r="GC182" s="1925"/>
      <c r="GD182" s="1925"/>
      <c r="GE182" s="493">
        <f>GG106</f>
        <v>0</v>
      </c>
      <c r="GF182" s="1166" t="s">
        <v>302</v>
      </c>
      <c r="GG182" s="493">
        <v>0.6</v>
      </c>
      <c r="GH182" s="1166" t="s">
        <v>636</v>
      </c>
      <c r="GI182" s="768">
        <f>-GE182*GG182</f>
        <v>0</v>
      </c>
      <c r="GJ182" s="771" t="e">
        <f>100*GI182/GI201</f>
        <v>#DIV/0!</v>
      </c>
      <c r="GL182" s="81">
        <v>7</v>
      </c>
      <c r="GM182" s="1925" t="s">
        <v>642</v>
      </c>
      <c r="GN182" s="1925"/>
      <c r="GO182" s="1925"/>
      <c r="GP182" s="1925"/>
      <c r="GQ182" s="493">
        <f>GS106</f>
        <v>0</v>
      </c>
      <c r="GR182" s="1166" t="s">
        <v>302</v>
      </c>
      <c r="GS182" s="493">
        <v>0.6</v>
      </c>
      <c r="GT182" s="1166" t="s">
        <v>636</v>
      </c>
      <c r="GU182" s="768">
        <f>-GQ182*GS182</f>
        <v>0</v>
      </c>
      <c r="GV182" s="771" t="e">
        <f>100*GU182/GU201</f>
        <v>#DIV/0!</v>
      </c>
    </row>
    <row r="183" spans="2:204" s="1178" customFormat="1" ht="15" customHeight="1">
      <c r="B183" s="81">
        <v>8</v>
      </c>
      <c r="C183" s="1925" t="s">
        <v>643</v>
      </c>
      <c r="D183" s="1925"/>
      <c r="E183" s="1925"/>
      <c r="F183" s="1925"/>
      <c r="G183" s="493">
        <f>I111</f>
        <v>0</v>
      </c>
      <c r="H183" s="1166" t="s">
        <v>302</v>
      </c>
      <c r="I183" s="493">
        <v>0.6</v>
      </c>
      <c r="J183" s="1166" t="s">
        <v>636</v>
      </c>
      <c r="K183" s="768">
        <f>G183*I183</f>
        <v>0</v>
      </c>
      <c r="L183" s="771" t="e">
        <f>100*K183/K201</f>
        <v>#DIV/0!</v>
      </c>
      <c r="M183" s="1180"/>
      <c r="N183" s="81">
        <v>8</v>
      </c>
      <c r="O183" s="1925" t="s">
        <v>643</v>
      </c>
      <c r="P183" s="1925"/>
      <c r="Q183" s="1925"/>
      <c r="R183" s="1925"/>
      <c r="S183" s="493">
        <f>U111</f>
        <v>0</v>
      </c>
      <c r="T183" s="1166" t="s">
        <v>302</v>
      </c>
      <c r="U183" s="493">
        <v>0.6</v>
      </c>
      <c r="V183" s="1166" t="s">
        <v>636</v>
      </c>
      <c r="W183" s="768">
        <f>S183*U183</f>
        <v>0</v>
      </c>
      <c r="X183" s="771" t="e">
        <f>100*W183/W201</f>
        <v>#DIV/0!</v>
      </c>
      <c r="Z183" s="81">
        <v>8</v>
      </c>
      <c r="AA183" s="2017" t="s">
        <v>643</v>
      </c>
      <c r="AB183" s="2017"/>
      <c r="AC183" s="2017"/>
      <c r="AD183" s="2017"/>
      <c r="AE183" s="493">
        <f>AG111</f>
        <v>0</v>
      </c>
      <c r="AF183" s="1166" t="s">
        <v>302</v>
      </c>
      <c r="AG183" s="493">
        <v>0.6</v>
      </c>
      <c r="AH183" s="1166" t="s">
        <v>636</v>
      </c>
      <c r="AI183" s="768">
        <f>AE183*AG183</f>
        <v>0</v>
      </c>
      <c r="AJ183" s="771" t="e">
        <f>100*AI183/AI201</f>
        <v>#DIV/0!</v>
      </c>
      <c r="AL183" s="81">
        <v>8</v>
      </c>
      <c r="AM183" s="2017" t="s">
        <v>643</v>
      </c>
      <c r="AN183" s="2017"/>
      <c r="AO183" s="2017"/>
      <c r="AP183" s="2017"/>
      <c r="AQ183" s="493">
        <f>AS111</f>
        <v>0</v>
      </c>
      <c r="AR183" s="1166" t="s">
        <v>302</v>
      </c>
      <c r="AS183" s="493">
        <v>0.6</v>
      </c>
      <c r="AT183" s="1166" t="s">
        <v>636</v>
      </c>
      <c r="AU183" s="768">
        <f>AQ183*AS183</f>
        <v>0</v>
      </c>
      <c r="AV183" s="771" t="e">
        <f>100*AU183/AU201</f>
        <v>#DIV/0!</v>
      </c>
      <c r="AX183" s="81">
        <v>8</v>
      </c>
      <c r="AY183" s="1925" t="s">
        <v>643</v>
      </c>
      <c r="AZ183" s="1925"/>
      <c r="BA183" s="1925"/>
      <c r="BB183" s="1925"/>
      <c r="BC183" s="493">
        <f>BE111</f>
        <v>0</v>
      </c>
      <c r="BD183" s="1166" t="s">
        <v>302</v>
      </c>
      <c r="BE183" s="493">
        <v>0.6</v>
      </c>
      <c r="BF183" s="1166" t="s">
        <v>636</v>
      </c>
      <c r="BG183" s="768">
        <f>BC183*BE183</f>
        <v>0</v>
      </c>
      <c r="BH183" s="771" t="e">
        <f>100*BG183/BG201</f>
        <v>#DIV/0!</v>
      </c>
      <c r="BJ183" s="81">
        <v>8</v>
      </c>
      <c r="BK183" s="1925" t="s">
        <v>643</v>
      </c>
      <c r="BL183" s="1925"/>
      <c r="BM183" s="1925"/>
      <c r="BN183" s="1925"/>
      <c r="BO183" s="493">
        <f>BQ111</f>
        <v>0</v>
      </c>
      <c r="BP183" s="1166" t="s">
        <v>302</v>
      </c>
      <c r="BQ183" s="493">
        <v>0.6</v>
      </c>
      <c r="BR183" s="1166" t="s">
        <v>636</v>
      </c>
      <c r="BS183" s="768">
        <f>BO183*BQ183</f>
        <v>0</v>
      </c>
      <c r="BT183" s="771" t="e">
        <f>100*BS183/BS201</f>
        <v>#DIV/0!</v>
      </c>
      <c r="BV183" s="81">
        <v>8</v>
      </c>
      <c r="BW183" s="1925" t="s">
        <v>643</v>
      </c>
      <c r="BX183" s="1925"/>
      <c r="BY183" s="1925"/>
      <c r="BZ183" s="1925"/>
      <c r="CA183" s="493">
        <f>CC111</f>
        <v>0</v>
      </c>
      <c r="CB183" s="1166" t="s">
        <v>302</v>
      </c>
      <c r="CC183" s="493">
        <v>0.6</v>
      </c>
      <c r="CD183" s="1166" t="s">
        <v>636</v>
      </c>
      <c r="CE183" s="768">
        <f>CA183*CC183</f>
        <v>0</v>
      </c>
      <c r="CF183" s="771" t="e">
        <f>100*CE183/CE201</f>
        <v>#DIV/0!</v>
      </c>
      <c r="CH183" s="81">
        <v>8</v>
      </c>
      <c r="CI183" s="1925" t="s">
        <v>643</v>
      </c>
      <c r="CJ183" s="1925"/>
      <c r="CK183" s="1925"/>
      <c r="CL183" s="1925"/>
      <c r="CM183" s="493">
        <f>CO111</f>
        <v>0</v>
      </c>
      <c r="CN183" s="1166" t="s">
        <v>302</v>
      </c>
      <c r="CO183" s="493">
        <v>0.6</v>
      </c>
      <c r="CP183" s="1166" t="s">
        <v>636</v>
      </c>
      <c r="CQ183" s="768">
        <f>CM183*CO183</f>
        <v>0</v>
      </c>
      <c r="CR183" s="771" t="e">
        <f>100*CQ183/CQ201</f>
        <v>#DIV/0!</v>
      </c>
      <c r="CT183" s="81">
        <v>8</v>
      </c>
      <c r="CU183" s="1925" t="s">
        <v>643</v>
      </c>
      <c r="CV183" s="1925"/>
      <c r="CW183" s="1925"/>
      <c r="CX183" s="1925"/>
      <c r="CY183" s="493">
        <f>DA111</f>
        <v>0</v>
      </c>
      <c r="CZ183" s="1166" t="s">
        <v>302</v>
      </c>
      <c r="DA183" s="493">
        <v>0.6</v>
      </c>
      <c r="DB183" s="1166" t="s">
        <v>636</v>
      </c>
      <c r="DC183" s="768">
        <f>CY183*DA183</f>
        <v>0</v>
      </c>
      <c r="DD183" s="771" t="e">
        <f>100*DC183/DC201</f>
        <v>#DIV/0!</v>
      </c>
      <c r="DF183" s="81">
        <v>8</v>
      </c>
      <c r="DG183" s="1925" t="s">
        <v>643</v>
      </c>
      <c r="DH183" s="1925"/>
      <c r="DI183" s="1925"/>
      <c r="DJ183" s="1925"/>
      <c r="DK183" s="493">
        <f>DM111</f>
        <v>0</v>
      </c>
      <c r="DL183" s="1166" t="s">
        <v>302</v>
      </c>
      <c r="DM183" s="493">
        <v>0.6</v>
      </c>
      <c r="DN183" s="1166" t="s">
        <v>636</v>
      </c>
      <c r="DO183" s="768">
        <f>DK183*DM183</f>
        <v>0</v>
      </c>
      <c r="DP183" s="771" t="e">
        <f>100*DO183/DO201</f>
        <v>#DIV/0!</v>
      </c>
      <c r="DR183" s="81">
        <v>8</v>
      </c>
      <c r="DS183" s="1925" t="s">
        <v>643</v>
      </c>
      <c r="DT183" s="1925"/>
      <c r="DU183" s="1925"/>
      <c r="DV183" s="1925"/>
      <c r="DW183" s="493">
        <f>DY111</f>
        <v>0</v>
      </c>
      <c r="DX183" s="1166" t="s">
        <v>302</v>
      </c>
      <c r="DY183" s="493">
        <v>0.6</v>
      </c>
      <c r="DZ183" s="1166" t="s">
        <v>636</v>
      </c>
      <c r="EA183" s="768">
        <f>DW183*DY183</f>
        <v>0</v>
      </c>
      <c r="EB183" s="771" t="e">
        <f>100*EA183/EA201</f>
        <v>#DIV/0!</v>
      </c>
      <c r="ED183" s="81">
        <v>8</v>
      </c>
      <c r="EE183" s="1925" t="s">
        <v>643</v>
      </c>
      <c r="EF183" s="1925"/>
      <c r="EG183" s="1925"/>
      <c r="EH183" s="1925"/>
      <c r="EI183" s="493">
        <f>EK111</f>
        <v>0</v>
      </c>
      <c r="EJ183" s="1166" t="s">
        <v>302</v>
      </c>
      <c r="EK183" s="493">
        <v>0.6</v>
      </c>
      <c r="EL183" s="1166" t="s">
        <v>636</v>
      </c>
      <c r="EM183" s="768">
        <f>EI183*EK183</f>
        <v>0</v>
      </c>
      <c r="EN183" s="771" t="e">
        <f>100*EM183/EM201</f>
        <v>#DIV/0!</v>
      </c>
      <c r="EP183" s="81">
        <v>8</v>
      </c>
      <c r="EQ183" s="1925" t="s">
        <v>643</v>
      </c>
      <c r="ER183" s="1925"/>
      <c r="ES183" s="1925"/>
      <c r="ET183" s="1925"/>
      <c r="EU183" s="493">
        <f>EW111</f>
        <v>0</v>
      </c>
      <c r="EV183" s="1166" t="s">
        <v>302</v>
      </c>
      <c r="EW183" s="493">
        <v>0.6</v>
      </c>
      <c r="EX183" s="1166" t="s">
        <v>636</v>
      </c>
      <c r="EY183" s="768">
        <f>EU183*EW183</f>
        <v>0</v>
      </c>
      <c r="EZ183" s="771" t="e">
        <f>100*EY183/EY201</f>
        <v>#DIV/0!</v>
      </c>
      <c r="FB183" s="81">
        <v>8</v>
      </c>
      <c r="FC183" s="1925" t="s">
        <v>643</v>
      </c>
      <c r="FD183" s="1925"/>
      <c r="FE183" s="1925"/>
      <c r="FF183" s="1925"/>
      <c r="FG183" s="493">
        <f>FI111</f>
        <v>0</v>
      </c>
      <c r="FH183" s="1166" t="s">
        <v>302</v>
      </c>
      <c r="FI183" s="493">
        <v>0.6</v>
      </c>
      <c r="FJ183" s="1166" t="s">
        <v>636</v>
      </c>
      <c r="FK183" s="768">
        <f>FG183*FI183</f>
        <v>0</v>
      </c>
      <c r="FL183" s="771" t="e">
        <f>100*FK183/FK201</f>
        <v>#DIV/0!</v>
      </c>
      <c r="FN183" s="81">
        <v>8</v>
      </c>
      <c r="FO183" s="1925" t="s">
        <v>643</v>
      </c>
      <c r="FP183" s="1925"/>
      <c r="FQ183" s="1925"/>
      <c r="FR183" s="1925"/>
      <c r="FS183" s="493">
        <f>FU111</f>
        <v>0</v>
      </c>
      <c r="FT183" s="1166" t="s">
        <v>302</v>
      </c>
      <c r="FU183" s="493">
        <v>0.6</v>
      </c>
      <c r="FV183" s="1166" t="s">
        <v>636</v>
      </c>
      <c r="FW183" s="768">
        <f>FS183*FU183</f>
        <v>0</v>
      </c>
      <c r="FX183" s="771" t="e">
        <f>100*FW183/FW201</f>
        <v>#DIV/0!</v>
      </c>
      <c r="FZ183" s="81">
        <v>8</v>
      </c>
      <c r="GA183" s="1925" t="s">
        <v>643</v>
      </c>
      <c r="GB183" s="1925"/>
      <c r="GC183" s="1925"/>
      <c r="GD183" s="1925"/>
      <c r="GE183" s="493">
        <f>GG111</f>
        <v>0</v>
      </c>
      <c r="GF183" s="1166" t="s">
        <v>302</v>
      </c>
      <c r="GG183" s="493">
        <v>0.6</v>
      </c>
      <c r="GH183" s="1166" t="s">
        <v>636</v>
      </c>
      <c r="GI183" s="768">
        <f>GE183*GG183</f>
        <v>0</v>
      </c>
      <c r="GJ183" s="771" t="e">
        <f>100*GI183/GI201</f>
        <v>#DIV/0!</v>
      </c>
      <c r="GL183" s="81">
        <v>8</v>
      </c>
      <c r="GM183" s="1925" t="s">
        <v>643</v>
      </c>
      <c r="GN183" s="1925"/>
      <c r="GO183" s="1925"/>
      <c r="GP183" s="1925"/>
      <c r="GQ183" s="493">
        <f>GS111</f>
        <v>0</v>
      </c>
      <c r="GR183" s="1166" t="s">
        <v>302</v>
      </c>
      <c r="GS183" s="493">
        <v>0.6</v>
      </c>
      <c r="GT183" s="1166" t="s">
        <v>636</v>
      </c>
      <c r="GU183" s="768">
        <f>GQ183*GS183</f>
        <v>0</v>
      </c>
      <c r="GV183" s="771" t="e">
        <f>100*GU183/GU201</f>
        <v>#DIV/0!</v>
      </c>
    </row>
    <row r="184" spans="2:204" s="1178" customFormat="1" ht="15" customHeight="1">
      <c r="B184" s="81">
        <v>9</v>
      </c>
      <c r="C184" s="1925" t="s">
        <v>644</v>
      </c>
      <c r="D184" s="1925"/>
      <c r="E184" s="1925"/>
      <c r="F184" s="1925"/>
      <c r="G184" s="493">
        <f>I117</f>
        <v>0</v>
      </c>
      <c r="H184" s="1166" t="s">
        <v>302</v>
      </c>
      <c r="I184" s="493">
        <f>I177</f>
        <v>1.3</v>
      </c>
      <c r="J184" s="1166" t="s">
        <v>636</v>
      </c>
      <c r="K184" s="768">
        <f>-G184*I184</f>
        <v>0</v>
      </c>
      <c r="L184" s="771" t="e">
        <f>100*K184/K201</f>
        <v>#DIV/0!</v>
      </c>
      <c r="M184" s="1180"/>
      <c r="N184" s="81">
        <v>9</v>
      </c>
      <c r="O184" s="1925" t="s">
        <v>644</v>
      </c>
      <c r="P184" s="1925"/>
      <c r="Q184" s="1925"/>
      <c r="R184" s="1925"/>
      <c r="S184" s="493">
        <f>U117</f>
        <v>0</v>
      </c>
      <c r="T184" s="1166" t="s">
        <v>302</v>
      </c>
      <c r="U184" s="493">
        <f>U177</f>
        <v>1.3</v>
      </c>
      <c r="V184" s="1166" t="s">
        <v>636</v>
      </c>
      <c r="W184" s="768">
        <f>-S184*U184</f>
        <v>0</v>
      </c>
      <c r="X184" s="771" t="e">
        <f>100*W184/W201</f>
        <v>#DIV/0!</v>
      </c>
      <c r="Z184" s="81">
        <v>9</v>
      </c>
      <c r="AA184" s="2017" t="s">
        <v>644</v>
      </c>
      <c r="AB184" s="2017"/>
      <c r="AC184" s="2017"/>
      <c r="AD184" s="2017"/>
      <c r="AE184" s="493">
        <f>AG117</f>
        <v>0</v>
      </c>
      <c r="AF184" s="1166" t="s">
        <v>302</v>
      </c>
      <c r="AG184" s="493">
        <f>AG177</f>
        <v>1.3</v>
      </c>
      <c r="AH184" s="1166" t="s">
        <v>636</v>
      </c>
      <c r="AI184" s="768">
        <f>-AE184*AG184</f>
        <v>0</v>
      </c>
      <c r="AJ184" s="771" t="e">
        <f>100*AI184/AI201</f>
        <v>#DIV/0!</v>
      </c>
      <c r="AL184" s="81">
        <v>9</v>
      </c>
      <c r="AM184" s="2017" t="s">
        <v>644</v>
      </c>
      <c r="AN184" s="2017"/>
      <c r="AO184" s="2017"/>
      <c r="AP184" s="2017"/>
      <c r="AQ184" s="493">
        <f>AS117</f>
        <v>0</v>
      </c>
      <c r="AR184" s="1166" t="s">
        <v>302</v>
      </c>
      <c r="AS184" s="493">
        <f>AS177</f>
        <v>1.3</v>
      </c>
      <c r="AT184" s="1166" t="s">
        <v>636</v>
      </c>
      <c r="AU184" s="768">
        <f>-AQ184*AS184</f>
        <v>0</v>
      </c>
      <c r="AV184" s="771" t="e">
        <f>100*AU184/AU201</f>
        <v>#DIV/0!</v>
      </c>
      <c r="AX184" s="81">
        <v>9</v>
      </c>
      <c r="AY184" s="1925" t="s">
        <v>644</v>
      </c>
      <c r="AZ184" s="1925"/>
      <c r="BA184" s="1925"/>
      <c r="BB184" s="1925"/>
      <c r="BC184" s="493">
        <f>BE117</f>
        <v>0</v>
      </c>
      <c r="BD184" s="1166" t="s">
        <v>302</v>
      </c>
      <c r="BE184" s="493">
        <f>BE177</f>
        <v>1.3</v>
      </c>
      <c r="BF184" s="1166" t="s">
        <v>636</v>
      </c>
      <c r="BG184" s="768">
        <f>-BC184*BE184</f>
        <v>0</v>
      </c>
      <c r="BH184" s="771" t="e">
        <f>100*BG184/BG201</f>
        <v>#DIV/0!</v>
      </c>
      <c r="BJ184" s="81">
        <v>9</v>
      </c>
      <c r="BK184" s="1925" t="s">
        <v>644</v>
      </c>
      <c r="BL184" s="1925"/>
      <c r="BM184" s="1925"/>
      <c r="BN184" s="1925"/>
      <c r="BO184" s="493">
        <f>BQ117</f>
        <v>0</v>
      </c>
      <c r="BP184" s="1166" t="s">
        <v>302</v>
      </c>
      <c r="BQ184" s="493">
        <f>BQ177</f>
        <v>1.3</v>
      </c>
      <c r="BR184" s="1166" t="s">
        <v>636</v>
      </c>
      <c r="BS184" s="768">
        <f>-BO184*BQ184</f>
        <v>0</v>
      </c>
      <c r="BT184" s="771" t="e">
        <f>100*BS184/BS201</f>
        <v>#DIV/0!</v>
      </c>
      <c r="BV184" s="81">
        <v>9</v>
      </c>
      <c r="BW184" s="1925" t="s">
        <v>644</v>
      </c>
      <c r="BX184" s="1925"/>
      <c r="BY184" s="1925"/>
      <c r="BZ184" s="1925"/>
      <c r="CA184" s="493">
        <f>CC117</f>
        <v>0</v>
      </c>
      <c r="CB184" s="1166" t="s">
        <v>302</v>
      </c>
      <c r="CC184" s="493">
        <f>CC177</f>
        <v>1.3</v>
      </c>
      <c r="CD184" s="1166" t="s">
        <v>636</v>
      </c>
      <c r="CE184" s="768">
        <f>-CA184*CC184</f>
        <v>0</v>
      </c>
      <c r="CF184" s="771" t="e">
        <f>100*CE184/CE201</f>
        <v>#DIV/0!</v>
      </c>
      <c r="CH184" s="81">
        <v>9</v>
      </c>
      <c r="CI184" s="1925" t="s">
        <v>644</v>
      </c>
      <c r="CJ184" s="1925"/>
      <c r="CK184" s="1925"/>
      <c r="CL184" s="1925"/>
      <c r="CM184" s="493">
        <f>CO117</f>
        <v>0</v>
      </c>
      <c r="CN184" s="1166" t="s">
        <v>302</v>
      </c>
      <c r="CO184" s="493">
        <f>CO177</f>
        <v>1.3</v>
      </c>
      <c r="CP184" s="1166" t="s">
        <v>636</v>
      </c>
      <c r="CQ184" s="768">
        <f>-CM184*CO184</f>
        <v>0</v>
      </c>
      <c r="CR184" s="771" t="e">
        <f>100*CQ184/CQ201</f>
        <v>#DIV/0!</v>
      </c>
      <c r="CT184" s="81">
        <v>9</v>
      </c>
      <c r="CU184" s="1925" t="s">
        <v>644</v>
      </c>
      <c r="CV184" s="1925"/>
      <c r="CW184" s="1925"/>
      <c r="CX184" s="1925"/>
      <c r="CY184" s="493">
        <f>DA117</f>
        <v>0</v>
      </c>
      <c r="CZ184" s="1166" t="s">
        <v>302</v>
      </c>
      <c r="DA184" s="493">
        <f>DA177</f>
        <v>1.3</v>
      </c>
      <c r="DB184" s="1166" t="s">
        <v>636</v>
      </c>
      <c r="DC184" s="768">
        <f>-CY184*DA184</f>
        <v>0</v>
      </c>
      <c r="DD184" s="771" t="e">
        <f>100*DC184/DC201</f>
        <v>#DIV/0!</v>
      </c>
      <c r="DF184" s="81">
        <v>9</v>
      </c>
      <c r="DG184" s="1925" t="s">
        <v>644</v>
      </c>
      <c r="DH184" s="1925"/>
      <c r="DI184" s="1925"/>
      <c r="DJ184" s="1925"/>
      <c r="DK184" s="493">
        <f>DM117</f>
        <v>0</v>
      </c>
      <c r="DL184" s="1166" t="s">
        <v>302</v>
      </c>
      <c r="DM184" s="493">
        <f>DM177</f>
        <v>1.3</v>
      </c>
      <c r="DN184" s="1166" t="s">
        <v>636</v>
      </c>
      <c r="DO184" s="768">
        <f>-DK184*DM184</f>
        <v>0</v>
      </c>
      <c r="DP184" s="771" t="e">
        <f>100*DO184/DO201</f>
        <v>#DIV/0!</v>
      </c>
      <c r="DR184" s="81">
        <v>9</v>
      </c>
      <c r="DS184" s="1925" t="s">
        <v>644</v>
      </c>
      <c r="DT184" s="1925"/>
      <c r="DU184" s="1925"/>
      <c r="DV184" s="1925"/>
      <c r="DW184" s="493">
        <f>DY117</f>
        <v>0</v>
      </c>
      <c r="DX184" s="1166" t="s">
        <v>302</v>
      </c>
      <c r="DY184" s="493">
        <f>DY177</f>
        <v>1.3</v>
      </c>
      <c r="DZ184" s="1166" t="s">
        <v>636</v>
      </c>
      <c r="EA184" s="768">
        <f>-DW184*DY184</f>
        <v>0</v>
      </c>
      <c r="EB184" s="771" t="e">
        <f>100*EA184/EA201</f>
        <v>#DIV/0!</v>
      </c>
      <c r="ED184" s="81">
        <v>9</v>
      </c>
      <c r="EE184" s="1925" t="s">
        <v>644</v>
      </c>
      <c r="EF184" s="1925"/>
      <c r="EG184" s="1925"/>
      <c r="EH184" s="1925"/>
      <c r="EI184" s="493">
        <f>EK117</f>
        <v>0</v>
      </c>
      <c r="EJ184" s="1166" t="s">
        <v>302</v>
      </c>
      <c r="EK184" s="493">
        <f>EK177</f>
        <v>1.3</v>
      </c>
      <c r="EL184" s="1166" t="s">
        <v>636</v>
      </c>
      <c r="EM184" s="768">
        <f>-EI184*EK184</f>
        <v>0</v>
      </c>
      <c r="EN184" s="771" t="e">
        <f>100*EM184/EM201</f>
        <v>#DIV/0!</v>
      </c>
      <c r="EP184" s="81">
        <v>9</v>
      </c>
      <c r="EQ184" s="1925" t="s">
        <v>644</v>
      </c>
      <c r="ER184" s="1925"/>
      <c r="ES184" s="1925"/>
      <c r="ET184" s="1925"/>
      <c r="EU184" s="493">
        <f>EW117</f>
        <v>0</v>
      </c>
      <c r="EV184" s="1166" t="s">
        <v>302</v>
      </c>
      <c r="EW184" s="493">
        <f>EW177</f>
        <v>1.3</v>
      </c>
      <c r="EX184" s="1166" t="s">
        <v>636</v>
      </c>
      <c r="EY184" s="768">
        <f>-EU184*EW184</f>
        <v>0</v>
      </c>
      <c r="EZ184" s="771" t="e">
        <f>100*EY184/EY201</f>
        <v>#DIV/0!</v>
      </c>
      <c r="FB184" s="81">
        <v>9</v>
      </c>
      <c r="FC184" s="1925" t="s">
        <v>644</v>
      </c>
      <c r="FD184" s="1925"/>
      <c r="FE184" s="1925"/>
      <c r="FF184" s="1925"/>
      <c r="FG184" s="493">
        <f>FI117</f>
        <v>0</v>
      </c>
      <c r="FH184" s="1166" t="s">
        <v>302</v>
      </c>
      <c r="FI184" s="493">
        <f>FI177</f>
        <v>1.3</v>
      </c>
      <c r="FJ184" s="1166" t="s">
        <v>636</v>
      </c>
      <c r="FK184" s="768">
        <f>-FG184*FI184</f>
        <v>0</v>
      </c>
      <c r="FL184" s="771" t="e">
        <f>100*FK184/FK201</f>
        <v>#DIV/0!</v>
      </c>
      <c r="FN184" s="81">
        <v>9</v>
      </c>
      <c r="FO184" s="1925" t="s">
        <v>644</v>
      </c>
      <c r="FP184" s="1925"/>
      <c r="FQ184" s="1925"/>
      <c r="FR184" s="1925"/>
      <c r="FS184" s="493">
        <f>FU117</f>
        <v>0</v>
      </c>
      <c r="FT184" s="1166" t="s">
        <v>302</v>
      </c>
      <c r="FU184" s="493">
        <f>FU177</f>
        <v>1.3</v>
      </c>
      <c r="FV184" s="1166" t="s">
        <v>636</v>
      </c>
      <c r="FW184" s="768">
        <f>-FS184*FU184</f>
        <v>0</v>
      </c>
      <c r="FX184" s="771" t="e">
        <f>100*FW184/FW201</f>
        <v>#DIV/0!</v>
      </c>
      <c r="FZ184" s="81">
        <v>9</v>
      </c>
      <c r="GA184" s="1925" t="s">
        <v>644</v>
      </c>
      <c r="GB184" s="1925"/>
      <c r="GC184" s="1925"/>
      <c r="GD184" s="1925"/>
      <c r="GE184" s="493">
        <f>GG117</f>
        <v>0</v>
      </c>
      <c r="GF184" s="1166" t="s">
        <v>302</v>
      </c>
      <c r="GG184" s="493">
        <f>GG177</f>
        <v>1.3</v>
      </c>
      <c r="GH184" s="1166" t="s">
        <v>636</v>
      </c>
      <c r="GI184" s="768">
        <f>-GE184*GG184</f>
        <v>0</v>
      </c>
      <c r="GJ184" s="771" t="e">
        <f>100*GI184/GI201</f>
        <v>#DIV/0!</v>
      </c>
      <c r="GL184" s="81">
        <v>9</v>
      </c>
      <c r="GM184" s="1925" t="s">
        <v>644</v>
      </c>
      <c r="GN184" s="1925"/>
      <c r="GO184" s="1925"/>
      <c r="GP184" s="1925"/>
      <c r="GQ184" s="493">
        <f>GS117</f>
        <v>0</v>
      </c>
      <c r="GR184" s="1166" t="s">
        <v>302</v>
      </c>
      <c r="GS184" s="493">
        <f>GS177</f>
        <v>1.3</v>
      </c>
      <c r="GT184" s="1166" t="s">
        <v>636</v>
      </c>
      <c r="GU184" s="768">
        <f>-GQ184*GS184</f>
        <v>0</v>
      </c>
      <c r="GV184" s="771" t="e">
        <f>100*GU184/GU201</f>
        <v>#DIV/0!</v>
      </c>
    </row>
    <row r="185" spans="2:204" s="1178" customFormat="1" ht="15" customHeight="1">
      <c r="B185" s="81">
        <v>8</v>
      </c>
      <c r="C185" s="1925" t="s">
        <v>645</v>
      </c>
      <c r="D185" s="1925"/>
      <c r="E185" s="1925"/>
      <c r="F185" s="1925"/>
      <c r="G185" s="493">
        <f>I118</f>
        <v>0</v>
      </c>
      <c r="H185" s="1166" t="s">
        <v>302</v>
      </c>
      <c r="I185" s="493">
        <f>I182</f>
        <v>0.6</v>
      </c>
      <c r="J185" s="1166" t="s">
        <v>636</v>
      </c>
      <c r="K185" s="768">
        <f>-G185*I185</f>
        <v>0</v>
      </c>
      <c r="L185" s="771" t="e">
        <f>100*K185/K201</f>
        <v>#DIV/0!</v>
      </c>
      <c r="M185" s="1180"/>
      <c r="N185" s="81">
        <v>8</v>
      </c>
      <c r="O185" s="1925" t="s">
        <v>645</v>
      </c>
      <c r="P185" s="1925"/>
      <c r="Q185" s="1925"/>
      <c r="R185" s="1925"/>
      <c r="S185" s="493">
        <f>U118</f>
        <v>0</v>
      </c>
      <c r="T185" s="1166" t="s">
        <v>302</v>
      </c>
      <c r="U185" s="493">
        <f>U182</f>
        <v>0.6</v>
      </c>
      <c r="V185" s="1166" t="s">
        <v>636</v>
      </c>
      <c r="W185" s="768">
        <f>-S185*U185</f>
        <v>0</v>
      </c>
      <c r="X185" s="771" t="e">
        <f>100*W185/W201</f>
        <v>#DIV/0!</v>
      </c>
      <c r="Z185" s="81">
        <v>8</v>
      </c>
      <c r="AA185" s="2017" t="s">
        <v>645</v>
      </c>
      <c r="AB185" s="2017"/>
      <c r="AC185" s="2017"/>
      <c r="AD185" s="2017"/>
      <c r="AE185" s="493">
        <f>AG118</f>
        <v>0</v>
      </c>
      <c r="AF185" s="1166" t="s">
        <v>302</v>
      </c>
      <c r="AG185" s="493">
        <f>AG182</f>
        <v>0.6</v>
      </c>
      <c r="AH185" s="1166" t="s">
        <v>636</v>
      </c>
      <c r="AI185" s="768">
        <f>-AE185*AG185</f>
        <v>0</v>
      </c>
      <c r="AJ185" s="771" t="e">
        <f>100*AI185/AI201</f>
        <v>#DIV/0!</v>
      </c>
      <c r="AL185" s="81">
        <v>8</v>
      </c>
      <c r="AM185" s="2017" t="s">
        <v>645</v>
      </c>
      <c r="AN185" s="2017"/>
      <c r="AO185" s="2017"/>
      <c r="AP185" s="2017"/>
      <c r="AQ185" s="493">
        <f>AS118</f>
        <v>0</v>
      </c>
      <c r="AR185" s="1166" t="s">
        <v>302</v>
      </c>
      <c r="AS185" s="493">
        <f>AS182</f>
        <v>0.6</v>
      </c>
      <c r="AT185" s="1166" t="s">
        <v>636</v>
      </c>
      <c r="AU185" s="768">
        <f>-AQ185*AS185</f>
        <v>0</v>
      </c>
      <c r="AV185" s="771" t="e">
        <f>100*AU185/AU201</f>
        <v>#DIV/0!</v>
      </c>
      <c r="AX185" s="81">
        <v>8</v>
      </c>
      <c r="AY185" s="1925" t="s">
        <v>645</v>
      </c>
      <c r="AZ185" s="1925"/>
      <c r="BA185" s="1925"/>
      <c r="BB185" s="1925"/>
      <c r="BC185" s="493">
        <f>BE118</f>
        <v>0</v>
      </c>
      <c r="BD185" s="1166" t="s">
        <v>302</v>
      </c>
      <c r="BE185" s="493">
        <f>BE182</f>
        <v>0.6</v>
      </c>
      <c r="BF185" s="1166" t="s">
        <v>636</v>
      </c>
      <c r="BG185" s="768">
        <f>-BC185*BE185</f>
        <v>0</v>
      </c>
      <c r="BH185" s="771" t="e">
        <f>100*BG185/BG201</f>
        <v>#DIV/0!</v>
      </c>
      <c r="BJ185" s="81">
        <v>8</v>
      </c>
      <c r="BK185" s="1925" t="s">
        <v>645</v>
      </c>
      <c r="BL185" s="1925"/>
      <c r="BM185" s="1925"/>
      <c r="BN185" s="1925"/>
      <c r="BO185" s="493">
        <f>BQ118</f>
        <v>0</v>
      </c>
      <c r="BP185" s="1166" t="s">
        <v>302</v>
      </c>
      <c r="BQ185" s="493">
        <f>BQ182</f>
        <v>0.6</v>
      </c>
      <c r="BR185" s="1166" t="s">
        <v>636</v>
      </c>
      <c r="BS185" s="768">
        <f>-BO185*BQ185</f>
        <v>0</v>
      </c>
      <c r="BT185" s="771" t="e">
        <f>100*BS185/BS201</f>
        <v>#DIV/0!</v>
      </c>
      <c r="BV185" s="81">
        <v>8</v>
      </c>
      <c r="BW185" s="1925" t="s">
        <v>645</v>
      </c>
      <c r="BX185" s="1925"/>
      <c r="BY185" s="1925"/>
      <c r="BZ185" s="1925"/>
      <c r="CA185" s="493">
        <f>CC118</f>
        <v>0</v>
      </c>
      <c r="CB185" s="1166" t="s">
        <v>302</v>
      </c>
      <c r="CC185" s="493">
        <f>CC182</f>
        <v>0.6</v>
      </c>
      <c r="CD185" s="1166" t="s">
        <v>636</v>
      </c>
      <c r="CE185" s="768">
        <f>-CA185*CC185</f>
        <v>0</v>
      </c>
      <c r="CF185" s="771" t="e">
        <f>100*CE185/CE201</f>
        <v>#DIV/0!</v>
      </c>
      <c r="CH185" s="81">
        <v>8</v>
      </c>
      <c r="CI185" s="1925" t="s">
        <v>645</v>
      </c>
      <c r="CJ185" s="1925"/>
      <c r="CK185" s="1925"/>
      <c r="CL185" s="1925"/>
      <c r="CM185" s="493">
        <f>CO118</f>
        <v>0</v>
      </c>
      <c r="CN185" s="1166" t="s">
        <v>302</v>
      </c>
      <c r="CO185" s="493">
        <f>CO182</f>
        <v>0.6</v>
      </c>
      <c r="CP185" s="1166" t="s">
        <v>636</v>
      </c>
      <c r="CQ185" s="768">
        <f>-CM185*CO185</f>
        <v>0</v>
      </c>
      <c r="CR185" s="771" t="e">
        <f>100*CQ185/CQ201</f>
        <v>#DIV/0!</v>
      </c>
      <c r="CT185" s="81">
        <v>8</v>
      </c>
      <c r="CU185" s="1925" t="s">
        <v>645</v>
      </c>
      <c r="CV185" s="1925"/>
      <c r="CW185" s="1925"/>
      <c r="CX185" s="1925"/>
      <c r="CY185" s="493">
        <f>DA118</f>
        <v>0</v>
      </c>
      <c r="CZ185" s="1166" t="s">
        <v>302</v>
      </c>
      <c r="DA185" s="493">
        <f>DA182</f>
        <v>0.6</v>
      </c>
      <c r="DB185" s="1166" t="s">
        <v>636</v>
      </c>
      <c r="DC185" s="768">
        <f>-CY185*DA185</f>
        <v>0</v>
      </c>
      <c r="DD185" s="771" t="e">
        <f>100*DC185/DC201</f>
        <v>#DIV/0!</v>
      </c>
      <c r="DF185" s="81">
        <v>8</v>
      </c>
      <c r="DG185" s="1925" t="s">
        <v>645</v>
      </c>
      <c r="DH185" s="1925"/>
      <c r="DI185" s="1925"/>
      <c r="DJ185" s="1925"/>
      <c r="DK185" s="493">
        <f>DM118</f>
        <v>0</v>
      </c>
      <c r="DL185" s="1166" t="s">
        <v>302</v>
      </c>
      <c r="DM185" s="493">
        <f>DM182</f>
        <v>0.6</v>
      </c>
      <c r="DN185" s="1166" t="s">
        <v>636</v>
      </c>
      <c r="DO185" s="768">
        <f>-DK185*DM185</f>
        <v>0</v>
      </c>
      <c r="DP185" s="771" t="e">
        <f>100*DO185/DO201</f>
        <v>#DIV/0!</v>
      </c>
      <c r="DR185" s="81">
        <v>8</v>
      </c>
      <c r="DS185" s="1925" t="s">
        <v>645</v>
      </c>
      <c r="DT185" s="1925"/>
      <c r="DU185" s="1925"/>
      <c r="DV185" s="1925"/>
      <c r="DW185" s="493">
        <f>DY118</f>
        <v>0</v>
      </c>
      <c r="DX185" s="1166" t="s">
        <v>302</v>
      </c>
      <c r="DY185" s="493">
        <f>DY182</f>
        <v>0.6</v>
      </c>
      <c r="DZ185" s="1166" t="s">
        <v>636</v>
      </c>
      <c r="EA185" s="768">
        <f>-DW185*DY185</f>
        <v>0</v>
      </c>
      <c r="EB185" s="771" t="e">
        <f>100*EA185/EA201</f>
        <v>#DIV/0!</v>
      </c>
      <c r="ED185" s="81">
        <v>8</v>
      </c>
      <c r="EE185" s="1925" t="s">
        <v>645</v>
      </c>
      <c r="EF185" s="1925"/>
      <c r="EG185" s="1925"/>
      <c r="EH185" s="1925"/>
      <c r="EI185" s="493">
        <f>EK118</f>
        <v>0</v>
      </c>
      <c r="EJ185" s="1166" t="s">
        <v>302</v>
      </c>
      <c r="EK185" s="493">
        <f>EK182</f>
        <v>0.6</v>
      </c>
      <c r="EL185" s="1166" t="s">
        <v>636</v>
      </c>
      <c r="EM185" s="768">
        <f>-EI185*EK185</f>
        <v>0</v>
      </c>
      <c r="EN185" s="771" t="e">
        <f>100*EM185/EM201</f>
        <v>#DIV/0!</v>
      </c>
      <c r="EP185" s="81">
        <v>8</v>
      </c>
      <c r="EQ185" s="1925" t="s">
        <v>645</v>
      </c>
      <c r="ER185" s="1925"/>
      <c r="ES185" s="1925"/>
      <c r="ET185" s="1925"/>
      <c r="EU185" s="493">
        <f>EW118</f>
        <v>0</v>
      </c>
      <c r="EV185" s="1166" t="s">
        <v>302</v>
      </c>
      <c r="EW185" s="493">
        <f>EW182</f>
        <v>0.6</v>
      </c>
      <c r="EX185" s="1166" t="s">
        <v>636</v>
      </c>
      <c r="EY185" s="768">
        <f>-EU185*EW185</f>
        <v>0</v>
      </c>
      <c r="EZ185" s="771" t="e">
        <f>100*EY185/EY201</f>
        <v>#DIV/0!</v>
      </c>
      <c r="FB185" s="81">
        <v>8</v>
      </c>
      <c r="FC185" s="1925" t="s">
        <v>645</v>
      </c>
      <c r="FD185" s="1925"/>
      <c r="FE185" s="1925"/>
      <c r="FF185" s="1925"/>
      <c r="FG185" s="493">
        <f>FI118</f>
        <v>0</v>
      </c>
      <c r="FH185" s="1166" t="s">
        <v>302</v>
      </c>
      <c r="FI185" s="493">
        <f>FI182</f>
        <v>0.6</v>
      </c>
      <c r="FJ185" s="1166" t="s">
        <v>636</v>
      </c>
      <c r="FK185" s="768">
        <f>-FG185*FI185</f>
        <v>0</v>
      </c>
      <c r="FL185" s="771" t="e">
        <f>100*FK185/FK201</f>
        <v>#DIV/0!</v>
      </c>
      <c r="FN185" s="81">
        <v>8</v>
      </c>
      <c r="FO185" s="1925" t="s">
        <v>645</v>
      </c>
      <c r="FP185" s="1925"/>
      <c r="FQ185" s="1925"/>
      <c r="FR185" s="1925"/>
      <c r="FS185" s="493">
        <f>FU118</f>
        <v>0</v>
      </c>
      <c r="FT185" s="1166" t="s">
        <v>302</v>
      </c>
      <c r="FU185" s="493">
        <f>FU182</f>
        <v>0.6</v>
      </c>
      <c r="FV185" s="1166" t="s">
        <v>636</v>
      </c>
      <c r="FW185" s="768">
        <f>-FS185*FU185</f>
        <v>0</v>
      </c>
      <c r="FX185" s="771" t="e">
        <f>100*FW185/FW201</f>
        <v>#DIV/0!</v>
      </c>
      <c r="FZ185" s="81">
        <v>8</v>
      </c>
      <c r="GA185" s="1925" t="s">
        <v>645</v>
      </c>
      <c r="GB185" s="1925"/>
      <c r="GC185" s="1925"/>
      <c r="GD185" s="1925"/>
      <c r="GE185" s="493">
        <f>GG118</f>
        <v>0</v>
      </c>
      <c r="GF185" s="1166" t="s">
        <v>302</v>
      </c>
      <c r="GG185" s="493">
        <f>GG182</f>
        <v>0.6</v>
      </c>
      <c r="GH185" s="1166" t="s">
        <v>636</v>
      </c>
      <c r="GI185" s="768">
        <f>-GE185*GG185</f>
        <v>0</v>
      </c>
      <c r="GJ185" s="771" t="e">
        <f>100*GI185/GI201</f>
        <v>#DIV/0!</v>
      </c>
      <c r="GL185" s="81">
        <v>8</v>
      </c>
      <c r="GM185" s="1925" t="s">
        <v>645</v>
      </c>
      <c r="GN185" s="1925"/>
      <c r="GO185" s="1925"/>
      <c r="GP185" s="1925"/>
      <c r="GQ185" s="493">
        <f>GS118</f>
        <v>0</v>
      </c>
      <c r="GR185" s="1166" t="s">
        <v>302</v>
      </c>
      <c r="GS185" s="493">
        <f>GS182</f>
        <v>0.6</v>
      </c>
      <c r="GT185" s="1166" t="s">
        <v>636</v>
      </c>
      <c r="GU185" s="768">
        <f>-GQ185*GS185</f>
        <v>0</v>
      </c>
      <c r="GV185" s="771" t="e">
        <f>100*GU185/GU201</f>
        <v>#DIV/0!</v>
      </c>
    </row>
    <row r="186" spans="2:204" s="1178" customFormat="1" ht="15" customHeight="1">
      <c r="B186" s="81">
        <v>10</v>
      </c>
      <c r="C186" s="1925" t="s">
        <v>646</v>
      </c>
      <c r="D186" s="1925"/>
      <c r="E186" s="1925"/>
      <c r="F186" s="1925"/>
      <c r="G186" s="493">
        <f>I123</f>
        <v>0</v>
      </c>
      <c r="H186" s="1166" t="s">
        <v>302</v>
      </c>
      <c r="I186" s="493">
        <f>I177</f>
        <v>1.3</v>
      </c>
      <c r="J186" s="1166" t="s">
        <v>636</v>
      </c>
      <c r="K186" s="768">
        <f>G186*I186</f>
        <v>0</v>
      </c>
      <c r="L186" s="771" t="e">
        <f>100*K186/K201</f>
        <v>#DIV/0!</v>
      </c>
      <c r="M186" s="1180"/>
      <c r="N186" s="81">
        <v>10</v>
      </c>
      <c r="O186" s="1925" t="s">
        <v>646</v>
      </c>
      <c r="P186" s="1925"/>
      <c r="Q186" s="1925"/>
      <c r="R186" s="1925"/>
      <c r="S186" s="493">
        <f>U123</f>
        <v>0</v>
      </c>
      <c r="T186" s="1166" t="s">
        <v>302</v>
      </c>
      <c r="U186" s="493">
        <f>U177</f>
        <v>1.3</v>
      </c>
      <c r="V186" s="1166" t="s">
        <v>636</v>
      </c>
      <c r="W186" s="768">
        <f>S186*U186</f>
        <v>0</v>
      </c>
      <c r="X186" s="771" t="e">
        <f>100*W186/W201</f>
        <v>#DIV/0!</v>
      </c>
      <c r="Z186" s="81">
        <v>10</v>
      </c>
      <c r="AA186" s="2017" t="s">
        <v>646</v>
      </c>
      <c r="AB186" s="2017"/>
      <c r="AC186" s="2017"/>
      <c r="AD186" s="2017"/>
      <c r="AE186" s="493">
        <f>AG123</f>
        <v>0</v>
      </c>
      <c r="AF186" s="1166" t="s">
        <v>302</v>
      </c>
      <c r="AG186" s="493">
        <f>AG177</f>
        <v>1.3</v>
      </c>
      <c r="AH186" s="1166" t="s">
        <v>636</v>
      </c>
      <c r="AI186" s="768">
        <f>AE186*AG186</f>
        <v>0</v>
      </c>
      <c r="AJ186" s="771" t="e">
        <f>100*AI186/AI201</f>
        <v>#DIV/0!</v>
      </c>
      <c r="AL186" s="81">
        <v>10</v>
      </c>
      <c r="AM186" s="2017" t="s">
        <v>646</v>
      </c>
      <c r="AN186" s="2017"/>
      <c r="AO186" s="2017"/>
      <c r="AP186" s="2017"/>
      <c r="AQ186" s="493">
        <f>AS123</f>
        <v>0</v>
      </c>
      <c r="AR186" s="1166" t="s">
        <v>302</v>
      </c>
      <c r="AS186" s="493">
        <f>AS177</f>
        <v>1.3</v>
      </c>
      <c r="AT186" s="1166" t="s">
        <v>636</v>
      </c>
      <c r="AU186" s="768">
        <f>AQ186*AS186</f>
        <v>0</v>
      </c>
      <c r="AV186" s="771" t="e">
        <f>100*AU186/AU201</f>
        <v>#DIV/0!</v>
      </c>
      <c r="AX186" s="81">
        <v>10</v>
      </c>
      <c r="AY186" s="1925" t="s">
        <v>646</v>
      </c>
      <c r="AZ186" s="1925"/>
      <c r="BA186" s="1925"/>
      <c r="BB186" s="1925"/>
      <c r="BC186" s="493">
        <f>BE123</f>
        <v>0</v>
      </c>
      <c r="BD186" s="1166" t="s">
        <v>302</v>
      </c>
      <c r="BE186" s="493">
        <f>BE177</f>
        <v>1.3</v>
      </c>
      <c r="BF186" s="1166" t="s">
        <v>636</v>
      </c>
      <c r="BG186" s="768">
        <f>BC186*BE186</f>
        <v>0</v>
      </c>
      <c r="BH186" s="771" t="e">
        <f>100*BG186/BG201</f>
        <v>#DIV/0!</v>
      </c>
      <c r="BJ186" s="81">
        <v>10</v>
      </c>
      <c r="BK186" s="1925" t="s">
        <v>646</v>
      </c>
      <c r="BL186" s="1925"/>
      <c r="BM186" s="1925"/>
      <c r="BN186" s="1925"/>
      <c r="BO186" s="493">
        <f>BQ123</f>
        <v>0</v>
      </c>
      <c r="BP186" s="1166" t="s">
        <v>302</v>
      </c>
      <c r="BQ186" s="493">
        <f>BQ177</f>
        <v>1.3</v>
      </c>
      <c r="BR186" s="1166" t="s">
        <v>636</v>
      </c>
      <c r="BS186" s="768">
        <f>BO186*BQ186</f>
        <v>0</v>
      </c>
      <c r="BT186" s="771" t="e">
        <f>100*BS186/BS201</f>
        <v>#DIV/0!</v>
      </c>
      <c r="BV186" s="81">
        <v>10</v>
      </c>
      <c r="BW186" s="1925" t="s">
        <v>646</v>
      </c>
      <c r="BX186" s="1925"/>
      <c r="BY186" s="1925"/>
      <c r="BZ186" s="1925"/>
      <c r="CA186" s="493">
        <f>CC123</f>
        <v>0</v>
      </c>
      <c r="CB186" s="1166" t="s">
        <v>302</v>
      </c>
      <c r="CC186" s="493">
        <f>CC177</f>
        <v>1.3</v>
      </c>
      <c r="CD186" s="1166" t="s">
        <v>636</v>
      </c>
      <c r="CE186" s="768">
        <f>CA186*CC186</f>
        <v>0</v>
      </c>
      <c r="CF186" s="771" t="e">
        <f>100*CE186/CE201</f>
        <v>#DIV/0!</v>
      </c>
      <c r="CH186" s="81">
        <v>10</v>
      </c>
      <c r="CI186" s="1925" t="s">
        <v>646</v>
      </c>
      <c r="CJ186" s="1925"/>
      <c r="CK186" s="1925"/>
      <c r="CL186" s="1925"/>
      <c r="CM186" s="493">
        <f>CO123</f>
        <v>0</v>
      </c>
      <c r="CN186" s="1166" t="s">
        <v>302</v>
      </c>
      <c r="CO186" s="493">
        <f>CO177</f>
        <v>1.3</v>
      </c>
      <c r="CP186" s="1166" t="s">
        <v>636</v>
      </c>
      <c r="CQ186" s="768">
        <f>CM186*CO186</f>
        <v>0</v>
      </c>
      <c r="CR186" s="771" t="e">
        <f>100*CQ186/CQ201</f>
        <v>#DIV/0!</v>
      </c>
      <c r="CT186" s="81">
        <v>10</v>
      </c>
      <c r="CU186" s="1925" t="s">
        <v>646</v>
      </c>
      <c r="CV186" s="1925"/>
      <c r="CW186" s="1925"/>
      <c r="CX186" s="1925"/>
      <c r="CY186" s="493">
        <f>DA123</f>
        <v>0</v>
      </c>
      <c r="CZ186" s="1166" t="s">
        <v>302</v>
      </c>
      <c r="DA186" s="493">
        <f>DA177</f>
        <v>1.3</v>
      </c>
      <c r="DB186" s="1166" t="s">
        <v>636</v>
      </c>
      <c r="DC186" s="768">
        <f>CY186*DA186</f>
        <v>0</v>
      </c>
      <c r="DD186" s="771" t="e">
        <f>100*DC186/DC201</f>
        <v>#DIV/0!</v>
      </c>
      <c r="DF186" s="81">
        <v>10</v>
      </c>
      <c r="DG186" s="1925" t="s">
        <v>646</v>
      </c>
      <c r="DH186" s="1925"/>
      <c r="DI186" s="1925"/>
      <c r="DJ186" s="1925"/>
      <c r="DK186" s="493">
        <f>DM123</f>
        <v>0</v>
      </c>
      <c r="DL186" s="1166" t="s">
        <v>302</v>
      </c>
      <c r="DM186" s="493">
        <f>DM177</f>
        <v>1.3</v>
      </c>
      <c r="DN186" s="1166" t="s">
        <v>636</v>
      </c>
      <c r="DO186" s="768">
        <f>DK186*DM186</f>
        <v>0</v>
      </c>
      <c r="DP186" s="771" t="e">
        <f>100*DO186/DO201</f>
        <v>#DIV/0!</v>
      </c>
      <c r="DR186" s="81">
        <v>10</v>
      </c>
      <c r="DS186" s="1925" t="s">
        <v>646</v>
      </c>
      <c r="DT186" s="1925"/>
      <c r="DU186" s="1925"/>
      <c r="DV186" s="1925"/>
      <c r="DW186" s="493">
        <f>DY123</f>
        <v>0</v>
      </c>
      <c r="DX186" s="1166" t="s">
        <v>302</v>
      </c>
      <c r="DY186" s="493">
        <f>DY177</f>
        <v>1.3</v>
      </c>
      <c r="DZ186" s="1166" t="s">
        <v>636</v>
      </c>
      <c r="EA186" s="768">
        <f>DW186*DY186</f>
        <v>0</v>
      </c>
      <c r="EB186" s="771" t="e">
        <f>100*EA186/EA201</f>
        <v>#DIV/0!</v>
      </c>
      <c r="ED186" s="81">
        <v>10</v>
      </c>
      <c r="EE186" s="1925" t="s">
        <v>646</v>
      </c>
      <c r="EF186" s="1925"/>
      <c r="EG186" s="1925"/>
      <c r="EH186" s="1925"/>
      <c r="EI186" s="493">
        <f>EK123</f>
        <v>0</v>
      </c>
      <c r="EJ186" s="1166" t="s">
        <v>302</v>
      </c>
      <c r="EK186" s="493">
        <f>EK177</f>
        <v>1.3</v>
      </c>
      <c r="EL186" s="1166" t="s">
        <v>636</v>
      </c>
      <c r="EM186" s="768">
        <f>EI186*EK186</f>
        <v>0</v>
      </c>
      <c r="EN186" s="771" t="e">
        <f>100*EM186/EM201</f>
        <v>#DIV/0!</v>
      </c>
      <c r="EP186" s="81">
        <v>10</v>
      </c>
      <c r="EQ186" s="1925" t="s">
        <v>646</v>
      </c>
      <c r="ER186" s="1925"/>
      <c r="ES186" s="1925"/>
      <c r="ET186" s="1925"/>
      <c r="EU186" s="493">
        <f>EW123</f>
        <v>0</v>
      </c>
      <c r="EV186" s="1166" t="s">
        <v>302</v>
      </c>
      <c r="EW186" s="493">
        <f>EW177</f>
        <v>1.3</v>
      </c>
      <c r="EX186" s="1166" t="s">
        <v>636</v>
      </c>
      <c r="EY186" s="768">
        <f>EU186*EW186</f>
        <v>0</v>
      </c>
      <c r="EZ186" s="771" t="e">
        <f>100*EY186/EY201</f>
        <v>#DIV/0!</v>
      </c>
      <c r="FB186" s="81">
        <v>10</v>
      </c>
      <c r="FC186" s="1925" t="s">
        <v>646</v>
      </c>
      <c r="FD186" s="1925"/>
      <c r="FE186" s="1925"/>
      <c r="FF186" s="1925"/>
      <c r="FG186" s="493">
        <f>FI123</f>
        <v>0</v>
      </c>
      <c r="FH186" s="1166" t="s">
        <v>302</v>
      </c>
      <c r="FI186" s="493">
        <f>FI177</f>
        <v>1.3</v>
      </c>
      <c r="FJ186" s="1166" t="s">
        <v>636</v>
      </c>
      <c r="FK186" s="768">
        <f>FG186*FI186</f>
        <v>0</v>
      </c>
      <c r="FL186" s="771" t="e">
        <f>100*FK186/FK201</f>
        <v>#DIV/0!</v>
      </c>
      <c r="FN186" s="81">
        <v>10</v>
      </c>
      <c r="FO186" s="1925" t="s">
        <v>646</v>
      </c>
      <c r="FP186" s="1925"/>
      <c r="FQ186" s="1925"/>
      <c r="FR186" s="1925"/>
      <c r="FS186" s="493">
        <f>FU123</f>
        <v>0</v>
      </c>
      <c r="FT186" s="1166" t="s">
        <v>302</v>
      </c>
      <c r="FU186" s="493">
        <f>FU177</f>
        <v>1.3</v>
      </c>
      <c r="FV186" s="1166" t="s">
        <v>636</v>
      </c>
      <c r="FW186" s="768">
        <f>FS186*FU186</f>
        <v>0</v>
      </c>
      <c r="FX186" s="771" t="e">
        <f>100*FW186/FW201</f>
        <v>#DIV/0!</v>
      </c>
      <c r="FZ186" s="81">
        <v>10</v>
      </c>
      <c r="GA186" s="1925" t="s">
        <v>646</v>
      </c>
      <c r="GB186" s="1925"/>
      <c r="GC186" s="1925"/>
      <c r="GD186" s="1925"/>
      <c r="GE186" s="493">
        <f>GG123</f>
        <v>0</v>
      </c>
      <c r="GF186" s="1166" t="s">
        <v>302</v>
      </c>
      <c r="GG186" s="493">
        <f>GG177</f>
        <v>1.3</v>
      </c>
      <c r="GH186" s="1166" t="s">
        <v>636</v>
      </c>
      <c r="GI186" s="768">
        <f>GE186*GG186</f>
        <v>0</v>
      </c>
      <c r="GJ186" s="771" t="e">
        <f>100*GI186/GI201</f>
        <v>#DIV/0!</v>
      </c>
      <c r="GL186" s="81">
        <v>10</v>
      </c>
      <c r="GM186" s="1925" t="s">
        <v>646</v>
      </c>
      <c r="GN186" s="1925"/>
      <c r="GO186" s="1925"/>
      <c r="GP186" s="1925"/>
      <c r="GQ186" s="493">
        <f>GS123</f>
        <v>0</v>
      </c>
      <c r="GR186" s="1166" t="s">
        <v>302</v>
      </c>
      <c r="GS186" s="493">
        <f>GS177</f>
        <v>1.3</v>
      </c>
      <c r="GT186" s="1166" t="s">
        <v>636</v>
      </c>
      <c r="GU186" s="768">
        <f>GQ186*GS186</f>
        <v>0</v>
      </c>
      <c r="GV186" s="771" t="e">
        <f>100*GU186/GU201</f>
        <v>#DIV/0!</v>
      </c>
    </row>
    <row r="187" spans="2:204" s="1178" customFormat="1" ht="15" customHeight="1">
      <c r="B187" s="81">
        <v>11</v>
      </c>
      <c r="C187" s="1925" t="s">
        <v>647</v>
      </c>
      <c r="D187" s="1925"/>
      <c r="E187" s="1925"/>
      <c r="F187" s="1925"/>
      <c r="G187" s="493">
        <f>I129</f>
        <v>0</v>
      </c>
      <c r="H187" s="1166" t="s">
        <v>302</v>
      </c>
      <c r="I187" s="493">
        <f>I177</f>
        <v>1.3</v>
      </c>
      <c r="J187" s="1166" t="s">
        <v>636</v>
      </c>
      <c r="K187" s="768">
        <f>-G187*I187</f>
        <v>0</v>
      </c>
      <c r="L187" s="771" t="e">
        <f>100*K187/K201</f>
        <v>#DIV/0!</v>
      </c>
      <c r="M187" s="1180"/>
      <c r="N187" s="81">
        <v>11</v>
      </c>
      <c r="O187" s="1925" t="s">
        <v>647</v>
      </c>
      <c r="P187" s="1925"/>
      <c r="Q187" s="1925"/>
      <c r="R187" s="1925"/>
      <c r="S187" s="493">
        <f>U129</f>
        <v>0</v>
      </c>
      <c r="T187" s="1166" t="s">
        <v>302</v>
      </c>
      <c r="U187" s="493">
        <f>U177</f>
        <v>1.3</v>
      </c>
      <c r="V187" s="1166" t="s">
        <v>636</v>
      </c>
      <c r="W187" s="768">
        <f>-S187*U187</f>
        <v>0</v>
      </c>
      <c r="X187" s="771" t="e">
        <f>100*W187/W201</f>
        <v>#DIV/0!</v>
      </c>
      <c r="Z187" s="81">
        <v>11</v>
      </c>
      <c r="AA187" s="2017" t="s">
        <v>647</v>
      </c>
      <c r="AB187" s="2017"/>
      <c r="AC187" s="2017"/>
      <c r="AD187" s="2017"/>
      <c r="AE187" s="493">
        <f>AG129</f>
        <v>0</v>
      </c>
      <c r="AF187" s="1166" t="s">
        <v>302</v>
      </c>
      <c r="AG187" s="493">
        <f>AG177</f>
        <v>1.3</v>
      </c>
      <c r="AH187" s="1166" t="s">
        <v>636</v>
      </c>
      <c r="AI187" s="768">
        <f>-AE187*AG187</f>
        <v>0</v>
      </c>
      <c r="AJ187" s="771" t="e">
        <f>100*AI187/AI201</f>
        <v>#DIV/0!</v>
      </c>
      <c r="AL187" s="81">
        <v>11</v>
      </c>
      <c r="AM187" s="2017" t="s">
        <v>647</v>
      </c>
      <c r="AN187" s="2017"/>
      <c r="AO187" s="2017"/>
      <c r="AP187" s="2017"/>
      <c r="AQ187" s="493">
        <f>AS129</f>
        <v>0</v>
      </c>
      <c r="AR187" s="1166" t="s">
        <v>302</v>
      </c>
      <c r="AS187" s="493">
        <f>AS177</f>
        <v>1.3</v>
      </c>
      <c r="AT187" s="1166" t="s">
        <v>636</v>
      </c>
      <c r="AU187" s="768">
        <f>-AQ187*AS187</f>
        <v>0</v>
      </c>
      <c r="AV187" s="771" t="e">
        <f>100*AU187/AU201</f>
        <v>#DIV/0!</v>
      </c>
      <c r="AX187" s="81">
        <v>11</v>
      </c>
      <c r="AY187" s="1925" t="s">
        <v>647</v>
      </c>
      <c r="AZ187" s="1925"/>
      <c r="BA187" s="1925"/>
      <c r="BB187" s="1925"/>
      <c r="BC187" s="493">
        <f>BE129</f>
        <v>0</v>
      </c>
      <c r="BD187" s="1166" t="s">
        <v>302</v>
      </c>
      <c r="BE187" s="493">
        <f>BE177</f>
        <v>1.3</v>
      </c>
      <c r="BF187" s="1166" t="s">
        <v>636</v>
      </c>
      <c r="BG187" s="768">
        <f>-BC187*BE187</f>
        <v>0</v>
      </c>
      <c r="BH187" s="771" t="e">
        <f>100*BG187/BG201</f>
        <v>#DIV/0!</v>
      </c>
      <c r="BJ187" s="81">
        <v>11</v>
      </c>
      <c r="BK187" s="1925" t="s">
        <v>647</v>
      </c>
      <c r="BL187" s="1925"/>
      <c r="BM187" s="1925"/>
      <c r="BN187" s="1925"/>
      <c r="BO187" s="493">
        <f>BQ129</f>
        <v>0</v>
      </c>
      <c r="BP187" s="1166" t="s">
        <v>302</v>
      </c>
      <c r="BQ187" s="493">
        <f>BQ177</f>
        <v>1.3</v>
      </c>
      <c r="BR187" s="1166" t="s">
        <v>636</v>
      </c>
      <c r="BS187" s="768">
        <f>-BO187*BQ187</f>
        <v>0</v>
      </c>
      <c r="BT187" s="771" t="e">
        <f>100*BS187/BS201</f>
        <v>#DIV/0!</v>
      </c>
      <c r="BV187" s="81">
        <v>11</v>
      </c>
      <c r="BW187" s="1925" t="s">
        <v>647</v>
      </c>
      <c r="BX187" s="1925"/>
      <c r="BY187" s="1925"/>
      <c r="BZ187" s="1925"/>
      <c r="CA187" s="493">
        <f>CC129</f>
        <v>0</v>
      </c>
      <c r="CB187" s="1166" t="s">
        <v>302</v>
      </c>
      <c r="CC187" s="493">
        <f>CC177</f>
        <v>1.3</v>
      </c>
      <c r="CD187" s="1166" t="s">
        <v>636</v>
      </c>
      <c r="CE187" s="768">
        <f>-CA187*CC187</f>
        <v>0</v>
      </c>
      <c r="CF187" s="771" t="e">
        <f>100*CE187/CE201</f>
        <v>#DIV/0!</v>
      </c>
      <c r="CH187" s="81">
        <v>11</v>
      </c>
      <c r="CI187" s="1925" t="s">
        <v>647</v>
      </c>
      <c r="CJ187" s="1925"/>
      <c r="CK187" s="1925"/>
      <c r="CL187" s="1925"/>
      <c r="CM187" s="493">
        <f>CO129</f>
        <v>0</v>
      </c>
      <c r="CN187" s="1166" t="s">
        <v>302</v>
      </c>
      <c r="CO187" s="493">
        <f>CO177</f>
        <v>1.3</v>
      </c>
      <c r="CP187" s="1166" t="s">
        <v>636</v>
      </c>
      <c r="CQ187" s="768">
        <f>-CM187*CO187</f>
        <v>0</v>
      </c>
      <c r="CR187" s="771" t="e">
        <f>100*CQ187/CQ201</f>
        <v>#DIV/0!</v>
      </c>
      <c r="CT187" s="81">
        <v>11</v>
      </c>
      <c r="CU187" s="1925" t="s">
        <v>647</v>
      </c>
      <c r="CV187" s="1925"/>
      <c r="CW187" s="1925"/>
      <c r="CX187" s="1925"/>
      <c r="CY187" s="493">
        <f>DA129</f>
        <v>0</v>
      </c>
      <c r="CZ187" s="1166" t="s">
        <v>302</v>
      </c>
      <c r="DA187" s="493">
        <f>DA177</f>
        <v>1.3</v>
      </c>
      <c r="DB187" s="1166" t="s">
        <v>636</v>
      </c>
      <c r="DC187" s="768">
        <f>-CY187*DA187</f>
        <v>0</v>
      </c>
      <c r="DD187" s="771" t="e">
        <f>100*DC187/DC201</f>
        <v>#DIV/0!</v>
      </c>
      <c r="DF187" s="81">
        <v>11</v>
      </c>
      <c r="DG187" s="1925" t="s">
        <v>647</v>
      </c>
      <c r="DH187" s="1925"/>
      <c r="DI187" s="1925"/>
      <c r="DJ187" s="1925"/>
      <c r="DK187" s="493">
        <f>DM129</f>
        <v>0</v>
      </c>
      <c r="DL187" s="1166" t="s">
        <v>302</v>
      </c>
      <c r="DM187" s="493">
        <f>DM177</f>
        <v>1.3</v>
      </c>
      <c r="DN187" s="1166" t="s">
        <v>636</v>
      </c>
      <c r="DO187" s="768">
        <f>-DK187*DM187</f>
        <v>0</v>
      </c>
      <c r="DP187" s="771" t="e">
        <f>100*DO187/DO201</f>
        <v>#DIV/0!</v>
      </c>
      <c r="DR187" s="81">
        <v>11</v>
      </c>
      <c r="DS187" s="1925" t="s">
        <v>647</v>
      </c>
      <c r="DT187" s="1925"/>
      <c r="DU187" s="1925"/>
      <c r="DV187" s="1925"/>
      <c r="DW187" s="493">
        <f>DY129</f>
        <v>0</v>
      </c>
      <c r="DX187" s="1166" t="s">
        <v>302</v>
      </c>
      <c r="DY187" s="493">
        <f>DY177</f>
        <v>1.3</v>
      </c>
      <c r="DZ187" s="1166" t="s">
        <v>636</v>
      </c>
      <c r="EA187" s="768">
        <f>-DW187*DY187</f>
        <v>0</v>
      </c>
      <c r="EB187" s="771" t="e">
        <f>100*EA187/EA201</f>
        <v>#DIV/0!</v>
      </c>
      <c r="ED187" s="81">
        <v>11</v>
      </c>
      <c r="EE187" s="1925" t="s">
        <v>647</v>
      </c>
      <c r="EF187" s="1925"/>
      <c r="EG187" s="1925"/>
      <c r="EH187" s="1925"/>
      <c r="EI187" s="493">
        <f>EK129</f>
        <v>0</v>
      </c>
      <c r="EJ187" s="1166" t="s">
        <v>302</v>
      </c>
      <c r="EK187" s="493">
        <f>EK177</f>
        <v>1.3</v>
      </c>
      <c r="EL187" s="1166" t="s">
        <v>636</v>
      </c>
      <c r="EM187" s="768">
        <f>-EI187*EK187</f>
        <v>0</v>
      </c>
      <c r="EN187" s="771" t="e">
        <f>100*EM187/EM201</f>
        <v>#DIV/0!</v>
      </c>
      <c r="EP187" s="81">
        <v>11</v>
      </c>
      <c r="EQ187" s="1925" t="s">
        <v>647</v>
      </c>
      <c r="ER187" s="1925"/>
      <c r="ES187" s="1925"/>
      <c r="ET187" s="1925"/>
      <c r="EU187" s="493">
        <f>EW129</f>
        <v>0</v>
      </c>
      <c r="EV187" s="1166" t="s">
        <v>302</v>
      </c>
      <c r="EW187" s="493">
        <f>EW177</f>
        <v>1.3</v>
      </c>
      <c r="EX187" s="1166" t="s">
        <v>636</v>
      </c>
      <c r="EY187" s="768">
        <f>-EU187*EW187</f>
        <v>0</v>
      </c>
      <c r="EZ187" s="771" t="e">
        <f>100*EY187/EY201</f>
        <v>#DIV/0!</v>
      </c>
      <c r="FB187" s="81">
        <v>11</v>
      </c>
      <c r="FC187" s="1925" t="s">
        <v>647</v>
      </c>
      <c r="FD187" s="1925"/>
      <c r="FE187" s="1925"/>
      <c r="FF187" s="1925"/>
      <c r="FG187" s="493">
        <f>FI129</f>
        <v>0</v>
      </c>
      <c r="FH187" s="1166" t="s">
        <v>302</v>
      </c>
      <c r="FI187" s="493">
        <f>FI177</f>
        <v>1.3</v>
      </c>
      <c r="FJ187" s="1166" t="s">
        <v>636</v>
      </c>
      <c r="FK187" s="768">
        <f>FG187*FI187</f>
        <v>0</v>
      </c>
      <c r="FL187" s="771" t="e">
        <f>100*FK187/FK201</f>
        <v>#DIV/0!</v>
      </c>
      <c r="FN187" s="81">
        <v>11</v>
      </c>
      <c r="FO187" s="1925" t="s">
        <v>647</v>
      </c>
      <c r="FP187" s="1925"/>
      <c r="FQ187" s="1925"/>
      <c r="FR187" s="1925"/>
      <c r="FS187" s="493">
        <f>FU129</f>
        <v>0</v>
      </c>
      <c r="FT187" s="1166" t="s">
        <v>302</v>
      </c>
      <c r="FU187" s="493">
        <f>FU177</f>
        <v>1.3</v>
      </c>
      <c r="FV187" s="1166" t="s">
        <v>636</v>
      </c>
      <c r="FW187" s="768">
        <f>-FS187*FU187</f>
        <v>0</v>
      </c>
      <c r="FX187" s="771" t="e">
        <f>100*FW187/FW201</f>
        <v>#DIV/0!</v>
      </c>
      <c r="FZ187" s="81">
        <v>11</v>
      </c>
      <c r="GA187" s="1925" t="s">
        <v>647</v>
      </c>
      <c r="GB187" s="1925"/>
      <c r="GC187" s="1925"/>
      <c r="GD187" s="1925"/>
      <c r="GE187" s="493">
        <f>GG129</f>
        <v>0</v>
      </c>
      <c r="GF187" s="1166" t="s">
        <v>302</v>
      </c>
      <c r="GG187" s="493">
        <f>GG177</f>
        <v>1.3</v>
      </c>
      <c r="GH187" s="1166" t="s">
        <v>636</v>
      </c>
      <c r="GI187" s="768">
        <f>-GE187*GG187</f>
        <v>0</v>
      </c>
      <c r="GJ187" s="771" t="e">
        <f>100*GI187/GI201</f>
        <v>#DIV/0!</v>
      </c>
      <c r="GL187" s="81">
        <v>11</v>
      </c>
      <c r="GM187" s="1925" t="s">
        <v>647</v>
      </c>
      <c r="GN187" s="1925"/>
      <c r="GO187" s="1925"/>
      <c r="GP187" s="1925"/>
      <c r="GQ187" s="493">
        <f>GS129</f>
        <v>0</v>
      </c>
      <c r="GR187" s="1166" t="s">
        <v>302</v>
      </c>
      <c r="GS187" s="493">
        <f>GS177</f>
        <v>1.3</v>
      </c>
      <c r="GT187" s="1166" t="s">
        <v>636</v>
      </c>
      <c r="GU187" s="768">
        <f>-GQ187*GS187</f>
        <v>0</v>
      </c>
      <c r="GV187" s="771" t="e">
        <f>100*GU187/GU201</f>
        <v>#DIV/0!</v>
      </c>
    </row>
    <row r="188" spans="2:204" s="1178" customFormat="1" ht="15" customHeight="1" thickBot="1">
      <c r="B188" s="212">
        <v>12</v>
      </c>
      <c r="C188" s="1946" t="s">
        <v>648</v>
      </c>
      <c r="D188" s="1946"/>
      <c r="E188" s="1946"/>
      <c r="F188" s="1946"/>
      <c r="G188" s="726">
        <f>I130</f>
        <v>0</v>
      </c>
      <c r="H188" s="1191" t="s">
        <v>302</v>
      </c>
      <c r="I188" s="726">
        <f>I182</f>
        <v>0.6</v>
      </c>
      <c r="J188" s="1191" t="s">
        <v>636</v>
      </c>
      <c r="K188" s="722">
        <f>-G188*I188</f>
        <v>0</v>
      </c>
      <c r="L188" s="1162" t="e">
        <f>100*K188/K201</f>
        <v>#DIV/0!</v>
      </c>
      <c r="M188" s="1180"/>
      <c r="N188" s="212">
        <v>12</v>
      </c>
      <c r="O188" s="1946" t="s">
        <v>648</v>
      </c>
      <c r="P188" s="1946"/>
      <c r="Q188" s="1946"/>
      <c r="R188" s="1946"/>
      <c r="S188" s="726">
        <f>U130</f>
        <v>0</v>
      </c>
      <c r="T188" s="1191" t="s">
        <v>302</v>
      </c>
      <c r="U188" s="726">
        <f>U182</f>
        <v>0.6</v>
      </c>
      <c r="V188" s="1191" t="s">
        <v>636</v>
      </c>
      <c r="W188" s="722">
        <f>-S188*U188</f>
        <v>0</v>
      </c>
      <c r="X188" s="1162" t="e">
        <f>100*W188/W201</f>
        <v>#DIV/0!</v>
      </c>
      <c r="Z188" s="212">
        <v>12</v>
      </c>
      <c r="AA188" s="2018" t="s">
        <v>648</v>
      </c>
      <c r="AB188" s="2018"/>
      <c r="AC188" s="2018"/>
      <c r="AD188" s="2018"/>
      <c r="AE188" s="726">
        <f>AG130</f>
        <v>0</v>
      </c>
      <c r="AF188" s="1191" t="s">
        <v>302</v>
      </c>
      <c r="AG188" s="726">
        <f>AG182</f>
        <v>0.6</v>
      </c>
      <c r="AH188" s="1191" t="s">
        <v>636</v>
      </c>
      <c r="AI188" s="722">
        <f>-AE188*AG188</f>
        <v>0</v>
      </c>
      <c r="AJ188" s="1162" t="e">
        <f>100*AI188/AI201</f>
        <v>#DIV/0!</v>
      </c>
      <c r="AL188" s="212">
        <v>12</v>
      </c>
      <c r="AM188" s="2018" t="s">
        <v>648</v>
      </c>
      <c r="AN188" s="2018"/>
      <c r="AO188" s="2018"/>
      <c r="AP188" s="2018"/>
      <c r="AQ188" s="726">
        <f>AS130</f>
        <v>0</v>
      </c>
      <c r="AR188" s="1191" t="s">
        <v>302</v>
      </c>
      <c r="AS188" s="726">
        <f>AS182</f>
        <v>0.6</v>
      </c>
      <c r="AT188" s="1191" t="s">
        <v>636</v>
      </c>
      <c r="AU188" s="722">
        <f>-AQ188*AS188</f>
        <v>0</v>
      </c>
      <c r="AV188" s="1162" t="e">
        <f>100*AU188/AU201</f>
        <v>#DIV/0!</v>
      </c>
      <c r="AX188" s="212">
        <v>12</v>
      </c>
      <c r="AY188" s="1946" t="s">
        <v>648</v>
      </c>
      <c r="AZ188" s="1946"/>
      <c r="BA188" s="1946"/>
      <c r="BB188" s="1946"/>
      <c r="BC188" s="726">
        <f>BE130</f>
        <v>0</v>
      </c>
      <c r="BD188" s="1191" t="s">
        <v>302</v>
      </c>
      <c r="BE188" s="726">
        <f>BE182</f>
        <v>0.6</v>
      </c>
      <c r="BF188" s="1191" t="s">
        <v>636</v>
      </c>
      <c r="BG188" s="722">
        <f>-BC188*BE188</f>
        <v>0</v>
      </c>
      <c r="BH188" s="1162" t="e">
        <f>100*BG188/BG201</f>
        <v>#DIV/0!</v>
      </c>
      <c r="BJ188" s="212">
        <v>12</v>
      </c>
      <c r="BK188" s="1946" t="s">
        <v>648</v>
      </c>
      <c r="BL188" s="1946"/>
      <c r="BM188" s="1946"/>
      <c r="BN188" s="1946"/>
      <c r="BO188" s="726">
        <f>BQ130</f>
        <v>0</v>
      </c>
      <c r="BP188" s="1191" t="s">
        <v>302</v>
      </c>
      <c r="BQ188" s="726">
        <f>BQ182</f>
        <v>0.6</v>
      </c>
      <c r="BR188" s="1191" t="s">
        <v>636</v>
      </c>
      <c r="BS188" s="722">
        <f>-BO188*BQ188</f>
        <v>0</v>
      </c>
      <c r="BT188" s="1162" t="e">
        <f>100*BS188/BS201</f>
        <v>#DIV/0!</v>
      </c>
      <c r="BV188" s="212">
        <v>12</v>
      </c>
      <c r="BW188" s="1946" t="s">
        <v>648</v>
      </c>
      <c r="BX188" s="1946"/>
      <c r="BY188" s="1946"/>
      <c r="BZ188" s="1946"/>
      <c r="CA188" s="726">
        <f>CC130</f>
        <v>0</v>
      </c>
      <c r="CB188" s="1191" t="s">
        <v>302</v>
      </c>
      <c r="CC188" s="726">
        <f>CC182</f>
        <v>0.6</v>
      </c>
      <c r="CD188" s="1191" t="s">
        <v>636</v>
      </c>
      <c r="CE188" s="722">
        <f>-CA188*CC188</f>
        <v>0</v>
      </c>
      <c r="CF188" s="1162" t="e">
        <f>100*CE188/CE201</f>
        <v>#DIV/0!</v>
      </c>
      <c r="CH188" s="212">
        <v>12</v>
      </c>
      <c r="CI188" s="1946" t="s">
        <v>648</v>
      </c>
      <c r="CJ188" s="1946"/>
      <c r="CK188" s="1946"/>
      <c r="CL188" s="1946"/>
      <c r="CM188" s="726">
        <f>CO130</f>
        <v>0</v>
      </c>
      <c r="CN188" s="1191" t="s">
        <v>302</v>
      </c>
      <c r="CO188" s="726">
        <f>CO182</f>
        <v>0.6</v>
      </c>
      <c r="CP188" s="1191" t="s">
        <v>636</v>
      </c>
      <c r="CQ188" s="722">
        <f>-CM188*CO188</f>
        <v>0</v>
      </c>
      <c r="CR188" s="1162" t="e">
        <f>100*CQ188/CQ201</f>
        <v>#DIV/0!</v>
      </c>
      <c r="CT188" s="212">
        <v>12</v>
      </c>
      <c r="CU188" s="1946" t="s">
        <v>648</v>
      </c>
      <c r="CV188" s="1946"/>
      <c r="CW188" s="1946"/>
      <c r="CX188" s="1946"/>
      <c r="CY188" s="726">
        <f>DA130</f>
        <v>0</v>
      </c>
      <c r="CZ188" s="1191" t="s">
        <v>302</v>
      </c>
      <c r="DA188" s="726">
        <f>DA182</f>
        <v>0.6</v>
      </c>
      <c r="DB188" s="1191" t="s">
        <v>636</v>
      </c>
      <c r="DC188" s="722">
        <f>-CY188*DA188</f>
        <v>0</v>
      </c>
      <c r="DD188" s="1162" t="e">
        <f>100*DC188/DC201</f>
        <v>#DIV/0!</v>
      </c>
      <c r="DF188" s="212">
        <v>12</v>
      </c>
      <c r="DG188" s="1946" t="s">
        <v>648</v>
      </c>
      <c r="DH188" s="1946"/>
      <c r="DI188" s="1946"/>
      <c r="DJ188" s="1946"/>
      <c r="DK188" s="726">
        <f>DM130</f>
        <v>0</v>
      </c>
      <c r="DL188" s="1191" t="s">
        <v>302</v>
      </c>
      <c r="DM188" s="726">
        <f>DM182</f>
        <v>0.6</v>
      </c>
      <c r="DN188" s="1191" t="s">
        <v>636</v>
      </c>
      <c r="DO188" s="722">
        <f>-DK188*DM188</f>
        <v>0</v>
      </c>
      <c r="DP188" s="1162" t="e">
        <f>100*DO188/DO201</f>
        <v>#DIV/0!</v>
      </c>
      <c r="DR188" s="212">
        <v>12</v>
      </c>
      <c r="DS188" s="1946" t="s">
        <v>648</v>
      </c>
      <c r="DT188" s="1946"/>
      <c r="DU188" s="1946"/>
      <c r="DV188" s="1946"/>
      <c r="DW188" s="726">
        <f>DY130</f>
        <v>0</v>
      </c>
      <c r="DX188" s="1191" t="s">
        <v>302</v>
      </c>
      <c r="DY188" s="726">
        <f>DY182</f>
        <v>0.6</v>
      </c>
      <c r="DZ188" s="1191" t="s">
        <v>636</v>
      </c>
      <c r="EA188" s="722">
        <f>-DW188*DY188</f>
        <v>0</v>
      </c>
      <c r="EB188" s="1162" t="e">
        <f>100*EA188/EA201</f>
        <v>#DIV/0!</v>
      </c>
      <c r="ED188" s="212">
        <v>12</v>
      </c>
      <c r="EE188" s="1946" t="s">
        <v>648</v>
      </c>
      <c r="EF188" s="1946"/>
      <c r="EG188" s="1946"/>
      <c r="EH188" s="1946"/>
      <c r="EI188" s="726">
        <f>EK130</f>
        <v>0</v>
      </c>
      <c r="EJ188" s="1191" t="s">
        <v>302</v>
      </c>
      <c r="EK188" s="726">
        <f>EK182</f>
        <v>0.6</v>
      </c>
      <c r="EL188" s="1191" t="s">
        <v>636</v>
      </c>
      <c r="EM188" s="722">
        <f>-EI188*EK188</f>
        <v>0</v>
      </c>
      <c r="EN188" s="1162" t="e">
        <f>100*EM188/EM201</f>
        <v>#DIV/0!</v>
      </c>
      <c r="EP188" s="212">
        <v>12</v>
      </c>
      <c r="EQ188" s="1946" t="s">
        <v>648</v>
      </c>
      <c r="ER188" s="1946"/>
      <c r="ES188" s="1946"/>
      <c r="ET188" s="1946"/>
      <c r="EU188" s="726">
        <f>EW130</f>
        <v>0</v>
      </c>
      <c r="EV188" s="1191" t="s">
        <v>302</v>
      </c>
      <c r="EW188" s="726">
        <f>EW182</f>
        <v>0.6</v>
      </c>
      <c r="EX188" s="1191" t="s">
        <v>636</v>
      </c>
      <c r="EY188" s="722">
        <f>-EU188*EW188</f>
        <v>0</v>
      </c>
      <c r="EZ188" s="1162" t="e">
        <f>100*EY188/EY201</f>
        <v>#DIV/0!</v>
      </c>
      <c r="FB188" s="212">
        <v>12</v>
      </c>
      <c r="FC188" s="1946" t="s">
        <v>648</v>
      </c>
      <c r="FD188" s="1946"/>
      <c r="FE188" s="1946"/>
      <c r="FF188" s="1946"/>
      <c r="FG188" s="726">
        <f>FI130</f>
        <v>0</v>
      </c>
      <c r="FH188" s="1191" t="s">
        <v>302</v>
      </c>
      <c r="FI188" s="726">
        <f>FI182</f>
        <v>0.6</v>
      </c>
      <c r="FJ188" s="1191" t="s">
        <v>636</v>
      </c>
      <c r="FK188" s="722">
        <f>FG188*FI188</f>
        <v>0</v>
      </c>
      <c r="FL188" s="1162" t="e">
        <f>100*FK188/FK201</f>
        <v>#DIV/0!</v>
      </c>
      <c r="FN188" s="212">
        <v>12</v>
      </c>
      <c r="FO188" s="1946" t="s">
        <v>648</v>
      </c>
      <c r="FP188" s="1946"/>
      <c r="FQ188" s="1946"/>
      <c r="FR188" s="1946"/>
      <c r="FS188" s="726">
        <f>FU130</f>
        <v>0</v>
      </c>
      <c r="FT188" s="1191" t="s">
        <v>302</v>
      </c>
      <c r="FU188" s="726">
        <f>FU182</f>
        <v>0.6</v>
      </c>
      <c r="FV188" s="1191" t="s">
        <v>636</v>
      </c>
      <c r="FW188" s="722">
        <f>-FS188*FU188</f>
        <v>0</v>
      </c>
      <c r="FX188" s="1162" t="e">
        <f>100*FW188/FW201</f>
        <v>#DIV/0!</v>
      </c>
      <c r="FZ188" s="212">
        <v>12</v>
      </c>
      <c r="GA188" s="1946" t="s">
        <v>648</v>
      </c>
      <c r="GB188" s="1946"/>
      <c r="GC188" s="1946"/>
      <c r="GD188" s="1946"/>
      <c r="GE188" s="726">
        <f>GG130</f>
        <v>0</v>
      </c>
      <c r="GF188" s="1191" t="s">
        <v>302</v>
      </c>
      <c r="GG188" s="726">
        <f>GG182</f>
        <v>0.6</v>
      </c>
      <c r="GH188" s="1191" t="s">
        <v>636</v>
      </c>
      <c r="GI188" s="722">
        <f>-GE188*GG188</f>
        <v>0</v>
      </c>
      <c r="GJ188" s="1162" t="e">
        <f>100*GI188/GI201</f>
        <v>#DIV/0!</v>
      </c>
      <c r="GL188" s="212">
        <v>12</v>
      </c>
      <c r="GM188" s="1946" t="s">
        <v>648</v>
      </c>
      <c r="GN188" s="1946"/>
      <c r="GO188" s="1946"/>
      <c r="GP188" s="1946"/>
      <c r="GQ188" s="726">
        <f>GS130</f>
        <v>0</v>
      </c>
      <c r="GR188" s="1191" t="s">
        <v>302</v>
      </c>
      <c r="GS188" s="726">
        <f>GS182</f>
        <v>0.6</v>
      </c>
      <c r="GT188" s="1191" t="s">
        <v>636</v>
      </c>
      <c r="GU188" s="722">
        <f>-GQ188*GS188</f>
        <v>0</v>
      </c>
      <c r="GV188" s="1162" t="e">
        <f>100*GU188/GU201</f>
        <v>#DIV/0!</v>
      </c>
    </row>
    <row r="189" spans="2:204" s="1178" customFormat="1" ht="15" customHeight="1" thickBot="1">
      <c r="B189" s="84"/>
      <c r="C189" s="1809" t="s">
        <v>649</v>
      </c>
      <c r="D189" s="1810"/>
      <c r="E189" s="1810"/>
      <c r="F189" s="1810"/>
      <c r="G189" s="1810"/>
      <c r="H189" s="1810"/>
      <c r="I189" s="1810"/>
      <c r="J189" s="1811"/>
      <c r="K189" s="972" t="e">
        <f>SUM(K175:K188)</f>
        <v>#DIV/0!</v>
      </c>
      <c r="L189" s="857" t="e">
        <f>100*K189/K201</f>
        <v>#DIV/0!</v>
      </c>
      <c r="M189" s="1180"/>
      <c r="N189" s="69"/>
      <c r="O189" s="1809" t="s">
        <v>649</v>
      </c>
      <c r="P189" s="1810"/>
      <c r="Q189" s="1810"/>
      <c r="R189" s="1810"/>
      <c r="S189" s="1810"/>
      <c r="T189" s="1810"/>
      <c r="U189" s="1810"/>
      <c r="V189" s="1811"/>
      <c r="W189" s="972" t="e">
        <f>SUM(W175:W188)</f>
        <v>#DIV/0!</v>
      </c>
      <c r="X189" s="857" t="e">
        <f>100*W189/W201</f>
        <v>#DIV/0!</v>
      </c>
      <c r="Z189" s="69"/>
      <c r="AA189" s="1809" t="s">
        <v>649</v>
      </c>
      <c r="AB189" s="1810"/>
      <c r="AC189" s="1810"/>
      <c r="AD189" s="1810"/>
      <c r="AE189" s="1810"/>
      <c r="AF189" s="1810"/>
      <c r="AG189" s="1810"/>
      <c r="AH189" s="1811"/>
      <c r="AI189" s="972" t="e">
        <f>SUM(AI175:AI188)</f>
        <v>#DIV/0!</v>
      </c>
      <c r="AJ189" s="857" t="e">
        <f>100*AI189/AI201</f>
        <v>#DIV/0!</v>
      </c>
      <c r="AL189" s="69"/>
      <c r="AM189" s="1809" t="s">
        <v>649</v>
      </c>
      <c r="AN189" s="1810"/>
      <c r="AO189" s="1810"/>
      <c r="AP189" s="1810"/>
      <c r="AQ189" s="1810"/>
      <c r="AR189" s="1810"/>
      <c r="AS189" s="1810"/>
      <c r="AT189" s="1811"/>
      <c r="AU189" s="972" t="e">
        <f>SUM(AU175:AU188)</f>
        <v>#DIV/0!</v>
      </c>
      <c r="AV189" s="857" t="e">
        <f>100*AU189/AU201</f>
        <v>#DIV/0!</v>
      </c>
      <c r="AX189" s="69"/>
      <c r="AY189" s="1809" t="s">
        <v>649</v>
      </c>
      <c r="AZ189" s="1810"/>
      <c r="BA189" s="1810"/>
      <c r="BB189" s="1810"/>
      <c r="BC189" s="1810"/>
      <c r="BD189" s="1810"/>
      <c r="BE189" s="1810"/>
      <c r="BF189" s="1811"/>
      <c r="BG189" s="972" t="e">
        <f>SUM(BG175:BG188)</f>
        <v>#DIV/0!</v>
      </c>
      <c r="BH189" s="857" t="e">
        <f>100*BG189/BG201</f>
        <v>#DIV/0!</v>
      </c>
      <c r="BJ189" s="69"/>
      <c r="BK189" s="1822" t="s">
        <v>649</v>
      </c>
      <c r="BL189" s="1823"/>
      <c r="BM189" s="1823"/>
      <c r="BN189" s="1823"/>
      <c r="BO189" s="1823"/>
      <c r="BP189" s="1823"/>
      <c r="BQ189" s="1823"/>
      <c r="BR189" s="1824"/>
      <c r="BS189" s="972" t="e">
        <f>SUM(BS175:BS188)</f>
        <v>#DIV/0!</v>
      </c>
      <c r="BT189" s="857" t="e">
        <f>100*BS189/BS201</f>
        <v>#DIV/0!</v>
      </c>
      <c r="BV189" s="69"/>
      <c r="BW189" s="1809" t="s">
        <v>649</v>
      </c>
      <c r="BX189" s="1810"/>
      <c r="BY189" s="1810"/>
      <c r="BZ189" s="1810"/>
      <c r="CA189" s="1810"/>
      <c r="CB189" s="1810"/>
      <c r="CC189" s="1810"/>
      <c r="CD189" s="1811"/>
      <c r="CE189" s="972" t="e">
        <f>SUM(CE175:CE188)</f>
        <v>#DIV/0!</v>
      </c>
      <c r="CF189" s="857" t="e">
        <f>100*CE189/CE201</f>
        <v>#DIV/0!</v>
      </c>
      <c r="CH189" s="69"/>
      <c r="CI189" s="1809" t="s">
        <v>649</v>
      </c>
      <c r="CJ189" s="1810"/>
      <c r="CK189" s="1810"/>
      <c r="CL189" s="1810"/>
      <c r="CM189" s="1810"/>
      <c r="CN189" s="1810"/>
      <c r="CO189" s="1810"/>
      <c r="CP189" s="1811"/>
      <c r="CQ189" s="972" t="e">
        <f>SUM(CQ175:CQ188)</f>
        <v>#DIV/0!</v>
      </c>
      <c r="CR189" s="857" t="e">
        <f>100*CQ189/CQ201</f>
        <v>#DIV/0!</v>
      </c>
      <c r="CT189" s="69"/>
      <c r="CU189" s="1809" t="s">
        <v>649</v>
      </c>
      <c r="CV189" s="1810"/>
      <c r="CW189" s="1810"/>
      <c r="CX189" s="1810"/>
      <c r="CY189" s="1810"/>
      <c r="CZ189" s="1810"/>
      <c r="DA189" s="1810"/>
      <c r="DB189" s="1811"/>
      <c r="DC189" s="972" t="e">
        <f>SUM(DC175:DC188)</f>
        <v>#DIV/0!</v>
      </c>
      <c r="DD189" s="857" t="e">
        <f>100*DC189/DC201</f>
        <v>#DIV/0!</v>
      </c>
      <c r="DF189" s="69"/>
      <c r="DG189" s="1809" t="s">
        <v>649</v>
      </c>
      <c r="DH189" s="1810"/>
      <c r="DI189" s="1810"/>
      <c r="DJ189" s="1810"/>
      <c r="DK189" s="1810"/>
      <c r="DL189" s="1810"/>
      <c r="DM189" s="1810"/>
      <c r="DN189" s="1811"/>
      <c r="DO189" s="972" t="e">
        <f>SUM(DO175:DO188)</f>
        <v>#DIV/0!</v>
      </c>
      <c r="DP189" s="857" t="e">
        <f>100*DO189/DO201</f>
        <v>#DIV/0!</v>
      </c>
      <c r="DR189" s="69"/>
      <c r="DS189" s="1809" t="s">
        <v>649</v>
      </c>
      <c r="DT189" s="1810"/>
      <c r="DU189" s="1810"/>
      <c r="DV189" s="1810"/>
      <c r="DW189" s="1810"/>
      <c r="DX189" s="1810"/>
      <c r="DY189" s="1810"/>
      <c r="DZ189" s="1811"/>
      <c r="EA189" s="972" t="e">
        <f>SUM(EA175:EA188)</f>
        <v>#DIV/0!</v>
      </c>
      <c r="EB189" s="857" t="e">
        <f>100*EA189/EA201</f>
        <v>#DIV/0!</v>
      </c>
      <c r="ED189" s="69"/>
      <c r="EE189" s="1809" t="s">
        <v>649</v>
      </c>
      <c r="EF189" s="1810"/>
      <c r="EG189" s="1810"/>
      <c r="EH189" s="1810"/>
      <c r="EI189" s="1810"/>
      <c r="EJ189" s="1810"/>
      <c r="EK189" s="1810"/>
      <c r="EL189" s="1811"/>
      <c r="EM189" s="972" t="e">
        <f>SUM(EM175:EM188)</f>
        <v>#DIV/0!</v>
      </c>
      <c r="EN189" s="857" t="e">
        <f>100*EM189/EM201</f>
        <v>#DIV/0!</v>
      </c>
      <c r="EP189" s="69"/>
      <c r="EQ189" s="1809" t="s">
        <v>649</v>
      </c>
      <c r="ER189" s="1810"/>
      <c r="ES189" s="1810"/>
      <c r="ET189" s="1810"/>
      <c r="EU189" s="1810"/>
      <c r="EV189" s="1810"/>
      <c r="EW189" s="1810"/>
      <c r="EX189" s="1811"/>
      <c r="EY189" s="972" t="e">
        <f>SUM(EY175:EY188)</f>
        <v>#DIV/0!</v>
      </c>
      <c r="EZ189" s="857" t="e">
        <f>100*EY189/EY201</f>
        <v>#DIV/0!</v>
      </c>
      <c r="FB189" s="69"/>
      <c r="FC189" s="1809" t="s">
        <v>649</v>
      </c>
      <c r="FD189" s="1810"/>
      <c r="FE189" s="1810"/>
      <c r="FF189" s="1810"/>
      <c r="FG189" s="1810"/>
      <c r="FH189" s="1810"/>
      <c r="FI189" s="1810"/>
      <c r="FJ189" s="1811"/>
      <c r="FK189" s="972" t="e">
        <f>SUM(FK175:FK188)</f>
        <v>#DIV/0!</v>
      </c>
      <c r="FL189" s="857" t="e">
        <f>100*FK189/FK201</f>
        <v>#DIV/0!</v>
      </c>
      <c r="FN189" s="69"/>
      <c r="FO189" s="1809" t="s">
        <v>649</v>
      </c>
      <c r="FP189" s="1810"/>
      <c r="FQ189" s="1810"/>
      <c r="FR189" s="1810"/>
      <c r="FS189" s="1810"/>
      <c r="FT189" s="1810"/>
      <c r="FU189" s="1810"/>
      <c r="FV189" s="1811"/>
      <c r="FW189" s="972" t="e">
        <f>SUM(FW175:FW188)</f>
        <v>#DIV/0!</v>
      </c>
      <c r="FX189" s="857" t="e">
        <f>100*FW189/FW201</f>
        <v>#DIV/0!</v>
      </c>
      <c r="FZ189" s="69"/>
      <c r="GA189" s="1809" t="s">
        <v>649</v>
      </c>
      <c r="GB189" s="1810"/>
      <c r="GC189" s="1810"/>
      <c r="GD189" s="1810"/>
      <c r="GE189" s="1810"/>
      <c r="GF189" s="1810"/>
      <c r="GG189" s="1810"/>
      <c r="GH189" s="1811"/>
      <c r="GI189" s="972" t="e">
        <f>SUM(GI175:GI188)</f>
        <v>#DIV/0!</v>
      </c>
      <c r="GJ189" s="857" t="e">
        <f>100*GI189/GI201</f>
        <v>#DIV/0!</v>
      </c>
      <c r="GL189" s="69"/>
      <c r="GM189" s="1809" t="s">
        <v>649</v>
      </c>
      <c r="GN189" s="1810"/>
      <c r="GO189" s="1810"/>
      <c r="GP189" s="1810"/>
      <c r="GQ189" s="1810"/>
      <c r="GR189" s="1810"/>
      <c r="GS189" s="1810"/>
      <c r="GT189" s="1811"/>
      <c r="GU189" s="972" t="e">
        <f>SUM(GU175:GU188)</f>
        <v>#DIV/0!</v>
      </c>
      <c r="GV189" s="857" t="e">
        <f>100*GU189/GU201</f>
        <v>#DIV/0!</v>
      </c>
    </row>
    <row r="190" spans="2:204" s="1178" customFormat="1" ht="15" customHeight="1" thickBot="1">
      <c r="B190" s="842"/>
      <c r="C190" s="1187"/>
      <c r="D190" s="1187"/>
      <c r="E190" s="1187"/>
      <c r="F190" s="1187"/>
      <c r="G190" s="1187"/>
      <c r="H190" s="1187"/>
      <c r="I190" s="1187"/>
      <c r="J190" s="1187"/>
      <c r="K190" s="1187"/>
      <c r="L190" s="1187"/>
      <c r="M190" s="1180"/>
      <c r="N190" s="417"/>
      <c r="O190" s="1187"/>
      <c r="P190" s="1187"/>
      <c r="Q190" s="1187"/>
      <c r="R190" s="1187"/>
      <c r="S190" s="1187"/>
      <c r="T190" s="1187"/>
      <c r="U190" s="1187"/>
      <c r="V190" s="1187"/>
      <c r="W190" s="1187"/>
      <c r="X190" s="1187"/>
      <c r="Z190" s="417"/>
      <c r="AA190" s="1187"/>
      <c r="AB190" s="1187"/>
      <c r="AC190" s="1187"/>
      <c r="AD190" s="1187"/>
      <c r="AE190" s="1187"/>
      <c r="AF190" s="1187"/>
      <c r="AG190" s="1187"/>
      <c r="AH190" s="1187"/>
      <c r="AI190" s="1187"/>
      <c r="AJ190" s="1187"/>
      <c r="AL190" s="417"/>
      <c r="AM190" s="1187"/>
      <c r="AN190" s="1187"/>
      <c r="AO190" s="1187"/>
      <c r="AP190" s="1187"/>
      <c r="AQ190" s="1187"/>
      <c r="AR190" s="1187"/>
      <c r="AS190" s="1187"/>
      <c r="AT190" s="1187"/>
      <c r="AU190" s="1187"/>
      <c r="AV190" s="1187"/>
      <c r="AX190" s="417"/>
      <c r="AY190" s="608"/>
      <c r="AZ190" s="1187"/>
      <c r="BA190" s="1187"/>
      <c r="BB190" s="1187"/>
      <c r="BC190" s="1187"/>
      <c r="BD190" s="1187"/>
      <c r="BE190" s="1187"/>
      <c r="BF190" s="1187"/>
      <c r="BG190" s="1187"/>
      <c r="BH190" s="1187"/>
      <c r="BJ190" s="417"/>
      <c r="BK190" s="608"/>
      <c r="BL190" s="1187"/>
      <c r="BM190" s="1187"/>
      <c r="BN190" s="1187"/>
      <c r="BO190" s="1187"/>
      <c r="BP190" s="1187"/>
      <c r="BQ190" s="1187"/>
      <c r="BR190" s="1187"/>
      <c r="BS190" s="1187"/>
      <c r="BT190" s="1187"/>
      <c r="BV190" s="417"/>
      <c r="BW190" s="1187"/>
      <c r="BX190" s="1187"/>
      <c r="BY190" s="1187"/>
      <c r="BZ190" s="1187"/>
      <c r="CA190" s="1187"/>
      <c r="CB190" s="1187"/>
      <c r="CC190" s="1187"/>
      <c r="CD190" s="1187"/>
      <c r="CE190" s="1187"/>
      <c r="CF190" s="1187"/>
      <c r="CH190" s="417"/>
      <c r="CI190" s="1187"/>
      <c r="CJ190" s="1187"/>
      <c r="CK190" s="1187"/>
      <c r="CL190" s="1187"/>
      <c r="CM190" s="1187"/>
      <c r="CN190" s="1187"/>
      <c r="CO190" s="1187"/>
      <c r="CP190" s="1187"/>
      <c r="CQ190" s="1187"/>
      <c r="CR190" s="1187"/>
      <c r="CT190" s="417"/>
      <c r="CU190" s="1187"/>
      <c r="CV190" s="1187"/>
      <c r="CW190" s="1187"/>
      <c r="CX190" s="1187"/>
      <c r="CY190" s="1187"/>
      <c r="CZ190" s="1187"/>
      <c r="DA190" s="1187"/>
      <c r="DB190" s="1187"/>
      <c r="DC190" s="1187"/>
      <c r="DD190" s="1187"/>
      <c r="DF190" s="417"/>
      <c r="DG190" s="1187"/>
      <c r="DH190" s="1187"/>
      <c r="DI190" s="1187"/>
      <c r="DJ190" s="1187"/>
      <c r="DK190" s="1187"/>
      <c r="DL190" s="1187"/>
      <c r="DM190" s="1187"/>
      <c r="DN190" s="1187"/>
      <c r="DO190" s="1187"/>
      <c r="DP190" s="1187"/>
      <c r="DR190" s="417"/>
      <c r="DS190" s="1187"/>
      <c r="DT190" s="1187"/>
      <c r="DU190" s="1187"/>
      <c r="DV190" s="1187"/>
      <c r="DW190" s="1187"/>
      <c r="DX190" s="1187"/>
      <c r="DY190" s="1187"/>
      <c r="DZ190" s="1187"/>
      <c r="EA190" s="1187"/>
      <c r="EB190" s="1187"/>
      <c r="ED190" s="417"/>
      <c r="EE190" s="1187"/>
      <c r="EF190" s="1187"/>
      <c r="EG190" s="1187"/>
      <c r="EH190" s="1187"/>
      <c r="EI190" s="1187"/>
      <c r="EJ190" s="1187"/>
      <c r="EK190" s="1187"/>
      <c r="EL190" s="1187"/>
      <c r="EM190" s="1187"/>
      <c r="EN190" s="1187"/>
      <c r="EP190" s="417"/>
      <c r="EQ190" s="1187"/>
      <c r="ER190" s="1187"/>
      <c r="ES190" s="1187"/>
      <c r="ET190" s="1187"/>
      <c r="EU190" s="1187"/>
      <c r="EV190" s="1187"/>
      <c r="EW190" s="1187"/>
      <c r="EX190" s="1187"/>
      <c r="EY190" s="1187"/>
      <c r="EZ190" s="1187"/>
      <c r="FB190" s="417"/>
      <c r="FC190" s="1187"/>
      <c r="FD190" s="1187"/>
      <c r="FE190" s="1187"/>
      <c r="FF190" s="1187"/>
      <c r="FG190" s="1187"/>
      <c r="FH190" s="1187"/>
      <c r="FI190" s="1187"/>
      <c r="FJ190" s="1187"/>
      <c r="FK190" s="1187"/>
      <c r="FL190" s="1187"/>
      <c r="FN190" s="417"/>
      <c r="FO190" s="1187"/>
      <c r="FP190" s="1187"/>
      <c r="FQ190" s="1187"/>
      <c r="FR190" s="1187"/>
      <c r="FS190" s="1187"/>
      <c r="FT190" s="1187"/>
      <c r="FU190" s="1187"/>
      <c r="FV190" s="1187"/>
      <c r="FW190" s="1187"/>
      <c r="FX190" s="1187"/>
      <c r="FZ190" s="417"/>
      <c r="GA190" s="1187"/>
      <c r="GB190" s="1187"/>
      <c r="GC190" s="1187"/>
      <c r="GD190" s="1187"/>
      <c r="GE190" s="1187"/>
      <c r="GF190" s="1187"/>
      <c r="GG190" s="1187"/>
      <c r="GH190" s="1187"/>
      <c r="GI190" s="1187"/>
      <c r="GJ190" s="1187"/>
      <c r="GL190" s="417"/>
      <c r="GM190" s="1187"/>
      <c r="GN190" s="1187"/>
      <c r="GO190" s="1187"/>
      <c r="GP190" s="1187"/>
      <c r="GQ190" s="1187"/>
      <c r="GR190" s="1187"/>
      <c r="GS190" s="1187"/>
      <c r="GT190" s="1187"/>
      <c r="GU190" s="1187"/>
      <c r="GV190" s="1187"/>
    </row>
    <row r="191" spans="2:204" s="1178" customFormat="1" ht="15" customHeight="1" thickBot="1">
      <c r="B191" s="71" t="s">
        <v>650</v>
      </c>
      <c r="C191" s="1873" t="s">
        <v>651</v>
      </c>
      <c r="D191" s="1873"/>
      <c r="E191" s="1874"/>
      <c r="F191" s="1874"/>
      <c r="G191" s="1874"/>
      <c r="H191" s="1875"/>
      <c r="I191" s="1243" t="s">
        <v>629</v>
      </c>
      <c r="J191" s="1244" t="s">
        <v>630</v>
      </c>
      <c r="K191" s="1245" t="s">
        <v>631</v>
      </c>
      <c r="L191" s="1242" t="s">
        <v>119</v>
      </c>
      <c r="M191" s="1180"/>
      <c r="N191" s="351" t="s">
        <v>650</v>
      </c>
      <c r="O191" s="1873" t="s">
        <v>651</v>
      </c>
      <c r="P191" s="1873"/>
      <c r="Q191" s="1874"/>
      <c r="R191" s="1874"/>
      <c r="S191" s="1874"/>
      <c r="T191" s="1875"/>
      <c r="U191" s="1243" t="s">
        <v>629</v>
      </c>
      <c r="V191" s="1244" t="s">
        <v>630</v>
      </c>
      <c r="W191" s="1245" t="s">
        <v>631</v>
      </c>
      <c r="X191" s="1242" t="s">
        <v>119</v>
      </c>
      <c r="Z191" s="351" t="s">
        <v>650</v>
      </c>
      <c r="AA191" s="1873" t="s">
        <v>651</v>
      </c>
      <c r="AB191" s="1873"/>
      <c r="AC191" s="1874"/>
      <c r="AD191" s="1874"/>
      <c r="AE191" s="1874"/>
      <c r="AF191" s="1875"/>
      <c r="AG191" s="1243" t="s">
        <v>629</v>
      </c>
      <c r="AH191" s="1244" t="s">
        <v>630</v>
      </c>
      <c r="AI191" s="1245" t="s">
        <v>631</v>
      </c>
      <c r="AJ191" s="1242" t="s">
        <v>119</v>
      </c>
      <c r="AL191" s="351" t="s">
        <v>650</v>
      </c>
      <c r="AM191" s="1873" t="s">
        <v>651</v>
      </c>
      <c r="AN191" s="1873"/>
      <c r="AO191" s="1874"/>
      <c r="AP191" s="1874"/>
      <c r="AQ191" s="1874"/>
      <c r="AR191" s="1875"/>
      <c r="AS191" s="1243" t="s">
        <v>629</v>
      </c>
      <c r="AT191" s="1244" t="s">
        <v>630</v>
      </c>
      <c r="AU191" s="1245" t="s">
        <v>631</v>
      </c>
      <c r="AV191" s="1242" t="s">
        <v>119</v>
      </c>
      <c r="AX191" s="351" t="s">
        <v>650</v>
      </c>
      <c r="AY191" s="1873" t="s">
        <v>651</v>
      </c>
      <c r="AZ191" s="1873"/>
      <c r="BA191" s="1874"/>
      <c r="BB191" s="1874"/>
      <c r="BC191" s="1874"/>
      <c r="BD191" s="1875"/>
      <c r="BE191" s="1243" t="s">
        <v>629</v>
      </c>
      <c r="BF191" s="1244" t="s">
        <v>630</v>
      </c>
      <c r="BG191" s="1245" t="s">
        <v>631</v>
      </c>
      <c r="BH191" s="1242" t="s">
        <v>119</v>
      </c>
      <c r="BJ191" s="351" t="s">
        <v>650</v>
      </c>
      <c r="BK191" s="1873" t="s">
        <v>651</v>
      </c>
      <c r="BL191" s="1873"/>
      <c r="BM191" s="1874"/>
      <c r="BN191" s="1874"/>
      <c r="BO191" s="1874"/>
      <c r="BP191" s="1875"/>
      <c r="BQ191" s="1243" t="s">
        <v>629</v>
      </c>
      <c r="BR191" s="1244" t="s">
        <v>630</v>
      </c>
      <c r="BS191" s="1245" t="s">
        <v>631</v>
      </c>
      <c r="BT191" s="1242" t="s">
        <v>119</v>
      </c>
      <c r="BV191" s="351" t="s">
        <v>650</v>
      </c>
      <c r="BW191" s="1873" t="s">
        <v>651</v>
      </c>
      <c r="BX191" s="1873"/>
      <c r="BY191" s="1874"/>
      <c r="BZ191" s="1874"/>
      <c r="CA191" s="1874"/>
      <c r="CB191" s="1875"/>
      <c r="CC191" s="1243" t="s">
        <v>629</v>
      </c>
      <c r="CD191" s="1244" t="s">
        <v>630</v>
      </c>
      <c r="CE191" s="1245" t="s">
        <v>631</v>
      </c>
      <c r="CF191" s="1242" t="s">
        <v>119</v>
      </c>
      <c r="CH191" s="351" t="s">
        <v>650</v>
      </c>
      <c r="CI191" s="1873" t="s">
        <v>651</v>
      </c>
      <c r="CJ191" s="1873"/>
      <c r="CK191" s="1874"/>
      <c r="CL191" s="1874"/>
      <c r="CM191" s="1874"/>
      <c r="CN191" s="1875"/>
      <c r="CO191" s="1243" t="s">
        <v>629</v>
      </c>
      <c r="CP191" s="1244" t="s">
        <v>630</v>
      </c>
      <c r="CQ191" s="1245" t="s">
        <v>631</v>
      </c>
      <c r="CR191" s="1242" t="s">
        <v>119</v>
      </c>
      <c r="CT191" s="351" t="s">
        <v>650</v>
      </c>
      <c r="CU191" s="1873" t="s">
        <v>651</v>
      </c>
      <c r="CV191" s="1873"/>
      <c r="CW191" s="1874"/>
      <c r="CX191" s="1874"/>
      <c r="CY191" s="1874"/>
      <c r="CZ191" s="1875"/>
      <c r="DA191" s="1243" t="s">
        <v>629</v>
      </c>
      <c r="DB191" s="1244" t="s">
        <v>630</v>
      </c>
      <c r="DC191" s="1245" t="s">
        <v>631</v>
      </c>
      <c r="DD191" s="1242" t="s">
        <v>119</v>
      </c>
      <c r="DF191" s="351" t="s">
        <v>650</v>
      </c>
      <c r="DG191" s="1873" t="s">
        <v>651</v>
      </c>
      <c r="DH191" s="1873"/>
      <c r="DI191" s="1874"/>
      <c r="DJ191" s="1874"/>
      <c r="DK191" s="1874"/>
      <c r="DL191" s="1875"/>
      <c r="DM191" s="1243" t="s">
        <v>629</v>
      </c>
      <c r="DN191" s="1244" t="s">
        <v>630</v>
      </c>
      <c r="DO191" s="1245" t="s">
        <v>631</v>
      </c>
      <c r="DP191" s="1242" t="s">
        <v>119</v>
      </c>
      <c r="DR191" s="351" t="s">
        <v>650</v>
      </c>
      <c r="DS191" s="1873" t="s">
        <v>651</v>
      </c>
      <c r="DT191" s="1873"/>
      <c r="DU191" s="1874"/>
      <c r="DV191" s="1874"/>
      <c r="DW191" s="1874"/>
      <c r="DX191" s="1875"/>
      <c r="DY191" s="1243" t="s">
        <v>629</v>
      </c>
      <c r="DZ191" s="1244" t="s">
        <v>630</v>
      </c>
      <c r="EA191" s="1245" t="s">
        <v>631</v>
      </c>
      <c r="EB191" s="1242" t="s">
        <v>119</v>
      </c>
      <c r="ED191" s="351" t="s">
        <v>650</v>
      </c>
      <c r="EE191" s="1873" t="s">
        <v>651</v>
      </c>
      <c r="EF191" s="1873"/>
      <c r="EG191" s="1874"/>
      <c r="EH191" s="1874"/>
      <c r="EI191" s="1874"/>
      <c r="EJ191" s="1875"/>
      <c r="EK191" s="1243" t="s">
        <v>629</v>
      </c>
      <c r="EL191" s="1244" t="s">
        <v>630</v>
      </c>
      <c r="EM191" s="1245" t="s">
        <v>631</v>
      </c>
      <c r="EN191" s="1242" t="s">
        <v>119</v>
      </c>
      <c r="EP191" s="351" t="s">
        <v>650</v>
      </c>
      <c r="EQ191" s="1873" t="s">
        <v>651</v>
      </c>
      <c r="ER191" s="1873"/>
      <c r="ES191" s="1874"/>
      <c r="ET191" s="1874"/>
      <c r="EU191" s="1874"/>
      <c r="EV191" s="1875"/>
      <c r="EW191" s="1243" t="s">
        <v>629</v>
      </c>
      <c r="EX191" s="1244" t="s">
        <v>630</v>
      </c>
      <c r="EY191" s="1245" t="s">
        <v>631</v>
      </c>
      <c r="EZ191" s="1242" t="s">
        <v>119</v>
      </c>
      <c r="FB191" s="351" t="s">
        <v>650</v>
      </c>
      <c r="FC191" s="1873" t="s">
        <v>651</v>
      </c>
      <c r="FD191" s="1873"/>
      <c r="FE191" s="1874"/>
      <c r="FF191" s="1874"/>
      <c r="FG191" s="1874"/>
      <c r="FH191" s="1875"/>
      <c r="FI191" s="1243" t="s">
        <v>629</v>
      </c>
      <c r="FJ191" s="1244" t="s">
        <v>630</v>
      </c>
      <c r="FK191" s="1245" t="s">
        <v>631</v>
      </c>
      <c r="FL191" s="1242" t="s">
        <v>119</v>
      </c>
      <c r="FN191" s="351" t="s">
        <v>650</v>
      </c>
      <c r="FO191" s="1873" t="s">
        <v>651</v>
      </c>
      <c r="FP191" s="1873"/>
      <c r="FQ191" s="1874"/>
      <c r="FR191" s="1874"/>
      <c r="FS191" s="1874"/>
      <c r="FT191" s="1875"/>
      <c r="FU191" s="1243" t="s">
        <v>629</v>
      </c>
      <c r="FV191" s="1244" t="s">
        <v>630</v>
      </c>
      <c r="FW191" s="1245" t="s">
        <v>631</v>
      </c>
      <c r="FX191" s="1242" t="s">
        <v>119</v>
      </c>
      <c r="FZ191" s="351" t="s">
        <v>650</v>
      </c>
      <c r="GA191" s="1873" t="s">
        <v>651</v>
      </c>
      <c r="GB191" s="1873"/>
      <c r="GC191" s="1874"/>
      <c r="GD191" s="1874"/>
      <c r="GE191" s="1874"/>
      <c r="GF191" s="1875"/>
      <c r="GG191" s="1243" t="s">
        <v>629</v>
      </c>
      <c r="GH191" s="1244" t="s">
        <v>630</v>
      </c>
      <c r="GI191" s="1245" t="s">
        <v>631</v>
      </c>
      <c r="GJ191" s="1242" t="s">
        <v>119</v>
      </c>
      <c r="GL191" s="351" t="s">
        <v>650</v>
      </c>
      <c r="GM191" s="1873" t="s">
        <v>651</v>
      </c>
      <c r="GN191" s="1873"/>
      <c r="GO191" s="1874"/>
      <c r="GP191" s="1874"/>
      <c r="GQ191" s="1874"/>
      <c r="GR191" s="1875"/>
      <c r="GS191" s="1243" t="s">
        <v>629</v>
      </c>
      <c r="GT191" s="1244" t="s">
        <v>630</v>
      </c>
      <c r="GU191" s="1245" t="s">
        <v>631</v>
      </c>
      <c r="GV191" s="1242" t="s">
        <v>119</v>
      </c>
    </row>
    <row r="192" spans="2:204" s="1178" customFormat="1" ht="15" customHeight="1" thickBot="1">
      <c r="B192" s="218">
        <v>1</v>
      </c>
      <c r="C192" s="1248" t="s">
        <v>652</v>
      </c>
      <c r="D192" s="1238"/>
      <c r="E192" s="1238"/>
      <c r="F192" s="1249"/>
      <c r="G192" s="858">
        <f>I18+I27+I36+I45+I59+I67+I75+I94+I112</f>
        <v>0</v>
      </c>
      <c r="H192" s="1168" t="s">
        <v>302</v>
      </c>
      <c r="I192" s="858">
        <f>I178</f>
        <v>1.3</v>
      </c>
      <c r="J192" s="1168" t="s">
        <v>636</v>
      </c>
      <c r="K192" s="972">
        <f>G192*I192</f>
        <v>0</v>
      </c>
      <c r="L192" s="859" t="e">
        <f>100*K192/K201</f>
        <v>#DIV/0!</v>
      </c>
      <c r="M192" s="1180"/>
      <c r="N192" s="212">
        <v>1</v>
      </c>
      <c r="O192" s="1195" t="s">
        <v>652</v>
      </c>
      <c r="P192" s="1196"/>
      <c r="Q192" s="1196"/>
      <c r="R192" s="1197"/>
      <c r="S192" s="858">
        <f>U18+U27+U36+U45+U59+U67+U75+U94+U112</f>
        <v>0</v>
      </c>
      <c r="T192" s="1167" t="s">
        <v>302</v>
      </c>
      <c r="U192" s="497">
        <f>U178</f>
        <v>1.3</v>
      </c>
      <c r="V192" s="1201" t="s">
        <v>636</v>
      </c>
      <c r="W192" s="1158">
        <f>S192*U192</f>
        <v>0</v>
      </c>
      <c r="X192" s="561" t="e">
        <f>100*W192/W201</f>
        <v>#DIV/0!</v>
      </c>
      <c r="Z192" s="212">
        <v>1</v>
      </c>
      <c r="AA192" s="1195" t="s">
        <v>652</v>
      </c>
      <c r="AB192" s="1196"/>
      <c r="AC192" s="1196"/>
      <c r="AD192" s="1197"/>
      <c r="AE192" s="858">
        <f>AG18+AG27+AG36+AG45+AG59+AG67+AG75+AG94+AG112</f>
        <v>0</v>
      </c>
      <c r="AF192" s="1167" t="s">
        <v>302</v>
      </c>
      <c r="AG192" s="497">
        <f>AG178</f>
        <v>1.3</v>
      </c>
      <c r="AH192" s="1201" t="s">
        <v>636</v>
      </c>
      <c r="AI192" s="1158">
        <f>AE192*AG192</f>
        <v>0</v>
      </c>
      <c r="AJ192" s="561" t="e">
        <f>100*AI192/AI201</f>
        <v>#DIV/0!</v>
      </c>
      <c r="AL192" s="212">
        <v>1</v>
      </c>
      <c r="AM192" s="1195" t="s">
        <v>652</v>
      </c>
      <c r="AN192" s="1196"/>
      <c r="AO192" s="1196"/>
      <c r="AP192" s="1197"/>
      <c r="AQ192" s="497">
        <f>AS18+AS36+AS52+AS67+AS94+AS112+AS124</f>
        <v>0</v>
      </c>
      <c r="AR192" s="1167" t="s">
        <v>302</v>
      </c>
      <c r="AS192" s="497">
        <f>AS178</f>
        <v>1.3</v>
      </c>
      <c r="AT192" s="1201" t="s">
        <v>636</v>
      </c>
      <c r="AU192" s="1158">
        <f>AQ192*AS192</f>
        <v>0</v>
      </c>
      <c r="AV192" s="561" t="e">
        <f>100*AU192/AU201</f>
        <v>#DIV/0!</v>
      </c>
      <c r="AX192" s="212">
        <v>1</v>
      </c>
      <c r="AY192" s="1812" t="s">
        <v>652</v>
      </c>
      <c r="AZ192" s="1813"/>
      <c r="BA192" s="1813"/>
      <c r="BB192" s="1814"/>
      <c r="BC192" s="858">
        <f>BE18+BE27+BE36+BE45+BE59+BE67+BE75+BE94+BE112</f>
        <v>0</v>
      </c>
      <c r="BD192" s="1167" t="s">
        <v>302</v>
      </c>
      <c r="BE192" s="497">
        <f>BE178</f>
        <v>1.3</v>
      </c>
      <c r="BF192" s="1201" t="s">
        <v>636</v>
      </c>
      <c r="BG192" s="1158">
        <f>BC192*BE192</f>
        <v>0</v>
      </c>
      <c r="BH192" s="561" t="e">
        <f>100*BG192/BG201</f>
        <v>#DIV/0!</v>
      </c>
      <c r="BJ192" s="212">
        <v>1</v>
      </c>
      <c r="BK192" s="1812" t="s">
        <v>652</v>
      </c>
      <c r="BL192" s="1813"/>
      <c r="BM192" s="1813"/>
      <c r="BN192" s="1814"/>
      <c r="BO192" s="858">
        <f>BQ18+BQ27+BQ36+BQ45+BQ59+BQ67+BQ75+BQ94+BQ112</f>
        <v>0</v>
      </c>
      <c r="BP192" s="1167" t="s">
        <v>302</v>
      </c>
      <c r="BQ192" s="497">
        <f>BQ178</f>
        <v>1.3</v>
      </c>
      <c r="BR192" s="1201" t="s">
        <v>636</v>
      </c>
      <c r="BS192" s="1158">
        <f>BO192*BQ192</f>
        <v>0</v>
      </c>
      <c r="BT192" s="561" t="e">
        <f>100*BS192/BS201</f>
        <v>#DIV/0!</v>
      </c>
      <c r="BV192" s="212">
        <v>1</v>
      </c>
      <c r="BW192" s="1195" t="s">
        <v>652</v>
      </c>
      <c r="BX192" s="1196"/>
      <c r="BY192" s="1196"/>
      <c r="BZ192" s="1197"/>
      <c r="CA192" s="858">
        <f>CC18+CC27+CC36+CC45+CC59+CC67+CC75+CC94+CC112</f>
        <v>0</v>
      </c>
      <c r="CB192" s="1167" t="s">
        <v>302</v>
      </c>
      <c r="CC192" s="497">
        <f>CC178</f>
        <v>1.3</v>
      </c>
      <c r="CD192" s="1201" t="s">
        <v>636</v>
      </c>
      <c r="CE192" s="1158">
        <f>CA192*CC192</f>
        <v>0</v>
      </c>
      <c r="CF192" s="561" t="e">
        <f>100*CE192/CE201</f>
        <v>#DIV/0!</v>
      </c>
      <c r="CH192" s="212">
        <v>1</v>
      </c>
      <c r="CI192" s="1195" t="s">
        <v>652</v>
      </c>
      <c r="CJ192" s="1196"/>
      <c r="CK192" s="1196"/>
      <c r="CL192" s="1197"/>
      <c r="CM192" s="858">
        <f>CO18+CO27+CO36+CO45+CO59+CO67+CO75+CO94+CO112</f>
        <v>0</v>
      </c>
      <c r="CN192" s="1167" t="s">
        <v>302</v>
      </c>
      <c r="CO192" s="497">
        <f>CO178</f>
        <v>1.3</v>
      </c>
      <c r="CP192" s="1201" t="s">
        <v>636</v>
      </c>
      <c r="CQ192" s="1158">
        <f>CM192*CO192</f>
        <v>0</v>
      </c>
      <c r="CR192" s="561" t="e">
        <f>100*CQ192/CQ201</f>
        <v>#DIV/0!</v>
      </c>
      <c r="CT192" s="212">
        <v>1</v>
      </c>
      <c r="CU192" s="1195" t="s">
        <v>652</v>
      </c>
      <c r="CV192" s="1196"/>
      <c r="CW192" s="1196"/>
      <c r="CX192" s="1197"/>
      <c r="CY192" s="858">
        <f>DA18+DA27+DA36+DA45+DA59+DA67+DA75+DA94+DA112</f>
        <v>0</v>
      </c>
      <c r="CZ192" s="1167" t="s">
        <v>302</v>
      </c>
      <c r="DA192" s="497">
        <f>DA178</f>
        <v>1.3</v>
      </c>
      <c r="DB192" s="1201" t="s">
        <v>636</v>
      </c>
      <c r="DC192" s="1158">
        <f>CY192*DA192</f>
        <v>0</v>
      </c>
      <c r="DD192" s="561" t="e">
        <f>100*DC192/DC201</f>
        <v>#DIV/0!</v>
      </c>
      <c r="DF192" s="212">
        <v>1</v>
      </c>
      <c r="DG192" s="1195" t="s">
        <v>652</v>
      </c>
      <c r="DH192" s="1196"/>
      <c r="DI192" s="1196"/>
      <c r="DJ192" s="1197"/>
      <c r="DK192" s="858">
        <f>DM18+DM27+DM36+DM45+DM59+DM67+DM75+DM94+DM112</f>
        <v>0</v>
      </c>
      <c r="DL192" s="1167" t="s">
        <v>302</v>
      </c>
      <c r="DM192" s="497">
        <f>DM178</f>
        <v>1.3</v>
      </c>
      <c r="DN192" s="1201" t="s">
        <v>636</v>
      </c>
      <c r="DO192" s="1158">
        <f>DK192*DM192</f>
        <v>0</v>
      </c>
      <c r="DP192" s="561" t="e">
        <f>100*DO192/DO201</f>
        <v>#DIV/0!</v>
      </c>
      <c r="DR192" s="212">
        <v>1</v>
      </c>
      <c r="DS192" s="1195" t="s">
        <v>652</v>
      </c>
      <c r="DT192" s="1196"/>
      <c r="DU192" s="1196"/>
      <c r="DV192" s="1197"/>
      <c r="DW192" s="858">
        <f>DY18+DY27+DY36+DY45+DY59+DY67+DY75+DY94+DY112</f>
        <v>0</v>
      </c>
      <c r="DX192" s="1167" t="s">
        <v>302</v>
      </c>
      <c r="DY192" s="497">
        <f>DY178</f>
        <v>1.3</v>
      </c>
      <c r="DZ192" s="1201" t="s">
        <v>636</v>
      </c>
      <c r="EA192" s="1158">
        <f>DW192*DY192</f>
        <v>0</v>
      </c>
      <c r="EB192" s="561" t="e">
        <f>100*EA192/EA201</f>
        <v>#DIV/0!</v>
      </c>
      <c r="ED192" s="212">
        <v>1</v>
      </c>
      <c r="EE192" s="1195" t="s">
        <v>652</v>
      </c>
      <c r="EF192" s="1196"/>
      <c r="EG192" s="1196"/>
      <c r="EH192" s="1197"/>
      <c r="EI192" s="858">
        <f>EK18+EK27+EK36+EK45+EK59+EK67+EK75+EK94+EK112</f>
        <v>0</v>
      </c>
      <c r="EJ192" s="1167" t="s">
        <v>302</v>
      </c>
      <c r="EK192" s="497">
        <f>EK178</f>
        <v>1.3</v>
      </c>
      <c r="EL192" s="1201" t="s">
        <v>636</v>
      </c>
      <c r="EM192" s="1158">
        <f>EI192*EK192</f>
        <v>0</v>
      </c>
      <c r="EN192" s="561" t="e">
        <f>100*EM192/EM201</f>
        <v>#DIV/0!</v>
      </c>
      <c r="EP192" s="212">
        <v>1</v>
      </c>
      <c r="EQ192" s="1195" t="s">
        <v>652</v>
      </c>
      <c r="ER192" s="1196"/>
      <c r="ES192" s="1196"/>
      <c r="ET192" s="1197"/>
      <c r="EU192" s="858">
        <f>EW18+EW27+EW36+EW45+EW59+EW67+EW75+EW94+EW112</f>
        <v>0</v>
      </c>
      <c r="EV192" s="1167" t="s">
        <v>302</v>
      </c>
      <c r="EW192" s="497">
        <f>EW178</f>
        <v>1.3</v>
      </c>
      <c r="EX192" s="1201" t="s">
        <v>636</v>
      </c>
      <c r="EY192" s="1158">
        <f>EU192*EW192</f>
        <v>0</v>
      </c>
      <c r="EZ192" s="561" t="e">
        <f>100*EY192/EY201</f>
        <v>#DIV/0!</v>
      </c>
      <c r="FB192" s="212">
        <v>1</v>
      </c>
      <c r="FC192" s="1195" t="s">
        <v>652</v>
      </c>
      <c r="FD192" s="1196"/>
      <c r="FE192" s="1196"/>
      <c r="FF192" s="1197"/>
      <c r="FG192" s="858">
        <f>FI18+FI27+FI36+FI45+FI59+FI67+FI75+FI94+FI112</f>
        <v>0</v>
      </c>
      <c r="FH192" s="1167" t="s">
        <v>302</v>
      </c>
      <c r="FI192" s="497">
        <f>FI178</f>
        <v>1.3</v>
      </c>
      <c r="FJ192" s="1201" t="s">
        <v>636</v>
      </c>
      <c r="FK192" s="1158">
        <f>FG192*FI192</f>
        <v>0</v>
      </c>
      <c r="FL192" s="561" t="e">
        <f>100*FK192/FK201</f>
        <v>#DIV/0!</v>
      </c>
      <c r="FN192" s="212">
        <v>1</v>
      </c>
      <c r="FO192" s="1195" t="s">
        <v>652</v>
      </c>
      <c r="FP192" s="1196"/>
      <c r="FQ192" s="1196"/>
      <c r="FR192" s="1197"/>
      <c r="FS192" s="858">
        <f>FU18+FU27+FU36+FU45+FU59+FU67+FU75+FU94+FU112</f>
        <v>0</v>
      </c>
      <c r="FT192" s="1167" t="s">
        <v>302</v>
      </c>
      <c r="FU192" s="497">
        <f>FU178</f>
        <v>1.3</v>
      </c>
      <c r="FV192" s="1201" t="s">
        <v>636</v>
      </c>
      <c r="FW192" s="1158">
        <f>FS192*FU192</f>
        <v>0</v>
      </c>
      <c r="FX192" s="561" t="e">
        <f>100*FW192/FW201</f>
        <v>#DIV/0!</v>
      </c>
      <c r="FZ192" s="212">
        <v>1</v>
      </c>
      <c r="GA192" s="1195" t="s">
        <v>652</v>
      </c>
      <c r="GB192" s="1196"/>
      <c r="GC192" s="1196"/>
      <c r="GD192" s="1197"/>
      <c r="GE192" s="858">
        <f>GG18+GG27+GG36+GG45+GG59+GG67+GG75+GG94+GG112</f>
        <v>0</v>
      </c>
      <c r="GF192" s="1167" t="s">
        <v>302</v>
      </c>
      <c r="GG192" s="497">
        <f>GG178</f>
        <v>1.3</v>
      </c>
      <c r="GH192" s="1201" t="s">
        <v>636</v>
      </c>
      <c r="GI192" s="1158">
        <f>GE192*GG192</f>
        <v>0</v>
      </c>
      <c r="GJ192" s="561" t="e">
        <f>100*GI192/GI201</f>
        <v>#DIV/0!</v>
      </c>
      <c r="GL192" s="212">
        <v>1</v>
      </c>
      <c r="GM192" s="1195" t="s">
        <v>652</v>
      </c>
      <c r="GN192" s="1196"/>
      <c r="GO192" s="1196"/>
      <c r="GP192" s="1197"/>
      <c r="GQ192" s="858">
        <f>GS18+GS27+GS36+GS45+GS59+GS67+GS75+GS94+GS112</f>
        <v>0</v>
      </c>
      <c r="GR192" s="1167" t="s">
        <v>302</v>
      </c>
      <c r="GS192" s="497">
        <f>GS178</f>
        <v>1.3</v>
      </c>
      <c r="GT192" s="1201" t="s">
        <v>636</v>
      </c>
      <c r="GU192" s="1158">
        <f>GQ192*GS192</f>
        <v>0</v>
      </c>
      <c r="GV192" s="561" t="e">
        <f>100*GU192/GU201</f>
        <v>#DIV/0!</v>
      </c>
    </row>
    <row r="193" spans="2:204" s="1178" customFormat="1" ht="15" customHeight="1" thickBot="1">
      <c r="B193" s="842"/>
      <c r="C193" s="1187"/>
      <c r="D193" s="1187"/>
      <c r="E193" s="1187"/>
      <c r="F193" s="1187"/>
      <c r="G193" s="1187"/>
      <c r="H193" s="1187"/>
      <c r="I193" s="1187"/>
      <c r="J193" s="1187"/>
      <c r="K193" s="1187"/>
      <c r="L193" s="1187"/>
      <c r="M193" s="1180"/>
      <c r="N193" s="417"/>
      <c r="O193" s="1187"/>
      <c r="P193" s="1187"/>
      <c r="Q193" s="1187"/>
      <c r="R193" s="1187"/>
      <c r="S193" s="1187"/>
      <c r="T193" s="1187"/>
      <c r="U193" s="1187"/>
      <c r="V193" s="1187"/>
      <c r="W193" s="1187"/>
      <c r="X193" s="1187"/>
      <c r="Z193" s="417"/>
      <c r="AA193" s="1187"/>
      <c r="AB193" s="1187"/>
      <c r="AC193" s="1187"/>
      <c r="AD193" s="1187"/>
      <c r="AE193" s="1187"/>
      <c r="AF193" s="1187"/>
      <c r="AG193" s="1187"/>
      <c r="AH193" s="1187"/>
      <c r="AI193" s="1187"/>
      <c r="AJ193" s="1187"/>
      <c r="AL193" s="417"/>
      <c r="AM193" s="1187"/>
      <c r="AN193" s="1187"/>
      <c r="AO193" s="1187"/>
      <c r="AP193" s="1187"/>
      <c r="AQ193" s="1187"/>
      <c r="AR193" s="1187"/>
      <c r="AS193" s="1187"/>
      <c r="AT193" s="1187"/>
      <c r="AU193" s="1187"/>
      <c r="AV193" s="1187"/>
      <c r="AX193" s="417"/>
      <c r="AY193" s="608"/>
      <c r="AZ193" s="1187"/>
      <c r="BA193" s="1187"/>
      <c r="BB193" s="1187"/>
      <c r="BC193" s="1187"/>
      <c r="BD193" s="1187"/>
      <c r="BE193" s="1187"/>
      <c r="BF193" s="1187"/>
      <c r="BG193" s="1187"/>
      <c r="BH193" s="1187"/>
      <c r="BJ193" s="417"/>
      <c r="BK193" s="608"/>
      <c r="BL193" s="1187"/>
      <c r="BM193" s="1187"/>
      <c r="BN193" s="1187"/>
      <c r="BO193" s="1187"/>
      <c r="BP193" s="1187"/>
      <c r="BQ193" s="1187"/>
      <c r="BR193" s="1187"/>
      <c r="BS193" s="1187"/>
      <c r="BT193" s="1187"/>
      <c r="BV193" s="417"/>
      <c r="BW193" s="1187"/>
      <c r="BX193" s="1187"/>
      <c r="BY193" s="1187"/>
      <c r="BZ193" s="1187"/>
      <c r="CA193" s="1187"/>
      <c r="CB193" s="1187"/>
      <c r="CC193" s="1187"/>
      <c r="CD193" s="1187"/>
      <c r="CE193" s="1187"/>
      <c r="CF193" s="1187"/>
      <c r="CH193" s="417"/>
      <c r="CI193" s="1187"/>
      <c r="CJ193" s="1187"/>
      <c r="CK193" s="1187"/>
      <c r="CL193" s="1187"/>
      <c r="CM193" s="1187"/>
      <c r="CN193" s="1187"/>
      <c r="CO193" s="1187"/>
      <c r="CP193" s="1187"/>
      <c r="CQ193" s="1187"/>
      <c r="CR193" s="1187"/>
      <c r="CT193" s="417"/>
      <c r="CU193" s="1187"/>
      <c r="CV193" s="1187"/>
      <c r="CW193" s="1187"/>
      <c r="CX193" s="1187"/>
      <c r="CY193" s="1187"/>
      <c r="CZ193" s="1187"/>
      <c r="DA193" s="1187"/>
      <c r="DB193" s="1187"/>
      <c r="DC193" s="1187"/>
      <c r="DD193" s="1187"/>
      <c r="DF193" s="417"/>
      <c r="DG193" s="1187"/>
      <c r="DH193" s="1187"/>
      <c r="DI193" s="1187"/>
      <c r="DJ193" s="1187"/>
      <c r="DK193" s="1187"/>
      <c r="DL193" s="1187"/>
      <c r="DM193" s="1187"/>
      <c r="DN193" s="1187"/>
      <c r="DO193" s="1187"/>
      <c r="DP193" s="1187"/>
      <c r="DR193" s="417"/>
      <c r="DS193" s="1187"/>
      <c r="DT193" s="1187"/>
      <c r="DU193" s="1187"/>
      <c r="DV193" s="1187"/>
      <c r="DW193" s="1187"/>
      <c r="DX193" s="1187"/>
      <c r="DY193" s="1187"/>
      <c r="DZ193" s="1187"/>
      <c r="EA193" s="1187"/>
      <c r="EB193" s="1187"/>
      <c r="ED193" s="417"/>
      <c r="EE193" s="1187"/>
      <c r="EF193" s="1187"/>
      <c r="EG193" s="1187"/>
      <c r="EH193" s="1187"/>
      <c r="EI193" s="1187"/>
      <c r="EJ193" s="1187"/>
      <c r="EK193" s="1187"/>
      <c r="EL193" s="1187"/>
      <c r="EM193" s="1187"/>
      <c r="EN193" s="1187"/>
      <c r="EP193" s="417"/>
      <c r="EQ193" s="1187"/>
      <c r="ER193" s="1187"/>
      <c r="ES193" s="1187"/>
      <c r="ET193" s="1187"/>
      <c r="EU193" s="1187"/>
      <c r="EV193" s="1187"/>
      <c r="EW193" s="1187"/>
      <c r="EX193" s="1187"/>
      <c r="EY193" s="1187"/>
      <c r="EZ193" s="1187"/>
      <c r="FB193" s="417"/>
      <c r="FC193" s="1187"/>
      <c r="FD193" s="1187"/>
      <c r="FE193" s="1187"/>
      <c r="FF193" s="1187"/>
      <c r="FG193" s="1187"/>
      <c r="FH193" s="1187"/>
      <c r="FI193" s="1187"/>
      <c r="FJ193" s="1187"/>
      <c r="FK193" s="1187"/>
      <c r="FL193" s="1187"/>
      <c r="FN193" s="417"/>
      <c r="FO193" s="1187"/>
      <c r="FP193" s="1187"/>
      <c r="FQ193" s="1187"/>
      <c r="FR193" s="1187"/>
      <c r="FS193" s="1187"/>
      <c r="FT193" s="1187"/>
      <c r="FU193" s="1187"/>
      <c r="FV193" s="1187"/>
      <c r="FW193" s="1187"/>
      <c r="FX193" s="1187"/>
      <c r="FZ193" s="417"/>
      <c r="GA193" s="1187"/>
      <c r="GB193" s="1187"/>
      <c r="GC193" s="1187"/>
      <c r="GD193" s="1187"/>
      <c r="GE193" s="1187"/>
      <c r="GF193" s="1187"/>
      <c r="GG193" s="1187"/>
      <c r="GH193" s="1187"/>
      <c r="GI193" s="1187"/>
      <c r="GJ193" s="1187"/>
      <c r="GL193" s="417"/>
      <c r="GM193" s="1187"/>
      <c r="GN193" s="1187"/>
      <c r="GO193" s="1187"/>
      <c r="GP193" s="1187"/>
      <c r="GQ193" s="1187"/>
      <c r="GR193" s="1187"/>
      <c r="GS193" s="1187"/>
      <c r="GT193" s="1187"/>
      <c r="GU193" s="1187"/>
      <c r="GV193" s="1187"/>
    </row>
    <row r="194" spans="2:204" s="1178" customFormat="1" ht="15" customHeight="1" thickBot="1">
      <c r="B194" s="71" t="s">
        <v>653</v>
      </c>
      <c r="C194" s="1873" t="s">
        <v>654</v>
      </c>
      <c r="D194" s="1873"/>
      <c r="E194" s="1874"/>
      <c r="F194" s="1874"/>
      <c r="G194" s="1874"/>
      <c r="H194" s="1875"/>
      <c r="I194" s="1243" t="s">
        <v>629</v>
      </c>
      <c r="J194" s="1244" t="s">
        <v>630</v>
      </c>
      <c r="K194" s="1245" t="s">
        <v>631</v>
      </c>
      <c r="L194" s="1242" t="s">
        <v>119</v>
      </c>
      <c r="M194" s="1180"/>
      <c r="N194" s="351" t="s">
        <v>653</v>
      </c>
      <c r="O194" s="1873" t="s">
        <v>654</v>
      </c>
      <c r="P194" s="1873"/>
      <c r="Q194" s="1874"/>
      <c r="R194" s="1874"/>
      <c r="S194" s="1874"/>
      <c r="T194" s="1875"/>
      <c r="U194" s="1243" t="s">
        <v>629</v>
      </c>
      <c r="V194" s="1244" t="s">
        <v>630</v>
      </c>
      <c r="W194" s="1245" t="s">
        <v>631</v>
      </c>
      <c r="X194" s="1242" t="s">
        <v>119</v>
      </c>
      <c r="Z194" s="351" t="s">
        <v>653</v>
      </c>
      <c r="AA194" s="1873" t="s">
        <v>654</v>
      </c>
      <c r="AB194" s="1873"/>
      <c r="AC194" s="1874"/>
      <c r="AD194" s="1874"/>
      <c r="AE194" s="1874"/>
      <c r="AF194" s="1875"/>
      <c r="AG194" s="1243" t="s">
        <v>629</v>
      </c>
      <c r="AH194" s="1244" t="s">
        <v>630</v>
      </c>
      <c r="AI194" s="1245" t="s">
        <v>631</v>
      </c>
      <c r="AJ194" s="1242" t="s">
        <v>119</v>
      </c>
      <c r="AL194" s="351" t="s">
        <v>653</v>
      </c>
      <c r="AM194" s="1873" t="s">
        <v>654</v>
      </c>
      <c r="AN194" s="1873"/>
      <c r="AO194" s="1874"/>
      <c r="AP194" s="1874"/>
      <c r="AQ194" s="1874"/>
      <c r="AR194" s="1875"/>
      <c r="AS194" s="1243" t="s">
        <v>629</v>
      </c>
      <c r="AT194" s="1244" t="s">
        <v>630</v>
      </c>
      <c r="AU194" s="1245" t="s">
        <v>631</v>
      </c>
      <c r="AV194" s="1242" t="s">
        <v>119</v>
      </c>
      <c r="AX194" s="351" t="s">
        <v>653</v>
      </c>
      <c r="AY194" s="1873" t="s">
        <v>654</v>
      </c>
      <c r="AZ194" s="1873"/>
      <c r="BA194" s="1874"/>
      <c r="BB194" s="1874"/>
      <c r="BC194" s="1874"/>
      <c r="BD194" s="1875"/>
      <c r="BE194" s="1243" t="s">
        <v>629</v>
      </c>
      <c r="BF194" s="1244" t="s">
        <v>630</v>
      </c>
      <c r="BG194" s="1245" t="s">
        <v>631</v>
      </c>
      <c r="BH194" s="1242" t="s">
        <v>119</v>
      </c>
      <c r="BJ194" s="351" t="s">
        <v>653</v>
      </c>
      <c r="BK194" s="1873" t="s">
        <v>654</v>
      </c>
      <c r="BL194" s="1873"/>
      <c r="BM194" s="1874"/>
      <c r="BN194" s="1874"/>
      <c r="BO194" s="1874"/>
      <c r="BP194" s="1875"/>
      <c r="BQ194" s="1243" t="s">
        <v>629</v>
      </c>
      <c r="BR194" s="1244" t="s">
        <v>630</v>
      </c>
      <c r="BS194" s="1245" t="s">
        <v>631</v>
      </c>
      <c r="BT194" s="1242" t="s">
        <v>119</v>
      </c>
      <c r="BV194" s="351" t="s">
        <v>653</v>
      </c>
      <c r="BW194" s="1873" t="s">
        <v>654</v>
      </c>
      <c r="BX194" s="1873"/>
      <c r="BY194" s="1874"/>
      <c r="BZ194" s="1874"/>
      <c r="CA194" s="1874"/>
      <c r="CB194" s="1875"/>
      <c r="CC194" s="1243" t="s">
        <v>629</v>
      </c>
      <c r="CD194" s="1244" t="s">
        <v>630</v>
      </c>
      <c r="CE194" s="1245" t="s">
        <v>631</v>
      </c>
      <c r="CF194" s="1242" t="s">
        <v>119</v>
      </c>
      <c r="CH194" s="351" t="s">
        <v>653</v>
      </c>
      <c r="CI194" s="1873" t="s">
        <v>654</v>
      </c>
      <c r="CJ194" s="1873"/>
      <c r="CK194" s="1874"/>
      <c r="CL194" s="1874"/>
      <c r="CM194" s="1874"/>
      <c r="CN194" s="1875"/>
      <c r="CO194" s="1243" t="s">
        <v>629</v>
      </c>
      <c r="CP194" s="1244" t="s">
        <v>630</v>
      </c>
      <c r="CQ194" s="1245" t="s">
        <v>631</v>
      </c>
      <c r="CR194" s="1242" t="s">
        <v>119</v>
      </c>
      <c r="CT194" s="351" t="s">
        <v>653</v>
      </c>
      <c r="CU194" s="1873" t="s">
        <v>654</v>
      </c>
      <c r="CV194" s="1873"/>
      <c r="CW194" s="1874"/>
      <c r="CX194" s="1874"/>
      <c r="CY194" s="1874"/>
      <c r="CZ194" s="1875"/>
      <c r="DA194" s="1243" t="s">
        <v>629</v>
      </c>
      <c r="DB194" s="1244" t="s">
        <v>630</v>
      </c>
      <c r="DC194" s="1245" t="s">
        <v>631</v>
      </c>
      <c r="DD194" s="1242" t="s">
        <v>119</v>
      </c>
      <c r="DF194" s="351" t="s">
        <v>653</v>
      </c>
      <c r="DG194" s="1873" t="s">
        <v>654</v>
      </c>
      <c r="DH194" s="1873"/>
      <c r="DI194" s="1874"/>
      <c r="DJ194" s="1874"/>
      <c r="DK194" s="1874"/>
      <c r="DL194" s="1875"/>
      <c r="DM194" s="1243" t="s">
        <v>629</v>
      </c>
      <c r="DN194" s="1244" t="s">
        <v>630</v>
      </c>
      <c r="DO194" s="1245" t="s">
        <v>631</v>
      </c>
      <c r="DP194" s="1242" t="s">
        <v>119</v>
      </c>
      <c r="DR194" s="351" t="s">
        <v>653</v>
      </c>
      <c r="DS194" s="1873" t="s">
        <v>654</v>
      </c>
      <c r="DT194" s="1873"/>
      <c r="DU194" s="1874"/>
      <c r="DV194" s="1874"/>
      <c r="DW194" s="1874"/>
      <c r="DX194" s="1875"/>
      <c r="DY194" s="1243" t="s">
        <v>629</v>
      </c>
      <c r="DZ194" s="1244" t="s">
        <v>630</v>
      </c>
      <c r="EA194" s="1245" t="s">
        <v>631</v>
      </c>
      <c r="EB194" s="1242" t="s">
        <v>119</v>
      </c>
      <c r="ED194" s="351" t="s">
        <v>653</v>
      </c>
      <c r="EE194" s="1873" t="s">
        <v>654</v>
      </c>
      <c r="EF194" s="1873"/>
      <c r="EG194" s="1874"/>
      <c r="EH194" s="1874"/>
      <c r="EI194" s="1874"/>
      <c r="EJ194" s="1875"/>
      <c r="EK194" s="1243" t="s">
        <v>629</v>
      </c>
      <c r="EL194" s="1244" t="s">
        <v>630</v>
      </c>
      <c r="EM194" s="1245" t="s">
        <v>631</v>
      </c>
      <c r="EN194" s="1242" t="s">
        <v>119</v>
      </c>
      <c r="EP194" s="351" t="s">
        <v>653</v>
      </c>
      <c r="EQ194" s="1873" t="s">
        <v>654</v>
      </c>
      <c r="ER194" s="1873"/>
      <c r="ES194" s="1874"/>
      <c r="ET194" s="1874"/>
      <c r="EU194" s="1874"/>
      <c r="EV194" s="1875"/>
      <c r="EW194" s="1243" t="s">
        <v>629</v>
      </c>
      <c r="EX194" s="1244" t="s">
        <v>630</v>
      </c>
      <c r="EY194" s="1245" t="s">
        <v>631</v>
      </c>
      <c r="EZ194" s="1242" t="s">
        <v>119</v>
      </c>
      <c r="FB194" s="351" t="s">
        <v>653</v>
      </c>
      <c r="FC194" s="1873" t="s">
        <v>654</v>
      </c>
      <c r="FD194" s="1873"/>
      <c r="FE194" s="1874"/>
      <c r="FF194" s="1874"/>
      <c r="FG194" s="1874"/>
      <c r="FH194" s="1875"/>
      <c r="FI194" s="1243" t="s">
        <v>629</v>
      </c>
      <c r="FJ194" s="1244" t="s">
        <v>630</v>
      </c>
      <c r="FK194" s="1245" t="s">
        <v>631</v>
      </c>
      <c r="FL194" s="1242" t="s">
        <v>119</v>
      </c>
      <c r="FN194" s="351" t="s">
        <v>653</v>
      </c>
      <c r="FO194" s="1873" t="s">
        <v>654</v>
      </c>
      <c r="FP194" s="1873"/>
      <c r="FQ194" s="1874"/>
      <c r="FR194" s="1874"/>
      <c r="FS194" s="1874"/>
      <c r="FT194" s="1875"/>
      <c r="FU194" s="1243" t="s">
        <v>629</v>
      </c>
      <c r="FV194" s="1244" t="s">
        <v>630</v>
      </c>
      <c r="FW194" s="1245" t="s">
        <v>631</v>
      </c>
      <c r="FX194" s="1242" t="s">
        <v>119</v>
      </c>
      <c r="FZ194" s="351" t="s">
        <v>653</v>
      </c>
      <c r="GA194" s="1873" t="s">
        <v>654</v>
      </c>
      <c r="GB194" s="1873"/>
      <c r="GC194" s="1874"/>
      <c r="GD194" s="1874"/>
      <c r="GE194" s="1874"/>
      <c r="GF194" s="1875"/>
      <c r="GG194" s="1243" t="s">
        <v>629</v>
      </c>
      <c r="GH194" s="1244" t="s">
        <v>630</v>
      </c>
      <c r="GI194" s="1245" t="s">
        <v>631</v>
      </c>
      <c r="GJ194" s="1242" t="s">
        <v>119</v>
      </c>
      <c r="GL194" s="351" t="s">
        <v>653</v>
      </c>
      <c r="GM194" s="1873" t="s">
        <v>654</v>
      </c>
      <c r="GN194" s="1873"/>
      <c r="GO194" s="1874"/>
      <c r="GP194" s="1874"/>
      <c r="GQ194" s="1874"/>
      <c r="GR194" s="1875"/>
      <c r="GS194" s="1243" t="s">
        <v>629</v>
      </c>
      <c r="GT194" s="1244" t="s">
        <v>630</v>
      </c>
      <c r="GU194" s="1245" t="s">
        <v>631</v>
      </c>
      <c r="GV194" s="1242" t="s">
        <v>119</v>
      </c>
    </row>
    <row r="195" spans="2:204" s="1178" customFormat="1" ht="15" customHeight="1">
      <c r="B195" s="207">
        <v>1</v>
      </c>
      <c r="C195" s="1880" t="s">
        <v>655</v>
      </c>
      <c r="D195" s="1881"/>
      <c r="E195" s="1882"/>
      <c r="F195" s="1882"/>
      <c r="G195" s="1882"/>
      <c r="H195" s="1882"/>
      <c r="I195" s="1882"/>
      <c r="J195" s="1883"/>
      <c r="K195" s="1156">
        <f>'1.3. Źródło c.o.'!H111+'1.4. Źródło c.w.u.'!H142+'1.10. OZE'!J65+'1.10. OZE'!J29+'1.10. OZE'!J111+'1.10. OZE'!J152</f>
        <v>0</v>
      </c>
      <c r="L195" s="560" t="e">
        <f>100*K195/K201</f>
        <v>#DIV/0!</v>
      </c>
      <c r="M195" s="1180"/>
      <c r="N195" s="207">
        <v>1</v>
      </c>
      <c r="O195" s="1880" t="s">
        <v>655</v>
      </c>
      <c r="P195" s="1881"/>
      <c r="Q195" s="1882"/>
      <c r="R195" s="1882"/>
      <c r="S195" s="1882"/>
      <c r="T195" s="1882"/>
      <c r="U195" s="1882"/>
      <c r="V195" s="1883"/>
      <c r="W195" s="1156">
        <f>K195</f>
        <v>0</v>
      </c>
      <c r="X195" s="560" t="e">
        <f>100*W195/W201</f>
        <v>#DIV/0!</v>
      </c>
      <c r="Z195" s="207">
        <v>1</v>
      </c>
      <c r="AA195" s="1880" t="s">
        <v>655</v>
      </c>
      <c r="AB195" s="1881"/>
      <c r="AC195" s="1882"/>
      <c r="AD195" s="1882"/>
      <c r="AE195" s="1882"/>
      <c r="AF195" s="1882"/>
      <c r="AG195" s="1882"/>
      <c r="AH195" s="1883"/>
      <c r="AI195" s="1156">
        <f>W195</f>
        <v>0</v>
      </c>
      <c r="AJ195" s="560" t="e">
        <f>100*AI195/AI201</f>
        <v>#DIV/0!</v>
      </c>
      <c r="AL195" s="207">
        <v>1</v>
      </c>
      <c r="AM195" s="1880" t="s">
        <v>655</v>
      </c>
      <c r="AN195" s="1881"/>
      <c r="AO195" s="1882"/>
      <c r="AP195" s="1882"/>
      <c r="AQ195" s="1882"/>
      <c r="AR195" s="1882"/>
      <c r="AS195" s="1882"/>
      <c r="AT195" s="1883"/>
      <c r="AU195" s="1156">
        <f>AI195</f>
        <v>0</v>
      </c>
      <c r="AV195" s="560" t="e">
        <f>100*AU195/AU201</f>
        <v>#DIV/0!</v>
      </c>
      <c r="AX195" s="207">
        <v>1</v>
      </c>
      <c r="AY195" s="1880" t="s">
        <v>655</v>
      </c>
      <c r="AZ195" s="1881"/>
      <c r="BA195" s="1882"/>
      <c r="BB195" s="1882"/>
      <c r="BC195" s="1882"/>
      <c r="BD195" s="1882"/>
      <c r="BE195" s="1882"/>
      <c r="BF195" s="1883"/>
      <c r="BG195" s="1156">
        <f>AU195</f>
        <v>0</v>
      </c>
      <c r="BH195" s="560" t="e">
        <f>100*BG195/BG201</f>
        <v>#DIV/0!</v>
      </c>
      <c r="BJ195" s="207">
        <v>1</v>
      </c>
      <c r="BK195" s="1880" t="s">
        <v>655</v>
      </c>
      <c r="BL195" s="1881"/>
      <c r="BM195" s="1882"/>
      <c r="BN195" s="1882"/>
      <c r="BO195" s="1882"/>
      <c r="BP195" s="1882"/>
      <c r="BQ195" s="1882"/>
      <c r="BR195" s="1883"/>
      <c r="BS195" s="1156">
        <f>BG195</f>
        <v>0</v>
      </c>
      <c r="BT195" s="560" t="e">
        <f>100*BS195/BS201</f>
        <v>#DIV/0!</v>
      </c>
      <c r="BV195" s="207">
        <v>1</v>
      </c>
      <c r="BW195" s="1880" t="s">
        <v>655</v>
      </c>
      <c r="BX195" s="1881"/>
      <c r="BY195" s="1882"/>
      <c r="BZ195" s="1882"/>
      <c r="CA195" s="1882"/>
      <c r="CB195" s="1882"/>
      <c r="CC195" s="1882"/>
      <c r="CD195" s="1883"/>
      <c r="CE195" s="1156">
        <f>BS195</f>
        <v>0</v>
      </c>
      <c r="CF195" s="560" t="e">
        <f>100*CE195/CE201</f>
        <v>#DIV/0!</v>
      </c>
      <c r="CH195" s="207">
        <v>1</v>
      </c>
      <c r="CI195" s="1880" t="s">
        <v>655</v>
      </c>
      <c r="CJ195" s="1881"/>
      <c r="CK195" s="1882"/>
      <c r="CL195" s="1882"/>
      <c r="CM195" s="1882"/>
      <c r="CN195" s="1882"/>
      <c r="CO195" s="1882"/>
      <c r="CP195" s="1883"/>
      <c r="CQ195" s="1156">
        <f>'1.3. Źródło c.o.'!Z111</f>
        <v>0</v>
      </c>
      <c r="CR195" s="560" t="e">
        <f>100*CQ195/CQ201</f>
        <v>#DIV/0!</v>
      </c>
      <c r="CT195" s="207">
        <v>1</v>
      </c>
      <c r="CU195" s="1880" t="s">
        <v>655</v>
      </c>
      <c r="CV195" s="1881"/>
      <c r="CW195" s="1882"/>
      <c r="CX195" s="1882"/>
      <c r="CY195" s="1882"/>
      <c r="CZ195" s="1882"/>
      <c r="DA195" s="1882"/>
      <c r="DB195" s="1883"/>
      <c r="DC195" s="1156">
        <f>CQ195</f>
        <v>0</v>
      </c>
      <c r="DD195" s="560" t="e">
        <f>100*DC195/DC201</f>
        <v>#DIV/0!</v>
      </c>
      <c r="DF195" s="207">
        <v>1</v>
      </c>
      <c r="DG195" s="1880" t="s">
        <v>655</v>
      </c>
      <c r="DH195" s="1881"/>
      <c r="DI195" s="1882"/>
      <c r="DJ195" s="1882"/>
      <c r="DK195" s="1882"/>
      <c r="DL195" s="1882"/>
      <c r="DM195" s="1882"/>
      <c r="DN195" s="1883"/>
      <c r="DO195" s="1156">
        <f>DC195</f>
        <v>0</v>
      </c>
      <c r="DP195" s="560" t="e">
        <f>100*DO195/DO201</f>
        <v>#DIV/0!</v>
      </c>
      <c r="DR195" s="207">
        <v>1</v>
      </c>
      <c r="DS195" s="1880" t="s">
        <v>655</v>
      </c>
      <c r="DT195" s="1881"/>
      <c r="DU195" s="1882"/>
      <c r="DV195" s="1882"/>
      <c r="DW195" s="1882"/>
      <c r="DX195" s="1882"/>
      <c r="DY195" s="1882"/>
      <c r="DZ195" s="1883"/>
      <c r="EA195" s="1156">
        <f>DO195</f>
        <v>0</v>
      </c>
      <c r="EB195" s="560" t="e">
        <f>100*EA195/EA201</f>
        <v>#DIV/0!</v>
      </c>
      <c r="ED195" s="207">
        <v>1</v>
      </c>
      <c r="EE195" s="1880" t="s">
        <v>655</v>
      </c>
      <c r="EF195" s="1881"/>
      <c r="EG195" s="1882"/>
      <c r="EH195" s="1882"/>
      <c r="EI195" s="1882"/>
      <c r="EJ195" s="1882"/>
      <c r="EK195" s="1882"/>
      <c r="EL195" s="1883"/>
      <c r="EM195" s="1156">
        <f>EA195</f>
        <v>0</v>
      </c>
      <c r="EN195" s="560" t="e">
        <f>100*EM195/EM201</f>
        <v>#DIV/0!</v>
      </c>
      <c r="EP195" s="207">
        <v>1</v>
      </c>
      <c r="EQ195" s="1880" t="s">
        <v>655</v>
      </c>
      <c r="ER195" s="1881"/>
      <c r="ES195" s="1882"/>
      <c r="ET195" s="1882"/>
      <c r="EU195" s="1882"/>
      <c r="EV195" s="1882"/>
      <c r="EW195" s="1882"/>
      <c r="EX195" s="1883"/>
      <c r="EY195" s="1156">
        <f>EM195</f>
        <v>0</v>
      </c>
      <c r="EZ195" s="560" t="e">
        <f>100*EY195/EY201</f>
        <v>#DIV/0!</v>
      </c>
      <c r="FB195" s="207">
        <v>1</v>
      </c>
      <c r="FC195" s="1880" t="s">
        <v>655</v>
      </c>
      <c r="FD195" s="1881"/>
      <c r="FE195" s="1882"/>
      <c r="FF195" s="1882"/>
      <c r="FG195" s="1882"/>
      <c r="FH195" s="1882"/>
      <c r="FI195" s="1882"/>
      <c r="FJ195" s="1883"/>
      <c r="FK195" s="1156">
        <f>EY195</f>
        <v>0</v>
      </c>
      <c r="FL195" s="560" t="e">
        <f>100*FK195/FK201</f>
        <v>#DIV/0!</v>
      </c>
      <c r="FN195" s="207">
        <v>1</v>
      </c>
      <c r="FO195" s="1880" t="s">
        <v>655</v>
      </c>
      <c r="FP195" s="1881"/>
      <c r="FQ195" s="1882"/>
      <c r="FR195" s="1882"/>
      <c r="FS195" s="1882"/>
      <c r="FT195" s="1882"/>
      <c r="FU195" s="1882"/>
      <c r="FV195" s="1883"/>
      <c r="FW195" s="1156">
        <f>FK195</f>
        <v>0</v>
      </c>
      <c r="FX195" s="560" t="e">
        <f>100*FW195/FW201</f>
        <v>#DIV/0!</v>
      </c>
      <c r="FZ195" s="207">
        <v>1</v>
      </c>
      <c r="GA195" s="1880" t="s">
        <v>655</v>
      </c>
      <c r="GB195" s="1881"/>
      <c r="GC195" s="1882"/>
      <c r="GD195" s="1882"/>
      <c r="GE195" s="1882"/>
      <c r="GF195" s="1882"/>
      <c r="GG195" s="1882"/>
      <c r="GH195" s="1883"/>
      <c r="GI195" s="1156">
        <f>FW195</f>
        <v>0</v>
      </c>
      <c r="GJ195" s="560" t="e">
        <f>100*GI195/GI201</f>
        <v>#DIV/0!</v>
      </c>
      <c r="GL195" s="207">
        <v>1</v>
      </c>
      <c r="GM195" s="1880" t="s">
        <v>655</v>
      </c>
      <c r="GN195" s="1881"/>
      <c r="GO195" s="1882"/>
      <c r="GP195" s="1882"/>
      <c r="GQ195" s="1882"/>
      <c r="GR195" s="1882"/>
      <c r="GS195" s="1882"/>
      <c r="GT195" s="1883"/>
      <c r="GU195" s="1156">
        <f>GI195</f>
        <v>0</v>
      </c>
      <c r="GV195" s="560" t="e">
        <f>100*GU195/GU201</f>
        <v>#DIV/0!</v>
      </c>
    </row>
    <row r="196" spans="2:204" s="1178" customFormat="1" ht="15" customHeight="1">
      <c r="B196" s="81">
        <v>2</v>
      </c>
      <c r="C196" s="1884" t="s">
        <v>656</v>
      </c>
      <c r="D196" s="1885"/>
      <c r="E196" s="1886"/>
      <c r="F196" s="1886"/>
      <c r="G196" s="1886"/>
      <c r="H196" s="1886"/>
      <c r="I196" s="1886"/>
      <c r="J196" s="1887"/>
      <c r="K196" s="1157">
        <f>'1.3. Źródło c.o.'!H112+'1.4. Źródło c.w.u.'!H143</f>
        <v>0</v>
      </c>
      <c r="L196" s="768" t="e">
        <f>100*K196/K201</f>
        <v>#DIV/0!</v>
      </c>
      <c r="M196" s="1180"/>
      <c r="N196" s="81">
        <v>2</v>
      </c>
      <c r="O196" s="1884" t="s">
        <v>656</v>
      </c>
      <c r="P196" s="1885"/>
      <c r="Q196" s="1886"/>
      <c r="R196" s="1886"/>
      <c r="S196" s="1886"/>
      <c r="T196" s="1886"/>
      <c r="U196" s="1886"/>
      <c r="V196" s="1887"/>
      <c r="W196" s="1157">
        <f>K196</f>
        <v>0</v>
      </c>
      <c r="X196" s="768" t="e">
        <f>100*W196/W201</f>
        <v>#DIV/0!</v>
      </c>
      <c r="Z196" s="81">
        <v>2</v>
      </c>
      <c r="AA196" s="1884" t="s">
        <v>656</v>
      </c>
      <c r="AB196" s="1885"/>
      <c r="AC196" s="1886"/>
      <c r="AD196" s="1886"/>
      <c r="AE196" s="1886"/>
      <c r="AF196" s="1886"/>
      <c r="AG196" s="1886"/>
      <c r="AH196" s="1887"/>
      <c r="AI196" s="1157">
        <f>W196</f>
        <v>0</v>
      </c>
      <c r="AJ196" s="768" t="e">
        <f>100*AI196/AI201</f>
        <v>#DIV/0!</v>
      </c>
      <c r="AL196" s="81">
        <v>2</v>
      </c>
      <c r="AM196" s="1884" t="s">
        <v>656</v>
      </c>
      <c r="AN196" s="1885"/>
      <c r="AO196" s="1886"/>
      <c r="AP196" s="1886"/>
      <c r="AQ196" s="1886"/>
      <c r="AR196" s="1886"/>
      <c r="AS196" s="1886"/>
      <c r="AT196" s="1887"/>
      <c r="AU196" s="1157">
        <f>AI196</f>
        <v>0</v>
      </c>
      <c r="AV196" s="768" t="e">
        <f>100*AU196/AU201</f>
        <v>#DIV/0!</v>
      </c>
      <c r="AX196" s="81">
        <v>2</v>
      </c>
      <c r="AY196" s="1884" t="s">
        <v>656</v>
      </c>
      <c r="AZ196" s="1885"/>
      <c r="BA196" s="1886"/>
      <c r="BB196" s="1886"/>
      <c r="BC196" s="1886"/>
      <c r="BD196" s="1886"/>
      <c r="BE196" s="1886"/>
      <c r="BF196" s="1887"/>
      <c r="BG196" s="1157">
        <f>AU196</f>
        <v>0</v>
      </c>
      <c r="BH196" s="768" t="e">
        <f>100*BG196/BG201</f>
        <v>#DIV/0!</v>
      </c>
      <c r="BJ196" s="81">
        <v>2</v>
      </c>
      <c r="BK196" s="1884" t="s">
        <v>656</v>
      </c>
      <c r="BL196" s="1885"/>
      <c r="BM196" s="1886"/>
      <c r="BN196" s="1886"/>
      <c r="BO196" s="1886"/>
      <c r="BP196" s="1886"/>
      <c r="BQ196" s="1886"/>
      <c r="BR196" s="1887"/>
      <c r="BS196" s="1157">
        <f>BG196</f>
        <v>0</v>
      </c>
      <c r="BT196" s="768" t="e">
        <f>100*BS196/BS201</f>
        <v>#DIV/0!</v>
      </c>
      <c r="BV196" s="81">
        <v>2</v>
      </c>
      <c r="BW196" s="1884" t="s">
        <v>656</v>
      </c>
      <c r="BX196" s="1885"/>
      <c r="BY196" s="1886"/>
      <c r="BZ196" s="1886"/>
      <c r="CA196" s="1886"/>
      <c r="CB196" s="1886"/>
      <c r="CC196" s="1886"/>
      <c r="CD196" s="1887"/>
      <c r="CE196" s="1157">
        <f>BS196</f>
        <v>0</v>
      </c>
      <c r="CF196" s="768" t="e">
        <f>100*CE196/CE201</f>
        <v>#DIV/0!</v>
      </c>
      <c r="CH196" s="81">
        <v>2</v>
      </c>
      <c r="CI196" s="1884" t="s">
        <v>656</v>
      </c>
      <c r="CJ196" s="1885"/>
      <c r="CK196" s="1886"/>
      <c r="CL196" s="1886"/>
      <c r="CM196" s="1886"/>
      <c r="CN196" s="1886"/>
      <c r="CO196" s="1886"/>
      <c r="CP196" s="1887"/>
      <c r="CQ196" s="1157">
        <f>'1.3. Źródło c.o.'!Z112</f>
        <v>0</v>
      </c>
      <c r="CR196" s="768" t="e">
        <f>100*CQ196/CQ201</f>
        <v>#DIV/0!</v>
      </c>
      <c r="CT196" s="81">
        <v>2</v>
      </c>
      <c r="CU196" s="1884" t="s">
        <v>656</v>
      </c>
      <c r="CV196" s="1885"/>
      <c r="CW196" s="1886"/>
      <c r="CX196" s="1886"/>
      <c r="CY196" s="1886"/>
      <c r="CZ196" s="1886"/>
      <c r="DA196" s="1886"/>
      <c r="DB196" s="1887"/>
      <c r="DC196" s="1157">
        <f>CQ196</f>
        <v>0</v>
      </c>
      <c r="DD196" s="768" t="e">
        <f>100*DC196/DC201</f>
        <v>#DIV/0!</v>
      </c>
      <c r="DF196" s="81">
        <v>2</v>
      </c>
      <c r="DG196" s="1884" t="s">
        <v>656</v>
      </c>
      <c r="DH196" s="1885"/>
      <c r="DI196" s="1886"/>
      <c r="DJ196" s="1886"/>
      <c r="DK196" s="1886"/>
      <c r="DL196" s="1886"/>
      <c r="DM196" s="1886"/>
      <c r="DN196" s="1887"/>
      <c r="DO196" s="1157">
        <f>DC196</f>
        <v>0</v>
      </c>
      <c r="DP196" s="768" t="e">
        <f>100*DO196/DO201</f>
        <v>#DIV/0!</v>
      </c>
      <c r="DR196" s="81">
        <v>2</v>
      </c>
      <c r="DS196" s="1884" t="s">
        <v>656</v>
      </c>
      <c r="DT196" s="1885"/>
      <c r="DU196" s="1886"/>
      <c r="DV196" s="1886"/>
      <c r="DW196" s="1886"/>
      <c r="DX196" s="1886"/>
      <c r="DY196" s="1886"/>
      <c r="DZ196" s="1887"/>
      <c r="EA196" s="1157">
        <f>DO196</f>
        <v>0</v>
      </c>
      <c r="EB196" s="768" t="e">
        <f>100*EA196/EA201</f>
        <v>#DIV/0!</v>
      </c>
      <c r="ED196" s="81">
        <v>2</v>
      </c>
      <c r="EE196" s="1884" t="s">
        <v>656</v>
      </c>
      <c r="EF196" s="1885"/>
      <c r="EG196" s="1886"/>
      <c r="EH196" s="1886"/>
      <c r="EI196" s="1886"/>
      <c r="EJ196" s="1886"/>
      <c r="EK196" s="1886"/>
      <c r="EL196" s="1887"/>
      <c r="EM196" s="1157">
        <f>EA196</f>
        <v>0</v>
      </c>
      <c r="EN196" s="768" t="e">
        <f>100*EM196/EM201</f>
        <v>#DIV/0!</v>
      </c>
      <c r="EP196" s="81">
        <v>2</v>
      </c>
      <c r="EQ196" s="1884" t="s">
        <v>656</v>
      </c>
      <c r="ER196" s="1885"/>
      <c r="ES196" s="1886"/>
      <c r="ET196" s="1886"/>
      <c r="EU196" s="1886"/>
      <c r="EV196" s="1886"/>
      <c r="EW196" s="1886"/>
      <c r="EX196" s="1887"/>
      <c r="EY196" s="1157">
        <f>EM196</f>
        <v>0</v>
      </c>
      <c r="EZ196" s="768" t="e">
        <f>100*EY196/EY201</f>
        <v>#DIV/0!</v>
      </c>
      <c r="FB196" s="81">
        <v>2</v>
      </c>
      <c r="FC196" s="1884" t="s">
        <v>656</v>
      </c>
      <c r="FD196" s="1885"/>
      <c r="FE196" s="1886"/>
      <c r="FF196" s="1886"/>
      <c r="FG196" s="1886"/>
      <c r="FH196" s="1886"/>
      <c r="FI196" s="1886"/>
      <c r="FJ196" s="1887"/>
      <c r="FK196" s="1157">
        <f>EY196</f>
        <v>0</v>
      </c>
      <c r="FL196" s="768" t="e">
        <f>100*FK196/FK201</f>
        <v>#DIV/0!</v>
      </c>
      <c r="FN196" s="81">
        <v>2</v>
      </c>
      <c r="FO196" s="1884" t="s">
        <v>656</v>
      </c>
      <c r="FP196" s="1885"/>
      <c r="FQ196" s="1886"/>
      <c r="FR196" s="1886"/>
      <c r="FS196" s="1886"/>
      <c r="FT196" s="1886"/>
      <c r="FU196" s="1886"/>
      <c r="FV196" s="1887"/>
      <c r="FW196" s="1157">
        <f>FK196</f>
        <v>0</v>
      </c>
      <c r="FX196" s="768" t="e">
        <f>100*FW196/FW201</f>
        <v>#DIV/0!</v>
      </c>
      <c r="FZ196" s="81">
        <v>2</v>
      </c>
      <c r="GA196" s="1884" t="s">
        <v>656</v>
      </c>
      <c r="GB196" s="1885"/>
      <c r="GC196" s="1886"/>
      <c r="GD196" s="1886"/>
      <c r="GE196" s="1886"/>
      <c r="GF196" s="1886"/>
      <c r="GG196" s="1886"/>
      <c r="GH196" s="1887"/>
      <c r="GI196" s="1157">
        <f>FW196</f>
        <v>0</v>
      </c>
      <c r="GJ196" s="768" t="e">
        <f>100*GI196/GI201</f>
        <v>#DIV/0!</v>
      </c>
      <c r="GL196" s="81">
        <v>2</v>
      </c>
      <c r="GM196" s="1884" t="s">
        <v>656</v>
      </c>
      <c r="GN196" s="1885"/>
      <c r="GO196" s="1886"/>
      <c r="GP196" s="1886"/>
      <c r="GQ196" s="1886"/>
      <c r="GR196" s="1886"/>
      <c r="GS196" s="1886"/>
      <c r="GT196" s="1887"/>
      <c r="GU196" s="1157">
        <f>GI196</f>
        <v>0</v>
      </c>
      <c r="GV196" s="768" t="e">
        <f>100*GU196/GU201</f>
        <v>#DIV/0!</v>
      </c>
    </row>
    <row r="197" spans="2:204" s="1178" customFormat="1" ht="15" customHeight="1">
      <c r="B197" s="81">
        <v>3</v>
      </c>
      <c r="C197" s="1884" t="s">
        <v>657</v>
      </c>
      <c r="D197" s="1885"/>
      <c r="E197" s="1886"/>
      <c r="F197" s="1886"/>
      <c r="G197" s="1886"/>
      <c r="H197" s="1886"/>
      <c r="I197" s="1886"/>
      <c r="J197" s="1888"/>
      <c r="K197" s="1157">
        <f>'1.3. Źródło c.o.'!H113+'1.4. Źródło c.w.u.'!H144</f>
        <v>0</v>
      </c>
      <c r="L197" s="768" t="e">
        <f>100*K197/K201</f>
        <v>#DIV/0!</v>
      </c>
      <c r="M197" s="1180"/>
      <c r="N197" s="81">
        <v>3</v>
      </c>
      <c r="O197" s="1884" t="s">
        <v>657</v>
      </c>
      <c r="P197" s="1885"/>
      <c r="Q197" s="1886"/>
      <c r="R197" s="1886"/>
      <c r="S197" s="1886"/>
      <c r="T197" s="1886"/>
      <c r="U197" s="1886"/>
      <c r="V197" s="1888"/>
      <c r="W197" s="1157">
        <f>K197</f>
        <v>0</v>
      </c>
      <c r="X197" s="768" t="e">
        <f>100*W197/W201</f>
        <v>#DIV/0!</v>
      </c>
      <c r="Z197" s="81">
        <v>3</v>
      </c>
      <c r="AA197" s="1884" t="s">
        <v>657</v>
      </c>
      <c r="AB197" s="1885"/>
      <c r="AC197" s="1886"/>
      <c r="AD197" s="1886"/>
      <c r="AE197" s="1886"/>
      <c r="AF197" s="1886"/>
      <c r="AG197" s="1886"/>
      <c r="AH197" s="1888"/>
      <c r="AI197" s="1157">
        <f>W197</f>
        <v>0</v>
      </c>
      <c r="AJ197" s="768" t="e">
        <f>100*AI197/AI201</f>
        <v>#DIV/0!</v>
      </c>
      <c r="AL197" s="81">
        <v>3</v>
      </c>
      <c r="AM197" s="1884" t="s">
        <v>657</v>
      </c>
      <c r="AN197" s="1885"/>
      <c r="AO197" s="1886"/>
      <c r="AP197" s="1886"/>
      <c r="AQ197" s="1886"/>
      <c r="AR197" s="1886"/>
      <c r="AS197" s="1886"/>
      <c r="AT197" s="1888"/>
      <c r="AU197" s="1157">
        <f>AI197</f>
        <v>0</v>
      </c>
      <c r="AV197" s="768" t="e">
        <f>100*AU197/AU201</f>
        <v>#DIV/0!</v>
      </c>
      <c r="AX197" s="81">
        <v>3</v>
      </c>
      <c r="AY197" s="1884" t="s">
        <v>657</v>
      </c>
      <c r="AZ197" s="1885"/>
      <c r="BA197" s="1886"/>
      <c r="BB197" s="1886"/>
      <c r="BC197" s="1886"/>
      <c r="BD197" s="1886"/>
      <c r="BE197" s="1886"/>
      <c r="BF197" s="1888"/>
      <c r="BG197" s="1157">
        <f>AU197</f>
        <v>0</v>
      </c>
      <c r="BH197" s="768" t="e">
        <f>100*BG197/BG201</f>
        <v>#DIV/0!</v>
      </c>
      <c r="BJ197" s="81">
        <v>3</v>
      </c>
      <c r="BK197" s="1884" t="s">
        <v>657</v>
      </c>
      <c r="BL197" s="1885"/>
      <c r="BM197" s="1886"/>
      <c r="BN197" s="1886"/>
      <c r="BO197" s="1886"/>
      <c r="BP197" s="1886"/>
      <c r="BQ197" s="1886"/>
      <c r="BR197" s="1888"/>
      <c r="BS197" s="1157">
        <f>BG197</f>
        <v>0</v>
      </c>
      <c r="BT197" s="768" t="e">
        <f>100*BS197/BS201</f>
        <v>#DIV/0!</v>
      </c>
      <c r="BV197" s="81">
        <v>3</v>
      </c>
      <c r="BW197" s="1884" t="s">
        <v>657</v>
      </c>
      <c r="BX197" s="1885"/>
      <c r="BY197" s="1886"/>
      <c r="BZ197" s="1886"/>
      <c r="CA197" s="1886"/>
      <c r="CB197" s="1886"/>
      <c r="CC197" s="1886"/>
      <c r="CD197" s="1888"/>
      <c r="CE197" s="1157">
        <f>BS197</f>
        <v>0</v>
      </c>
      <c r="CF197" s="768" t="e">
        <f>100*CE197/CE201</f>
        <v>#DIV/0!</v>
      </c>
      <c r="CH197" s="81">
        <v>3</v>
      </c>
      <c r="CI197" s="1884" t="s">
        <v>657</v>
      </c>
      <c r="CJ197" s="1885"/>
      <c r="CK197" s="1886"/>
      <c r="CL197" s="1886"/>
      <c r="CM197" s="1886"/>
      <c r="CN197" s="1886"/>
      <c r="CO197" s="1886"/>
      <c r="CP197" s="1888"/>
      <c r="CQ197" s="1157">
        <f>'1.3. Źródło c.o.'!Z113</f>
        <v>0</v>
      </c>
      <c r="CR197" s="768" t="e">
        <f>100*CQ197/CQ201</f>
        <v>#DIV/0!</v>
      </c>
      <c r="CT197" s="81">
        <v>3</v>
      </c>
      <c r="CU197" s="1884" t="s">
        <v>657</v>
      </c>
      <c r="CV197" s="1885"/>
      <c r="CW197" s="1886"/>
      <c r="CX197" s="1886"/>
      <c r="CY197" s="1886"/>
      <c r="CZ197" s="1886"/>
      <c r="DA197" s="1886"/>
      <c r="DB197" s="1888"/>
      <c r="DC197" s="1157">
        <f>CQ197</f>
        <v>0</v>
      </c>
      <c r="DD197" s="768" t="e">
        <f>100*DC197/DC201</f>
        <v>#DIV/0!</v>
      </c>
      <c r="DF197" s="81">
        <v>3</v>
      </c>
      <c r="DG197" s="1884" t="s">
        <v>657</v>
      </c>
      <c r="DH197" s="1885"/>
      <c r="DI197" s="1886"/>
      <c r="DJ197" s="1886"/>
      <c r="DK197" s="1886"/>
      <c r="DL197" s="1886"/>
      <c r="DM197" s="1886"/>
      <c r="DN197" s="1888"/>
      <c r="DO197" s="1157">
        <f>DC197</f>
        <v>0</v>
      </c>
      <c r="DP197" s="768" t="e">
        <f>100*DO197/DO201</f>
        <v>#DIV/0!</v>
      </c>
      <c r="DR197" s="81">
        <v>3</v>
      </c>
      <c r="DS197" s="1884" t="s">
        <v>657</v>
      </c>
      <c r="DT197" s="1885"/>
      <c r="DU197" s="1886"/>
      <c r="DV197" s="1886"/>
      <c r="DW197" s="1886"/>
      <c r="DX197" s="1886"/>
      <c r="DY197" s="1886"/>
      <c r="DZ197" s="1888"/>
      <c r="EA197" s="1157">
        <f>DO197</f>
        <v>0</v>
      </c>
      <c r="EB197" s="768" t="e">
        <f>100*EA197/EA201</f>
        <v>#DIV/0!</v>
      </c>
      <c r="ED197" s="81">
        <v>3</v>
      </c>
      <c r="EE197" s="1884" t="s">
        <v>657</v>
      </c>
      <c r="EF197" s="1885"/>
      <c r="EG197" s="1886"/>
      <c r="EH197" s="1886"/>
      <c r="EI197" s="1886"/>
      <c r="EJ197" s="1886"/>
      <c r="EK197" s="1886"/>
      <c r="EL197" s="1888"/>
      <c r="EM197" s="1157">
        <f>EA197</f>
        <v>0</v>
      </c>
      <c r="EN197" s="768" t="e">
        <f>100*EM197/EM201</f>
        <v>#DIV/0!</v>
      </c>
      <c r="EP197" s="81">
        <v>3</v>
      </c>
      <c r="EQ197" s="1884" t="s">
        <v>657</v>
      </c>
      <c r="ER197" s="1885"/>
      <c r="ES197" s="1886"/>
      <c r="ET197" s="1886"/>
      <c r="EU197" s="1886"/>
      <c r="EV197" s="1886"/>
      <c r="EW197" s="1886"/>
      <c r="EX197" s="1888"/>
      <c r="EY197" s="1157">
        <f>EM197</f>
        <v>0</v>
      </c>
      <c r="EZ197" s="768" t="e">
        <f>100*EY197/EY201</f>
        <v>#DIV/0!</v>
      </c>
      <c r="FB197" s="81">
        <v>3</v>
      </c>
      <c r="FC197" s="1884" t="s">
        <v>657</v>
      </c>
      <c r="FD197" s="1885"/>
      <c r="FE197" s="1886"/>
      <c r="FF197" s="1886"/>
      <c r="FG197" s="1886"/>
      <c r="FH197" s="1886"/>
      <c r="FI197" s="1886"/>
      <c r="FJ197" s="1888"/>
      <c r="FK197" s="1157">
        <f>EY197</f>
        <v>0</v>
      </c>
      <c r="FL197" s="768" t="e">
        <f>100*FK197/FK201</f>
        <v>#DIV/0!</v>
      </c>
      <c r="FN197" s="81">
        <v>3</v>
      </c>
      <c r="FO197" s="1884" t="s">
        <v>657</v>
      </c>
      <c r="FP197" s="1885"/>
      <c r="FQ197" s="1886"/>
      <c r="FR197" s="1886"/>
      <c r="FS197" s="1886"/>
      <c r="FT197" s="1886"/>
      <c r="FU197" s="1886"/>
      <c r="FV197" s="1888"/>
      <c r="FW197" s="1157">
        <f>FK197</f>
        <v>0</v>
      </c>
      <c r="FX197" s="768" t="e">
        <f>100*FW197/FW201</f>
        <v>#DIV/0!</v>
      </c>
      <c r="FZ197" s="81">
        <v>3</v>
      </c>
      <c r="GA197" s="1884" t="s">
        <v>657</v>
      </c>
      <c r="GB197" s="1885"/>
      <c r="GC197" s="1886"/>
      <c r="GD197" s="1886"/>
      <c r="GE197" s="1886"/>
      <c r="GF197" s="1886"/>
      <c r="GG197" s="1886"/>
      <c r="GH197" s="1888"/>
      <c r="GI197" s="1157">
        <f>FW197</f>
        <v>0</v>
      </c>
      <c r="GJ197" s="768" t="e">
        <f>100*GI197/GI201</f>
        <v>#DIV/0!</v>
      </c>
      <c r="GL197" s="81">
        <v>3</v>
      </c>
      <c r="GM197" s="1884" t="s">
        <v>657</v>
      </c>
      <c r="GN197" s="1885"/>
      <c r="GO197" s="1886"/>
      <c r="GP197" s="1886"/>
      <c r="GQ197" s="1886"/>
      <c r="GR197" s="1886"/>
      <c r="GS197" s="1886"/>
      <c r="GT197" s="1888"/>
      <c r="GU197" s="1157">
        <f>GI197</f>
        <v>0</v>
      </c>
      <c r="GV197" s="768" t="e">
        <f>100*GU197/GU201</f>
        <v>#DIV/0!</v>
      </c>
    </row>
    <row r="198" spans="2:204" s="1178" customFormat="1" ht="15" customHeight="1" thickBot="1">
      <c r="B198" s="212">
        <v>4</v>
      </c>
      <c r="C198" s="1876" t="s">
        <v>658</v>
      </c>
      <c r="D198" s="1877"/>
      <c r="E198" s="1878"/>
      <c r="F198" s="1878"/>
      <c r="G198" s="1878"/>
      <c r="H198" s="1878"/>
      <c r="I198" s="1879"/>
      <c r="J198" s="559" t="s">
        <v>119</v>
      </c>
      <c r="K198" s="1158">
        <v>0</v>
      </c>
      <c r="L198" s="561" t="e">
        <f>100*K198/K201</f>
        <v>#DIV/0!</v>
      </c>
      <c r="M198" s="1180"/>
      <c r="N198" s="212">
        <v>4</v>
      </c>
      <c r="O198" s="1876" t="s">
        <v>658</v>
      </c>
      <c r="P198" s="1877"/>
      <c r="Q198" s="1878"/>
      <c r="R198" s="1878"/>
      <c r="S198" s="1878"/>
      <c r="T198" s="1878"/>
      <c r="U198" s="1879"/>
      <c r="V198" s="559" t="s">
        <v>119</v>
      </c>
      <c r="W198" s="1158">
        <f>K198</f>
        <v>0</v>
      </c>
      <c r="X198" s="561" t="e">
        <f>100*W198/W201</f>
        <v>#DIV/0!</v>
      </c>
      <c r="Z198" s="212">
        <v>4</v>
      </c>
      <c r="AA198" s="1876" t="s">
        <v>658</v>
      </c>
      <c r="AB198" s="1877"/>
      <c r="AC198" s="1878"/>
      <c r="AD198" s="1878"/>
      <c r="AE198" s="1878"/>
      <c r="AF198" s="1878"/>
      <c r="AG198" s="1879"/>
      <c r="AH198" s="559" t="s">
        <v>119</v>
      </c>
      <c r="AI198" s="1158">
        <f>W198</f>
        <v>0</v>
      </c>
      <c r="AJ198" s="561" t="e">
        <f>100*AI198/AI201</f>
        <v>#DIV/0!</v>
      </c>
      <c r="AL198" s="212">
        <v>4</v>
      </c>
      <c r="AM198" s="1876" t="s">
        <v>658</v>
      </c>
      <c r="AN198" s="1877"/>
      <c r="AO198" s="1878"/>
      <c r="AP198" s="1878"/>
      <c r="AQ198" s="1878"/>
      <c r="AR198" s="1878"/>
      <c r="AS198" s="1879"/>
      <c r="AT198" s="559" t="s">
        <v>119</v>
      </c>
      <c r="AU198" s="1158">
        <f>AI198</f>
        <v>0</v>
      </c>
      <c r="AV198" s="561" t="e">
        <f>100*AU198/AU201</f>
        <v>#DIV/0!</v>
      </c>
      <c r="AX198" s="212">
        <v>4</v>
      </c>
      <c r="AY198" s="1876" t="s">
        <v>658</v>
      </c>
      <c r="AZ198" s="1877"/>
      <c r="BA198" s="1878"/>
      <c r="BB198" s="1878"/>
      <c r="BC198" s="1878"/>
      <c r="BD198" s="1878"/>
      <c r="BE198" s="1879"/>
      <c r="BF198" s="559" t="s">
        <v>119</v>
      </c>
      <c r="BG198" s="1158">
        <f>AU198</f>
        <v>0</v>
      </c>
      <c r="BH198" s="561" t="e">
        <f>100*BG198/BG201</f>
        <v>#DIV/0!</v>
      </c>
      <c r="BJ198" s="212">
        <v>4</v>
      </c>
      <c r="BK198" s="1876" t="s">
        <v>658</v>
      </c>
      <c r="BL198" s="1877"/>
      <c r="BM198" s="1878"/>
      <c r="BN198" s="1878"/>
      <c r="BO198" s="1878"/>
      <c r="BP198" s="1878"/>
      <c r="BQ198" s="1879"/>
      <c r="BR198" s="559" t="s">
        <v>119</v>
      </c>
      <c r="BS198" s="1158">
        <f>BG198</f>
        <v>0</v>
      </c>
      <c r="BT198" s="561" t="e">
        <f>100*BS198/BS201</f>
        <v>#DIV/0!</v>
      </c>
      <c r="BV198" s="212">
        <v>4</v>
      </c>
      <c r="BW198" s="1876" t="s">
        <v>658</v>
      </c>
      <c r="BX198" s="1877"/>
      <c r="BY198" s="1878"/>
      <c r="BZ198" s="1878"/>
      <c r="CA198" s="1878"/>
      <c r="CB198" s="1878"/>
      <c r="CC198" s="1879"/>
      <c r="CD198" s="559" t="s">
        <v>119</v>
      </c>
      <c r="CE198" s="1158">
        <f>BS198</f>
        <v>0</v>
      </c>
      <c r="CF198" s="561" t="e">
        <f>100*CE198/CE201</f>
        <v>#DIV/0!</v>
      </c>
      <c r="CH198" s="212">
        <v>4</v>
      </c>
      <c r="CI198" s="1876" t="s">
        <v>658</v>
      </c>
      <c r="CJ198" s="1877"/>
      <c r="CK198" s="1878"/>
      <c r="CL198" s="1878"/>
      <c r="CM198" s="1878"/>
      <c r="CN198" s="1878"/>
      <c r="CO198" s="1879"/>
      <c r="CP198" s="559" t="s">
        <v>119</v>
      </c>
      <c r="CQ198" s="1158">
        <f>CE198</f>
        <v>0</v>
      </c>
      <c r="CR198" s="561" t="e">
        <f>100*CQ198/CQ201</f>
        <v>#DIV/0!</v>
      </c>
      <c r="CT198" s="212">
        <v>4</v>
      </c>
      <c r="CU198" s="1876" t="s">
        <v>658</v>
      </c>
      <c r="CV198" s="1877"/>
      <c r="CW198" s="1878"/>
      <c r="CX198" s="1878"/>
      <c r="CY198" s="1878"/>
      <c r="CZ198" s="1878"/>
      <c r="DA198" s="1879"/>
      <c r="DB198" s="559" t="s">
        <v>119</v>
      </c>
      <c r="DC198" s="1158">
        <f>CQ198</f>
        <v>0</v>
      </c>
      <c r="DD198" s="561" t="e">
        <f>100*DC198/DC201</f>
        <v>#DIV/0!</v>
      </c>
      <c r="DF198" s="212">
        <v>4</v>
      </c>
      <c r="DG198" s="1876" t="s">
        <v>658</v>
      </c>
      <c r="DH198" s="1877"/>
      <c r="DI198" s="1878"/>
      <c r="DJ198" s="1878"/>
      <c r="DK198" s="1878"/>
      <c r="DL198" s="1878"/>
      <c r="DM198" s="1879"/>
      <c r="DN198" s="559" t="s">
        <v>119</v>
      </c>
      <c r="DO198" s="1158">
        <f>DC198</f>
        <v>0</v>
      </c>
      <c r="DP198" s="561" t="e">
        <f>100*DO198/DO201</f>
        <v>#DIV/0!</v>
      </c>
      <c r="DR198" s="212">
        <v>4</v>
      </c>
      <c r="DS198" s="1876" t="s">
        <v>658</v>
      </c>
      <c r="DT198" s="1877"/>
      <c r="DU198" s="1878"/>
      <c r="DV198" s="1878"/>
      <c r="DW198" s="1878"/>
      <c r="DX198" s="1878"/>
      <c r="DY198" s="1879"/>
      <c r="DZ198" s="559" t="s">
        <v>119</v>
      </c>
      <c r="EA198" s="1158">
        <f>DO198</f>
        <v>0</v>
      </c>
      <c r="EB198" s="561" t="e">
        <f>100*EA198/EA201</f>
        <v>#DIV/0!</v>
      </c>
      <c r="ED198" s="212">
        <v>4</v>
      </c>
      <c r="EE198" s="1876" t="s">
        <v>658</v>
      </c>
      <c r="EF198" s="1877"/>
      <c r="EG198" s="1878"/>
      <c r="EH198" s="1878"/>
      <c r="EI198" s="1878"/>
      <c r="EJ198" s="1878"/>
      <c r="EK198" s="1879"/>
      <c r="EL198" s="559" t="s">
        <v>119</v>
      </c>
      <c r="EM198" s="1158">
        <f>EA198</f>
        <v>0</v>
      </c>
      <c r="EN198" s="561" t="e">
        <f>100*EM198/EM201</f>
        <v>#DIV/0!</v>
      </c>
      <c r="EP198" s="212">
        <v>4</v>
      </c>
      <c r="EQ198" s="1876" t="s">
        <v>658</v>
      </c>
      <c r="ER198" s="1877"/>
      <c r="ES198" s="1878"/>
      <c r="ET198" s="1878"/>
      <c r="EU198" s="1878"/>
      <c r="EV198" s="1878"/>
      <c r="EW198" s="1879"/>
      <c r="EX198" s="559" t="s">
        <v>119</v>
      </c>
      <c r="EY198" s="1158">
        <f>EM198</f>
        <v>0</v>
      </c>
      <c r="EZ198" s="561" t="e">
        <f>100*EY198/EY201</f>
        <v>#DIV/0!</v>
      </c>
      <c r="FB198" s="212">
        <v>4</v>
      </c>
      <c r="FC198" s="1876" t="s">
        <v>658</v>
      </c>
      <c r="FD198" s="1877"/>
      <c r="FE198" s="1878"/>
      <c r="FF198" s="1878"/>
      <c r="FG198" s="1878"/>
      <c r="FH198" s="1878"/>
      <c r="FI198" s="1879"/>
      <c r="FJ198" s="559" t="s">
        <v>119</v>
      </c>
      <c r="FK198" s="1158">
        <f>EY198</f>
        <v>0</v>
      </c>
      <c r="FL198" s="561" t="e">
        <f>100*FK198/FK201</f>
        <v>#DIV/0!</v>
      </c>
      <c r="FN198" s="212">
        <v>4</v>
      </c>
      <c r="FO198" s="1876" t="s">
        <v>658</v>
      </c>
      <c r="FP198" s="1877"/>
      <c r="FQ198" s="1878"/>
      <c r="FR198" s="1878"/>
      <c r="FS198" s="1878"/>
      <c r="FT198" s="1878"/>
      <c r="FU198" s="1879"/>
      <c r="FV198" s="559" t="s">
        <v>119</v>
      </c>
      <c r="FW198" s="1158">
        <f>FK198</f>
        <v>0</v>
      </c>
      <c r="FX198" s="561" t="e">
        <f>100*FW198/FW201</f>
        <v>#DIV/0!</v>
      </c>
      <c r="FZ198" s="212">
        <v>4</v>
      </c>
      <c r="GA198" s="1876" t="s">
        <v>658</v>
      </c>
      <c r="GB198" s="1877"/>
      <c r="GC198" s="1878"/>
      <c r="GD198" s="1878"/>
      <c r="GE198" s="1878"/>
      <c r="GF198" s="1878"/>
      <c r="GG198" s="1879"/>
      <c r="GH198" s="559" t="s">
        <v>119</v>
      </c>
      <c r="GI198" s="1158">
        <f>FW198</f>
        <v>0</v>
      </c>
      <c r="GJ198" s="561" t="e">
        <f>100*GI198/GI201</f>
        <v>#DIV/0!</v>
      </c>
      <c r="GL198" s="212">
        <v>4</v>
      </c>
      <c r="GM198" s="1876" t="s">
        <v>658</v>
      </c>
      <c r="GN198" s="1877"/>
      <c r="GO198" s="1878"/>
      <c r="GP198" s="1878"/>
      <c r="GQ198" s="1878"/>
      <c r="GR198" s="1878"/>
      <c r="GS198" s="1879"/>
      <c r="GT198" s="559" t="s">
        <v>119</v>
      </c>
      <c r="GU198" s="1158">
        <f>GI198</f>
        <v>0</v>
      </c>
      <c r="GV198" s="561" t="e">
        <f>100*GU198/GU201</f>
        <v>#DIV/0!</v>
      </c>
    </row>
    <row r="199" spans="2:204" s="1178" customFormat="1" ht="15" customHeight="1" thickBot="1">
      <c r="B199" s="84"/>
      <c r="C199" s="1870" t="s">
        <v>659</v>
      </c>
      <c r="D199" s="1871"/>
      <c r="E199" s="1871"/>
      <c r="F199" s="1871"/>
      <c r="G199" s="1871"/>
      <c r="H199" s="1871"/>
      <c r="I199" s="1871"/>
      <c r="J199" s="1872"/>
      <c r="K199" s="936">
        <f>K195+K192+K198</f>
        <v>0</v>
      </c>
      <c r="L199" s="975" t="e">
        <f>100*K199/K201</f>
        <v>#DIV/0!</v>
      </c>
      <c r="M199" s="1180"/>
      <c r="N199" s="69"/>
      <c r="O199" s="1870" t="s">
        <v>659</v>
      </c>
      <c r="P199" s="1871"/>
      <c r="Q199" s="1871"/>
      <c r="R199" s="1871"/>
      <c r="S199" s="1871"/>
      <c r="T199" s="1871"/>
      <c r="U199" s="1871"/>
      <c r="V199" s="1872"/>
      <c r="W199" s="936">
        <f>W195+W192+W198</f>
        <v>0</v>
      </c>
      <c r="X199" s="975" t="e">
        <f>100*W199/W201</f>
        <v>#DIV/0!</v>
      </c>
      <c r="Z199" s="69"/>
      <c r="AA199" s="1870" t="s">
        <v>659</v>
      </c>
      <c r="AB199" s="1871"/>
      <c r="AC199" s="1871"/>
      <c r="AD199" s="1871"/>
      <c r="AE199" s="1871"/>
      <c r="AF199" s="1871"/>
      <c r="AG199" s="1871"/>
      <c r="AH199" s="1872"/>
      <c r="AI199" s="936">
        <f>AI195+AI192+AI198</f>
        <v>0</v>
      </c>
      <c r="AJ199" s="975" t="e">
        <f>100*AI199/AI201</f>
        <v>#DIV/0!</v>
      </c>
      <c r="AL199" s="69"/>
      <c r="AM199" s="1870" t="s">
        <v>659</v>
      </c>
      <c r="AN199" s="1871"/>
      <c r="AO199" s="1871"/>
      <c r="AP199" s="1871"/>
      <c r="AQ199" s="1871"/>
      <c r="AR199" s="1871"/>
      <c r="AS199" s="1871"/>
      <c r="AT199" s="1872"/>
      <c r="AU199" s="936">
        <f>AU195+AU192+AU198</f>
        <v>0</v>
      </c>
      <c r="AV199" s="975" t="e">
        <f>100*AU199/AU201</f>
        <v>#DIV/0!</v>
      </c>
      <c r="AX199" s="69"/>
      <c r="AY199" s="1870" t="s">
        <v>659</v>
      </c>
      <c r="AZ199" s="1871"/>
      <c r="BA199" s="1871"/>
      <c r="BB199" s="1871"/>
      <c r="BC199" s="1871"/>
      <c r="BD199" s="1871"/>
      <c r="BE199" s="1871"/>
      <c r="BF199" s="1872"/>
      <c r="BG199" s="936">
        <f>BG195+BG192+BG198</f>
        <v>0</v>
      </c>
      <c r="BH199" s="975" t="e">
        <f>100*BG199/BG201</f>
        <v>#DIV/0!</v>
      </c>
      <c r="BJ199" s="69"/>
      <c r="BK199" s="1870" t="s">
        <v>659</v>
      </c>
      <c r="BL199" s="1871"/>
      <c r="BM199" s="1871"/>
      <c r="BN199" s="1871"/>
      <c r="BO199" s="1871"/>
      <c r="BP199" s="1871"/>
      <c r="BQ199" s="1871"/>
      <c r="BR199" s="1872"/>
      <c r="BS199" s="936">
        <f>BS195+BS192+BS198</f>
        <v>0</v>
      </c>
      <c r="BT199" s="975" t="e">
        <f>100*BS199/BS201</f>
        <v>#DIV/0!</v>
      </c>
      <c r="BV199" s="69"/>
      <c r="BW199" s="1870" t="s">
        <v>659</v>
      </c>
      <c r="BX199" s="1871"/>
      <c r="BY199" s="1871"/>
      <c r="BZ199" s="1871"/>
      <c r="CA199" s="1871"/>
      <c r="CB199" s="1871"/>
      <c r="CC199" s="1871"/>
      <c r="CD199" s="1872"/>
      <c r="CE199" s="936">
        <f>CE195+CE192+CE198</f>
        <v>0</v>
      </c>
      <c r="CF199" s="975" t="e">
        <f>100*CE199/CE201</f>
        <v>#DIV/0!</v>
      </c>
      <c r="CH199" s="69"/>
      <c r="CI199" s="1870" t="s">
        <v>659</v>
      </c>
      <c r="CJ199" s="1871"/>
      <c r="CK199" s="1871"/>
      <c r="CL199" s="1871"/>
      <c r="CM199" s="1871"/>
      <c r="CN199" s="1871"/>
      <c r="CO199" s="1871"/>
      <c r="CP199" s="1872"/>
      <c r="CQ199" s="936">
        <f>CQ195+CQ192+CQ198</f>
        <v>0</v>
      </c>
      <c r="CR199" s="975" t="e">
        <f>100*CQ199/CQ201</f>
        <v>#DIV/0!</v>
      </c>
      <c r="CT199" s="69"/>
      <c r="CU199" s="1870" t="s">
        <v>659</v>
      </c>
      <c r="CV199" s="1871"/>
      <c r="CW199" s="1871"/>
      <c r="CX199" s="1871"/>
      <c r="CY199" s="1871"/>
      <c r="CZ199" s="1871"/>
      <c r="DA199" s="1871"/>
      <c r="DB199" s="1872"/>
      <c r="DC199" s="936">
        <f>DC195+DC192+DC198</f>
        <v>0</v>
      </c>
      <c r="DD199" s="975" t="e">
        <f>100*DC199/DC201</f>
        <v>#DIV/0!</v>
      </c>
      <c r="DF199" s="69"/>
      <c r="DG199" s="1870" t="s">
        <v>659</v>
      </c>
      <c r="DH199" s="1871"/>
      <c r="DI199" s="1871"/>
      <c r="DJ199" s="1871"/>
      <c r="DK199" s="1871"/>
      <c r="DL199" s="1871"/>
      <c r="DM199" s="1871"/>
      <c r="DN199" s="1872"/>
      <c r="DO199" s="936">
        <f>DO195+DO192+DO198</f>
        <v>0</v>
      </c>
      <c r="DP199" s="975" t="e">
        <f>100*DO199/DO201</f>
        <v>#DIV/0!</v>
      </c>
      <c r="DR199" s="69"/>
      <c r="DS199" s="1870" t="s">
        <v>659</v>
      </c>
      <c r="DT199" s="1871"/>
      <c r="DU199" s="1871"/>
      <c r="DV199" s="1871"/>
      <c r="DW199" s="1871"/>
      <c r="DX199" s="1871"/>
      <c r="DY199" s="1871"/>
      <c r="DZ199" s="1872"/>
      <c r="EA199" s="936">
        <f>EA195+EA192+EA198</f>
        <v>0</v>
      </c>
      <c r="EB199" s="975" t="e">
        <f>100*EA199/EA201</f>
        <v>#DIV/0!</v>
      </c>
      <c r="ED199" s="69"/>
      <c r="EE199" s="1870" t="s">
        <v>659</v>
      </c>
      <c r="EF199" s="1871"/>
      <c r="EG199" s="1871"/>
      <c r="EH199" s="1871"/>
      <c r="EI199" s="1871"/>
      <c r="EJ199" s="1871"/>
      <c r="EK199" s="1871"/>
      <c r="EL199" s="1872"/>
      <c r="EM199" s="936">
        <f>EM195+EM192+EM198</f>
        <v>0</v>
      </c>
      <c r="EN199" s="975" t="e">
        <f>100*EM199/EM201</f>
        <v>#DIV/0!</v>
      </c>
      <c r="EP199" s="69"/>
      <c r="EQ199" s="1870" t="s">
        <v>659</v>
      </c>
      <c r="ER199" s="1871"/>
      <c r="ES199" s="1871"/>
      <c r="ET199" s="1871"/>
      <c r="EU199" s="1871"/>
      <c r="EV199" s="1871"/>
      <c r="EW199" s="1871"/>
      <c r="EX199" s="1872"/>
      <c r="EY199" s="936">
        <f>EY195+EY192+EY198</f>
        <v>0</v>
      </c>
      <c r="EZ199" s="975" t="e">
        <f>100*EY199/EY201</f>
        <v>#DIV/0!</v>
      </c>
      <c r="FB199" s="69"/>
      <c r="FC199" s="1870" t="s">
        <v>659</v>
      </c>
      <c r="FD199" s="1871"/>
      <c r="FE199" s="1871"/>
      <c r="FF199" s="1871"/>
      <c r="FG199" s="1871"/>
      <c r="FH199" s="1871"/>
      <c r="FI199" s="1871"/>
      <c r="FJ199" s="1872"/>
      <c r="FK199" s="936">
        <f>FK195+FK192+FK198</f>
        <v>0</v>
      </c>
      <c r="FL199" s="975" t="e">
        <f>100*FK199/FK201</f>
        <v>#DIV/0!</v>
      </c>
      <c r="FN199" s="69"/>
      <c r="FO199" s="1870" t="s">
        <v>659</v>
      </c>
      <c r="FP199" s="1871"/>
      <c r="FQ199" s="1871"/>
      <c r="FR199" s="1871"/>
      <c r="FS199" s="1871"/>
      <c r="FT199" s="1871"/>
      <c r="FU199" s="1871"/>
      <c r="FV199" s="1872"/>
      <c r="FW199" s="936">
        <f>FW195+FW192+FW198</f>
        <v>0</v>
      </c>
      <c r="FX199" s="975" t="e">
        <f>100*FW199/FW201</f>
        <v>#DIV/0!</v>
      </c>
      <c r="FZ199" s="69"/>
      <c r="GA199" s="1870" t="s">
        <v>659</v>
      </c>
      <c r="GB199" s="1871"/>
      <c r="GC199" s="1871"/>
      <c r="GD199" s="1871"/>
      <c r="GE199" s="1871"/>
      <c r="GF199" s="1871"/>
      <c r="GG199" s="1871"/>
      <c r="GH199" s="1872"/>
      <c r="GI199" s="936">
        <f>GI195+GI192+GI198</f>
        <v>0</v>
      </c>
      <c r="GJ199" s="975" t="e">
        <f>100*GI199/GI201</f>
        <v>#DIV/0!</v>
      </c>
      <c r="GL199" s="69"/>
      <c r="GM199" s="1870" t="s">
        <v>659</v>
      </c>
      <c r="GN199" s="1871"/>
      <c r="GO199" s="1871"/>
      <c r="GP199" s="1871"/>
      <c r="GQ199" s="1871"/>
      <c r="GR199" s="1871"/>
      <c r="GS199" s="1871"/>
      <c r="GT199" s="1872"/>
      <c r="GU199" s="936">
        <f>GU195+GU192+GU198</f>
        <v>0</v>
      </c>
      <c r="GV199" s="975" t="e">
        <f>100*GU199/GU201</f>
        <v>#DIV/0!</v>
      </c>
    </row>
    <row r="200" spans="2:204" s="1178" customFormat="1" ht="15" customHeight="1" thickBot="1">
      <c r="B200" s="1265"/>
      <c r="C200" s="1251"/>
      <c r="D200" s="1251"/>
      <c r="E200" s="1251"/>
      <c r="F200" s="1252"/>
      <c r="G200" s="1252"/>
      <c r="H200" s="1251"/>
      <c r="I200" s="1251"/>
      <c r="J200" s="1251"/>
      <c r="K200" s="1253"/>
      <c r="L200" s="1253"/>
      <c r="M200" s="1180"/>
      <c r="N200" s="1263"/>
      <c r="O200" s="1251"/>
      <c r="P200" s="1251"/>
      <c r="Q200" s="1251"/>
      <c r="R200" s="1252"/>
      <c r="S200" s="1252"/>
      <c r="T200" s="1251"/>
      <c r="U200" s="1251"/>
      <c r="V200" s="1251"/>
      <c r="W200" s="1253"/>
      <c r="X200" s="1253"/>
      <c r="Z200" s="1263"/>
      <c r="AA200" s="1251"/>
      <c r="AB200" s="1251"/>
      <c r="AC200" s="1251"/>
      <c r="AD200" s="1252"/>
      <c r="AE200" s="1252"/>
      <c r="AF200" s="1251"/>
      <c r="AG200" s="1251"/>
      <c r="AH200" s="1246"/>
      <c r="AI200" s="1253"/>
      <c r="AJ200" s="1250"/>
      <c r="AL200" s="1263"/>
      <c r="AM200" s="1251"/>
      <c r="AN200" s="1251"/>
      <c r="AO200" s="1251"/>
      <c r="AP200" s="1252"/>
      <c r="AQ200" s="1252"/>
      <c r="AR200" s="1251"/>
      <c r="AS200" s="1251"/>
      <c r="AT200" s="1251"/>
      <c r="AU200" s="1253"/>
      <c r="AV200" s="1253"/>
      <c r="AX200" s="1263"/>
      <c r="AY200" s="1277"/>
      <c r="AZ200" s="1251"/>
      <c r="BA200" s="1251"/>
      <c r="BB200" s="1252"/>
      <c r="BC200" s="1252"/>
      <c r="BD200" s="1251"/>
      <c r="BE200" s="1251"/>
      <c r="BF200" s="1251"/>
      <c r="BG200" s="1253"/>
      <c r="BH200" s="1253"/>
      <c r="BJ200" s="1263"/>
      <c r="BK200" s="1277"/>
      <c r="BL200" s="1251"/>
      <c r="BM200" s="1251"/>
      <c r="BN200" s="1252"/>
      <c r="BO200" s="1252"/>
      <c r="BP200" s="1251"/>
      <c r="BQ200" s="1251"/>
      <c r="BR200" s="1251"/>
      <c r="BS200" s="1253"/>
      <c r="BT200" s="1253"/>
      <c r="BV200" s="1263"/>
      <c r="BW200" s="1251"/>
      <c r="BX200" s="1251"/>
      <c r="BY200" s="1251"/>
      <c r="BZ200" s="1252"/>
      <c r="CA200" s="1252"/>
      <c r="CB200" s="1251"/>
      <c r="CC200" s="1251"/>
      <c r="CD200" s="1251"/>
      <c r="CE200" s="1253"/>
      <c r="CF200" s="1253"/>
      <c r="CH200" s="1263"/>
      <c r="CI200" s="1251"/>
      <c r="CJ200" s="1251"/>
      <c r="CK200" s="1251"/>
      <c r="CL200" s="1252"/>
      <c r="CM200" s="1252"/>
      <c r="CN200" s="1251"/>
      <c r="CO200" s="1251"/>
      <c r="CP200" s="1251"/>
      <c r="CQ200" s="1253"/>
      <c r="CR200" s="1253"/>
      <c r="CT200" s="1263"/>
      <c r="CU200" s="1251"/>
      <c r="CV200" s="1251"/>
      <c r="CW200" s="1251"/>
      <c r="CX200" s="1252"/>
      <c r="CY200" s="1252"/>
      <c r="CZ200" s="1251"/>
      <c r="DA200" s="1251"/>
      <c r="DB200" s="1251"/>
      <c r="DC200" s="1253"/>
      <c r="DD200" s="1253"/>
      <c r="DF200" s="1263"/>
      <c r="DG200" s="1251"/>
      <c r="DH200" s="1251"/>
      <c r="DI200" s="1251"/>
      <c r="DJ200" s="1252"/>
      <c r="DK200" s="1252"/>
      <c r="DL200" s="1251"/>
      <c r="DM200" s="1251"/>
      <c r="DN200" s="1251"/>
      <c r="DO200" s="1253"/>
      <c r="DP200" s="1253"/>
      <c r="DR200" s="1263"/>
      <c r="DS200" s="1251"/>
      <c r="DT200" s="1251"/>
      <c r="DU200" s="1251"/>
      <c r="DV200" s="1252"/>
      <c r="DW200" s="1252"/>
      <c r="DX200" s="1251"/>
      <c r="DY200" s="1251"/>
      <c r="DZ200" s="1251"/>
      <c r="EA200" s="1253"/>
      <c r="EB200" s="1253"/>
      <c r="ED200" s="1263"/>
      <c r="EE200" s="1251"/>
      <c r="EF200" s="1251"/>
      <c r="EG200" s="1251"/>
      <c r="EH200" s="1252"/>
      <c r="EI200" s="1252"/>
      <c r="EJ200" s="1251"/>
      <c r="EK200" s="1251"/>
      <c r="EL200" s="1251"/>
      <c r="EM200" s="1253"/>
      <c r="EN200" s="1253"/>
      <c r="EP200" s="1263"/>
      <c r="EQ200" s="1251"/>
      <c r="ER200" s="1251"/>
      <c r="ES200" s="1251"/>
      <c r="ET200" s="1252"/>
      <c r="EU200" s="1252"/>
      <c r="EV200" s="1251"/>
      <c r="EW200" s="1251"/>
      <c r="EX200" s="1251"/>
      <c r="EY200" s="936"/>
      <c r="EZ200" s="975"/>
      <c r="FB200" s="1263"/>
      <c r="FC200" s="1251"/>
      <c r="FD200" s="1251"/>
      <c r="FE200" s="1251"/>
      <c r="FF200" s="1252"/>
      <c r="FG200" s="1252"/>
      <c r="FH200" s="1251"/>
      <c r="FI200" s="1251"/>
      <c r="FJ200" s="1251"/>
      <c r="FK200" s="936"/>
      <c r="FL200" s="975"/>
      <c r="FN200" s="1263"/>
      <c r="FO200" s="1251"/>
      <c r="FP200" s="1251"/>
      <c r="FQ200" s="1251"/>
      <c r="FR200" s="1252"/>
      <c r="FS200" s="1252"/>
      <c r="FT200" s="1251"/>
      <c r="FU200" s="1251"/>
      <c r="FV200" s="1251"/>
      <c r="FW200" s="936"/>
      <c r="FX200" s="975"/>
      <c r="FZ200" s="1263"/>
      <c r="GA200" s="1251"/>
      <c r="GB200" s="1251"/>
      <c r="GC200" s="1251"/>
      <c r="GD200" s="1252"/>
      <c r="GE200" s="1252"/>
      <c r="GF200" s="1251"/>
      <c r="GG200" s="1251"/>
      <c r="GH200" s="1251"/>
      <c r="GI200" s="936"/>
      <c r="GJ200" s="975"/>
      <c r="GL200" s="1263"/>
      <c r="GM200" s="1251"/>
      <c r="GN200" s="1251"/>
      <c r="GO200" s="1251"/>
      <c r="GP200" s="1252"/>
      <c r="GQ200" s="1252"/>
      <c r="GR200" s="1251"/>
      <c r="GS200" s="1251"/>
      <c r="GT200" s="1251"/>
      <c r="GU200" s="936"/>
      <c r="GV200" s="975"/>
    </row>
    <row r="201" spans="2:204" s="1178" customFormat="1" ht="15" customHeight="1" thickBot="1">
      <c r="B201" s="1266" t="s">
        <v>660</v>
      </c>
      <c r="C201" s="1870" t="s">
        <v>661</v>
      </c>
      <c r="D201" s="1871"/>
      <c r="E201" s="1871"/>
      <c r="F201" s="1871"/>
      <c r="G201" s="1871"/>
      <c r="H201" s="1871"/>
      <c r="I201" s="1871"/>
      <c r="J201" s="1872"/>
      <c r="K201" s="972" t="e">
        <f>K189+K192+K199</f>
        <v>#DIV/0!</v>
      </c>
      <c r="L201" s="857" t="e">
        <f>100*K201/K201</f>
        <v>#DIV/0!</v>
      </c>
      <c r="M201" s="1180"/>
      <c r="N201" s="351" t="s">
        <v>660</v>
      </c>
      <c r="O201" s="1870" t="s">
        <v>661</v>
      </c>
      <c r="P201" s="1871"/>
      <c r="Q201" s="1871"/>
      <c r="R201" s="1871"/>
      <c r="S201" s="1871"/>
      <c r="T201" s="1871"/>
      <c r="U201" s="1871"/>
      <c r="V201" s="1872"/>
      <c r="W201" s="972" t="e">
        <f>W189+W192+W199</f>
        <v>#DIV/0!</v>
      </c>
      <c r="X201" s="857" t="e">
        <f>100*W201/W201</f>
        <v>#DIV/0!</v>
      </c>
      <c r="Z201" s="351" t="s">
        <v>660</v>
      </c>
      <c r="AA201" s="1870" t="s">
        <v>661</v>
      </c>
      <c r="AB201" s="1871"/>
      <c r="AC201" s="1871"/>
      <c r="AD201" s="1871"/>
      <c r="AE201" s="1871"/>
      <c r="AF201" s="1871"/>
      <c r="AG201" s="1871"/>
      <c r="AH201" s="1872"/>
      <c r="AI201" s="972" t="e">
        <f>AI189+AI192+AI199</f>
        <v>#DIV/0!</v>
      </c>
      <c r="AJ201" s="857" t="e">
        <f>100*AI201/AI201</f>
        <v>#DIV/0!</v>
      </c>
      <c r="AL201" s="351" t="s">
        <v>660</v>
      </c>
      <c r="AM201" s="1870" t="s">
        <v>661</v>
      </c>
      <c r="AN201" s="1871"/>
      <c r="AO201" s="1871"/>
      <c r="AP201" s="1871"/>
      <c r="AQ201" s="1871"/>
      <c r="AR201" s="1871"/>
      <c r="AS201" s="1871"/>
      <c r="AT201" s="1872"/>
      <c r="AU201" s="972" t="e">
        <f>AU189+AU192+AU199</f>
        <v>#DIV/0!</v>
      </c>
      <c r="AV201" s="857" t="e">
        <f>100*AU201/AU201</f>
        <v>#DIV/0!</v>
      </c>
      <c r="AX201" s="351" t="s">
        <v>660</v>
      </c>
      <c r="AY201" s="1870" t="s">
        <v>661</v>
      </c>
      <c r="AZ201" s="1871"/>
      <c r="BA201" s="1871"/>
      <c r="BB201" s="1871"/>
      <c r="BC201" s="1871"/>
      <c r="BD201" s="1871"/>
      <c r="BE201" s="1871"/>
      <c r="BF201" s="1872"/>
      <c r="BG201" s="972" t="e">
        <f>BG189+BG192+BG199</f>
        <v>#DIV/0!</v>
      </c>
      <c r="BH201" s="857" t="e">
        <f>100*BG201/BG201</f>
        <v>#DIV/0!</v>
      </c>
      <c r="BI201" s="524"/>
      <c r="BJ201" s="351" t="s">
        <v>660</v>
      </c>
      <c r="BK201" s="1870" t="s">
        <v>661</v>
      </c>
      <c r="BL201" s="1871"/>
      <c r="BM201" s="1871"/>
      <c r="BN201" s="1871"/>
      <c r="BO201" s="1871"/>
      <c r="BP201" s="1871"/>
      <c r="BQ201" s="1871"/>
      <c r="BR201" s="1872"/>
      <c r="BS201" s="972" t="e">
        <f>BS189+BS192+BS199</f>
        <v>#DIV/0!</v>
      </c>
      <c r="BT201" s="857" t="e">
        <f>100*BS201/BS201</f>
        <v>#DIV/0!</v>
      </c>
      <c r="BV201" s="351" t="s">
        <v>660</v>
      </c>
      <c r="BW201" s="1870" t="s">
        <v>661</v>
      </c>
      <c r="BX201" s="1871"/>
      <c r="BY201" s="1871"/>
      <c r="BZ201" s="1871"/>
      <c r="CA201" s="1871"/>
      <c r="CB201" s="1871"/>
      <c r="CC201" s="1871"/>
      <c r="CD201" s="1872"/>
      <c r="CE201" s="972" t="e">
        <f>CE189+CE192+CE199</f>
        <v>#DIV/0!</v>
      </c>
      <c r="CF201" s="857" t="e">
        <f>100*CE201/CE201</f>
        <v>#DIV/0!</v>
      </c>
      <c r="CH201" s="351" t="s">
        <v>660</v>
      </c>
      <c r="CI201" s="1870" t="s">
        <v>661</v>
      </c>
      <c r="CJ201" s="1871"/>
      <c r="CK201" s="1871"/>
      <c r="CL201" s="1871"/>
      <c r="CM201" s="1871"/>
      <c r="CN201" s="1871"/>
      <c r="CO201" s="1871"/>
      <c r="CP201" s="1872"/>
      <c r="CQ201" s="972" t="e">
        <f>CQ189+CQ192+CQ199</f>
        <v>#DIV/0!</v>
      </c>
      <c r="CR201" s="857" t="e">
        <f>100*CQ201/CQ201</f>
        <v>#DIV/0!</v>
      </c>
      <c r="CT201" s="351" t="s">
        <v>660</v>
      </c>
      <c r="CU201" s="1870" t="s">
        <v>661</v>
      </c>
      <c r="CV201" s="1871"/>
      <c r="CW201" s="1871"/>
      <c r="CX201" s="1871"/>
      <c r="CY201" s="1871"/>
      <c r="CZ201" s="1871"/>
      <c r="DA201" s="1871"/>
      <c r="DB201" s="1872"/>
      <c r="DC201" s="972" t="e">
        <f>DC189+DC192+DC199</f>
        <v>#DIV/0!</v>
      </c>
      <c r="DD201" s="857" t="e">
        <f>100*DC201/DC201</f>
        <v>#DIV/0!</v>
      </c>
      <c r="DF201" s="351" t="s">
        <v>660</v>
      </c>
      <c r="DG201" s="1870" t="s">
        <v>661</v>
      </c>
      <c r="DH201" s="1871"/>
      <c r="DI201" s="1871"/>
      <c r="DJ201" s="1871"/>
      <c r="DK201" s="1871"/>
      <c r="DL201" s="1871"/>
      <c r="DM201" s="1871"/>
      <c r="DN201" s="1872"/>
      <c r="DO201" s="972" t="e">
        <f>DO189+DO192+DO199</f>
        <v>#DIV/0!</v>
      </c>
      <c r="DP201" s="857" t="e">
        <f>100*DO201/DO201</f>
        <v>#DIV/0!</v>
      </c>
      <c r="DR201" s="351" t="s">
        <v>660</v>
      </c>
      <c r="DS201" s="1870" t="s">
        <v>661</v>
      </c>
      <c r="DT201" s="1871"/>
      <c r="DU201" s="1871"/>
      <c r="DV201" s="1871"/>
      <c r="DW201" s="1871"/>
      <c r="DX201" s="1871"/>
      <c r="DY201" s="1871"/>
      <c r="DZ201" s="1872"/>
      <c r="EA201" s="972" t="e">
        <f>EA189+EA192+EA199</f>
        <v>#DIV/0!</v>
      </c>
      <c r="EB201" s="857" t="e">
        <f>100*EA201/EA201</f>
        <v>#DIV/0!</v>
      </c>
      <c r="ED201" s="351" t="s">
        <v>660</v>
      </c>
      <c r="EE201" s="1870" t="s">
        <v>661</v>
      </c>
      <c r="EF201" s="1871"/>
      <c r="EG201" s="1871"/>
      <c r="EH201" s="1871"/>
      <c r="EI201" s="1871"/>
      <c r="EJ201" s="1871"/>
      <c r="EK201" s="1871"/>
      <c r="EL201" s="1872"/>
      <c r="EM201" s="972" t="e">
        <f>EM189+EM192+EM199</f>
        <v>#DIV/0!</v>
      </c>
      <c r="EN201" s="857" t="e">
        <f>100*EM201/EM201</f>
        <v>#DIV/0!</v>
      </c>
      <c r="EP201" s="351" t="s">
        <v>660</v>
      </c>
      <c r="EQ201" s="1870" t="s">
        <v>661</v>
      </c>
      <c r="ER201" s="1871"/>
      <c r="ES201" s="1871"/>
      <c r="ET201" s="1871"/>
      <c r="EU201" s="1871"/>
      <c r="EV201" s="1871"/>
      <c r="EW201" s="1871"/>
      <c r="EX201" s="1872"/>
      <c r="EY201" s="972" t="e">
        <f>EY189+EY192+EY199</f>
        <v>#DIV/0!</v>
      </c>
      <c r="EZ201" s="857" t="e">
        <f>100*EY201/EY201</f>
        <v>#DIV/0!</v>
      </c>
      <c r="FB201" s="351" t="s">
        <v>660</v>
      </c>
      <c r="FC201" s="1870" t="s">
        <v>661</v>
      </c>
      <c r="FD201" s="1871"/>
      <c r="FE201" s="1871"/>
      <c r="FF201" s="1871"/>
      <c r="FG201" s="1871"/>
      <c r="FH201" s="1871"/>
      <c r="FI201" s="1871"/>
      <c r="FJ201" s="1872"/>
      <c r="FK201" s="972" t="e">
        <f>FK189+FK192+FK199</f>
        <v>#DIV/0!</v>
      </c>
      <c r="FL201" s="857" t="e">
        <f>100*FK201/FK201</f>
        <v>#DIV/0!</v>
      </c>
      <c r="FN201" s="351" t="s">
        <v>660</v>
      </c>
      <c r="FO201" s="1870" t="s">
        <v>661</v>
      </c>
      <c r="FP201" s="1871"/>
      <c r="FQ201" s="1871"/>
      <c r="FR201" s="1871"/>
      <c r="FS201" s="1871"/>
      <c r="FT201" s="1871"/>
      <c r="FU201" s="1871"/>
      <c r="FV201" s="1872"/>
      <c r="FW201" s="972" t="e">
        <f>FW189+FW192+FW199</f>
        <v>#DIV/0!</v>
      </c>
      <c r="FX201" s="857" t="e">
        <f>100*FW201/FW201</f>
        <v>#DIV/0!</v>
      </c>
      <c r="FZ201" s="351" t="s">
        <v>660</v>
      </c>
      <c r="GA201" s="1870" t="s">
        <v>661</v>
      </c>
      <c r="GB201" s="1871"/>
      <c r="GC201" s="1871"/>
      <c r="GD201" s="1871"/>
      <c r="GE201" s="1871"/>
      <c r="GF201" s="1871"/>
      <c r="GG201" s="1871"/>
      <c r="GH201" s="1872"/>
      <c r="GI201" s="972" t="e">
        <f>GI189+GI192+GI199</f>
        <v>#DIV/0!</v>
      </c>
      <c r="GJ201" s="857" t="e">
        <f>100*GI201/GI201</f>
        <v>#DIV/0!</v>
      </c>
      <c r="GL201" s="351" t="s">
        <v>660</v>
      </c>
      <c r="GM201" s="1870" t="s">
        <v>661</v>
      </c>
      <c r="GN201" s="1871"/>
      <c r="GO201" s="1871"/>
      <c r="GP201" s="1871"/>
      <c r="GQ201" s="1871"/>
      <c r="GR201" s="1871"/>
      <c r="GS201" s="1871"/>
      <c r="GT201" s="1872"/>
      <c r="GU201" s="972" t="e">
        <f>GU189+GU192+GU199</f>
        <v>#DIV/0!</v>
      </c>
      <c r="GV201" s="857" t="e">
        <f>100*GU201/GU201</f>
        <v>#DIV/0!</v>
      </c>
    </row>
    <row r="202" spans="2:204" s="1178" customFormat="1" ht="15" customHeight="1" thickBot="1">
      <c r="B202" s="84"/>
      <c r="M202" s="1180"/>
      <c r="N202" s="69"/>
      <c r="Z202" s="69"/>
      <c r="AL202" s="69"/>
      <c r="AX202" s="69"/>
      <c r="AY202" s="1224"/>
      <c r="BJ202" s="69"/>
      <c r="BK202" s="1224"/>
      <c r="BV202" s="69"/>
      <c r="CH202" s="69"/>
      <c r="CT202" s="69"/>
      <c r="DF202" s="69"/>
      <c r="DR202" s="69"/>
      <c r="ED202" s="69"/>
      <c r="EP202" s="69"/>
      <c r="FB202" s="69"/>
      <c r="FN202" s="69"/>
      <c r="FZ202" s="69"/>
      <c r="GL202" s="69"/>
    </row>
    <row r="203" spans="2:204" s="1178" customFormat="1" ht="15" customHeight="1" thickBot="1">
      <c r="B203" s="84"/>
      <c r="M203" s="1180"/>
      <c r="N203" s="351" t="s">
        <v>662</v>
      </c>
      <c r="O203" s="1943" t="s">
        <v>663</v>
      </c>
      <c r="P203" s="1944"/>
      <c r="Q203" s="1944"/>
      <c r="R203" s="1944"/>
      <c r="S203" s="1944"/>
      <c r="T203" s="992" t="s">
        <v>664</v>
      </c>
      <c r="U203" s="1945" t="s">
        <v>665</v>
      </c>
      <c r="V203" s="1945"/>
      <c r="W203" s="992" t="s">
        <v>666</v>
      </c>
      <c r="X203" s="1254" t="s">
        <v>119</v>
      </c>
      <c r="Z203" s="351" t="s">
        <v>662</v>
      </c>
      <c r="AA203" s="1943" t="s">
        <v>667</v>
      </c>
      <c r="AB203" s="1944"/>
      <c r="AC203" s="1944"/>
      <c r="AD203" s="1944"/>
      <c r="AE203" s="1944"/>
      <c r="AF203" s="992" t="s">
        <v>664</v>
      </c>
      <c r="AG203" s="1945" t="s">
        <v>665</v>
      </c>
      <c r="AH203" s="1945"/>
      <c r="AI203" s="992" t="s">
        <v>666</v>
      </c>
      <c r="AJ203" s="1254" t="s">
        <v>119</v>
      </c>
      <c r="AL203" s="351" t="s">
        <v>662</v>
      </c>
      <c r="AM203" s="1943" t="s">
        <v>668</v>
      </c>
      <c r="AN203" s="1944"/>
      <c r="AO203" s="1944"/>
      <c r="AP203" s="1944"/>
      <c r="AQ203" s="1944"/>
      <c r="AR203" s="992" t="s">
        <v>664</v>
      </c>
      <c r="AS203" s="1945" t="s">
        <v>665</v>
      </c>
      <c r="AT203" s="1945"/>
      <c r="AU203" s="992" t="s">
        <v>666</v>
      </c>
      <c r="AV203" s="1254" t="s">
        <v>119</v>
      </c>
      <c r="AX203" s="351" t="s">
        <v>662</v>
      </c>
      <c r="AY203" s="1943" t="s">
        <v>669</v>
      </c>
      <c r="AZ203" s="1944"/>
      <c r="BA203" s="1944"/>
      <c r="BB203" s="1944"/>
      <c r="BC203" s="1944"/>
      <c r="BD203" s="992" t="s">
        <v>664</v>
      </c>
      <c r="BE203" s="1945" t="s">
        <v>665</v>
      </c>
      <c r="BF203" s="1945"/>
      <c r="BG203" s="992" t="s">
        <v>666</v>
      </c>
      <c r="BH203" s="1254" t="s">
        <v>119</v>
      </c>
      <c r="BJ203" s="351" t="s">
        <v>662</v>
      </c>
      <c r="BK203" s="1943" t="s">
        <v>670</v>
      </c>
      <c r="BL203" s="1944"/>
      <c r="BM203" s="1944"/>
      <c r="BN203" s="1944"/>
      <c r="BO203" s="1944"/>
      <c r="BP203" s="992" t="s">
        <v>664</v>
      </c>
      <c r="BQ203" s="1945" t="s">
        <v>665</v>
      </c>
      <c r="BR203" s="1945"/>
      <c r="BS203" s="992" t="s">
        <v>666</v>
      </c>
      <c r="BT203" s="1254" t="s">
        <v>119</v>
      </c>
      <c r="BV203" s="351" t="s">
        <v>662</v>
      </c>
      <c r="BW203" s="1943" t="s">
        <v>671</v>
      </c>
      <c r="BX203" s="1944"/>
      <c r="BY203" s="1944"/>
      <c r="BZ203" s="1944"/>
      <c r="CA203" s="1944"/>
      <c r="CB203" s="992" t="s">
        <v>664</v>
      </c>
      <c r="CC203" s="1945" t="s">
        <v>665</v>
      </c>
      <c r="CD203" s="1945"/>
      <c r="CE203" s="992" t="s">
        <v>666</v>
      </c>
      <c r="CF203" s="1254" t="s">
        <v>119</v>
      </c>
      <c r="CH203" s="351" t="s">
        <v>662</v>
      </c>
      <c r="CI203" s="1943" t="s">
        <v>672</v>
      </c>
      <c r="CJ203" s="1944"/>
      <c r="CK203" s="1944"/>
      <c r="CL203" s="1944"/>
      <c r="CM203" s="1944"/>
      <c r="CN203" s="992" t="s">
        <v>664</v>
      </c>
      <c r="CO203" s="1945" t="s">
        <v>665</v>
      </c>
      <c r="CP203" s="1945"/>
      <c r="CQ203" s="992" t="s">
        <v>666</v>
      </c>
      <c r="CR203" s="1254" t="s">
        <v>119</v>
      </c>
      <c r="CT203" s="351" t="s">
        <v>662</v>
      </c>
      <c r="CU203" s="1943" t="s">
        <v>673</v>
      </c>
      <c r="CV203" s="1944"/>
      <c r="CW203" s="1944"/>
      <c r="CX203" s="1944"/>
      <c r="CY203" s="1944"/>
      <c r="CZ203" s="992" t="s">
        <v>664</v>
      </c>
      <c r="DA203" s="1945" t="s">
        <v>665</v>
      </c>
      <c r="DB203" s="1945"/>
      <c r="DC203" s="992" t="s">
        <v>666</v>
      </c>
      <c r="DD203" s="1254" t="s">
        <v>119</v>
      </c>
      <c r="DF203" s="351" t="s">
        <v>662</v>
      </c>
      <c r="DG203" s="1943" t="s">
        <v>674</v>
      </c>
      <c r="DH203" s="1944"/>
      <c r="DI203" s="1944"/>
      <c r="DJ203" s="1944"/>
      <c r="DK203" s="1944"/>
      <c r="DL203" s="992" t="s">
        <v>664</v>
      </c>
      <c r="DM203" s="1945" t="s">
        <v>665</v>
      </c>
      <c r="DN203" s="1945"/>
      <c r="DO203" s="992" t="s">
        <v>666</v>
      </c>
      <c r="DP203" s="1254" t="s">
        <v>119</v>
      </c>
      <c r="DR203" s="351" t="s">
        <v>662</v>
      </c>
      <c r="DS203" s="1943" t="s">
        <v>675</v>
      </c>
      <c r="DT203" s="1944"/>
      <c r="DU203" s="1944"/>
      <c r="DV203" s="1944"/>
      <c r="DW203" s="1944"/>
      <c r="DX203" s="992" t="s">
        <v>664</v>
      </c>
      <c r="DY203" s="1945" t="s">
        <v>665</v>
      </c>
      <c r="DZ203" s="1945"/>
      <c r="EA203" s="992" t="s">
        <v>666</v>
      </c>
      <c r="EB203" s="1254" t="s">
        <v>119</v>
      </c>
      <c r="ED203" s="351" t="s">
        <v>662</v>
      </c>
      <c r="EE203" s="1943" t="s">
        <v>676</v>
      </c>
      <c r="EF203" s="1944"/>
      <c r="EG203" s="1944"/>
      <c r="EH203" s="1944"/>
      <c r="EI203" s="1944"/>
      <c r="EJ203" s="992" t="s">
        <v>664</v>
      </c>
      <c r="EK203" s="1945" t="s">
        <v>665</v>
      </c>
      <c r="EL203" s="1945"/>
      <c r="EM203" s="992" t="s">
        <v>666</v>
      </c>
      <c r="EN203" s="1254" t="s">
        <v>119</v>
      </c>
      <c r="EP203" s="351" t="s">
        <v>662</v>
      </c>
      <c r="EQ203" s="1943" t="s">
        <v>677</v>
      </c>
      <c r="ER203" s="1944"/>
      <c r="ES203" s="1944"/>
      <c r="ET203" s="1944"/>
      <c r="EU203" s="1944"/>
      <c r="EV203" s="992" t="s">
        <v>664</v>
      </c>
      <c r="EW203" s="1945" t="s">
        <v>665</v>
      </c>
      <c r="EX203" s="1945"/>
      <c r="EY203" s="992" t="s">
        <v>666</v>
      </c>
      <c r="EZ203" s="1254" t="s">
        <v>119</v>
      </c>
      <c r="FB203" s="351" t="s">
        <v>662</v>
      </c>
      <c r="FC203" s="1943" t="s">
        <v>678</v>
      </c>
      <c r="FD203" s="1944"/>
      <c r="FE203" s="1944"/>
      <c r="FF203" s="1944"/>
      <c r="FG203" s="1944"/>
      <c r="FH203" s="992" t="s">
        <v>664</v>
      </c>
      <c r="FI203" s="1945" t="s">
        <v>665</v>
      </c>
      <c r="FJ203" s="1945"/>
      <c r="FK203" s="992" t="s">
        <v>666</v>
      </c>
      <c r="FL203" s="1254" t="s">
        <v>119</v>
      </c>
      <c r="FN203" s="351" t="s">
        <v>662</v>
      </c>
      <c r="FO203" s="1943" t="s">
        <v>679</v>
      </c>
      <c r="FP203" s="1944"/>
      <c r="FQ203" s="1944"/>
      <c r="FR203" s="1944"/>
      <c r="FS203" s="1944"/>
      <c r="FT203" s="992" t="s">
        <v>664</v>
      </c>
      <c r="FU203" s="1945" t="s">
        <v>665</v>
      </c>
      <c r="FV203" s="1945"/>
      <c r="FW203" s="992" t="s">
        <v>666</v>
      </c>
      <c r="FX203" s="1254" t="s">
        <v>119</v>
      </c>
      <c r="FZ203" s="351" t="s">
        <v>662</v>
      </c>
      <c r="GA203" s="1943" t="s">
        <v>680</v>
      </c>
      <c r="GB203" s="1944"/>
      <c r="GC203" s="1944"/>
      <c r="GD203" s="1944"/>
      <c r="GE203" s="1944"/>
      <c r="GF203" s="992" t="s">
        <v>664</v>
      </c>
      <c r="GG203" s="1945" t="s">
        <v>665</v>
      </c>
      <c r="GH203" s="1945"/>
      <c r="GI203" s="992" t="s">
        <v>666</v>
      </c>
      <c r="GJ203" s="1254" t="s">
        <v>119</v>
      </c>
      <c r="GL203" s="351" t="s">
        <v>662</v>
      </c>
      <c r="GM203" s="1943" t="s">
        <v>663</v>
      </c>
      <c r="GN203" s="1944"/>
      <c r="GO203" s="1944"/>
      <c r="GP203" s="1944"/>
      <c r="GQ203" s="1944"/>
      <c r="GR203" s="992" t="s">
        <v>664</v>
      </c>
      <c r="GS203" s="1945" t="s">
        <v>665</v>
      </c>
      <c r="GT203" s="1945"/>
      <c r="GU203" s="992" t="s">
        <v>666</v>
      </c>
      <c r="GV203" s="1254" t="s">
        <v>119</v>
      </c>
    </row>
    <row r="204" spans="2:204" s="1178" customFormat="1" ht="15" customHeight="1">
      <c r="B204" s="84"/>
      <c r="M204" s="1180"/>
      <c r="N204" s="316">
        <v>1</v>
      </c>
      <c r="O204" s="1863" t="s">
        <v>681</v>
      </c>
      <c r="P204" s="1864"/>
      <c r="Q204" s="1864"/>
      <c r="R204" s="1864"/>
      <c r="S204" s="1865"/>
      <c r="T204" s="141" t="s">
        <v>682</v>
      </c>
      <c r="U204" s="1869">
        <f>D153-P153</f>
        <v>0</v>
      </c>
      <c r="V204" s="1869"/>
      <c r="W204" s="141" t="s">
        <v>257</v>
      </c>
      <c r="X204" s="1170" t="e">
        <f>100*U204/D153</f>
        <v>#DIV/0!</v>
      </c>
      <c r="Z204" s="316">
        <v>1</v>
      </c>
      <c r="AA204" s="1863" t="s">
        <v>681</v>
      </c>
      <c r="AB204" s="1864"/>
      <c r="AC204" s="1864"/>
      <c r="AD204" s="1864"/>
      <c r="AE204" s="1865"/>
      <c r="AF204" s="141" t="s">
        <v>682</v>
      </c>
      <c r="AG204" s="1869">
        <f>P153-AB153</f>
        <v>0</v>
      </c>
      <c r="AH204" s="1869"/>
      <c r="AI204" s="141" t="s">
        <v>257</v>
      </c>
      <c r="AJ204" s="1170" t="e">
        <f>100*AG204/P153</f>
        <v>#DIV/0!</v>
      </c>
      <c r="AL204" s="316">
        <v>1</v>
      </c>
      <c r="AM204" s="1863" t="s">
        <v>681</v>
      </c>
      <c r="AN204" s="1864"/>
      <c r="AO204" s="1864"/>
      <c r="AP204" s="1864"/>
      <c r="AQ204" s="1865"/>
      <c r="AR204" s="141" t="s">
        <v>682</v>
      </c>
      <c r="AS204" s="1869">
        <f>AB153-AN153</f>
        <v>0</v>
      </c>
      <c r="AT204" s="1869"/>
      <c r="AU204" s="141" t="s">
        <v>257</v>
      </c>
      <c r="AV204" s="1170" t="e">
        <f>100*AS204/AB153</f>
        <v>#DIV/0!</v>
      </c>
      <c r="AX204" s="316">
        <v>1</v>
      </c>
      <c r="AY204" s="1863" t="s">
        <v>681</v>
      </c>
      <c r="AZ204" s="1864"/>
      <c r="BA204" s="1864"/>
      <c r="BB204" s="1864"/>
      <c r="BC204" s="1865"/>
      <c r="BD204" s="141" t="s">
        <v>682</v>
      </c>
      <c r="BE204" s="1869">
        <f>AN153-AZ153</f>
        <v>0</v>
      </c>
      <c r="BF204" s="1869"/>
      <c r="BG204" s="141" t="s">
        <v>257</v>
      </c>
      <c r="BH204" s="1170" t="e">
        <f>100*BE204/AN153</f>
        <v>#DIV/0!</v>
      </c>
      <c r="BJ204" s="316">
        <v>1</v>
      </c>
      <c r="BK204" s="1863" t="s">
        <v>681</v>
      </c>
      <c r="BL204" s="1864"/>
      <c r="BM204" s="1864"/>
      <c r="BN204" s="1864"/>
      <c r="BO204" s="1865"/>
      <c r="BP204" s="141" t="s">
        <v>682</v>
      </c>
      <c r="BQ204" s="1869">
        <f>AZ153-BL153</f>
        <v>0</v>
      </c>
      <c r="BR204" s="1869"/>
      <c r="BS204" s="141" t="s">
        <v>257</v>
      </c>
      <c r="BT204" s="1170" t="e">
        <f>100*BQ204/AZ153</f>
        <v>#DIV/0!</v>
      </c>
      <c r="BV204" s="316">
        <v>1</v>
      </c>
      <c r="BW204" s="1863" t="s">
        <v>681</v>
      </c>
      <c r="BX204" s="1864"/>
      <c r="BY204" s="1864"/>
      <c r="BZ204" s="1864"/>
      <c r="CA204" s="1865"/>
      <c r="CB204" s="141" t="s">
        <v>682</v>
      </c>
      <c r="CC204" s="1869">
        <f>BL153-BX153</f>
        <v>0</v>
      </c>
      <c r="CD204" s="1869"/>
      <c r="CE204" s="141" t="s">
        <v>257</v>
      </c>
      <c r="CF204" s="1170" t="e">
        <f>100*CC204/BL153</f>
        <v>#DIV/0!</v>
      </c>
      <c r="CH204" s="316">
        <v>1</v>
      </c>
      <c r="CI204" s="1863" t="s">
        <v>681</v>
      </c>
      <c r="CJ204" s="1864"/>
      <c r="CK204" s="1864"/>
      <c r="CL204" s="1864"/>
      <c r="CM204" s="1865"/>
      <c r="CN204" s="141" t="s">
        <v>682</v>
      </c>
      <c r="CO204" s="1869">
        <f>BX153-CJ153</f>
        <v>0</v>
      </c>
      <c r="CP204" s="1869"/>
      <c r="CQ204" s="141" t="s">
        <v>257</v>
      </c>
      <c r="CR204" s="1170" t="e">
        <f>100*CO204/BX153</f>
        <v>#DIV/0!</v>
      </c>
      <c r="CT204" s="316">
        <v>1</v>
      </c>
      <c r="CU204" s="1863" t="s">
        <v>681</v>
      </c>
      <c r="CV204" s="1864"/>
      <c r="CW204" s="1864"/>
      <c r="CX204" s="1864"/>
      <c r="CY204" s="1865"/>
      <c r="CZ204" s="141" t="s">
        <v>682</v>
      </c>
      <c r="DA204" s="1869">
        <f>CJ153-CV153</f>
        <v>0</v>
      </c>
      <c r="DB204" s="1869"/>
      <c r="DC204" s="141" t="s">
        <v>257</v>
      </c>
      <c r="DD204" s="1170" t="e">
        <f>100*DA204/CJ153</f>
        <v>#DIV/0!</v>
      </c>
      <c r="DF204" s="316">
        <v>1</v>
      </c>
      <c r="DG204" s="1863" t="s">
        <v>681</v>
      </c>
      <c r="DH204" s="1864"/>
      <c r="DI204" s="1864"/>
      <c r="DJ204" s="1864"/>
      <c r="DK204" s="1865"/>
      <c r="DL204" s="141" t="s">
        <v>682</v>
      </c>
      <c r="DM204" s="1869">
        <f>CV153-DH153</f>
        <v>0</v>
      </c>
      <c r="DN204" s="1869"/>
      <c r="DO204" s="141" t="s">
        <v>257</v>
      </c>
      <c r="DP204" s="1170" t="e">
        <f>100*DM204/CV153</f>
        <v>#DIV/0!</v>
      </c>
      <c r="DR204" s="316">
        <v>1</v>
      </c>
      <c r="DS204" s="1863" t="s">
        <v>681</v>
      </c>
      <c r="DT204" s="1864"/>
      <c r="DU204" s="1864"/>
      <c r="DV204" s="1864"/>
      <c r="DW204" s="1865"/>
      <c r="DX204" s="141" t="s">
        <v>682</v>
      </c>
      <c r="DY204" s="1869">
        <f>DH153-DT153</f>
        <v>0</v>
      </c>
      <c r="DZ204" s="1869"/>
      <c r="EA204" s="141" t="s">
        <v>257</v>
      </c>
      <c r="EB204" s="1170" t="e">
        <f>100*DY204/DH153</f>
        <v>#DIV/0!</v>
      </c>
      <c r="ED204" s="316">
        <v>1</v>
      </c>
      <c r="EE204" s="1863" t="s">
        <v>681</v>
      </c>
      <c r="EF204" s="1864"/>
      <c r="EG204" s="1864"/>
      <c r="EH204" s="1864"/>
      <c r="EI204" s="1865"/>
      <c r="EJ204" s="141" t="s">
        <v>682</v>
      </c>
      <c r="EK204" s="1869">
        <f>DT153-EF153</f>
        <v>0</v>
      </c>
      <c r="EL204" s="1869"/>
      <c r="EM204" s="141" t="s">
        <v>257</v>
      </c>
      <c r="EN204" s="1170" t="e">
        <f>100*EK204/DT153</f>
        <v>#DIV/0!</v>
      </c>
      <c r="EP204" s="316">
        <v>1</v>
      </c>
      <c r="EQ204" s="1863" t="s">
        <v>681</v>
      </c>
      <c r="ER204" s="1864"/>
      <c r="ES204" s="1864"/>
      <c r="ET204" s="1864"/>
      <c r="EU204" s="1865"/>
      <c r="EV204" s="141" t="s">
        <v>682</v>
      </c>
      <c r="EW204" s="1869">
        <f>EF153-ER153</f>
        <v>0</v>
      </c>
      <c r="EX204" s="1869"/>
      <c r="EY204" s="141" t="s">
        <v>257</v>
      </c>
      <c r="EZ204" s="1170" t="e">
        <f>100*EW204/EF153</f>
        <v>#DIV/0!</v>
      </c>
      <c r="FB204" s="316">
        <v>1</v>
      </c>
      <c r="FC204" s="1863" t="s">
        <v>681</v>
      </c>
      <c r="FD204" s="1864"/>
      <c r="FE204" s="1864"/>
      <c r="FF204" s="1864"/>
      <c r="FG204" s="1865"/>
      <c r="FH204" s="141" t="s">
        <v>682</v>
      </c>
      <c r="FI204" s="1869">
        <f>ER153-FD153</f>
        <v>0</v>
      </c>
      <c r="FJ204" s="1869"/>
      <c r="FK204" s="141" t="s">
        <v>257</v>
      </c>
      <c r="FL204" s="1170" t="e">
        <f>100*FI204/ER153</f>
        <v>#DIV/0!</v>
      </c>
      <c r="FN204" s="316">
        <v>1</v>
      </c>
      <c r="FO204" s="1863" t="s">
        <v>681</v>
      </c>
      <c r="FP204" s="1864"/>
      <c r="FQ204" s="1864"/>
      <c r="FR204" s="1864"/>
      <c r="FS204" s="1865"/>
      <c r="FT204" s="141" t="s">
        <v>682</v>
      </c>
      <c r="FU204" s="1869">
        <f>FD153-FP153</f>
        <v>0</v>
      </c>
      <c r="FV204" s="1869"/>
      <c r="FW204" s="141" t="s">
        <v>257</v>
      </c>
      <c r="FX204" s="1170" t="e">
        <f>100*FU204/FD153</f>
        <v>#DIV/0!</v>
      </c>
      <c r="FZ204" s="316">
        <v>1</v>
      </c>
      <c r="GA204" s="1863" t="s">
        <v>681</v>
      </c>
      <c r="GB204" s="1864"/>
      <c r="GC204" s="1864"/>
      <c r="GD204" s="1864"/>
      <c r="GE204" s="1865"/>
      <c r="GF204" s="141" t="s">
        <v>682</v>
      </c>
      <c r="GG204" s="1869">
        <f>FP153-GB153</f>
        <v>0</v>
      </c>
      <c r="GH204" s="1869"/>
      <c r="GI204" s="141" t="s">
        <v>257</v>
      </c>
      <c r="GJ204" s="1170" t="e">
        <f>100*GG204/FP153</f>
        <v>#DIV/0!</v>
      </c>
      <c r="GL204" s="316">
        <v>1</v>
      </c>
      <c r="GM204" s="1863" t="s">
        <v>681</v>
      </c>
      <c r="GN204" s="1864"/>
      <c r="GO204" s="1864"/>
      <c r="GP204" s="1864"/>
      <c r="GQ204" s="1865"/>
      <c r="GR204" s="141" t="s">
        <v>682</v>
      </c>
      <c r="GS204" s="1869">
        <f>D153-GN153</f>
        <v>0</v>
      </c>
      <c r="GT204" s="1869"/>
      <c r="GU204" s="141" t="s">
        <v>257</v>
      </c>
      <c r="GV204" s="1170" t="e">
        <f>100*GS204/D153</f>
        <v>#DIV/0!</v>
      </c>
    </row>
    <row r="205" spans="2:204" s="1178" customFormat="1" ht="15" customHeight="1">
      <c r="B205" s="84"/>
      <c r="M205" s="1180"/>
      <c r="N205" s="184">
        <v>2</v>
      </c>
      <c r="O205" s="1857" t="s">
        <v>683</v>
      </c>
      <c r="P205" s="1858"/>
      <c r="Q205" s="1858"/>
      <c r="R205" s="1858"/>
      <c r="S205" s="1859"/>
      <c r="T205" s="319" t="s">
        <v>684</v>
      </c>
      <c r="U205" s="1866">
        <f>E153-Q153</f>
        <v>0</v>
      </c>
      <c r="V205" s="1866"/>
      <c r="W205" s="546" t="s">
        <v>259</v>
      </c>
      <c r="X205" s="1110" t="e">
        <f>100*U205/E153</f>
        <v>#DIV/0!</v>
      </c>
      <c r="Z205" s="184">
        <v>2</v>
      </c>
      <c r="AA205" s="1857" t="s">
        <v>683</v>
      </c>
      <c r="AB205" s="1858"/>
      <c r="AC205" s="1858"/>
      <c r="AD205" s="1858"/>
      <c r="AE205" s="1859"/>
      <c r="AF205" s="319" t="s">
        <v>684</v>
      </c>
      <c r="AG205" s="1866">
        <f>Q153-AC153</f>
        <v>0</v>
      </c>
      <c r="AH205" s="1866"/>
      <c r="AI205" s="546" t="s">
        <v>259</v>
      </c>
      <c r="AJ205" s="1110" t="e">
        <f>100*AG205/Q153</f>
        <v>#DIV/0!</v>
      </c>
      <c r="AL205" s="184">
        <v>2</v>
      </c>
      <c r="AM205" s="1857" t="s">
        <v>683</v>
      </c>
      <c r="AN205" s="1858"/>
      <c r="AO205" s="1858"/>
      <c r="AP205" s="1858"/>
      <c r="AQ205" s="1859"/>
      <c r="AR205" s="319" t="s">
        <v>684</v>
      </c>
      <c r="AS205" s="1866">
        <f>AC153-AO153</f>
        <v>0</v>
      </c>
      <c r="AT205" s="1866"/>
      <c r="AU205" s="546" t="s">
        <v>259</v>
      </c>
      <c r="AV205" s="1110" t="e">
        <f>100*AS205/AC153</f>
        <v>#DIV/0!</v>
      </c>
      <c r="AX205" s="184">
        <v>2</v>
      </c>
      <c r="AY205" s="1857" t="s">
        <v>683</v>
      </c>
      <c r="AZ205" s="1858"/>
      <c r="BA205" s="1858"/>
      <c r="BB205" s="1858"/>
      <c r="BC205" s="1859"/>
      <c r="BD205" s="319" t="s">
        <v>684</v>
      </c>
      <c r="BE205" s="1866">
        <f>AO153-BA153</f>
        <v>0</v>
      </c>
      <c r="BF205" s="1866"/>
      <c r="BG205" s="546" t="s">
        <v>259</v>
      </c>
      <c r="BH205" s="1110" t="e">
        <f>100*BE205/AO153</f>
        <v>#DIV/0!</v>
      </c>
      <c r="BJ205" s="184">
        <v>2</v>
      </c>
      <c r="BK205" s="1857" t="s">
        <v>683</v>
      </c>
      <c r="BL205" s="1858"/>
      <c r="BM205" s="1858"/>
      <c r="BN205" s="1858"/>
      <c r="BO205" s="1859"/>
      <c r="BP205" s="319" t="s">
        <v>684</v>
      </c>
      <c r="BQ205" s="1866">
        <f>BA153-BM153</f>
        <v>0</v>
      </c>
      <c r="BR205" s="1866"/>
      <c r="BS205" s="546" t="s">
        <v>259</v>
      </c>
      <c r="BT205" s="1110" t="e">
        <f>100*BQ205/BA153</f>
        <v>#DIV/0!</v>
      </c>
      <c r="BV205" s="184">
        <v>2</v>
      </c>
      <c r="BW205" s="1857" t="s">
        <v>683</v>
      </c>
      <c r="BX205" s="1858"/>
      <c r="BY205" s="1858"/>
      <c r="BZ205" s="1858"/>
      <c r="CA205" s="1859"/>
      <c r="CB205" s="319" t="s">
        <v>684</v>
      </c>
      <c r="CC205" s="1866">
        <f>BM153-BY153</f>
        <v>0</v>
      </c>
      <c r="CD205" s="1866"/>
      <c r="CE205" s="546" t="s">
        <v>259</v>
      </c>
      <c r="CF205" s="1110" t="e">
        <f>100*CC205/BM153</f>
        <v>#DIV/0!</v>
      </c>
      <c r="CH205" s="184">
        <v>2</v>
      </c>
      <c r="CI205" s="1857" t="s">
        <v>683</v>
      </c>
      <c r="CJ205" s="1858"/>
      <c r="CK205" s="1858"/>
      <c r="CL205" s="1858"/>
      <c r="CM205" s="1859"/>
      <c r="CN205" s="319" t="s">
        <v>684</v>
      </c>
      <c r="CO205" s="1866">
        <f>BY153-CK153</f>
        <v>0</v>
      </c>
      <c r="CP205" s="1866"/>
      <c r="CQ205" s="546" t="s">
        <v>259</v>
      </c>
      <c r="CR205" s="1110" t="e">
        <f>100*CO205/BY153</f>
        <v>#DIV/0!</v>
      </c>
      <c r="CT205" s="184">
        <v>2</v>
      </c>
      <c r="CU205" s="1857" t="s">
        <v>683</v>
      </c>
      <c r="CV205" s="1858"/>
      <c r="CW205" s="1858"/>
      <c r="CX205" s="1858"/>
      <c r="CY205" s="1859"/>
      <c r="CZ205" s="319" t="s">
        <v>684</v>
      </c>
      <c r="DA205" s="1866">
        <f>CK153-CW153</f>
        <v>0</v>
      </c>
      <c r="DB205" s="1866"/>
      <c r="DC205" s="546" t="s">
        <v>259</v>
      </c>
      <c r="DD205" s="1110" t="e">
        <f>100*DA205/CK153</f>
        <v>#DIV/0!</v>
      </c>
      <c r="DF205" s="184">
        <v>2</v>
      </c>
      <c r="DG205" s="1857" t="s">
        <v>683</v>
      </c>
      <c r="DH205" s="1858"/>
      <c r="DI205" s="1858"/>
      <c r="DJ205" s="1858"/>
      <c r="DK205" s="1859"/>
      <c r="DL205" s="319" t="s">
        <v>684</v>
      </c>
      <c r="DM205" s="1866">
        <f>CW153-DI153</f>
        <v>0</v>
      </c>
      <c r="DN205" s="1866"/>
      <c r="DO205" s="546" t="s">
        <v>259</v>
      </c>
      <c r="DP205" s="1110" t="e">
        <f>100*DM205/CW153</f>
        <v>#DIV/0!</v>
      </c>
      <c r="DR205" s="184">
        <v>2</v>
      </c>
      <c r="DS205" s="1857" t="s">
        <v>683</v>
      </c>
      <c r="DT205" s="1858"/>
      <c r="DU205" s="1858"/>
      <c r="DV205" s="1858"/>
      <c r="DW205" s="1859"/>
      <c r="DX205" s="319" t="s">
        <v>684</v>
      </c>
      <c r="DY205" s="1866">
        <f>DI153-DU153</f>
        <v>0</v>
      </c>
      <c r="DZ205" s="1866"/>
      <c r="EA205" s="546" t="s">
        <v>259</v>
      </c>
      <c r="EB205" s="1110" t="e">
        <f>100*DY205/DI153</f>
        <v>#DIV/0!</v>
      </c>
      <c r="ED205" s="184">
        <v>2</v>
      </c>
      <c r="EE205" s="1857" t="s">
        <v>683</v>
      </c>
      <c r="EF205" s="1858"/>
      <c r="EG205" s="1858"/>
      <c r="EH205" s="1858"/>
      <c r="EI205" s="1859"/>
      <c r="EJ205" s="319" t="s">
        <v>684</v>
      </c>
      <c r="EK205" s="1866">
        <f>DU153-EG153</f>
        <v>0</v>
      </c>
      <c r="EL205" s="1866"/>
      <c r="EM205" s="546" t="s">
        <v>259</v>
      </c>
      <c r="EN205" s="1110" t="e">
        <f>100*EK205/DU153</f>
        <v>#DIV/0!</v>
      </c>
      <c r="EP205" s="184">
        <v>2</v>
      </c>
      <c r="EQ205" s="1857" t="s">
        <v>683</v>
      </c>
      <c r="ER205" s="1858"/>
      <c r="ES205" s="1858"/>
      <c r="ET205" s="1858"/>
      <c r="EU205" s="1859"/>
      <c r="EV205" s="319" t="s">
        <v>684</v>
      </c>
      <c r="EW205" s="1866">
        <f>EG153-ES153</f>
        <v>0</v>
      </c>
      <c r="EX205" s="1866"/>
      <c r="EY205" s="546" t="s">
        <v>259</v>
      </c>
      <c r="EZ205" s="1110" t="e">
        <f>100*EW205/EG153</f>
        <v>#DIV/0!</v>
      </c>
      <c r="FB205" s="184">
        <v>2</v>
      </c>
      <c r="FC205" s="1857" t="s">
        <v>683</v>
      </c>
      <c r="FD205" s="1858"/>
      <c r="FE205" s="1858"/>
      <c r="FF205" s="1858"/>
      <c r="FG205" s="1859"/>
      <c r="FH205" s="319" t="s">
        <v>684</v>
      </c>
      <c r="FI205" s="1866">
        <f>ES153-FE153</f>
        <v>0</v>
      </c>
      <c r="FJ205" s="1866"/>
      <c r="FK205" s="546" t="s">
        <v>259</v>
      </c>
      <c r="FL205" s="1110" t="e">
        <f>100*FI205/ES153</f>
        <v>#DIV/0!</v>
      </c>
      <c r="FN205" s="184">
        <v>2</v>
      </c>
      <c r="FO205" s="1857" t="s">
        <v>683</v>
      </c>
      <c r="FP205" s="1858"/>
      <c r="FQ205" s="1858"/>
      <c r="FR205" s="1858"/>
      <c r="FS205" s="1859"/>
      <c r="FT205" s="319" t="s">
        <v>684</v>
      </c>
      <c r="FU205" s="1866">
        <f>FE153-FQ153</f>
        <v>0</v>
      </c>
      <c r="FV205" s="1866"/>
      <c r="FW205" s="546" t="s">
        <v>259</v>
      </c>
      <c r="FX205" s="1110" t="e">
        <f>100*FU205/FE153</f>
        <v>#DIV/0!</v>
      </c>
      <c r="FZ205" s="184">
        <v>2</v>
      </c>
      <c r="GA205" s="1857" t="s">
        <v>683</v>
      </c>
      <c r="GB205" s="1858"/>
      <c r="GC205" s="1858"/>
      <c r="GD205" s="1858"/>
      <c r="GE205" s="1859"/>
      <c r="GF205" s="319" t="s">
        <v>684</v>
      </c>
      <c r="GG205" s="1866">
        <f>FQ153-GC153</f>
        <v>0</v>
      </c>
      <c r="GH205" s="1866"/>
      <c r="GI205" s="546" t="s">
        <v>259</v>
      </c>
      <c r="GJ205" s="1110" t="e">
        <f>100*GG205/FQ153</f>
        <v>#DIV/0!</v>
      </c>
      <c r="GL205" s="184">
        <v>2</v>
      </c>
      <c r="GM205" s="1857" t="s">
        <v>683</v>
      </c>
      <c r="GN205" s="1858"/>
      <c r="GO205" s="1858"/>
      <c r="GP205" s="1858"/>
      <c r="GQ205" s="1859"/>
      <c r="GR205" s="319" t="s">
        <v>684</v>
      </c>
      <c r="GS205" s="1866">
        <f>E153-GO153</f>
        <v>0</v>
      </c>
      <c r="GT205" s="1866"/>
      <c r="GU205" s="546" t="s">
        <v>259</v>
      </c>
      <c r="GV205" s="1110" t="e">
        <f>100*GS205/E153</f>
        <v>#DIV/0!</v>
      </c>
    </row>
    <row r="206" spans="2:204" s="1178" customFormat="1" ht="15" customHeight="1">
      <c r="B206" s="84"/>
      <c r="M206" s="1180"/>
      <c r="N206" s="184">
        <v>3</v>
      </c>
      <c r="O206" s="1857" t="s">
        <v>685</v>
      </c>
      <c r="P206" s="1858"/>
      <c r="Q206" s="1858"/>
      <c r="R206" s="1858"/>
      <c r="S206" s="1859"/>
      <c r="T206" s="319" t="s">
        <v>686</v>
      </c>
      <c r="U206" s="1866" t="e">
        <f>G153-S153</f>
        <v>#DIV/0!</v>
      </c>
      <c r="V206" s="1866"/>
      <c r="W206" s="546" t="s">
        <v>259</v>
      </c>
      <c r="X206" s="1110" t="e">
        <f>100*U206/G153</f>
        <v>#DIV/0!</v>
      </c>
      <c r="Z206" s="184">
        <v>3</v>
      </c>
      <c r="AA206" s="1857" t="s">
        <v>685</v>
      </c>
      <c r="AB206" s="1858"/>
      <c r="AC206" s="1858"/>
      <c r="AD206" s="1858"/>
      <c r="AE206" s="1859"/>
      <c r="AF206" s="319" t="s">
        <v>686</v>
      </c>
      <c r="AG206" s="1866" t="e">
        <f>S153-AE153</f>
        <v>#DIV/0!</v>
      </c>
      <c r="AH206" s="1866"/>
      <c r="AI206" s="546" t="s">
        <v>259</v>
      </c>
      <c r="AJ206" s="1110" t="e">
        <f>100*AG206/S153</f>
        <v>#DIV/0!</v>
      </c>
      <c r="AL206" s="184">
        <v>3</v>
      </c>
      <c r="AM206" s="1857" t="s">
        <v>685</v>
      </c>
      <c r="AN206" s="1858"/>
      <c r="AO206" s="1858"/>
      <c r="AP206" s="1858"/>
      <c r="AQ206" s="1859"/>
      <c r="AR206" s="319" t="s">
        <v>686</v>
      </c>
      <c r="AS206" s="1866" t="e">
        <f>AE153-AQ153</f>
        <v>#DIV/0!</v>
      </c>
      <c r="AT206" s="1866"/>
      <c r="AU206" s="546" t="s">
        <v>259</v>
      </c>
      <c r="AV206" s="1110" t="e">
        <f>100*AS206/AE153</f>
        <v>#DIV/0!</v>
      </c>
      <c r="AX206" s="184">
        <v>3</v>
      </c>
      <c r="AY206" s="1857" t="s">
        <v>685</v>
      </c>
      <c r="AZ206" s="1858"/>
      <c r="BA206" s="1858"/>
      <c r="BB206" s="1858"/>
      <c r="BC206" s="1859"/>
      <c r="BD206" s="319" t="s">
        <v>686</v>
      </c>
      <c r="BE206" s="1866" t="e">
        <f>AQ153-BC153</f>
        <v>#DIV/0!</v>
      </c>
      <c r="BF206" s="1866"/>
      <c r="BG206" s="546" t="s">
        <v>259</v>
      </c>
      <c r="BH206" s="1110" t="e">
        <f>100*BE206/AQ153</f>
        <v>#DIV/0!</v>
      </c>
      <c r="BJ206" s="184">
        <v>3</v>
      </c>
      <c r="BK206" s="1857" t="s">
        <v>685</v>
      </c>
      <c r="BL206" s="1858"/>
      <c r="BM206" s="1858"/>
      <c r="BN206" s="1858"/>
      <c r="BO206" s="1859"/>
      <c r="BP206" s="319" t="s">
        <v>686</v>
      </c>
      <c r="BQ206" s="1866" t="e">
        <f>BC153-BO153</f>
        <v>#DIV/0!</v>
      </c>
      <c r="BR206" s="1866"/>
      <c r="BS206" s="546" t="s">
        <v>259</v>
      </c>
      <c r="BT206" s="1110" t="e">
        <f>100*BQ206/BC153</f>
        <v>#DIV/0!</v>
      </c>
      <c r="BV206" s="184">
        <v>3</v>
      </c>
      <c r="BW206" s="1857" t="s">
        <v>685</v>
      </c>
      <c r="BX206" s="1858"/>
      <c r="BY206" s="1858"/>
      <c r="BZ206" s="1858"/>
      <c r="CA206" s="1859"/>
      <c r="CB206" s="319" t="s">
        <v>686</v>
      </c>
      <c r="CC206" s="1866" t="e">
        <f>BO153-CA153</f>
        <v>#DIV/0!</v>
      </c>
      <c r="CD206" s="1866"/>
      <c r="CE206" s="546" t="s">
        <v>259</v>
      </c>
      <c r="CF206" s="1110" t="e">
        <f>100*CC206/BO153</f>
        <v>#DIV/0!</v>
      </c>
      <c r="CH206" s="184">
        <v>3</v>
      </c>
      <c r="CI206" s="1857" t="s">
        <v>685</v>
      </c>
      <c r="CJ206" s="1858"/>
      <c r="CK206" s="1858"/>
      <c r="CL206" s="1858"/>
      <c r="CM206" s="1859"/>
      <c r="CN206" s="319" t="s">
        <v>686</v>
      </c>
      <c r="CO206" s="1866" t="e">
        <f>CA153-CM153</f>
        <v>#DIV/0!</v>
      </c>
      <c r="CP206" s="1866"/>
      <c r="CQ206" s="546" t="s">
        <v>259</v>
      </c>
      <c r="CR206" s="1110" t="e">
        <f>100*CO206/CA153</f>
        <v>#DIV/0!</v>
      </c>
      <c r="CT206" s="184">
        <v>3</v>
      </c>
      <c r="CU206" s="1857" t="s">
        <v>685</v>
      </c>
      <c r="CV206" s="1858"/>
      <c r="CW206" s="1858"/>
      <c r="CX206" s="1858"/>
      <c r="CY206" s="1859"/>
      <c r="CZ206" s="319" t="s">
        <v>686</v>
      </c>
      <c r="DA206" s="1866" t="e">
        <f>CM153-CY153</f>
        <v>#DIV/0!</v>
      </c>
      <c r="DB206" s="1866"/>
      <c r="DC206" s="546" t="s">
        <v>259</v>
      </c>
      <c r="DD206" s="1110" t="e">
        <f>100*DA206/CM153</f>
        <v>#DIV/0!</v>
      </c>
      <c r="DF206" s="184">
        <v>3</v>
      </c>
      <c r="DG206" s="1857" t="s">
        <v>685</v>
      </c>
      <c r="DH206" s="1858"/>
      <c r="DI206" s="1858"/>
      <c r="DJ206" s="1858"/>
      <c r="DK206" s="1859"/>
      <c r="DL206" s="319" t="s">
        <v>686</v>
      </c>
      <c r="DM206" s="1866" t="e">
        <f>CY153-DK153</f>
        <v>#DIV/0!</v>
      </c>
      <c r="DN206" s="1866"/>
      <c r="DO206" s="546" t="s">
        <v>259</v>
      </c>
      <c r="DP206" s="1110" t="e">
        <f>100*DM206/CY153</f>
        <v>#DIV/0!</v>
      </c>
      <c r="DR206" s="184">
        <v>3</v>
      </c>
      <c r="DS206" s="1857" t="s">
        <v>685</v>
      </c>
      <c r="DT206" s="1858"/>
      <c r="DU206" s="1858"/>
      <c r="DV206" s="1858"/>
      <c r="DW206" s="1859"/>
      <c r="DX206" s="319" t="s">
        <v>686</v>
      </c>
      <c r="DY206" s="1866" t="e">
        <f>DK153-DW153</f>
        <v>#DIV/0!</v>
      </c>
      <c r="DZ206" s="1866"/>
      <c r="EA206" s="546" t="s">
        <v>259</v>
      </c>
      <c r="EB206" s="1110" t="e">
        <f>100*DY206/DK153</f>
        <v>#DIV/0!</v>
      </c>
      <c r="ED206" s="184">
        <v>3</v>
      </c>
      <c r="EE206" s="1857" t="s">
        <v>685</v>
      </c>
      <c r="EF206" s="1858"/>
      <c r="EG206" s="1858"/>
      <c r="EH206" s="1858"/>
      <c r="EI206" s="1859"/>
      <c r="EJ206" s="319" t="s">
        <v>686</v>
      </c>
      <c r="EK206" s="1866" t="e">
        <f>DW153-EI153</f>
        <v>#DIV/0!</v>
      </c>
      <c r="EL206" s="1866"/>
      <c r="EM206" s="546" t="s">
        <v>259</v>
      </c>
      <c r="EN206" s="1110" t="e">
        <f>100*EK206/DW153</f>
        <v>#DIV/0!</v>
      </c>
      <c r="EP206" s="184">
        <v>3</v>
      </c>
      <c r="EQ206" s="1857" t="s">
        <v>685</v>
      </c>
      <c r="ER206" s="1858"/>
      <c r="ES206" s="1858"/>
      <c r="ET206" s="1858"/>
      <c r="EU206" s="1859"/>
      <c r="EV206" s="319" t="s">
        <v>686</v>
      </c>
      <c r="EW206" s="1866" t="e">
        <f>EI153-EU153</f>
        <v>#DIV/0!</v>
      </c>
      <c r="EX206" s="1866"/>
      <c r="EY206" s="546" t="s">
        <v>259</v>
      </c>
      <c r="EZ206" s="1110" t="e">
        <f>100*EW206/EI153</f>
        <v>#DIV/0!</v>
      </c>
      <c r="FB206" s="184">
        <v>3</v>
      </c>
      <c r="FC206" s="1857" t="s">
        <v>685</v>
      </c>
      <c r="FD206" s="1858"/>
      <c r="FE206" s="1858"/>
      <c r="FF206" s="1858"/>
      <c r="FG206" s="1859"/>
      <c r="FH206" s="319" t="s">
        <v>686</v>
      </c>
      <c r="FI206" s="1866" t="e">
        <f>EU153-FG153</f>
        <v>#DIV/0!</v>
      </c>
      <c r="FJ206" s="1866"/>
      <c r="FK206" s="546" t="s">
        <v>259</v>
      </c>
      <c r="FL206" s="1110" t="e">
        <f>100*FI206/EU153</f>
        <v>#DIV/0!</v>
      </c>
      <c r="FN206" s="184">
        <v>3</v>
      </c>
      <c r="FO206" s="1857" t="s">
        <v>685</v>
      </c>
      <c r="FP206" s="1858"/>
      <c r="FQ206" s="1858"/>
      <c r="FR206" s="1858"/>
      <c r="FS206" s="1859"/>
      <c r="FT206" s="319" t="s">
        <v>686</v>
      </c>
      <c r="FU206" s="1866" t="e">
        <f>FG153-FS153</f>
        <v>#DIV/0!</v>
      </c>
      <c r="FV206" s="1866"/>
      <c r="FW206" s="546" t="s">
        <v>259</v>
      </c>
      <c r="FX206" s="1110" t="e">
        <f>100*FU206/FG153</f>
        <v>#DIV/0!</v>
      </c>
      <c r="FZ206" s="184">
        <v>3</v>
      </c>
      <c r="GA206" s="1857" t="s">
        <v>685</v>
      </c>
      <c r="GB206" s="1858"/>
      <c r="GC206" s="1858"/>
      <c r="GD206" s="1858"/>
      <c r="GE206" s="1859"/>
      <c r="GF206" s="319" t="s">
        <v>686</v>
      </c>
      <c r="GG206" s="1866" t="e">
        <f>FS153-GE153</f>
        <v>#DIV/0!</v>
      </c>
      <c r="GH206" s="1866"/>
      <c r="GI206" s="546" t="s">
        <v>259</v>
      </c>
      <c r="GJ206" s="1110" t="e">
        <f>100*GG206/FS153</f>
        <v>#DIV/0!</v>
      </c>
      <c r="GL206" s="184">
        <v>3</v>
      </c>
      <c r="GM206" s="1857" t="s">
        <v>685</v>
      </c>
      <c r="GN206" s="1858"/>
      <c r="GO206" s="1858"/>
      <c r="GP206" s="1858"/>
      <c r="GQ206" s="1859"/>
      <c r="GR206" s="319" t="s">
        <v>686</v>
      </c>
      <c r="GS206" s="1866" t="e">
        <f>G153-GQ153</f>
        <v>#DIV/0!</v>
      </c>
      <c r="GT206" s="1866"/>
      <c r="GU206" s="546" t="s">
        <v>259</v>
      </c>
      <c r="GV206" s="1110" t="e">
        <f>100*GS206/G153</f>
        <v>#DIV/0!</v>
      </c>
    </row>
    <row r="207" spans="2:204" s="1178" customFormat="1" ht="15" customHeight="1">
      <c r="B207" s="84"/>
      <c r="M207" s="1180"/>
      <c r="N207" s="184">
        <v>4</v>
      </c>
      <c r="O207" s="1857" t="s">
        <v>687</v>
      </c>
      <c r="P207" s="1858"/>
      <c r="Q207" s="1858"/>
      <c r="R207" s="1858"/>
      <c r="S207" s="1859"/>
      <c r="T207" s="319" t="s">
        <v>688</v>
      </c>
      <c r="U207" s="1866" t="e">
        <f>J153-V153</f>
        <v>#DIV/0!</v>
      </c>
      <c r="V207" s="1866"/>
      <c r="W207" s="546" t="s">
        <v>259</v>
      </c>
      <c r="X207" s="1110" t="e">
        <f>100*U207/J153</f>
        <v>#DIV/0!</v>
      </c>
      <c r="Z207" s="184">
        <v>4</v>
      </c>
      <c r="AA207" s="1857" t="s">
        <v>687</v>
      </c>
      <c r="AB207" s="1858"/>
      <c r="AC207" s="1858"/>
      <c r="AD207" s="1858"/>
      <c r="AE207" s="1859"/>
      <c r="AF207" s="319" t="s">
        <v>688</v>
      </c>
      <c r="AG207" s="1866" t="e">
        <f>V153-AH153</f>
        <v>#DIV/0!</v>
      </c>
      <c r="AH207" s="1866"/>
      <c r="AI207" s="546" t="s">
        <v>259</v>
      </c>
      <c r="AJ207" s="1110" t="e">
        <f>100*AG207/V153</f>
        <v>#DIV/0!</v>
      </c>
      <c r="AL207" s="184">
        <v>4</v>
      </c>
      <c r="AM207" s="1857" t="s">
        <v>687</v>
      </c>
      <c r="AN207" s="1858"/>
      <c r="AO207" s="1858"/>
      <c r="AP207" s="1858"/>
      <c r="AQ207" s="1859"/>
      <c r="AR207" s="319" t="s">
        <v>688</v>
      </c>
      <c r="AS207" s="1866" t="e">
        <f>AH153-AT153</f>
        <v>#DIV/0!</v>
      </c>
      <c r="AT207" s="1866"/>
      <c r="AU207" s="546" t="s">
        <v>259</v>
      </c>
      <c r="AV207" s="1110" t="e">
        <f>100*AS207/AH153</f>
        <v>#DIV/0!</v>
      </c>
      <c r="AX207" s="184">
        <v>4</v>
      </c>
      <c r="AY207" s="1857" t="s">
        <v>687</v>
      </c>
      <c r="AZ207" s="1858"/>
      <c r="BA207" s="1858"/>
      <c r="BB207" s="1858"/>
      <c r="BC207" s="1859"/>
      <c r="BD207" s="319" t="s">
        <v>688</v>
      </c>
      <c r="BE207" s="1866" t="e">
        <f>AT153-BF153</f>
        <v>#DIV/0!</v>
      </c>
      <c r="BF207" s="1866"/>
      <c r="BG207" s="546" t="s">
        <v>259</v>
      </c>
      <c r="BH207" s="1110" t="e">
        <f>100*BE207/AT153</f>
        <v>#DIV/0!</v>
      </c>
      <c r="BJ207" s="184">
        <v>4</v>
      </c>
      <c r="BK207" s="1857" t="s">
        <v>687</v>
      </c>
      <c r="BL207" s="1858"/>
      <c r="BM207" s="1858"/>
      <c r="BN207" s="1858"/>
      <c r="BO207" s="1859"/>
      <c r="BP207" s="319" t="s">
        <v>688</v>
      </c>
      <c r="BQ207" s="1866" t="e">
        <f>BF153-BR153</f>
        <v>#DIV/0!</v>
      </c>
      <c r="BR207" s="1866"/>
      <c r="BS207" s="546" t="s">
        <v>259</v>
      </c>
      <c r="BT207" s="1110" t="e">
        <f>100*BQ207/BF153</f>
        <v>#DIV/0!</v>
      </c>
      <c r="BV207" s="184">
        <v>4</v>
      </c>
      <c r="BW207" s="1857" t="s">
        <v>687</v>
      </c>
      <c r="BX207" s="1858"/>
      <c r="BY207" s="1858"/>
      <c r="BZ207" s="1858"/>
      <c r="CA207" s="1859"/>
      <c r="CB207" s="319" t="s">
        <v>688</v>
      </c>
      <c r="CC207" s="1866" t="e">
        <f>BR153-CD153</f>
        <v>#DIV/0!</v>
      </c>
      <c r="CD207" s="1866"/>
      <c r="CE207" s="546" t="s">
        <v>259</v>
      </c>
      <c r="CF207" s="1110" t="e">
        <f>100*CC207/BR153</f>
        <v>#DIV/0!</v>
      </c>
      <c r="CH207" s="184">
        <v>4</v>
      </c>
      <c r="CI207" s="1857" t="s">
        <v>687</v>
      </c>
      <c r="CJ207" s="1858"/>
      <c r="CK207" s="1858"/>
      <c r="CL207" s="1858"/>
      <c r="CM207" s="1859"/>
      <c r="CN207" s="319" t="s">
        <v>688</v>
      </c>
      <c r="CO207" s="1866" t="e">
        <f>CD153-CP153</f>
        <v>#DIV/0!</v>
      </c>
      <c r="CP207" s="1866"/>
      <c r="CQ207" s="546" t="s">
        <v>259</v>
      </c>
      <c r="CR207" s="1110" t="e">
        <f>100*CO207/CD153</f>
        <v>#DIV/0!</v>
      </c>
      <c r="CT207" s="184">
        <v>4</v>
      </c>
      <c r="CU207" s="1857" t="s">
        <v>687</v>
      </c>
      <c r="CV207" s="1858"/>
      <c r="CW207" s="1858"/>
      <c r="CX207" s="1858"/>
      <c r="CY207" s="1859"/>
      <c r="CZ207" s="319" t="s">
        <v>688</v>
      </c>
      <c r="DA207" s="1866" t="e">
        <f>CP153-DB153</f>
        <v>#DIV/0!</v>
      </c>
      <c r="DB207" s="1866"/>
      <c r="DC207" s="546" t="s">
        <v>259</v>
      </c>
      <c r="DD207" s="1110" t="e">
        <f>100*DA207/CP153</f>
        <v>#DIV/0!</v>
      </c>
      <c r="DF207" s="184">
        <v>4</v>
      </c>
      <c r="DG207" s="1857" t="s">
        <v>687</v>
      </c>
      <c r="DH207" s="1858"/>
      <c r="DI207" s="1858"/>
      <c r="DJ207" s="1858"/>
      <c r="DK207" s="1859"/>
      <c r="DL207" s="319" t="s">
        <v>688</v>
      </c>
      <c r="DM207" s="1866" t="e">
        <f>DB153-DN153</f>
        <v>#DIV/0!</v>
      </c>
      <c r="DN207" s="1866"/>
      <c r="DO207" s="546" t="s">
        <v>259</v>
      </c>
      <c r="DP207" s="1110" t="e">
        <f>100*DM207/DB153</f>
        <v>#DIV/0!</v>
      </c>
      <c r="DR207" s="184">
        <v>4</v>
      </c>
      <c r="DS207" s="1857" t="s">
        <v>687</v>
      </c>
      <c r="DT207" s="1858"/>
      <c r="DU207" s="1858"/>
      <c r="DV207" s="1858"/>
      <c r="DW207" s="1859"/>
      <c r="DX207" s="319" t="s">
        <v>688</v>
      </c>
      <c r="DY207" s="1866" t="e">
        <f>DN153-DZ153</f>
        <v>#DIV/0!</v>
      </c>
      <c r="DZ207" s="1866"/>
      <c r="EA207" s="546" t="s">
        <v>259</v>
      </c>
      <c r="EB207" s="1110" t="e">
        <f>100*DY207/DN153</f>
        <v>#DIV/0!</v>
      </c>
      <c r="ED207" s="184">
        <v>4</v>
      </c>
      <c r="EE207" s="1857" t="s">
        <v>687</v>
      </c>
      <c r="EF207" s="1858"/>
      <c r="EG207" s="1858"/>
      <c r="EH207" s="1858"/>
      <c r="EI207" s="1859"/>
      <c r="EJ207" s="319" t="s">
        <v>688</v>
      </c>
      <c r="EK207" s="1866" t="e">
        <f>DZ153-EL153</f>
        <v>#DIV/0!</v>
      </c>
      <c r="EL207" s="1866"/>
      <c r="EM207" s="546" t="s">
        <v>259</v>
      </c>
      <c r="EN207" s="1110" t="e">
        <f>100*EK207/DZ153</f>
        <v>#DIV/0!</v>
      </c>
      <c r="EP207" s="184">
        <v>4</v>
      </c>
      <c r="EQ207" s="1857" t="s">
        <v>687</v>
      </c>
      <c r="ER207" s="1858"/>
      <c r="ES207" s="1858"/>
      <c r="ET207" s="1858"/>
      <c r="EU207" s="1859"/>
      <c r="EV207" s="319" t="s">
        <v>688</v>
      </c>
      <c r="EW207" s="1866" t="e">
        <f>EL153-EX153</f>
        <v>#DIV/0!</v>
      </c>
      <c r="EX207" s="1866"/>
      <c r="EY207" s="546" t="s">
        <v>259</v>
      </c>
      <c r="EZ207" s="1110" t="e">
        <f>100*EW207/EL153</f>
        <v>#DIV/0!</v>
      </c>
      <c r="FB207" s="184">
        <v>4</v>
      </c>
      <c r="FC207" s="1857" t="s">
        <v>687</v>
      </c>
      <c r="FD207" s="1858"/>
      <c r="FE207" s="1858"/>
      <c r="FF207" s="1858"/>
      <c r="FG207" s="1859"/>
      <c r="FH207" s="319" t="s">
        <v>688</v>
      </c>
      <c r="FI207" s="1866" t="e">
        <f>EX153-FJ153</f>
        <v>#DIV/0!</v>
      </c>
      <c r="FJ207" s="1866"/>
      <c r="FK207" s="546" t="s">
        <v>259</v>
      </c>
      <c r="FL207" s="1110" t="e">
        <f>100*FI207/EX153</f>
        <v>#DIV/0!</v>
      </c>
      <c r="FN207" s="184">
        <v>4</v>
      </c>
      <c r="FO207" s="1857" t="s">
        <v>687</v>
      </c>
      <c r="FP207" s="1858"/>
      <c r="FQ207" s="1858"/>
      <c r="FR207" s="1858"/>
      <c r="FS207" s="1859"/>
      <c r="FT207" s="319" t="s">
        <v>688</v>
      </c>
      <c r="FU207" s="1866" t="e">
        <f>FJ153-FV153</f>
        <v>#DIV/0!</v>
      </c>
      <c r="FV207" s="1866"/>
      <c r="FW207" s="546" t="s">
        <v>259</v>
      </c>
      <c r="FX207" s="1110" t="e">
        <f>100*FU207/FJ153</f>
        <v>#DIV/0!</v>
      </c>
      <c r="FZ207" s="184">
        <v>4</v>
      </c>
      <c r="GA207" s="1857" t="s">
        <v>687</v>
      </c>
      <c r="GB207" s="1858"/>
      <c r="GC207" s="1858"/>
      <c r="GD207" s="1858"/>
      <c r="GE207" s="1859"/>
      <c r="GF207" s="319" t="s">
        <v>688</v>
      </c>
      <c r="GG207" s="1866" t="e">
        <f>FV153-GH153</f>
        <v>#DIV/0!</v>
      </c>
      <c r="GH207" s="1866"/>
      <c r="GI207" s="546" t="s">
        <v>259</v>
      </c>
      <c r="GJ207" s="1110" t="e">
        <f>100*GG207/FV153</f>
        <v>#DIV/0!</v>
      </c>
      <c r="GL207" s="184">
        <v>4</v>
      </c>
      <c r="GM207" s="1857" t="s">
        <v>687</v>
      </c>
      <c r="GN207" s="1858"/>
      <c r="GO207" s="1858"/>
      <c r="GP207" s="1858"/>
      <c r="GQ207" s="1859"/>
      <c r="GR207" s="319" t="s">
        <v>688</v>
      </c>
      <c r="GS207" s="1866" t="e">
        <f>J153-GT153</f>
        <v>#DIV/0!</v>
      </c>
      <c r="GT207" s="1866"/>
      <c r="GU207" s="546" t="s">
        <v>259</v>
      </c>
      <c r="GV207" s="1110" t="e">
        <f>100*GS207/J153</f>
        <v>#DIV/0!</v>
      </c>
    </row>
    <row r="208" spans="2:204" s="1255" customFormat="1" ht="15" customHeight="1">
      <c r="B208" s="84"/>
      <c r="C208" s="1178"/>
      <c r="D208" s="1178"/>
      <c r="E208" s="1178"/>
      <c r="F208" s="1178"/>
      <c r="G208" s="1178"/>
      <c r="H208" s="1178"/>
      <c r="I208" s="1178"/>
      <c r="J208" s="1178"/>
      <c r="K208" s="1178"/>
      <c r="L208" s="1178"/>
      <c r="M208" s="1256"/>
      <c r="N208" s="184">
        <v>5</v>
      </c>
      <c r="O208" s="1857" t="s">
        <v>689</v>
      </c>
      <c r="P208" s="1858"/>
      <c r="Q208" s="1858"/>
      <c r="R208" s="1858"/>
      <c r="S208" s="1859"/>
      <c r="T208" s="319" t="s">
        <v>690</v>
      </c>
      <c r="U208" s="1866" t="e">
        <f>K201-W201</f>
        <v>#DIV/0!</v>
      </c>
      <c r="V208" s="1866"/>
      <c r="W208" s="319" t="s">
        <v>382</v>
      </c>
      <c r="X208" s="1110" t="e">
        <f>100*U208/K201</f>
        <v>#DIV/0!</v>
      </c>
      <c r="Y208" s="1178"/>
      <c r="Z208" s="184">
        <v>5</v>
      </c>
      <c r="AA208" s="1857" t="s">
        <v>689</v>
      </c>
      <c r="AB208" s="1858"/>
      <c r="AC208" s="1858"/>
      <c r="AD208" s="1858"/>
      <c r="AE208" s="1859"/>
      <c r="AF208" s="319" t="s">
        <v>690</v>
      </c>
      <c r="AG208" s="1866" t="e">
        <f>W201-AI201</f>
        <v>#DIV/0!</v>
      </c>
      <c r="AH208" s="1866"/>
      <c r="AI208" s="319" t="s">
        <v>382</v>
      </c>
      <c r="AJ208" s="1110" t="e">
        <f>100*AG208/W201</f>
        <v>#DIV/0!</v>
      </c>
      <c r="AK208" s="1257"/>
      <c r="AL208" s="184">
        <v>5</v>
      </c>
      <c r="AM208" s="1857" t="s">
        <v>689</v>
      </c>
      <c r="AN208" s="1858"/>
      <c r="AO208" s="1858"/>
      <c r="AP208" s="1858"/>
      <c r="AQ208" s="1859"/>
      <c r="AR208" s="319" t="s">
        <v>690</v>
      </c>
      <c r="AS208" s="1866" t="e">
        <f>AI201-AU201</f>
        <v>#DIV/0!</v>
      </c>
      <c r="AT208" s="1866"/>
      <c r="AU208" s="319" t="s">
        <v>382</v>
      </c>
      <c r="AV208" s="1110" t="e">
        <f>100*AS208/AI201</f>
        <v>#DIV/0!</v>
      </c>
      <c r="AW208" s="1178"/>
      <c r="AX208" s="184">
        <v>5</v>
      </c>
      <c r="AY208" s="1857" t="s">
        <v>689</v>
      </c>
      <c r="AZ208" s="1858"/>
      <c r="BA208" s="1858"/>
      <c r="BB208" s="1858"/>
      <c r="BC208" s="1859"/>
      <c r="BD208" s="319" t="s">
        <v>690</v>
      </c>
      <c r="BE208" s="1866" t="e">
        <f>AU201-BG201</f>
        <v>#DIV/0!</v>
      </c>
      <c r="BF208" s="1866"/>
      <c r="BG208" s="319" t="s">
        <v>382</v>
      </c>
      <c r="BH208" s="1110" t="e">
        <f>100*BE208/AU201</f>
        <v>#DIV/0!</v>
      </c>
      <c r="BI208" s="1178"/>
      <c r="BJ208" s="184">
        <v>5</v>
      </c>
      <c r="BK208" s="1857" t="s">
        <v>689</v>
      </c>
      <c r="BL208" s="1858"/>
      <c r="BM208" s="1858"/>
      <c r="BN208" s="1858"/>
      <c r="BO208" s="1859"/>
      <c r="BP208" s="319" t="s">
        <v>690</v>
      </c>
      <c r="BQ208" s="1866" t="e">
        <f>BG201-BS201</f>
        <v>#DIV/0!</v>
      </c>
      <c r="BR208" s="1866"/>
      <c r="BS208" s="319" t="s">
        <v>382</v>
      </c>
      <c r="BT208" s="1110" t="e">
        <f>100*BQ208/BG201</f>
        <v>#DIV/0!</v>
      </c>
      <c r="BU208" s="1178"/>
      <c r="BV208" s="184">
        <v>5</v>
      </c>
      <c r="BW208" s="1857" t="s">
        <v>689</v>
      </c>
      <c r="BX208" s="1858"/>
      <c r="BY208" s="1858"/>
      <c r="BZ208" s="1858"/>
      <c r="CA208" s="1859"/>
      <c r="CB208" s="319" t="s">
        <v>690</v>
      </c>
      <c r="CC208" s="1866" t="e">
        <f>BS201-CE201</f>
        <v>#DIV/0!</v>
      </c>
      <c r="CD208" s="1866"/>
      <c r="CE208" s="319" t="s">
        <v>382</v>
      </c>
      <c r="CF208" s="1110" t="e">
        <f>100*CC208/BS201</f>
        <v>#DIV/0!</v>
      </c>
      <c r="CG208" s="1257"/>
      <c r="CH208" s="184">
        <v>5</v>
      </c>
      <c r="CI208" s="1857" t="s">
        <v>689</v>
      </c>
      <c r="CJ208" s="1858"/>
      <c r="CK208" s="1858"/>
      <c r="CL208" s="1858"/>
      <c r="CM208" s="1859"/>
      <c r="CN208" s="319" t="s">
        <v>690</v>
      </c>
      <c r="CO208" s="1866" t="e">
        <f>CE201-CQ201</f>
        <v>#DIV/0!</v>
      </c>
      <c r="CP208" s="1866"/>
      <c r="CQ208" s="319" t="s">
        <v>382</v>
      </c>
      <c r="CR208" s="1110" t="e">
        <f>100*CO208/CE201</f>
        <v>#DIV/0!</v>
      </c>
      <c r="CS208" s="1257"/>
      <c r="CT208" s="184">
        <v>5</v>
      </c>
      <c r="CU208" s="1857" t="s">
        <v>689</v>
      </c>
      <c r="CV208" s="1858"/>
      <c r="CW208" s="1858"/>
      <c r="CX208" s="1858"/>
      <c r="CY208" s="1859"/>
      <c r="CZ208" s="319" t="s">
        <v>690</v>
      </c>
      <c r="DA208" s="1866" t="e">
        <f>CQ201-DC201</f>
        <v>#DIV/0!</v>
      </c>
      <c r="DB208" s="1866"/>
      <c r="DC208" s="319" t="s">
        <v>382</v>
      </c>
      <c r="DD208" s="1110" t="e">
        <f>100*DA208/CQ201</f>
        <v>#DIV/0!</v>
      </c>
      <c r="DE208" s="1257"/>
      <c r="DF208" s="184">
        <v>5</v>
      </c>
      <c r="DG208" s="1857" t="s">
        <v>689</v>
      </c>
      <c r="DH208" s="1858"/>
      <c r="DI208" s="1858"/>
      <c r="DJ208" s="1858"/>
      <c r="DK208" s="1859"/>
      <c r="DL208" s="319" t="s">
        <v>690</v>
      </c>
      <c r="DM208" s="1866" t="e">
        <f>DC201-DO201</f>
        <v>#DIV/0!</v>
      </c>
      <c r="DN208" s="1866"/>
      <c r="DO208" s="319" t="s">
        <v>382</v>
      </c>
      <c r="DP208" s="1110" t="e">
        <f>100*DM208/DC201</f>
        <v>#DIV/0!</v>
      </c>
      <c r="DQ208" s="1257"/>
      <c r="DR208" s="184">
        <v>5</v>
      </c>
      <c r="DS208" s="1857" t="s">
        <v>689</v>
      </c>
      <c r="DT208" s="1858"/>
      <c r="DU208" s="1858"/>
      <c r="DV208" s="1858"/>
      <c r="DW208" s="1859"/>
      <c r="DX208" s="319" t="s">
        <v>690</v>
      </c>
      <c r="DY208" s="1866" t="e">
        <f>DO201-EA201</f>
        <v>#DIV/0!</v>
      </c>
      <c r="DZ208" s="1866"/>
      <c r="EA208" s="319" t="s">
        <v>382</v>
      </c>
      <c r="EB208" s="1110" t="e">
        <f>100*DY208/DO201</f>
        <v>#DIV/0!</v>
      </c>
      <c r="EC208" s="1257"/>
      <c r="ED208" s="184">
        <v>5</v>
      </c>
      <c r="EE208" s="1857" t="s">
        <v>689</v>
      </c>
      <c r="EF208" s="1858"/>
      <c r="EG208" s="1858"/>
      <c r="EH208" s="1858"/>
      <c r="EI208" s="1859"/>
      <c r="EJ208" s="319" t="s">
        <v>690</v>
      </c>
      <c r="EK208" s="1866" t="e">
        <f>EA201-EM201</f>
        <v>#DIV/0!</v>
      </c>
      <c r="EL208" s="1866"/>
      <c r="EM208" s="319" t="s">
        <v>382</v>
      </c>
      <c r="EN208" s="1110" t="e">
        <f>100*EK208/EA201</f>
        <v>#DIV/0!</v>
      </c>
      <c r="EO208" s="1178"/>
      <c r="EP208" s="184">
        <v>5</v>
      </c>
      <c r="EQ208" s="1857" t="s">
        <v>689</v>
      </c>
      <c r="ER208" s="1858"/>
      <c r="ES208" s="1858"/>
      <c r="ET208" s="1858"/>
      <c r="EU208" s="1859"/>
      <c r="EV208" s="319" t="s">
        <v>690</v>
      </c>
      <c r="EW208" s="1866" t="e">
        <f>EM201-EY201</f>
        <v>#DIV/0!</v>
      </c>
      <c r="EX208" s="1866"/>
      <c r="EY208" s="319" t="s">
        <v>382</v>
      </c>
      <c r="EZ208" s="1110" t="e">
        <f>100*EW208/EM201</f>
        <v>#DIV/0!</v>
      </c>
      <c r="FA208" s="1257"/>
      <c r="FB208" s="184">
        <v>5</v>
      </c>
      <c r="FC208" s="1857" t="s">
        <v>689</v>
      </c>
      <c r="FD208" s="1858"/>
      <c r="FE208" s="1858"/>
      <c r="FF208" s="1858"/>
      <c r="FG208" s="1859"/>
      <c r="FH208" s="319" t="s">
        <v>690</v>
      </c>
      <c r="FI208" s="1866" t="e">
        <f>EY201-FK201</f>
        <v>#DIV/0!</v>
      </c>
      <c r="FJ208" s="1866"/>
      <c r="FK208" s="319" t="s">
        <v>382</v>
      </c>
      <c r="FL208" s="1110" t="e">
        <f>100*FI208/EY201</f>
        <v>#DIV/0!</v>
      </c>
      <c r="FM208" s="1178"/>
      <c r="FN208" s="184">
        <v>5</v>
      </c>
      <c r="FO208" s="1857" t="s">
        <v>689</v>
      </c>
      <c r="FP208" s="1858"/>
      <c r="FQ208" s="1858"/>
      <c r="FR208" s="1858"/>
      <c r="FS208" s="1859"/>
      <c r="FT208" s="319" t="s">
        <v>690</v>
      </c>
      <c r="FU208" s="1866" t="e">
        <f>FK201-FW201</f>
        <v>#DIV/0!</v>
      </c>
      <c r="FV208" s="1866"/>
      <c r="FW208" s="319" t="s">
        <v>382</v>
      </c>
      <c r="FX208" s="1110" t="e">
        <f>100*FU208/FK201</f>
        <v>#DIV/0!</v>
      </c>
      <c r="FY208" s="1257"/>
      <c r="FZ208" s="184">
        <v>5</v>
      </c>
      <c r="GA208" s="1857" t="s">
        <v>689</v>
      </c>
      <c r="GB208" s="1858"/>
      <c r="GC208" s="1858"/>
      <c r="GD208" s="1858"/>
      <c r="GE208" s="1859"/>
      <c r="GF208" s="319" t="s">
        <v>690</v>
      </c>
      <c r="GG208" s="1866" t="e">
        <f>FW201-GI201</f>
        <v>#DIV/0!</v>
      </c>
      <c r="GH208" s="1866"/>
      <c r="GI208" s="319" t="s">
        <v>382</v>
      </c>
      <c r="GJ208" s="1110" t="e">
        <f>100*GG208/FW201</f>
        <v>#DIV/0!</v>
      </c>
      <c r="GK208" s="1257"/>
      <c r="GL208" s="184">
        <v>5</v>
      </c>
      <c r="GM208" s="1857" t="s">
        <v>689</v>
      </c>
      <c r="GN208" s="1858"/>
      <c r="GO208" s="1858"/>
      <c r="GP208" s="1858"/>
      <c r="GQ208" s="1859"/>
      <c r="GR208" s="319" t="s">
        <v>690</v>
      </c>
      <c r="GS208" s="1866" t="e">
        <f>K201-GU201</f>
        <v>#DIV/0!</v>
      </c>
      <c r="GT208" s="1866"/>
      <c r="GU208" s="319" t="s">
        <v>382</v>
      </c>
      <c r="GV208" s="1110" t="e">
        <f>100*GS208/K201</f>
        <v>#DIV/0!</v>
      </c>
    </row>
    <row r="209" spans="2:204" s="1178" customFormat="1" ht="15" customHeight="1">
      <c r="B209" s="84"/>
      <c r="M209" s="1180"/>
      <c r="N209" s="179">
        <v>6</v>
      </c>
      <c r="O209" s="1857" t="s">
        <v>133</v>
      </c>
      <c r="P209" s="1858"/>
      <c r="Q209" s="1858"/>
      <c r="R209" s="1858"/>
      <c r="S209" s="1859"/>
      <c r="T209" s="356" t="s">
        <v>691</v>
      </c>
      <c r="U209" s="1867">
        <f>'1.11. Warianty'!G11</f>
        <v>0</v>
      </c>
      <c r="V209" s="1867"/>
      <c r="W209" s="1203" t="s">
        <v>382</v>
      </c>
      <c r="X209" s="524"/>
      <c r="Y209" s="1258"/>
      <c r="Z209" s="179">
        <v>6</v>
      </c>
      <c r="AA209" s="1857" t="s">
        <v>133</v>
      </c>
      <c r="AB209" s="1858"/>
      <c r="AC209" s="1858"/>
      <c r="AD209" s="1858"/>
      <c r="AE209" s="1859"/>
      <c r="AF209" s="356" t="s">
        <v>691</v>
      </c>
      <c r="AG209" s="1867">
        <f>'1.11. Warianty'!G26</f>
        <v>0</v>
      </c>
      <c r="AH209" s="1867"/>
      <c r="AI209" s="1203" t="s">
        <v>382</v>
      </c>
      <c r="AJ209" s="524"/>
      <c r="AL209" s="179">
        <v>6</v>
      </c>
      <c r="AM209" s="1857" t="s">
        <v>133</v>
      </c>
      <c r="AN209" s="1858"/>
      <c r="AO209" s="1858"/>
      <c r="AP209" s="1858"/>
      <c r="AQ209" s="1859"/>
      <c r="AR209" s="356" t="s">
        <v>691</v>
      </c>
      <c r="AS209" s="1867">
        <f>'1.2. System grzewczy'!AA158</f>
        <v>0</v>
      </c>
      <c r="AT209" s="1867"/>
      <c r="AU209" s="1203" t="s">
        <v>382</v>
      </c>
      <c r="AV209" s="524"/>
      <c r="AW209" s="1258"/>
      <c r="AX209" s="179">
        <v>6</v>
      </c>
      <c r="AY209" s="1857" t="s">
        <v>133</v>
      </c>
      <c r="AZ209" s="1858"/>
      <c r="BA209" s="1858"/>
      <c r="BB209" s="1858"/>
      <c r="BC209" s="1859"/>
      <c r="BD209" s="356" t="s">
        <v>691</v>
      </c>
      <c r="BE209" s="1867">
        <f>'1.2. System grzewczy'!AH158</f>
        <v>0</v>
      </c>
      <c r="BF209" s="1867"/>
      <c r="BG209" s="1203" t="s">
        <v>382</v>
      </c>
      <c r="BH209" s="524"/>
      <c r="BI209" s="1258"/>
      <c r="BJ209" s="179">
        <v>6</v>
      </c>
      <c r="BK209" s="1857" t="s">
        <v>133</v>
      </c>
      <c r="BL209" s="1858"/>
      <c r="BM209" s="1858"/>
      <c r="BN209" s="1858"/>
      <c r="BO209" s="1859"/>
      <c r="BP209" s="356" t="s">
        <v>691</v>
      </c>
      <c r="BQ209" s="1867">
        <f>'1.2. System grzewczy'!AO158</f>
        <v>0</v>
      </c>
      <c r="BR209" s="1867"/>
      <c r="BS209" s="1203" t="s">
        <v>382</v>
      </c>
      <c r="BT209" s="524"/>
      <c r="BU209" s="1258"/>
      <c r="BV209" s="179">
        <v>6</v>
      </c>
      <c r="BW209" s="1857" t="s">
        <v>133</v>
      </c>
      <c r="BX209" s="1858"/>
      <c r="BY209" s="1858"/>
      <c r="BZ209" s="1858"/>
      <c r="CA209" s="1859"/>
      <c r="CB209" s="356" t="s">
        <v>691</v>
      </c>
      <c r="CC209" s="1867">
        <v>0</v>
      </c>
      <c r="CD209" s="1867"/>
      <c r="CE209" s="1203" t="s">
        <v>382</v>
      </c>
      <c r="CF209" s="524"/>
      <c r="CH209" s="179">
        <v>6</v>
      </c>
      <c r="CI209" s="1857" t="s">
        <v>133</v>
      </c>
      <c r="CJ209" s="1858"/>
      <c r="CK209" s="1858"/>
      <c r="CL209" s="1858"/>
      <c r="CM209" s="1859"/>
      <c r="CN209" s="356" t="s">
        <v>691</v>
      </c>
      <c r="CO209" s="1867">
        <f>'1.2. System grzewczy'!BC158</f>
        <v>0</v>
      </c>
      <c r="CP209" s="1867"/>
      <c r="CQ209" s="1203" t="s">
        <v>382</v>
      </c>
      <c r="CR209" s="524"/>
      <c r="CT209" s="179">
        <v>6</v>
      </c>
      <c r="CU209" s="1857" t="s">
        <v>133</v>
      </c>
      <c r="CV209" s="1858"/>
      <c r="CW209" s="1858"/>
      <c r="CX209" s="1858"/>
      <c r="CY209" s="1859"/>
      <c r="CZ209" s="356" t="s">
        <v>691</v>
      </c>
      <c r="DA209" s="1867">
        <f>'1.2. System grzewczy'!BJ158</f>
        <v>0</v>
      </c>
      <c r="DB209" s="1867"/>
      <c r="DC209" s="1203" t="s">
        <v>382</v>
      </c>
      <c r="DD209" s="524"/>
      <c r="DF209" s="179">
        <v>6</v>
      </c>
      <c r="DG209" s="1857" t="s">
        <v>133</v>
      </c>
      <c r="DH209" s="1858"/>
      <c r="DI209" s="1858"/>
      <c r="DJ209" s="1858"/>
      <c r="DK209" s="1859"/>
      <c r="DL209" s="356" t="s">
        <v>691</v>
      </c>
      <c r="DM209" s="1867">
        <f>'1.9. Sieć'!R50</f>
        <v>0</v>
      </c>
      <c r="DN209" s="1867"/>
      <c r="DO209" s="1203" t="s">
        <v>382</v>
      </c>
      <c r="DP209" s="524"/>
      <c r="DR209" s="179">
        <v>6</v>
      </c>
      <c r="DS209" s="1857" t="s">
        <v>133</v>
      </c>
      <c r="DT209" s="1858"/>
      <c r="DU209" s="1858"/>
      <c r="DV209" s="1858"/>
      <c r="DW209" s="1859"/>
      <c r="DX209" s="356" t="s">
        <v>691</v>
      </c>
      <c r="DY209" s="1867">
        <f>'1.10. OZE'!J32</f>
        <v>0</v>
      </c>
      <c r="DZ209" s="1867"/>
      <c r="EA209" s="1203" t="s">
        <v>382</v>
      </c>
      <c r="EB209" s="524"/>
      <c r="ED209" s="179">
        <v>6</v>
      </c>
      <c r="EE209" s="1857" t="s">
        <v>133</v>
      </c>
      <c r="EF209" s="1858"/>
      <c r="EG209" s="1858"/>
      <c r="EH209" s="1858"/>
      <c r="EI209" s="1859"/>
      <c r="EJ209" s="356" t="s">
        <v>691</v>
      </c>
      <c r="EK209" s="1867">
        <f>'1.8. Oświet.'!Z44</f>
        <v>0</v>
      </c>
      <c r="EL209" s="1867"/>
      <c r="EM209" s="1203" t="s">
        <v>382</v>
      </c>
      <c r="EN209" s="524"/>
      <c r="EO209" s="1258"/>
      <c r="EP209" s="179">
        <v>6</v>
      </c>
      <c r="EQ209" s="1857" t="s">
        <v>133</v>
      </c>
      <c r="ER209" s="1858"/>
      <c r="ES209" s="1858"/>
      <c r="ET209" s="1858"/>
      <c r="EU209" s="1859"/>
      <c r="EV209" s="356" t="s">
        <v>691</v>
      </c>
      <c r="EW209" s="1867">
        <f>'1.10. OZE'!T68+'1.10. OZE'!T85</f>
        <v>0</v>
      </c>
      <c r="EX209" s="1867"/>
      <c r="EY209" s="1203" t="s">
        <v>382</v>
      </c>
      <c r="EZ209" s="524"/>
      <c r="FB209" s="179">
        <v>6</v>
      </c>
      <c r="FC209" s="1857" t="s">
        <v>133</v>
      </c>
      <c r="FD209" s="1858"/>
      <c r="FE209" s="1858"/>
      <c r="FF209" s="1858"/>
      <c r="FG209" s="1859"/>
      <c r="FH209" s="356" t="s">
        <v>691</v>
      </c>
      <c r="FI209" s="1867">
        <f>'1.10. OZE'!T114+'1.10. OZE'!T127</f>
        <v>0</v>
      </c>
      <c r="FJ209" s="1867"/>
      <c r="FK209" s="1203" t="s">
        <v>382</v>
      </c>
      <c r="FL209" s="524"/>
      <c r="FM209" s="1258"/>
      <c r="FN209" s="179">
        <v>6</v>
      </c>
      <c r="FO209" s="1857" t="s">
        <v>133</v>
      </c>
      <c r="FP209" s="1858"/>
      <c r="FQ209" s="1858"/>
      <c r="FR209" s="1858"/>
      <c r="FS209" s="1859"/>
      <c r="FT209" s="356" t="s">
        <v>691</v>
      </c>
      <c r="FU209" s="1867">
        <f>'1.10. OZE'!T155</f>
        <v>0</v>
      </c>
      <c r="FV209" s="1867"/>
      <c r="FW209" s="1203" t="s">
        <v>382</v>
      </c>
      <c r="FX209" s="524"/>
      <c r="FZ209" s="179">
        <v>6</v>
      </c>
      <c r="GA209" s="1857" t="s">
        <v>133</v>
      </c>
      <c r="GB209" s="1858"/>
      <c r="GC209" s="1858"/>
      <c r="GD209" s="1858"/>
      <c r="GE209" s="1859"/>
      <c r="GF209" s="356" t="s">
        <v>691</v>
      </c>
      <c r="GG209" s="1867"/>
      <c r="GH209" s="1867"/>
      <c r="GI209" s="1203" t="s">
        <v>382</v>
      </c>
      <c r="GJ209" s="524"/>
      <c r="GL209" s="179">
        <v>6</v>
      </c>
      <c r="GM209" s="1857" t="s">
        <v>133</v>
      </c>
      <c r="GN209" s="1858"/>
      <c r="GO209" s="1858"/>
      <c r="GP209" s="1858"/>
      <c r="GQ209" s="1859"/>
      <c r="GR209" s="356" t="s">
        <v>691</v>
      </c>
      <c r="GS209" s="1867">
        <f>U209+AG209+AS209+BE209+BQ209+CC209+CO209+DA209+DM209+DY209+EK209+EW209+FI209+FU209+GG209</f>
        <v>0</v>
      </c>
      <c r="GT209" s="1867"/>
      <c r="GU209" s="1203" t="s">
        <v>382</v>
      </c>
      <c r="GV209" s="524"/>
    </row>
    <row r="210" spans="2:204" s="1178" customFormat="1" ht="15" customHeight="1" thickBot="1">
      <c r="B210" s="84"/>
      <c r="M210" s="1180"/>
      <c r="N210" s="305">
        <v>7</v>
      </c>
      <c r="O210" s="1860" t="s">
        <v>692</v>
      </c>
      <c r="P210" s="1861"/>
      <c r="Q210" s="1861"/>
      <c r="R210" s="1861"/>
      <c r="S210" s="1862"/>
      <c r="T210" s="863" t="s">
        <v>693</v>
      </c>
      <c r="U210" s="1868" t="e">
        <f>U209/U208</f>
        <v>#DIV/0!</v>
      </c>
      <c r="V210" s="1868"/>
      <c r="W210" s="864" t="s">
        <v>384</v>
      </c>
      <c r="X210" s="524"/>
      <c r="Z210" s="305">
        <v>7</v>
      </c>
      <c r="AA210" s="1860" t="s">
        <v>692</v>
      </c>
      <c r="AB210" s="1861"/>
      <c r="AC210" s="1861"/>
      <c r="AD210" s="1861"/>
      <c r="AE210" s="1862"/>
      <c r="AF210" s="863" t="s">
        <v>693</v>
      </c>
      <c r="AG210" s="1868" t="e">
        <f>AG209/AG208</f>
        <v>#DIV/0!</v>
      </c>
      <c r="AH210" s="1868"/>
      <c r="AI210" s="864" t="s">
        <v>384</v>
      </c>
      <c r="AJ210" s="524"/>
      <c r="AL210" s="305">
        <v>7</v>
      </c>
      <c r="AM210" s="1860" t="s">
        <v>692</v>
      </c>
      <c r="AN210" s="1861"/>
      <c r="AO210" s="1861"/>
      <c r="AP210" s="1861"/>
      <c r="AQ210" s="1862"/>
      <c r="AR210" s="863" t="s">
        <v>693</v>
      </c>
      <c r="AS210" s="1868">
        <f>IFERROR(AS209/AS208,0)</f>
        <v>0</v>
      </c>
      <c r="AT210" s="1868"/>
      <c r="AU210" s="864" t="s">
        <v>384</v>
      </c>
      <c r="AV210" s="524"/>
      <c r="AX210" s="305">
        <v>7</v>
      </c>
      <c r="AY210" s="1860" t="s">
        <v>692</v>
      </c>
      <c r="AZ210" s="1861"/>
      <c r="BA210" s="1861"/>
      <c r="BB210" s="1861"/>
      <c r="BC210" s="1862"/>
      <c r="BD210" s="863" t="s">
        <v>693</v>
      </c>
      <c r="BE210" s="1868">
        <f>IFERROR(BE209/BE208,0)</f>
        <v>0</v>
      </c>
      <c r="BF210" s="1868"/>
      <c r="BG210" s="864" t="s">
        <v>384</v>
      </c>
      <c r="BH210" s="524"/>
      <c r="BJ210" s="305">
        <v>7</v>
      </c>
      <c r="BK210" s="1860" t="s">
        <v>692</v>
      </c>
      <c r="BL210" s="1861"/>
      <c r="BM210" s="1861"/>
      <c r="BN210" s="1861"/>
      <c r="BO210" s="1862"/>
      <c r="BP210" s="863" t="s">
        <v>693</v>
      </c>
      <c r="BQ210" s="1868">
        <f>IFERROR(BQ209/BQ208,0)</f>
        <v>0</v>
      </c>
      <c r="BR210" s="1868"/>
      <c r="BS210" s="864" t="s">
        <v>384</v>
      </c>
      <c r="BT210" s="524"/>
      <c r="BV210" s="305">
        <v>7</v>
      </c>
      <c r="BW210" s="1860" t="s">
        <v>692</v>
      </c>
      <c r="BX210" s="1861"/>
      <c r="BY210" s="1861"/>
      <c r="BZ210" s="1861"/>
      <c r="CA210" s="1862"/>
      <c r="CB210" s="863" t="s">
        <v>693</v>
      </c>
      <c r="CC210" s="1868">
        <f>IFERROR(CC209/CC208,0)</f>
        <v>0</v>
      </c>
      <c r="CD210" s="1868"/>
      <c r="CE210" s="864" t="s">
        <v>384</v>
      </c>
      <c r="CF210" s="524"/>
      <c r="CH210" s="305">
        <v>7</v>
      </c>
      <c r="CI210" s="1860" t="s">
        <v>692</v>
      </c>
      <c r="CJ210" s="1861"/>
      <c r="CK210" s="1861"/>
      <c r="CL210" s="1861"/>
      <c r="CM210" s="1862"/>
      <c r="CN210" s="863" t="s">
        <v>693</v>
      </c>
      <c r="CO210" s="1868">
        <f>IFERROR(CO209/CO208,0)</f>
        <v>0</v>
      </c>
      <c r="CP210" s="1868"/>
      <c r="CQ210" s="864" t="s">
        <v>384</v>
      </c>
      <c r="CR210" s="524"/>
      <c r="CT210" s="305">
        <v>7</v>
      </c>
      <c r="CU210" s="1860" t="s">
        <v>692</v>
      </c>
      <c r="CV210" s="1861"/>
      <c r="CW210" s="1861"/>
      <c r="CX210" s="1861"/>
      <c r="CY210" s="1862"/>
      <c r="CZ210" s="863" t="s">
        <v>693</v>
      </c>
      <c r="DA210" s="1868">
        <f>IFERROR(DA209/DA208,0)</f>
        <v>0</v>
      </c>
      <c r="DB210" s="1868"/>
      <c r="DC210" s="864" t="s">
        <v>384</v>
      </c>
      <c r="DD210" s="524"/>
      <c r="DF210" s="305">
        <v>7</v>
      </c>
      <c r="DG210" s="1860" t="s">
        <v>692</v>
      </c>
      <c r="DH210" s="1861"/>
      <c r="DI210" s="1861"/>
      <c r="DJ210" s="1861"/>
      <c r="DK210" s="1862"/>
      <c r="DL210" s="863" t="s">
        <v>693</v>
      </c>
      <c r="DM210" s="1868">
        <f>IFERROR(DM209/DM208,0)</f>
        <v>0</v>
      </c>
      <c r="DN210" s="1868"/>
      <c r="DO210" s="864" t="s">
        <v>384</v>
      </c>
      <c r="DP210" s="524"/>
      <c r="DR210" s="305">
        <v>7</v>
      </c>
      <c r="DS210" s="1860" t="s">
        <v>692</v>
      </c>
      <c r="DT210" s="1861"/>
      <c r="DU210" s="1861"/>
      <c r="DV210" s="1861"/>
      <c r="DW210" s="1862"/>
      <c r="DX210" s="863" t="s">
        <v>693</v>
      </c>
      <c r="DY210" s="1868">
        <f>IFERROR(DY209/DY208,0)</f>
        <v>0</v>
      </c>
      <c r="DZ210" s="1868"/>
      <c r="EA210" s="864" t="s">
        <v>384</v>
      </c>
      <c r="EB210" s="524"/>
      <c r="ED210" s="305">
        <v>7</v>
      </c>
      <c r="EE210" s="1860" t="s">
        <v>692</v>
      </c>
      <c r="EF210" s="1861"/>
      <c r="EG210" s="1861"/>
      <c r="EH210" s="1861"/>
      <c r="EI210" s="1862"/>
      <c r="EJ210" s="863" t="s">
        <v>693</v>
      </c>
      <c r="EK210" s="1868">
        <f>IFERROR(EK209/EK208,0)</f>
        <v>0</v>
      </c>
      <c r="EL210" s="1868"/>
      <c r="EM210" s="864" t="s">
        <v>384</v>
      </c>
      <c r="EN210" s="524"/>
      <c r="EP210" s="305">
        <v>7</v>
      </c>
      <c r="EQ210" s="1860" t="s">
        <v>692</v>
      </c>
      <c r="ER210" s="1861"/>
      <c r="ES210" s="1861"/>
      <c r="ET210" s="1861"/>
      <c r="EU210" s="1862"/>
      <c r="EV210" s="863" t="s">
        <v>693</v>
      </c>
      <c r="EW210" s="1868">
        <f>IFERROR(EW209/EW208,0)</f>
        <v>0</v>
      </c>
      <c r="EX210" s="1868"/>
      <c r="EY210" s="864" t="s">
        <v>384</v>
      </c>
      <c r="EZ210" s="524"/>
      <c r="FB210" s="305">
        <v>7</v>
      </c>
      <c r="FC210" s="1860" t="s">
        <v>692</v>
      </c>
      <c r="FD210" s="1861"/>
      <c r="FE210" s="1861"/>
      <c r="FF210" s="1861"/>
      <c r="FG210" s="1862"/>
      <c r="FH210" s="863" t="s">
        <v>693</v>
      </c>
      <c r="FI210" s="1868">
        <f>IFERROR(FI209/FI208,0)</f>
        <v>0</v>
      </c>
      <c r="FJ210" s="1868"/>
      <c r="FK210" s="864" t="s">
        <v>384</v>
      </c>
      <c r="FL210" s="524"/>
      <c r="FN210" s="305">
        <v>7</v>
      </c>
      <c r="FO210" s="1860" t="s">
        <v>692</v>
      </c>
      <c r="FP210" s="1861"/>
      <c r="FQ210" s="1861"/>
      <c r="FR210" s="1861"/>
      <c r="FS210" s="1862"/>
      <c r="FT210" s="863" t="s">
        <v>693</v>
      </c>
      <c r="FU210" s="1868">
        <f>IFERROR(FU209/FU208,0)</f>
        <v>0</v>
      </c>
      <c r="FV210" s="1868"/>
      <c r="FW210" s="864" t="s">
        <v>384</v>
      </c>
      <c r="FX210" s="524"/>
      <c r="FZ210" s="305">
        <v>7</v>
      </c>
      <c r="GA210" s="1860" t="s">
        <v>692</v>
      </c>
      <c r="GB210" s="1861"/>
      <c r="GC210" s="1861"/>
      <c r="GD210" s="1861"/>
      <c r="GE210" s="1862"/>
      <c r="GF210" s="863" t="s">
        <v>693</v>
      </c>
      <c r="GG210" s="1868">
        <f>IFERROR(GG209/GG208,0)</f>
        <v>0</v>
      </c>
      <c r="GH210" s="1868"/>
      <c r="GI210" s="864" t="s">
        <v>384</v>
      </c>
      <c r="GJ210" s="524"/>
      <c r="GL210" s="305">
        <v>7</v>
      </c>
      <c r="GM210" s="1860" t="s">
        <v>692</v>
      </c>
      <c r="GN210" s="1861"/>
      <c r="GO210" s="1861"/>
      <c r="GP210" s="1861"/>
      <c r="GQ210" s="1862"/>
      <c r="GR210" s="863" t="s">
        <v>693</v>
      </c>
      <c r="GS210" s="1868" t="e">
        <f>GS209/GS208</f>
        <v>#DIV/0!</v>
      </c>
      <c r="GT210" s="1868"/>
      <c r="GU210" s="864" t="s">
        <v>384</v>
      </c>
      <c r="GV210" s="524"/>
    </row>
    <row r="211" spans="2:204" s="1178" customFormat="1" ht="11.25">
      <c r="B211" s="84"/>
      <c r="M211" s="1180"/>
      <c r="N211" s="69"/>
      <c r="U211" s="524"/>
      <c r="V211" s="524"/>
      <c r="W211" s="524"/>
      <c r="X211" s="524"/>
      <c r="Z211" s="69"/>
      <c r="AL211" s="69"/>
      <c r="AX211" s="69"/>
      <c r="AY211" s="1224"/>
      <c r="BJ211" s="69"/>
      <c r="BK211" s="1224"/>
      <c r="BV211" s="69"/>
      <c r="CH211" s="69"/>
      <c r="CT211" s="69"/>
      <c r="DF211" s="69"/>
      <c r="DR211" s="69"/>
      <c r="ED211" s="69"/>
      <c r="EP211" s="69"/>
      <c r="FB211" s="69"/>
      <c r="FN211" s="69"/>
      <c r="FZ211" s="69"/>
      <c r="GL211" s="69"/>
    </row>
    <row r="212" spans="2:204">
      <c r="O212" s="1178"/>
      <c r="P212" s="1178"/>
      <c r="Q212" s="1178"/>
      <c r="R212" s="1178"/>
      <c r="S212" s="1178"/>
      <c r="T212" s="1178"/>
      <c r="U212" s="524"/>
      <c r="V212" s="524"/>
      <c r="W212" s="1259"/>
      <c r="X212" s="1259"/>
    </row>
    <row r="213" spans="2:204">
      <c r="O213" s="1178"/>
      <c r="P213" s="1178"/>
      <c r="Q213" s="1178"/>
      <c r="R213" s="1178"/>
      <c r="S213" s="1178"/>
      <c r="T213" s="1178"/>
      <c r="U213" s="1178"/>
      <c r="V213" s="1178"/>
      <c r="W213" s="1178"/>
      <c r="X213" s="1178"/>
    </row>
  </sheetData>
  <mergeCells count="4279">
    <mergeCell ref="BK115:BO115"/>
    <mergeCell ref="BR115:BS115"/>
    <mergeCell ref="BK116:BO116"/>
    <mergeCell ref="BR116:BS116"/>
    <mergeCell ref="C176:F176"/>
    <mergeCell ref="O176:R176"/>
    <mergeCell ref="AA176:AD176"/>
    <mergeCell ref="AM176:AP176"/>
    <mergeCell ref="AY176:BB176"/>
    <mergeCell ref="BK176:BN176"/>
    <mergeCell ref="BW176:BZ176"/>
    <mergeCell ref="CI176:CL176"/>
    <mergeCell ref="CU176:CX176"/>
    <mergeCell ref="DG176:DJ176"/>
    <mergeCell ref="DS176:DV176"/>
    <mergeCell ref="EE176:EH176"/>
    <mergeCell ref="EQ176:ET176"/>
    <mergeCell ref="BK162:BM162"/>
    <mergeCell ref="BN162:BP162"/>
    <mergeCell ref="BK174:BP174"/>
    <mergeCell ref="BK175:BN175"/>
    <mergeCell ref="BK117:BO117"/>
    <mergeCell ref="BR117:BS117"/>
    <mergeCell ref="AY128:BC128"/>
    <mergeCell ref="BF128:BG128"/>
    <mergeCell ref="AY129:BC129"/>
    <mergeCell ref="BF129:BG129"/>
    <mergeCell ref="AY130:BC130"/>
    <mergeCell ref="BF130:BG130"/>
    <mergeCell ref="AX132:AY132"/>
    <mergeCell ref="BA132:BB132"/>
    <mergeCell ref="BC132:BD132"/>
    <mergeCell ref="FC83:FK83"/>
    <mergeCell ref="FC84:FG84"/>
    <mergeCell ref="FJ84:FK84"/>
    <mergeCell ref="FC85:FG85"/>
    <mergeCell ref="FJ85:FK85"/>
    <mergeCell ref="FC86:FG86"/>
    <mergeCell ref="FJ86:FK86"/>
    <mergeCell ref="FC87:FG87"/>
    <mergeCell ref="FJ87:FK87"/>
    <mergeCell ref="FO83:FW83"/>
    <mergeCell ref="FO84:FS84"/>
    <mergeCell ref="FV84:FW84"/>
    <mergeCell ref="FO85:FS85"/>
    <mergeCell ref="FV85:FW85"/>
    <mergeCell ref="FO86:FS86"/>
    <mergeCell ref="FV86:FW86"/>
    <mergeCell ref="FO87:FS87"/>
    <mergeCell ref="FV87:FW87"/>
    <mergeCell ref="DB84:DC84"/>
    <mergeCell ref="CU85:CY85"/>
    <mergeCell ref="DB85:DC85"/>
    <mergeCell ref="CU86:CY86"/>
    <mergeCell ref="DB86:DC86"/>
    <mergeCell ref="CU87:CY87"/>
    <mergeCell ref="DB87:DC87"/>
    <mergeCell ref="DG83:DO83"/>
    <mergeCell ref="DG84:DK84"/>
    <mergeCell ref="DN84:DO84"/>
    <mergeCell ref="DG85:DK85"/>
    <mergeCell ref="DN85:DO85"/>
    <mergeCell ref="DG86:DK86"/>
    <mergeCell ref="DN86:DO86"/>
    <mergeCell ref="DG87:DK87"/>
    <mergeCell ref="DN87:DO87"/>
    <mergeCell ref="DS83:EA83"/>
    <mergeCell ref="DS84:DW84"/>
    <mergeCell ref="DZ84:EA84"/>
    <mergeCell ref="DS85:DW85"/>
    <mergeCell ref="DZ85:EA85"/>
    <mergeCell ref="DS86:DW86"/>
    <mergeCell ref="DZ86:EA86"/>
    <mergeCell ref="DS87:DW87"/>
    <mergeCell ref="DZ87:EA87"/>
    <mergeCell ref="GH72:GI72"/>
    <mergeCell ref="GA73:GE73"/>
    <mergeCell ref="GH73:GI73"/>
    <mergeCell ref="GA74:GE74"/>
    <mergeCell ref="GH74:GI74"/>
    <mergeCell ref="GA75:GE75"/>
    <mergeCell ref="GH75:GI75"/>
    <mergeCell ref="AA83:AI83"/>
    <mergeCell ref="AA84:AE84"/>
    <mergeCell ref="AH84:AI84"/>
    <mergeCell ref="AA85:AE85"/>
    <mergeCell ref="AH85:AI85"/>
    <mergeCell ref="AA86:AE86"/>
    <mergeCell ref="AH86:AI86"/>
    <mergeCell ref="AA87:AE87"/>
    <mergeCell ref="AH87:AI87"/>
    <mergeCell ref="AM83:AU83"/>
    <mergeCell ref="AM84:AQ84"/>
    <mergeCell ref="AT84:AU84"/>
    <mergeCell ref="AM85:AQ85"/>
    <mergeCell ref="AT85:AU85"/>
    <mergeCell ref="AM86:AQ86"/>
    <mergeCell ref="AT86:AU86"/>
    <mergeCell ref="AM87:AQ87"/>
    <mergeCell ref="AT87:AU87"/>
    <mergeCell ref="BF84:BG84"/>
    <mergeCell ref="AY85:BC85"/>
    <mergeCell ref="BF85:BG85"/>
    <mergeCell ref="AY86:BC86"/>
    <mergeCell ref="BF86:BG86"/>
    <mergeCell ref="AY87:BC87"/>
    <mergeCell ref="BF87:BG87"/>
    <mergeCell ref="DZ74:EA74"/>
    <mergeCell ref="DS75:DW75"/>
    <mergeCell ref="DZ75:EA75"/>
    <mergeCell ref="EE69:EM69"/>
    <mergeCell ref="EE70:EI70"/>
    <mergeCell ref="EL70:EM70"/>
    <mergeCell ref="EE71:EI71"/>
    <mergeCell ref="EL71:EM71"/>
    <mergeCell ref="EL72:EM72"/>
    <mergeCell ref="EE73:EI73"/>
    <mergeCell ref="EL73:EM73"/>
    <mergeCell ref="EE74:EI74"/>
    <mergeCell ref="EL74:EM74"/>
    <mergeCell ref="EE75:EI75"/>
    <mergeCell ref="EL75:EM75"/>
    <mergeCell ref="FV70:FW70"/>
    <mergeCell ref="FO71:FS71"/>
    <mergeCell ref="FV71:FW71"/>
    <mergeCell ref="FV72:FW72"/>
    <mergeCell ref="FO73:FS73"/>
    <mergeCell ref="FV73:FW73"/>
    <mergeCell ref="FO74:FS74"/>
    <mergeCell ref="FV74:FW74"/>
    <mergeCell ref="FO75:FS75"/>
    <mergeCell ref="FV75:FW75"/>
    <mergeCell ref="BR72:BS72"/>
    <mergeCell ref="BK73:BO73"/>
    <mergeCell ref="BR73:BS73"/>
    <mergeCell ref="BK74:BO74"/>
    <mergeCell ref="BR74:BS74"/>
    <mergeCell ref="BK75:BO75"/>
    <mergeCell ref="BR75:BS75"/>
    <mergeCell ref="BW69:CE69"/>
    <mergeCell ref="BW70:CA70"/>
    <mergeCell ref="CD70:CE70"/>
    <mergeCell ref="BW71:CA71"/>
    <mergeCell ref="CD71:CE71"/>
    <mergeCell ref="CD72:CE72"/>
    <mergeCell ref="BW73:CA73"/>
    <mergeCell ref="CD73:CE73"/>
    <mergeCell ref="BW74:CA74"/>
    <mergeCell ref="CD74:CE74"/>
    <mergeCell ref="BW75:CA75"/>
    <mergeCell ref="CD75:CE75"/>
    <mergeCell ref="V78:W78"/>
    <mergeCell ref="O79:S79"/>
    <mergeCell ref="V79:W79"/>
    <mergeCell ref="O80:S80"/>
    <mergeCell ref="V64:W64"/>
    <mergeCell ref="AH64:AI64"/>
    <mergeCell ref="AT64:AU64"/>
    <mergeCell ref="BF64:BG64"/>
    <mergeCell ref="BR64:BS64"/>
    <mergeCell ref="CD64:CE64"/>
    <mergeCell ref="CP64:CQ64"/>
    <mergeCell ref="DB64:DC64"/>
    <mergeCell ref="AA69:AI69"/>
    <mergeCell ref="AA70:AE70"/>
    <mergeCell ref="AH70:AI70"/>
    <mergeCell ref="AA71:AE71"/>
    <mergeCell ref="AH71:AI71"/>
    <mergeCell ref="AH72:AI72"/>
    <mergeCell ref="AA73:AE73"/>
    <mergeCell ref="AH73:AI73"/>
    <mergeCell ref="AA74:AE74"/>
    <mergeCell ref="AH74:AI74"/>
    <mergeCell ref="AA75:AE75"/>
    <mergeCell ref="AH75:AI75"/>
    <mergeCell ref="AM69:AU69"/>
    <mergeCell ref="AM70:AQ70"/>
    <mergeCell ref="AT70:AU70"/>
    <mergeCell ref="BK69:BS69"/>
    <mergeCell ref="BK70:BO70"/>
    <mergeCell ref="BR70:BS70"/>
    <mergeCell ref="BK71:BO71"/>
    <mergeCell ref="BR71:BS71"/>
    <mergeCell ref="O57:S57"/>
    <mergeCell ref="V57:W57"/>
    <mergeCell ref="O58:S58"/>
    <mergeCell ref="V58:W58"/>
    <mergeCell ref="O85:S85"/>
    <mergeCell ref="V85:W85"/>
    <mergeCell ref="O86:S86"/>
    <mergeCell ref="V86:W86"/>
    <mergeCell ref="O87:S87"/>
    <mergeCell ref="V87:W87"/>
    <mergeCell ref="O59:S59"/>
    <mergeCell ref="V59:W59"/>
    <mergeCell ref="O69:W69"/>
    <mergeCell ref="O70:S70"/>
    <mergeCell ref="V70:W70"/>
    <mergeCell ref="O71:S71"/>
    <mergeCell ref="V71:W71"/>
    <mergeCell ref="V72:W72"/>
    <mergeCell ref="O73:S73"/>
    <mergeCell ref="V73:W73"/>
    <mergeCell ref="O74:S74"/>
    <mergeCell ref="V74:W74"/>
    <mergeCell ref="O75:S75"/>
    <mergeCell ref="V75:W75"/>
    <mergeCell ref="O83:W83"/>
    <mergeCell ref="O84:S84"/>
    <mergeCell ref="V84:W84"/>
    <mergeCell ref="V66:W66"/>
    <mergeCell ref="O67:S67"/>
    <mergeCell ref="V67:W67"/>
    <mergeCell ref="O77:W77"/>
    <mergeCell ref="O78:S78"/>
    <mergeCell ref="V39:W39"/>
    <mergeCell ref="O40:S40"/>
    <mergeCell ref="V40:W40"/>
    <mergeCell ref="V41:W41"/>
    <mergeCell ref="O42:S42"/>
    <mergeCell ref="V42:W42"/>
    <mergeCell ref="O43:S43"/>
    <mergeCell ref="V43:W43"/>
    <mergeCell ref="O44:S44"/>
    <mergeCell ref="V44:W44"/>
    <mergeCell ref="O45:S45"/>
    <mergeCell ref="V45:W45"/>
    <mergeCell ref="O54:W54"/>
    <mergeCell ref="O55:S55"/>
    <mergeCell ref="V55:W55"/>
    <mergeCell ref="O56:S56"/>
    <mergeCell ref="V56:W56"/>
    <mergeCell ref="J23:K23"/>
    <mergeCell ref="BK181:BN181"/>
    <mergeCell ref="BK182:BN182"/>
    <mergeCell ref="BK183:BN183"/>
    <mergeCell ref="BK184:BN184"/>
    <mergeCell ref="BK185:BN185"/>
    <mergeCell ref="BK186:BN186"/>
    <mergeCell ref="BK187:BN187"/>
    <mergeCell ref="BK188:BN188"/>
    <mergeCell ref="BK194:BP194"/>
    <mergeCell ref="BK195:BR195"/>
    <mergeCell ref="BQ208:BR208"/>
    <mergeCell ref="BQ209:BR209"/>
    <mergeCell ref="BQ210:BR210"/>
    <mergeCell ref="BK196:BR196"/>
    <mergeCell ref="BK197:BR197"/>
    <mergeCell ref="BK198:BQ198"/>
    <mergeCell ref="BK203:BO203"/>
    <mergeCell ref="BQ203:BR203"/>
    <mergeCell ref="BQ204:BR204"/>
    <mergeCell ref="BQ205:BR205"/>
    <mergeCell ref="BQ206:BR206"/>
    <mergeCell ref="BQ207:BR207"/>
    <mergeCell ref="BK130:BO130"/>
    <mergeCell ref="BR130:BS130"/>
    <mergeCell ref="BJ132:BK132"/>
    <mergeCell ref="BM132:BN132"/>
    <mergeCell ref="BO132:BP132"/>
    <mergeCell ref="BQ132:BS132"/>
    <mergeCell ref="BJ155:BS155"/>
    <mergeCell ref="O26:S26"/>
    <mergeCell ref="V26:W26"/>
    <mergeCell ref="BK177:BN177"/>
    <mergeCell ref="BK178:BN178"/>
    <mergeCell ref="BK179:BN179"/>
    <mergeCell ref="BK180:BN180"/>
    <mergeCell ref="BK118:BO118"/>
    <mergeCell ref="BR118:BS118"/>
    <mergeCell ref="BK120:BS120"/>
    <mergeCell ref="BK121:BO121"/>
    <mergeCell ref="BR121:BS121"/>
    <mergeCell ref="BK122:BO122"/>
    <mergeCell ref="BR122:BS122"/>
    <mergeCell ref="BK123:BO123"/>
    <mergeCell ref="BR123:BS123"/>
    <mergeCell ref="BK124:BO124"/>
    <mergeCell ref="BR124:BS124"/>
    <mergeCell ref="BK126:BS126"/>
    <mergeCell ref="BK127:BO127"/>
    <mergeCell ref="BR127:BS127"/>
    <mergeCell ref="BK128:BO128"/>
    <mergeCell ref="BR128:BS128"/>
    <mergeCell ref="BK129:BO129"/>
    <mergeCell ref="BR129:BS129"/>
    <mergeCell ref="BK94:BO94"/>
    <mergeCell ref="BR94:BS94"/>
    <mergeCell ref="BK96:BS96"/>
    <mergeCell ref="BK97:BO97"/>
    <mergeCell ref="BR97:BS97"/>
    <mergeCell ref="BK98:BO98"/>
    <mergeCell ref="BR98:BS98"/>
    <mergeCell ref="BK99:BO99"/>
    <mergeCell ref="BR99:BS99"/>
    <mergeCell ref="BK100:BO100"/>
    <mergeCell ref="BR100:BS100"/>
    <mergeCell ref="BK102:BS102"/>
    <mergeCell ref="BK103:BO103"/>
    <mergeCell ref="BR103:BS103"/>
    <mergeCell ref="BK104:BO104"/>
    <mergeCell ref="BR104:BS104"/>
    <mergeCell ref="BK105:BO105"/>
    <mergeCell ref="BR105:BS105"/>
    <mergeCell ref="BK110:BO110"/>
    <mergeCell ref="BK106:BO106"/>
    <mergeCell ref="BR106:BS106"/>
    <mergeCell ref="BK108:BS108"/>
    <mergeCell ref="BK109:BO109"/>
    <mergeCell ref="BR109:BS109"/>
    <mergeCell ref="BR110:BS110"/>
    <mergeCell ref="BK111:BO111"/>
    <mergeCell ref="BR111:BS111"/>
    <mergeCell ref="BK112:BO112"/>
    <mergeCell ref="BR112:BS112"/>
    <mergeCell ref="BK114:BS114"/>
    <mergeCell ref="BK77:BS77"/>
    <mergeCell ref="BK78:BO78"/>
    <mergeCell ref="BR78:BS78"/>
    <mergeCell ref="BK79:BO79"/>
    <mergeCell ref="BR79:BS79"/>
    <mergeCell ref="BK80:BO80"/>
    <mergeCell ref="BR80:BS80"/>
    <mergeCell ref="BK81:BO81"/>
    <mergeCell ref="BR81:BS81"/>
    <mergeCell ref="BK89:BS89"/>
    <mergeCell ref="BK90:BO90"/>
    <mergeCell ref="BR90:BS90"/>
    <mergeCell ref="BK91:BO91"/>
    <mergeCell ref="BR91:BS91"/>
    <mergeCell ref="BK92:BO92"/>
    <mergeCell ref="BR92:BS92"/>
    <mergeCell ref="BK93:BO93"/>
    <mergeCell ref="BR93:BS93"/>
    <mergeCell ref="BK83:BS83"/>
    <mergeCell ref="BK84:BO84"/>
    <mergeCell ref="BR84:BS84"/>
    <mergeCell ref="BK85:BO85"/>
    <mergeCell ref="BR85:BS85"/>
    <mergeCell ref="BK86:BO86"/>
    <mergeCell ref="BR86:BS86"/>
    <mergeCell ref="BK87:BO87"/>
    <mergeCell ref="BR87:BS87"/>
    <mergeCell ref="BK50:BO50"/>
    <mergeCell ref="BR50:BS50"/>
    <mergeCell ref="BK51:BO51"/>
    <mergeCell ref="BR51:BS51"/>
    <mergeCell ref="BK52:BO52"/>
    <mergeCell ref="BR52:BS52"/>
    <mergeCell ref="BK61:BS61"/>
    <mergeCell ref="BK62:BO62"/>
    <mergeCell ref="BR62:BS62"/>
    <mergeCell ref="BK63:BO63"/>
    <mergeCell ref="BR63:BS63"/>
    <mergeCell ref="BK65:BO65"/>
    <mergeCell ref="BR65:BS65"/>
    <mergeCell ref="BK66:BO66"/>
    <mergeCell ref="BR66:BS66"/>
    <mergeCell ref="BK67:BO67"/>
    <mergeCell ref="BR67:BS67"/>
    <mergeCell ref="BK54:BS54"/>
    <mergeCell ref="BK55:BO55"/>
    <mergeCell ref="BR55:BS55"/>
    <mergeCell ref="BK56:BO56"/>
    <mergeCell ref="BR56:BS56"/>
    <mergeCell ref="BK57:BO57"/>
    <mergeCell ref="BR57:BS57"/>
    <mergeCell ref="BK58:BO58"/>
    <mergeCell ref="BR58:BS58"/>
    <mergeCell ref="BK59:BO59"/>
    <mergeCell ref="BR59:BS59"/>
    <mergeCell ref="BK29:BS29"/>
    <mergeCell ref="BK30:BO30"/>
    <mergeCell ref="BR30:BS30"/>
    <mergeCell ref="BK31:BO31"/>
    <mergeCell ref="BR31:BS31"/>
    <mergeCell ref="BK33:BO33"/>
    <mergeCell ref="BR33:BS33"/>
    <mergeCell ref="BK34:BO34"/>
    <mergeCell ref="BR34:BS34"/>
    <mergeCell ref="BK35:BO35"/>
    <mergeCell ref="BR35:BS35"/>
    <mergeCell ref="BK36:BO36"/>
    <mergeCell ref="BR36:BS36"/>
    <mergeCell ref="BK47:BS47"/>
    <mergeCell ref="BK48:BO48"/>
    <mergeCell ref="BR48:BS48"/>
    <mergeCell ref="BK49:BO49"/>
    <mergeCell ref="BR49:BS49"/>
    <mergeCell ref="BR32:BS32"/>
    <mergeCell ref="BK38:BS38"/>
    <mergeCell ref="BK39:BO39"/>
    <mergeCell ref="BR39:BS39"/>
    <mergeCell ref="BK40:BO40"/>
    <mergeCell ref="BR40:BS40"/>
    <mergeCell ref="BR41:BS41"/>
    <mergeCell ref="BK42:BO42"/>
    <mergeCell ref="BR42:BS42"/>
    <mergeCell ref="BK43:BO43"/>
    <mergeCell ref="BR43:BS43"/>
    <mergeCell ref="BJ5:BS5"/>
    <mergeCell ref="BK6:BO6"/>
    <mergeCell ref="BR6:BS6"/>
    <mergeCell ref="BK7:BO7"/>
    <mergeCell ref="BR7:BS7"/>
    <mergeCell ref="BK8:BO8"/>
    <mergeCell ref="BR8:BS8"/>
    <mergeCell ref="BK9:BO9"/>
    <mergeCell ref="BR9:BS9"/>
    <mergeCell ref="BK11:BS11"/>
    <mergeCell ref="BK12:BO12"/>
    <mergeCell ref="BR12:BS12"/>
    <mergeCell ref="BK13:BO13"/>
    <mergeCell ref="BR13:BS13"/>
    <mergeCell ref="BK15:BO15"/>
    <mergeCell ref="BR15:BS15"/>
    <mergeCell ref="BK16:BO16"/>
    <mergeCell ref="BR16:BS16"/>
    <mergeCell ref="AY177:BB177"/>
    <mergeCell ref="AY178:BB178"/>
    <mergeCell ref="AY179:BB179"/>
    <mergeCell ref="AY180:BB180"/>
    <mergeCell ref="AY181:BB181"/>
    <mergeCell ref="AY182:BB182"/>
    <mergeCell ref="AY183:BB183"/>
    <mergeCell ref="AY184:BB184"/>
    <mergeCell ref="AY185:BB185"/>
    <mergeCell ref="AY186:BB186"/>
    <mergeCell ref="AY187:BB187"/>
    <mergeCell ref="AY188:BB188"/>
    <mergeCell ref="AY194:BD194"/>
    <mergeCell ref="AY195:BF195"/>
    <mergeCell ref="AY196:BF196"/>
    <mergeCell ref="AY197:BF197"/>
    <mergeCell ref="AY198:BE198"/>
    <mergeCell ref="BE132:BG132"/>
    <mergeCell ref="AX155:BG155"/>
    <mergeCell ref="AY162:BA162"/>
    <mergeCell ref="BB162:BD162"/>
    <mergeCell ref="AY174:BD174"/>
    <mergeCell ref="AY175:BB175"/>
    <mergeCell ref="AX163:AX165"/>
    <mergeCell ref="AY163:BD165"/>
    <mergeCell ref="BE163:BE164"/>
    <mergeCell ref="AX166:AX168"/>
    <mergeCell ref="AY166:BD168"/>
    <mergeCell ref="BE166:BE167"/>
    <mergeCell ref="AX169:AX171"/>
    <mergeCell ref="AY169:BD171"/>
    <mergeCell ref="BE169:BE170"/>
    <mergeCell ref="AY116:BC116"/>
    <mergeCell ref="BF116:BG116"/>
    <mergeCell ref="AY117:BC117"/>
    <mergeCell ref="BF117:BG117"/>
    <mergeCell ref="AY118:BC118"/>
    <mergeCell ref="BF118:BG118"/>
    <mergeCell ref="AY120:BG120"/>
    <mergeCell ref="AY121:BC121"/>
    <mergeCell ref="BF121:BG121"/>
    <mergeCell ref="AY122:BC122"/>
    <mergeCell ref="BF122:BG122"/>
    <mergeCell ref="AY123:BC123"/>
    <mergeCell ref="BF123:BG123"/>
    <mergeCell ref="AY124:BC124"/>
    <mergeCell ref="BF124:BG124"/>
    <mergeCell ref="AY126:BG126"/>
    <mergeCell ref="AY127:BC127"/>
    <mergeCell ref="BF127:BG127"/>
    <mergeCell ref="AY104:BC104"/>
    <mergeCell ref="BF104:BG104"/>
    <mergeCell ref="AY105:BC105"/>
    <mergeCell ref="BF105:BG105"/>
    <mergeCell ref="AY106:BC106"/>
    <mergeCell ref="BF106:BG106"/>
    <mergeCell ref="AY108:BG108"/>
    <mergeCell ref="AY109:BC109"/>
    <mergeCell ref="BF109:BG109"/>
    <mergeCell ref="BF110:BG110"/>
    <mergeCell ref="AY111:BC111"/>
    <mergeCell ref="BF111:BG111"/>
    <mergeCell ref="AY112:BC112"/>
    <mergeCell ref="BF112:BG112"/>
    <mergeCell ref="AY114:BG114"/>
    <mergeCell ref="AY115:BC115"/>
    <mergeCell ref="BF115:BG115"/>
    <mergeCell ref="AY110:BC110"/>
    <mergeCell ref="AY92:BC92"/>
    <mergeCell ref="BF92:BG92"/>
    <mergeCell ref="AY93:BC93"/>
    <mergeCell ref="BF93:BG93"/>
    <mergeCell ref="AY94:BC94"/>
    <mergeCell ref="BF94:BG94"/>
    <mergeCell ref="AY96:BG96"/>
    <mergeCell ref="AY97:BC97"/>
    <mergeCell ref="BF97:BG97"/>
    <mergeCell ref="AY98:BC98"/>
    <mergeCell ref="BF98:BG98"/>
    <mergeCell ref="AY99:BC99"/>
    <mergeCell ref="BF99:BG99"/>
    <mergeCell ref="AY100:BC100"/>
    <mergeCell ref="BF100:BG100"/>
    <mergeCell ref="AY102:BG102"/>
    <mergeCell ref="AY103:BC103"/>
    <mergeCell ref="BF103:BG103"/>
    <mergeCell ref="AY66:BC66"/>
    <mergeCell ref="BF66:BG66"/>
    <mergeCell ref="AY67:BC67"/>
    <mergeCell ref="BF67:BG67"/>
    <mergeCell ref="AY77:BG77"/>
    <mergeCell ref="AY78:BC78"/>
    <mergeCell ref="BF78:BG78"/>
    <mergeCell ref="AY79:BC79"/>
    <mergeCell ref="BF79:BG79"/>
    <mergeCell ref="AY80:BC80"/>
    <mergeCell ref="BF80:BG80"/>
    <mergeCell ref="AY81:BC81"/>
    <mergeCell ref="BF81:BG81"/>
    <mergeCell ref="AY89:BG89"/>
    <mergeCell ref="AY90:BC90"/>
    <mergeCell ref="BF90:BG90"/>
    <mergeCell ref="AY91:BC91"/>
    <mergeCell ref="BF91:BG91"/>
    <mergeCell ref="AY69:BG69"/>
    <mergeCell ref="AY70:BC70"/>
    <mergeCell ref="BF70:BG70"/>
    <mergeCell ref="AY71:BC71"/>
    <mergeCell ref="BF71:BG71"/>
    <mergeCell ref="BF72:BG72"/>
    <mergeCell ref="AY73:BC73"/>
    <mergeCell ref="BF73:BG73"/>
    <mergeCell ref="AY74:BC74"/>
    <mergeCell ref="BF74:BG74"/>
    <mergeCell ref="AY75:BC75"/>
    <mergeCell ref="BF75:BG75"/>
    <mergeCell ref="AY83:BG83"/>
    <mergeCell ref="AY84:BC84"/>
    <mergeCell ref="AY47:BG47"/>
    <mergeCell ref="AY48:BC48"/>
    <mergeCell ref="BF48:BG48"/>
    <mergeCell ref="AY49:BC49"/>
    <mergeCell ref="BF49:BG49"/>
    <mergeCell ref="AY50:BC50"/>
    <mergeCell ref="BF50:BG50"/>
    <mergeCell ref="AY51:BC51"/>
    <mergeCell ref="BF51:BG51"/>
    <mergeCell ref="AY52:BC52"/>
    <mergeCell ref="BF52:BG52"/>
    <mergeCell ref="AY61:BG61"/>
    <mergeCell ref="AY62:BC62"/>
    <mergeCell ref="BF62:BG62"/>
    <mergeCell ref="AY63:BC63"/>
    <mergeCell ref="BF63:BG63"/>
    <mergeCell ref="AY65:BC65"/>
    <mergeCell ref="BF65:BG65"/>
    <mergeCell ref="AY57:BC57"/>
    <mergeCell ref="BF57:BG57"/>
    <mergeCell ref="AY58:BC58"/>
    <mergeCell ref="BF58:BG58"/>
    <mergeCell ref="AY59:BC59"/>
    <mergeCell ref="BF59:BG59"/>
    <mergeCell ref="AY29:BG29"/>
    <mergeCell ref="AY30:BC30"/>
    <mergeCell ref="BF30:BG30"/>
    <mergeCell ref="AY31:BC31"/>
    <mergeCell ref="BF31:BG31"/>
    <mergeCell ref="AY33:BC33"/>
    <mergeCell ref="BF33:BG33"/>
    <mergeCell ref="AY34:BC34"/>
    <mergeCell ref="BF34:BG34"/>
    <mergeCell ref="AY35:BC35"/>
    <mergeCell ref="BF35:BG35"/>
    <mergeCell ref="AY36:BC36"/>
    <mergeCell ref="BF36:BG36"/>
    <mergeCell ref="AY20:BG20"/>
    <mergeCell ref="AY21:BC21"/>
    <mergeCell ref="BF21:BG21"/>
    <mergeCell ref="AY22:BC22"/>
    <mergeCell ref="BF22:BG22"/>
    <mergeCell ref="BF23:BG23"/>
    <mergeCell ref="AY24:BC24"/>
    <mergeCell ref="BF24:BG24"/>
    <mergeCell ref="AY25:BC25"/>
    <mergeCell ref="BF25:BG25"/>
    <mergeCell ref="AY26:BC26"/>
    <mergeCell ref="BF26:BG26"/>
    <mergeCell ref="AY27:BC27"/>
    <mergeCell ref="BF27:BG27"/>
    <mergeCell ref="BF32:BG32"/>
    <mergeCell ref="AX5:BG5"/>
    <mergeCell ref="AY6:BC6"/>
    <mergeCell ref="BF6:BG6"/>
    <mergeCell ref="AY7:BC7"/>
    <mergeCell ref="BF7:BG7"/>
    <mergeCell ref="AY8:BC8"/>
    <mergeCell ref="BF8:BG8"/>
    <mergeCell ref="AY9:BC9"/>
    <mergeCell ref="BF9:BG9"/>
    <mergeCell ref="AY11:BG11"/>
    <mergeCell ref="AY12:BC12"/>
    <mergeCell ref="BF12:BG12"/>
    <mergeCell ref="AY13:BC13"/>
    <mergeCell ref="BF13:BG13"/>
    <mergeCell ref="AY15:BC15"/>
    <mergeCell ref="BF15:BG15"/>
    <mergeCell ref="AY16:BC16"/>
    <mergeCell ref="AM203:AQ203"/>
    <mergeCell ref="AS203:AT203"/>
    <mergeCell ref="AS204:AT204"/>
    <mergeCell ref="AS205:AT205"/>
    <mergeCell ref="AS206:AT206"/>
    <mergeCell ref="AS207:AT207"/>
    <mergeCell ref="AS208:AT208"/>
    <mergeCell ref="AS209:AT209"/>
    <mergeCell ref="AS210:AT210"/>
    <mergeCell ref="AM104:AQ104"/>
    <mergeCell ref="AA110:AE110"/>
    <mergeCell ref="AM122:AQ122"/>
    <mergeCell ref="AA122:AE122"/>
    <mergeCell ref="AA104:AE104"/>
    <mergeCell ref="AM110:AQ110"/>
    <mergeCell ref="AM175:AP175"/>
    <mergeCell ref="AM177:AP177"/>
    <mergeCell ref="AM178:AP178"/>
    <mergeCell ref="AM179:AP179"/>
    <mergeCell ref="AM180:AP180"/>
    <mergeCell ref="AM181:AP181"/>
    <mergeCell ref="AM182:AP182"/>
    <mergeCell ref="AM183:AP183"/>
    <mergeCell ref="AM184:AP184"/>
    <mergeCell ref="AM185:AP185"/>
    <mergeCell ref="AM186:AP186"/>
    <mergeCell ref="AM187:AP187"/>
    <mergeCell ref="AM188:AP188"/>
    <mergeCell ref="AL163:AL165"/>
    <mergeCell ref="AM163:AR165"/>
    <mergeCell ref="AL166:AL168"/>
    <mergeCell ref="AM166:AR168"/>
    <mergeCell ref="AL169:AL171"/>
    <mergeCell ref="AM169:AR171"/>
    <mergeCell ref="AM124:AQ124"/>
    <mergeCell ref="AT124:AU124"/>
    <mergeCell ref="AM126:AU126"/>
    <mergeCell ref="AM127:AQ127"/>
    <mergeCell ref="AT127:AU127"/>
    <mergeCell ref="AM128:AQ128"/>
    <mergeCell ref="AT128:AU128"/>
    <mergeCell ref="AM129:AQ129"/>
    <mergeCell ref="AT129:AU129"/>
    <mergeCell ref="AM130:AQ130"/>
    <mergeCell ref="AT130:AU130"/>
    <mergeCell ref="AL132:AM132"/>
    <mergeCell ref="AO132:AP132"/>
    <mergeCell ref="AQ132:AR132"/>
    <mergeCell ref="AS132:AU132"/>
    <mergeCell ref="AL155:AU155"/>
    <mergeCell ref="AM162:AO162"/>
    <mergeCell ref="AP162:AR162"/>
    <mergeCell ref="AS163:AS164"/>
    <mergeCell ref="AS166:AS167"/>
    <mergeCell ref="AS169:AS170"/>
    <mergeCell ref="AM112:AQ112"/>
    <mergeCell ref="AT112:AU112"/>
    <mergeCell ref="AM114:AU114"/>
    <mergeCell ref="AM115:AQ115"/>
    <mergeCell ref="AT115:AU115"/>
    <mergeCell ref="AM116:AQ116"/>
    <mergeCell ref="AT116:AU116"/>
    <mergeCell ref="AM117:AQ117"/>
    <mergeCell ref="AT117:AU117"/>
    <mergeCell ref="AM118:AQ118"/>
    <mergeCell ref="AT118:AU118"/>
    <mergeCell ref="AM120:AU120"/>
    <mergeCell ref="AM121:AQ121"/>
    <mergeCell ref="AT121:AU121"/>
    <mergeCell ref="AT122:AU122"/>
    <mergeCell ref="AM123:AQ123"/>
    <mergeCell ref="AT123:AU123"/>
    <mergeCell ref="AM99:AQ99"/>
    <mergeCell ref="AT99:AU99"/>
    <mergeCell ref="AM100:AQ100"/>
    <mergeCell ref="AT100:AU100"/>
    <mergeCell ref="AM102:AU102"/>
    <mergeCell ref="AM103:AQ103"/>
    <mergeCell ref="AT103:AU103"/>
    <mergeCell ref="AT104:AU104"/>
    <mergeCell ref="AM105:AQ105"/>
    <mergeCell ref="AT105:AU105"/>
    <mergeCell ref="AM106:AQ106"/>
    <mergeCell ref="AT106:AU106"/>
    <mergeCell ref="AM108:AU108"/>
    <mergeCell ref="AM109:AQ109"/>
    <mergeCell ref="AT109:AU109"/>
    <mergeCell ref="AT110:AU110"/>
    <mergeCell ref="AM111:AQ111"/>
    <mergeCell ref="AT111:AU111"/>
    <mergeCell ref="AM81:AQ81"/>
    <mergeCell ref="AT81:AU81"/>
    <mergeCell ref="AM89:AU89"/>
    <mergeCell ref="AM90:AQ90"/>
    <mergeCell ref="AT90:AU90"/>
    <mergeCell ref="AM91:AQ91"/>
    <mergeCell ref="AT91:AU91"/>
    <mergeCell ref="AM92:AQ92"/>
    <mergeCell ref="AT92:AU92"/>
    <mergeCell ref="AM93:AQ93"/>
    <mergeCell ref="AT93:AU93"/>
    <mergeCell ref="AM94:AQ94"/>
    <mergeCell ref="AT94:AU94"/>
    <mergeCell ref="AM96:AU96"/>
    <mergeCell ref="AM97:AQ97"/>
    <mergeCell ref="AT97:AU97"/>
    <mergeCell ref="AM98:AQ98"/>
    <mergeCell ref="AT98:AU98"/>
    <mergeCell ref="AM61:AU61"/>
    <mergeCell ref="AM62:AQ62"/>
    <mergeCell ref="AT62:AU62"/>
    <mergeCell ref="AM63:AQ63"/>
    <mergeCell ref="AT63:AU63"/>
    <mergeCell ref="AM65:AQ65"/>
    <mergeCell ref="AT65:AU65"/>
    <mergeCell ref="AM66:AQ66"/>
    <mergeCell ref="AT66:AU66"/>
    <mergeCell ref="AM67:AQ67"/>
    <mergeCell ref="AT67:AU67"/>
    <mergeCell ref="AM77:AU77"/>
    <mergeCell ref="AM78:AQ78"/>
    <mergeCell ref="AT78:AU78"/>
    <mergeCell ref="AM79:AQ79"/>
    <mergeCell ref="AT79:AU79"/>
    <mergeCell ref="AM80:AQ80"/>
    <mergeCell ref="AT80:AU80"/>
    <mergeCell ref="AM71:AQ71"/>
    <mergeCell ref="AT71:AU71"/>
    <mergeCell ref="AT72:AU72"/>
    <mergeCell ref="AM73:AQ73"/>
    <mergeCell ref="AT73:AU73"/>
    <mergeCell ref="AM74:AQ74"/>
    <mergeCell ref="AT74:AU74"/>
    <mergeCell ref="AM75:AQ75"/>
    <mergeCell ref="AT75:AU75"/>
    <mergeCell ref="AM50:AQ50"/>
    <mergeCell ref="AT50:AU50"/>
    <mergeCell ref="AM51:AQ51"/>
    <mergeCell ref="AT51:AU51"/>
    <mergeCell ref="AM52:AQ52"/>
    <mergeCell ref="AT52:AU52"/>
    <mergeCell ref="AM40:AQ40"/>
    <mergeCell ref="AT40:AU40"/>
    <mergeCell ref="AT41:AU41"/>
    <mergeCell ref="AM42:AQ42"/>
    <mergeCell ref="AT42:AU42"/>
    <mergeCell ref="AM43:AQ43"/>
    <mergeCell ref="AT43:AU43"/>
    <mergeCell ref="AM44:AQ44"/>
    <mergeCell ref="AT44:AU44"/>
    <mergeCell ref="AM45:AQ45"/>
    <mergeCell ref="AT45:AU45"/>
    <mergeCell ref="AM18:AQ18"/>
    <mergeCell ref="AT18:AU18"/>
    <mergeCell ref="AM29:AU29"/>
    <mergeCell ref="AM30:AQ30"/>
    <mergeCell ref="AT30:AU30"/>
    <mergeCell ref="AM31:AQ31"/>
    <mergeCell ref="AT31:AU31"/>
    <mergeCell ref="AM33:AQ33"/>
    <mergeCell ref="AM35:AQ35"/>
    <mergeCell ref="AT35:AU35"/>
    <mergeCell ref="AM36:AQ36"/>
    <mergeCell ref="AT36:AU36"/>
    <mergeCell ref="AM47:AU47"/>
    <mergeCell ref="AM48:AQ48"/>
    <mergeCell ref="AT48:AU48"/>
    <mergeCell ref="AM49:AQ49"/>
    <mergeCell ref="AT49:AU49"/>
    <mergeCell ref="AT32:AU32"/>
    <mergeCell ref="AL5:AU5"/>
    <mergeCell ref="AM6:AQ6"/>
    <mergeCell ref="AT6:AU6"/>
    <mergeCell ref="AM7:AQ7"/>
    <mergeCell ref="AT7:AU7"/>
    <mergeCell ref="AM8:AQ8"/>
    <mergeCell ref="AT8:AU8"/>
    <mergeCell ref="AM9:AQ9"/>
    <mergeCell ref="AT9:AU9"/>
    <mergeCell ref="AM11:AU11"/>
    <mergeCell ref="AM12:AQ12"/>
    <mergeCell ref="AT12:AU12"/>
    <mergeCell ref="AM13:AQ13"/>
    <mergeCell ref="AT13:AU13"/>
    <mergeCell ref="AM15:AQ15"/>
    <mergeCell ref="AT15:AU15"/>
    <mergeCell ref="AM16:AQ16"/>
    <mergeCell ref="AT16:AU16"/>
    <mergeCell ref="AA183:AD183"/>
    <mergeCell ref="AA184:AD184"/>
    <mergeCell ref="AA185:AD185"/>
    <mergeCell ref="AA186:AD186"/>
    <mergeCell ref="AA187:AD187"/>
    <mergeCell ref="AA188:AD188"/>
    <mergeCell ref="AA194:AF194"/>
    <mergeCell ref="AA195:AH195"/>
    <mergeCell ref="AA196:AH196"/>
    <mergeCell ref="AA197:AH197"/>
    <mergeCell ref="AA198:AG198"/>
    <mergeCell ref="AA203:AE203"/>
    <mergeCell ref="AG203:AH203"/>
    <mergeCell ref="AG204:AH204"/>
    <mergeCell ref="AG205:AH205"/>
    <mergeCell ref="C104:G104"/>
    <mergeCell ref="C110:G110"/>
    <mergeCell ref="C122:G122"/>
    <mergeCell ref="O104:S104"/>
    <mergeCell ref="O110:S110"/>
    <mergeCell ref="O122:S122"/>
    <mergeCell ref="AH123:AI123"/>
    <mergeCell ref="AA124:AE124"/>
    <mergeCell ref="AH124:AI124"/>
    <mergeCell ref="AA126:AI126"/>
    <mergeCell ref="AA127:AE127"/>
    <mergeCell ref="AH127:AI127"/>
    <mergeCell ref="AA128:AE128"/>
    <mergeCell ref="AH128:AI128"/>
    <mergeCell ref="AH129:AI129"/>
    <mergeCell ref="AA130:AE130"/>
    <mergeCell ref="AH130:AI130"/>
    <mergeCell ref="Z132:AA132"/>
    <mergeCell ref="AE132:AF132"/>
    <mergeCell ref="AG132:AI132"/>
    <mergeCell ref="Z155:AI155"/>
    <mergeCell ref="AA181:AD181"/>
    <mergeCell ref="AA182:AD182"/>
    <mergeCell ref="AA102:AI102"/>
    <mergeCell ref="AA103:AE103"/>
    <mergeCell ref="AH103:AI103"/>
    <mergeCell ref="AH104:AI104"/>
    <mergeCell ref="AA105:AE105"/>
    <mergeCell ref="AH105:AI105"/>
    <mergeCell ref="AH106:AI106"/>
    <mergeCell ref="AA108:AI108"/>
    <mergeCell ref="AA109:AE109"/>
    <mergeCell ref="AH109:AI109"/>
    <mergeCell ref="AH110:AI110"/>
    <mergeCell ref="AA111:AE111"/>
    <mergeCell ref="AH111:AI111"/>
    <mergeCell ref="AA112:AE112"/>
    <mergeCell ref="AH112:AI112"/>
    <mergeCell ref="AH115:AI115"/>
    <mergeCell ref="AA116:AE116"/>
    <mergeCell ref="AH116:AI116"/>
    <mergeCell ref="AA89:AI89"/>
    <mergeCell ref="AA90:AE90"/>
    <mergeCell ref="AH90:AI90"/>
    <mergeCell ref="AA91:AE91"/>
    <mergeCell ref="AH91:AI91"/>
    <mergeCell ref="AH92:AI92"/>
    <mergeCell ref="AA93:AE93"/>
    <mergeCell ref="AH93:AI93"/>
    <mergeCell ref="AA94:AE94"/>
    <mergeCell ref="AH94:AI94"/>
    <mergeCell ref="AA96:AI96"/>
    <mergeCell ref="AA97:AE97"/>
    <mergeCell ref="AH97:AI97"/>
    <mergeCell ref="AA98:AE98"/>
    <mergeCell ref="AH98:AI98"/>
    <mergeCell ref="AH99:AI99"/>
    <mergeCell ref="AA100:AE100"/>
    <mergeCell ref="AH100:AI100"/>
    <mergeCell ref="AA62:AE62"/>
    <mergeCell ref="AH62:AI62"/>
    <mergeCell ref="AA49:AE49"/>
    <mergeCell ref="AH63:AI63"/>
    <mergeCell ref="AA65:AE65"/>
    <mergeCell ref="AH65:AI65"/>
    <mergeCell ref="AA66:AE66"/>
    <mergeCell ref="AH66:AI66"/>
    <mergeCell ref="AA67:AE67"/>
    <mergeCell ref="AH67:AI67"/>
    <mergeCell ref="AA77:AI77"/>
    <mergeCell ref="AA78:AE78"/>
    <mergeCell ref="AH78:AI78"/>
    <mergeCell ref="AH79:AI79"/>
    <mergeCell ref="AA80:AE80"/>
    <mergeCell ref="AH80:AI80"/>
    <mergeCell ref="AA81:AE81"/>
    <mergeCell ref="AH81:AI81"/>
    <mergeCell ref="AH56:AI56"/>
    <mergeCell ref="AA57:AE57"/>
    <mergeCell ref="AH57:AI57"/>
    <mergeCell ref="AA58:AE58"/>
    <mergeCell ref="AH58:AI58"/>
    <mergeCell ref="AA59:AE59"/>
    <mergeCell ref="AH59:AI59"/>
    <mergeCell ref="AH31:AI31"/>
    <mergeCell ref="AA33:AE33"/>
    <mergeCell ref="AH33:AI33"/>
    <mergeCell ref="AA34:AE34"/>
    <mergeCell ref="AH34:AI34"/>
    <mergeCell ref="AA35:AE35"/>
    <mergeCell ref="AH35:AI35"/>
    <mergeCell ref="AA36:AE36"/>
    <mergeCell ref="AH36:AI36"/>
    <mergeCell ref="AH49:AI49"/>
    <mergeCell ref="AA50:AE50"/>
    <mergeCell ref="AH50:AI50"/>
    <mergeCell ref="AA51:AE51"/>
    <mergeCell ref="AH51:AI51"/>
    <mergeCell ref="AA52:AE52"/>
    <mergeCell ref="AH52:AI52"/>
    <mergeCell ref="AA61:AI61"/>
    <mergeCell ref="AA40:AE40"/>
    <mergeCell ref="AH40:AI40"/>
    <mergeCell ref="AH41:AI41"/>
    <mergeCell ref="AA42:AE42"/>
    <mergeCell ref="AH42:AI42"/>
    <mergeCell ref="AA43:AE43"/>
    <mergeCell ref="AH43:AI43"/>
    <mergeCell ref="AA44:AE44"/>
    <mergeCell ref="AH44:AI44"/>
    <mergeCell ref="AA45:AE45"/>
    <mergeCell ref="AH45:AI45"/>
    <mergeCell ref="AA54:AI54"/>
    <mergeCell ref="AA55:AE55"/>
    <mergeCell ref="AH55:AI55"/>
    <mergeCell ref="AA56:AE56"/>
    <mergeCell ref="Z5:AI5"/>
    <mergeCell ref="AA6:AE6"/>
    <mergeCell ref="AH6:AI6"/>
    <mergeCell ref="AA7:AE7"/>
    <mergeCell ref="AH7:AI7"/>
    <mergeCell ref="AA8:AE8"/>
    <mergeCell ref="AH8:AI8"/>
    <mergeCell ref="AA9:AE9"/>
    <mergeCell ref="AH9:AI9"/>
    <mergeCell ref="AA16:AE16"/>
    <mergeCell ref="AH16:AI16"/>
    <mergeCell ref="AA17:AE17"/>
    <mergeCell ref="AH17:AI17"/>
    <mergeCell ref="AA18:AE18"/>
    <mergeCell ref="AH18:AI18"/>
    <mergeCell ref="AA29:AI29"/>
    <mergeCell ref="AA13:AE13"/>
    <mergeCell ref="AH13:AI13"/>
    <mergeCell ref="AA15:AE15"/>
    <mergeCell ref="AH15:AI15"/>
    <mergeCell ref="O181:R181"/>
    <mergeCell ref="O182:R182"/>
    <mergeCell ref="O183:R183"/>
    <mergeCell ref="O184:R184"/>
    <mergeCell ref="O185:R185"/>
    <mergeCell ref="O186:R186"/>
    <mergeCell ref="O187:R187"/>
    <mergeCell ref="O188:R188"/>
    <mergeCell ref="O194:T194"/>
    <mergeCell ref="O195:V195"/>
    <mergeCell ref="O196:V196"/>
    <mergeCell ref="O197:V197"/>
    <mergeCell ref="O198:U198"/>
    <mergeCell ref="U204:V204"/>
    <mergeCell ref="U205:V205"/>
    <mergeCell ref="U206:V206"/>
    <mergeCell ref="U207:V207"/>
    <mergeCell ref="U203:V203"/>
    <mergeCell ref="O204:S204"/>
    <mergeCell ref="O205:S205"/>
    <mergeCell ref="O206:S206"/>
    <mergeCell ref="O207:S207"/>
    <mergeCell ref="V8:W8"/>
    <mergeCell ref="O9:S9"/>
    <mergeCell ref="V9:W9"/>
    <mergeCell ref="O11:W11"/>
    <mergeCell ref="O12:S12"/>
    <mergeCell ref="V12:W12"/>
    <mergeCell ref="O13:S13"/>
    <mergeCell ref="V13:W13"/>
    <mergeCell ref="O15:S15"/>
    <mergeCell ref="V15:W15"/>
    <mergeCell ref="O16:S16"/>
    <mergeCell ref="V16:W16"/>
    <mergeCell ref="S132:T132"/>
    <mergeCell ref="U132:W132"/>
    <mergeCell ref="N155:W155"/>
    <mergeCell ref="N132:O132"/>
    <mergeCell ref="O124:S124"/>
    <mergeCell ref="V124:W124"/>
    <mergeCell ref="O126:W126"/>
    <mergeCell ref="O127:S127"/>
    <mergeCell ref="V127:W127"/>
    <mergeCell ref="O128:S128"/>
    <mergeCell ref="V128:W128"/>
    <mergeCell ref="O129:S129"/>
    <mergeCell ref="V129:W129"/>
    <mergeCell ref="O130:S130"/>
    <mergeCell ref="V130:W130"/>
    <mergeCell ref="Q132:R132"/>
    <mergeCell ref="O27:S27"/>
    <mergeCell ref="V27:W27"/>
    <mergeCell ref="O38:W38"/>
    <mergeCell ref="O39:S39"/>
    <mergeCell ref="C180:F180"/>
    <mergeCell ref="C177:F177"/>
    <mergeCell ref="C179:F179"/>
    <mergeCell ref="O179:R179"/>
    <mergeCell ref="O180:R180"/>
    <mergeCell ref="AA162:AC162"/>
    <mergeCell ref="AD162:AF162"/>
    <mergeCell ref="AA174:AF174"/>
    <mergeCell ref="AA175:AD175"/>
    <mergeCell ref="AA177:AD177"/>
    <mergeCell ref="AA178:AD178"/>
    <mergeCell ref="AA179:AD179"/>
    <mergeCell ref="AA180:AD180"/>
    <mergeCell ref="AC132:AD132"/>
    <mergeCell ref="AA129:AE129"/>
    <mergeCell ref="AA115:AE115"/>
    <mergeCell ref="AA114:AI114"/>
    <mergeCell ref="O162:Q162"/>
    <mergeCell ref="R162:T162"/>
    <mergeCell ref="O174:T174"/>
    <mergeCell ref="O175:R175"/>
    <mergeCell ref="O177:R177"/>
    <mergeCell ref="O178:R178"/>
    <mergeCell ref="AA117:AE117"/>
    <mergeCell ref="AH117:AI117"/>
    <mergeCell ref="AA118:AE118"/>
    <mergeCell ref="AH118:AI118"/>
    <mergeCell ref="AA120:AI120"/>
    <mergeCell ref="AA121:AE121"/>
    <mergeCell ref="AH121:AI121"/>
    <mergeCell ref="AH122:AI122"/>
    <mergeCell ref="AA123:AE123"/>
    <mergeCell ref="C6:G6"/>
    <mergeCell ref="J6:K6"/>
    <mergeCell ref="C7:G7"/>
    <mergeCell ref="J7:K7"/>
    <mergeCell ref="C8:G8"/>
    <mergeCell ref="J8:K8"/>
    <mergeCell ref="AA11:AI11"/>
    <mergeCell ref="AA12:AE12"/>
    <mergeCell ref="AH12:AI12"/>
    <mergeCell ref="B5:K5"/>
    <mergeCell ref="AA47:AI47"/>
    <mergeCell ref="AA48:AE48"/>
    <mergeCell ref="AH48:AI48"/>
    <mergeCell ref="O18:S18"/>
    <mergeCell ref="V18:W18"/>
    <mergeCell ref="O29:W29"/>
    <mergeCell ref="O30:S30"/>
    <mergeCell ref="V30:W30"/>
    <mergeCell ref="O31:S31"/>
    <mergeCell ref="V31:W31"/>
    <mergeCell ref="O33:S33"/>
    <mergeCell ref="O36:S36"/>
    <mergeCell ref="V36:W36"/>
    <mergeCell ref="O47:W47"/>
    <mergeCell ref="O48:S48"/>
    <mergeCell ref="V48:W48"/>
    <mergeCell ref="N5:W5"/>
    <mergeCell ref="O6:S6"/>
    <mergeCell ref="V6:W6"/>
    <mergeCell ref="O7:S7"/>
    <mergeCell ref="V7:W7"/>
    <mergeCell ref="O8:S8"/>
    <mergeCell ref="O117:S117"/>
    <mergeCell ref="V117:W117"/>
    <mergeCell ref="O118:S118"/>
    <mergeCell ref="V118:W118"/>
    <mergeCell ref="O120:W120"/>
    <mergeCell ref="AA106:AE106"/>
    <mergeCell ref="AA99:AE99"/>
    <mergeCell ref="AA92:AE92"/>
    <mergeCell ref="AA79:AE79"/>
    <mergeCell ref="AA63:AE63"/>
    <mergeCell ref="AA30:AE30"/>
    <mergeCell ref="AH30:AI30"/>
    <mergeCell ref="AA31:AE31"/>
    <mergeCell ref="O100:S100"/>
    <mergeCell ref="V100:W100"/>
    <mergeCell ref="O102:W102"/>
    <mergeCell ref="O103:S103"/>
    <mergeCell ref="V103:W103"/>
    <mergeCell ref="V104:W104"/>
    <mergeCell ref="O105:S105"/>
    <mergeCell ref="V105:W105"/>
    <mergeCell ref="O106:S106"/>
    <mergeCell ref="V106:W106"/>
    <mergeCell ref="O108:W108"/>
    <mergeCell ref="O109:S109"/>
    <mergeCell ref="V109:W109"/>
    <mergeCell ref="V99:W99"/>
    <mergeCell ref="O63:S63"/>
    <mergeCell ref="V63:W63"/>
    <mergeCell ref="O65:S65"/>
    <mergeCell ref="V65:W65"/>
    <mergeCell ref="O66:S66"/>
    <mergeCell ref="O121:S121"/>
    <mergeCell ref="V121:W121"/>
    <mergeCell ref="V122:W122"/>
    <mergeCell ref="O123:S123"/>
    <mergeCell ref="V123:W123"/>
    <mergeCell ref="V110:W110"/>
    <mergeCell ref="O111:S111"/>
    <mergeCell ref="V111:W111"/>
    <mergeCell ref="O112:S112"/>
    <mergeCell ref="V112:W112"/>
    <mergeCell ref="O114:W114"/>
    <mergeCell ref="O115:S115"/>
    <mergeCell ref="V115:W115"/>
    <mergeCell ref="O116:S116"/>
    <mergeCell ref="V116:W116"/>
    <mergeCell ref="O89:W89"/>
    <mergeCell ref="O90:S90"/>
    <mergeCell ref="V90:W90"/>
    <mergeCell ref="O91:S91"/>
    <mergeCell ref="V91:W91"/>
    <mergeCell ref="O92:S92"/>
    <mergeCell ref="V92:W92"/>
    <mergeCell ref="O93:S93"/>
    <mergeCell ref="V93:W93"/>
    <mergeCell ref="O94:S94"/>
    <mergeCell ref="V94:W94"/>
    <mergeCell ref="O96:W96"/>
    <mergeCell ref="O97:S97"/>
    <mergeCell ref="V97:W97"/>
    <mergeCell ref="O98:S98"/>
    <mergeCell ref="V98:W98"/>
    <mergeCell ref="O99:S99"/>
    <mergeCell ref="V80:W80"/>
    <mergeCell ref="O81:S81"/>
    <mergeCell ref="V81:W81"/>
    <mergeCell ref="O49:S49"/>
    <mergeCell ref="V49:W49"/>
    <mergeCell ref="O50:S50"/>
    <mergeCell ref="V50:W50"/>
    <mergeCell ref="O17:S17"/>
    <mergeCell ref="V17:W17"/>
    <mergeCell ref="V33:W33"/>
    <mergeCell ref="O34:S34"/>
    <mergeCell ref="V34:W34"/>
    <mergeCell ref="O35:S35"/>
    <mergeCell ref="V35:W35"/>
    <mergeCell ref="O51:S51"/>
    <mergeCell ref="V51:W51"/>
    <mergeCell ref="O52:S52"/>
    <mergeCell ref="V52:W52"/>
    <mergeCell ref="O61:W61"/>
    <mergeCell ref="O62:S62"/>
    <mergeCell ref="V62:W62"/>
    <mergeCell ref="O20:W20"/>
    <mergeCell ref="O21:S21"/>
    <mergeCell ref="V32:W32"/>
    <mergeCell ref="V21:W21"/>
    <mergeCell ref="O22:S22"/>
    <mergeCell ref="V22:W22"/>
    <mergeCell ref="V23:W23"/>
    <mergeCell ref="O24:S24"/>
    <mergeCell ref="V24:W24"/>
    <mergeCell ref="O25:S25"/>
    <mergeCell ref="V25:W25"/>
    <mergeCell ref="J128:K128"/>
    <mergeCell ref="C118:G118"/>
    <mergeCell ref="J118:K118"/>
    <mergeCell ref="C121:G121"/>
    <mergeCell ref="J121:K121"/>
    <mergeCell ref="J122:K122"/>
    <mergeCell ref="C175:F175"/>
    <mergeCell ref="I132:K132"/>
    <mergeCell ref="G132:H132"/>
    <mergeCell ref="E132:F132"/>
    <mergeCell ref="B132:C132"/>
    <mergeCell ref="C174:H174"/>
    <mergeCell ref="C120:K120"/>
    <mergeCell ref="C124:G124"/>
    <mergeCell ref="J124:K124"/>
    <mergeCell ref="C126:K126"/>
    <mergeCell ref="C162:E162"/>
    <mergeCell ref="B163:B165"/>
    <mergeCell ref="B166:B168"/>
    <mergeCell ref="B169:B171"/>
    <mergeCell ref="C163:H165"/>
    <mergeCell ref="C166:H168"/>
    <mergeCell ref="C169:H171"/>
    <mergeCell ref="I163:I164"/>
    <mergeCell ref="I166:I167"/>
    <mergeCell ref="I169:I170"/>
    <mergeCell ref="C114:K114"/>
    <mergeCell ref="C198:I198"/>
    <mergeCell ref="C181:F181"/>
    <mergeCell ref="C182:F182"/>
    <mergeCell ref="C184:F184"/>
    <mergeCell ref="C185:F185"/>
    <mergeCell ref="C187:F187"/>
    <mergeCell ref="C188:F188"/>
    <mergeCell ref="C195:J195"/>
    <mergeCell ref="C196:J196"/>
    <mergeCell ref="C197:J197"/>
    <mergeCell ref="C194:H194"/>
    <mergeCell ref="C183:F183"/>
    <mergeCell ref="C186:F186"/>
    <mergeCell ref="F162:H162"/>
    <mergeCell ref="C117:G117"/>
    <mergeCell ref="J117:K117"/>
    <mergeCell ref="C115:G115"/>
    <mergeCell ref="J115:K115"/>
    <mergeCell ref="C116:G116"/>
    <mergeCell ref="J116:K116"/>
    <mergeCell ref="C129:G129"/>
    <mergeCell ref="J129:K129"/>
    <mergeCell ref="C130:G130"/>
    <mergeCell ref="J130:K130"/>
    <mergeCell ref="C178:F178"/>
    <mergeCell ref="B155:K155"/>
    <mergeCell ref="C123:G123"/>
    <mergeCell ref="J123:K123"/>
    <mergeCell ref="C127:G127"/>
    <mergeCell ref="J127:K127"/>
    <mergeCell ref="C128:G128"/>
    <mergeCell ref="C9:G9"/>
    <mergeCell ref="J9:K9"/>
    <mergeCell ref="C12:G12"/>
    <mergeCell ref="J12:K12"/>
    <mergeCell ref="C11:K11"/>
    <mergeCell ref="C17:G17"/>
    <mergeCell ref="J17:K17"/>
    <mergeCell ref="C100:G100"/>
    <mergeCell ref="J100:K100"/>
    <mergeCell ref="C97:G97"/>
    <mergeCell ref="J97:K97"/>
    <mergeCell ref="C98:G98"/>
    <mergeCell ref="J98:K98"/>
    <mergeCell ref="C99:G99"/>
    <mergeCell ref="J99:K99"/>
    <mergeCell ref="C79:G79"/>
    <mergeCell ref="J79:K79"/>
    <mergeCell ref="C96:K96"/>
    <mergeCell ref="J93:K93"/>
    <mergeCell ref="C94:G94"/>
    <mergeCell ref="J94:K94"/>
    <mergeCell ref="C89:K89"/>
    <mergeCell ref="C90:G90"/>
    <mergeCell ref="J90:K90"/>
    <mergeCell ref="C91:G91"/>
    <mergeCell ref="J91:K91"/>
    <mergeCell ref="C92:G92"/>
    <mergeCell ref="J92:K92"/>
    <mergeCell ref="C93:G93"/>
    <mergeCell ref="C81:G81"/>
    <mergeCell ref="J81:K81"/>
    <mergeCell ref="C63:G63"/>
    <mergeCell ref="C13:G13"/>
    <mergeCell ref="J13:K13"/>
    <mergeCell ref="C31:G31"/>
    <mergeCell ref="J31:K31"/>
    <mergeCell ref="C29:K29"/>
    <mergeCell ref="J15:K15"/>
    <mergeCell ref="J16:K16"/>
    <mergeCell ref="C15:G15"/>
    <mergeCell ref="C30:G30"/>
    <mergeCell ref="J30:K30"/>
    <mergeCell ref="C33:G33"/>
    <mergeCell ref="J33:K33"/>
    <mergeCell ref="C16:G16"/>
    <mergeCell ref="C18:G18"/>
    <mergeCell ref="J18:K18"/>
    <mergeCell ref="C36:G36"/>
    <mergeCell ref="J36:K36"/>
    <mergeCell ref="C34:G34"/>
    <mergeCell ref="J34:K34"/>
    <mergeCell ref="C35:G35"/>
    <mergeCell ref="J35:K35"/>
    <mergeCell ref="C20:K20"/>
    <mergeCell ref="C21:G21"/>
    <mergeCell ref="J21:K21"/>
    <mergeCell ref="C22:G22"/>
    <mergeCell ref="J22:K22"/>
    <mergeCell ref="C24:G24"/>
    <mergeCell ref="J24:K24"/>
    <mergeCell ref="C25:G25"/>
    <mergeCell ref="J25:K25"/>
    <mergeCell ref="C26:G26"/>
    <mergeCell ref="J26:K26"/>
    <mergeCell ref="C102:K102"/>
    <mergeCell ref="C108:K108"/>
    <mergeCell ref="C109:G109"/>
    <mergeCell ref="J109:K109"/>
    <mergeCell ref="J110:K110"/>
    <mergeCell ref="C111:G111"/>
    <mergeCell ref="J111:K111"/>
    <mergeCell ref="C112:G112"/>
    <mergeCell ref="J112:K112"/>
    <mergeCell ref="C103:G103"/>
    <mergeCell ref="J103:K103"/>
    <mergeCell ref="J104:K104"/>
    <mergeCell ref="C105:G105"/>
    <mergeCell ref="J105:K105"/>
    <mergeCell ref="C106:G106"/>
    <mergeCell ref="J106:K106"/>
    <mergeCell ref="C47:K47"/>
    <mergeCell ref="J51:K51"/>
    <mergeCell ref="J52:K52"/>
    <mergeCell ref="C48:G48"/>
    <mergeCell ref="J48:K48"/>
    <mergeCell ref="C50:G50"/>
    <mergeCell ref="J50:K50"/>
    <mergeCell ref="J49:K49"/>
    <mergeCell ref="C52:G52"/>
    <mergeCell ref="C49:G49"/>
    <mergeCell ref="C51:G51"/>
    <mergeCell ref="C61:K61"/>
    <mergeCell ref="C62:G62"/>
    <mergeCell ref="J62:K62"/>
    <mergeCell ref="C80:G80"/>
    <mergeCell ref="J80:K80"/>
    <mergeCell ref="BW26:CA26"/>
    <mergeCell ref="CD26:CE26"/>
    <mergeCell ref="BW27:CA27"/>
    <mergeCell ref="CD27:CE27"/>
    <mergeCell ref="BW11:CE11"/>
    <mergeCell ref="BW12:CA12"/>
    <mergeCell ref="CD12:CE12"/>
    <mergeCell ref="BW13:CA13"/>
    <mergeCell ref="CD13:CE13"/>
    <mergeCell ref="BW15:CA15"/>
    <mergeCell ref="CD15:CE15"/>
    <mergeCell ref="BW16:CA16"/>
    <mergeCell ref="CD16:CE16"/>
    <mergeCell ref="BV5:CE5"/>
    <mergeCell ref="BW6:CA6"/>
    <mergeCell ref="CD6:CE6"/>
    <mergeCell ref="BW7:CA7"/>
    <mergeCell ref="CD7:CE7"/>
    <mergeCell ref="BW8:CA8"/>
    <mergeCell ref="CD8:CE8"/>
    <mergeCell ref="BW9:CA9"/>
    <mergeCell ref="CD9:CE9"/>
    <mergeCell ref="CD14:CE14"/>
    <mergeCell ref="BW58:CA58"/>
    <mergeCell ref="CD58:CE58"/>
    <mergeCell ref="BW59:CA59"/>
    <mergeCell ref="CD59:CE59"/>
    <mergeCell ref="BW33:CA33"/>
    <mergeCell ref="CD33:CE33"/>
    <mergeCell ref="BW34:CA34"/>
    <mergeCell ref="CD34:CE34"/>
    <mergeCell ref="BW35:CA35"/>
    <mergeCell ref="CD35:CE35"/>
    <mergeCell ref="BW36:CA36"/>
    <mergeCell ref="CD36:CE36"/>
    <mergeCell ref="BW47:CE47"/>
    <mergeCell ref="BW17:CA17"/>
    <mergeCell ref="CD17:CE17"/>
    <mergeCell ref="BW18:CA18"/>
    <mergeCell ref="CD18:CE18"/>
    <mergeCell ref="BW29:CE29"/>
    <mergeCell ref="BW30:CA30"/>
    <mergeCell ref="CD30:CE30"/>
    <mergeCell ref="BW31:CA31"/>
    <mergeCell ref="CD31:CE31"/>
    <mergeCell ref="BW20:CE20"/>
    <mergeCell ref="BW21:CA21"/>
    <mergeCell ref="CD21:CE21"/>
    <mergeCell ref="BW22:CA22"/>
    <mergeCell ref="CD22:CE22"/>
    <mergeCell ref="CD23:CE23"/>
    <mergeCell ref="BW24:CA24"/>
    <mergeCell ref="CD24:CE24"/>
    <mergeCell ref="BW25:CA25"/>
    <mergeCell ref="CD25:CE25"/>
    <mergeCell ref="BW48:CA48"/>
    <mergeCell ref="CD48:CE48"/>
    <mergeCell ref="BW49:CA49"/>
    <mergeCell ref="CD49:CE49"/>
    <mergeCell ref="BW50:CA50"/>
    <mergeCell ref="CD50:CE50"/>
    <mergeCell ref="BW51:CA51"/>
    <mergeCell ref="CD51:CE51"/>
    <mergeCell ref="BW52:CA52"/>
    <mergeCell ref="CD52:CE52"/>
    <mergeCell ref="BW54:CE54"/>
    <mergeCell ref="BW55:CA55"/>
    <mergeCell ref="CD55:CE55"/>
    <mergeCell ref="BW56:CA56"/>
    <mergeCell ref="CD56:CE56"/>
    <mergeCell ref="BW57:CA57"/>
    <mergeCell ref="CD57:CE57"/>
    <mergeCell ref="BW67:CA67"/>
    <mergeCell ref="CD67:CE67"/>
    <mergeCell ref="BW77:CE77"/>
    <mergeCell ref="BW78:CA78"/>
    <mergeCell ref="CD78:CE78"/>
    <mergeCell ref="BW79:CA79"/>
    <mergeCell ref="CD79:CE79"/>
    <mergeCell ref="BW80:CA80"/>
    <mergeCell ref="CD80:CE80"/>
    <mergeCell ref="BW61:CE61"/>
    <mergeCell ref="BW62:CA62"/>
    <mergeCell ref="CD62:CE62"/>
    <mergeCell ref="BW63:CA63"/>
    <mergeCell ref="CD63:CE63"/>
    <mergeCell ref="BW65:CA65"/>
    <mergeCell ref="CD65:CE65"/>
    <mergeCell ref="BW66:CA66"/>
    <mergeCell ref="CD66:CE66"/>
    <mergeCell ref="BW93:CA93"/>
    <mergeCell ref="CD93:CE93"/>
    <mergeCell ref="BW94:CA94"/>
    <mergeCell ref="CD94:CE94"/>
    <mergeCell ref="BW96:CE96"/>
    <mergeCell ref="BW97:CA97"/>
    <mergeCell ref="CD97:CE97"/>
    <mergeCell ref="BW98:CA98"/>
    <mergeCell ref="CD98:CE98"/>
    <mergeCell ref="BW81:CA81"/>
    <mergeCell ref="CD81:CE81"/>
    <mergeCell ref="BW89:CE89"/>
    <mergeCell ref="BW90:CA90"/>
    <mergeCell ref="CD90:CE90"/>
    <mergeCell ref="BW91:CA91"/>
    <mergeCell ref="CD91:CE91"/>
    <mergeCell ref="BW92:CA92"/>
    <mergeCell ref="CD92:CE92"/>
    <mergeCell ref="BW83:CE83"/>
    <mergeCell ref="BW84:CA84"/>
    <mergeCell ref="CD84:CE84"/>
    <mergeCell ref="BW85:CA85"/>
    <mergeCell ref="CD85:CE85"/>
    <mergeCell ref="BW86:CA86"/>
    <mergeCell ref="CD86:CE86"/>
    <mergeCell ref="BW87:CA87"/>
    <mergeCell ref="CD87:CE87"/>
    <mergeCell ref="BW105:CA105"/>
    <mergeCell ref="CD105:CE105"/>
    <mergeCell ref="BW106:CA106"/>
    <mergeCell ref="CD106:CE106"/>
    <mergeCell ref="BW108:CE108"/>
    <mergeCell ref="BW109:CA109"/>
    <mergeCell ref="CD109:CE109"/>
    <mergeCell ref="CD110:CE110"/>
    <mergeCell ref="BW111:CA111"/>
    <mergeCell ref="CD111:CE111"/>
    <mergeCell ref="BW99:CA99"/>
    <mergeCell ref="CD99:CE99"/>
    <mergeCell ref="BW100:CA100"/>
    <mergeCell ref="CD100:CE100"/>
    <mergeCell ref="BW102:CE102"/>
    <mergeCell ref="BW103:CA103"/>
    <mergeCell ref="CD103:CE103"/>
    <mergeCell ref="BW104:CA104"/>
    <mergeCell ref="CD104:CE104"/>
    <mergeCell ref="BW110:CA110"/>
    <mergeCell ref="BW118:CA118"/>
    <mergeCell ref="CD118:CE118"/>
    <mergeCell ref="BW120:CE120"/>
    <mergeCell ref="BW121:CA121"/>
    <mergeCell ref="CD121:CE121"/>
    <mergeCell ref="BW122:CA122"/>
    <mergeCell ref="CD122:CE122"/>
    <mergeCell ref="BW123:CA123"/>
    <mergeCell ref="CD123:CE123"/>
    <mergeCell ref="BW112:CA112"/>
    <mergeCell ref="CD112:CE112"/>
    <mergeCell ref="BW114:CE114"/>
    <mergeCell ref="BW115:CA115"/>
    <mergeCell ref="CD115:CE115"/>
    <mergeCell ref="BW116:CA116"/>
    <mergeCell ref="CD116:CE116"/>
    <mergeCell ref="BW117:CA117"/>
    <mergeCell ref="CD117:CE117"/>
    <mergeCell ref="BW162:BY162"/>
    <mergeCell ref="BZ162:CB162"/>
    <mergeCell ref="BW174:CB174"/>
    <mergeCell ref="BW175:BZ175"/>
    <mergeCell ref="BW177:BZ177"/>
    <mergeCell ref="BW178:BZ178"/>
    <mergeCell ref="BW179:BZ179"/>
    <mergeCell ref="BW180:BZ180"/>
    <mergeCell ref="BW181:BZ181"/>
    <mergeCell ref="BW130:CA130"/>
    <mergeCell ref="CD130:CE130"/>
    <mergeCell ref="BV132:BW132"/>
    <mergeCell ref="BY132:BZ132"/>
    <mergeCell ref="CA132:CB132"/>
    <mergeCell ref="CC132:CE132"/>
    <mergeCell ref="BV155:CE155"/>
    <mergeCell ref="BW124:CA124"/>
    <mergeCell ref="CD124:CE124"/>
    <mergeCell ref="BW126:CE126"/>
    <mergeCell ref="BW127:CA127"/>
    <mergeCell ref="CD127:CE127"/>
    <mergeCell ref="BW128:CA128"/>
    <mergeCell ref="CD128:CE128"/>
    <mergeCell ref="BW129:CA129"/>
    <mergeCell ref="CD129:CE129"/>
    <mergeCell ref="CP59:CQ59"/>
    <mergeCell ref="CI29:CQ29"/>
    <mergeCell ref="CI30:CM30"/>
    <mergeCell ref="CP30:CQ30"/>
    <mergeCell ref="CI31:CM31"/>
    <mergeCell ref="CP31:CQ31"/>
    <mergeCell ref="CI33:CM33"/>
    <mergeCell ref="CP33:CQ33"/>
    <mergeCell ref="CC208:CD208"/>
    <mergeCell ref="CC209:CD209"/>
    <mergeCell ref="CC210:CD210"/>
    <mergeCell ref="CH5:CQ5"/>
    <mergeCell ref="CI6:CM6"/>
    <mergeCell ref="CP6:CQ6"/>
    <mergeCell ref="CI7:CM7"/>
    <mergeCell ref="CP7:CQ7"/>
    <mergeCell ref="CI8:CM8"/>
    <mergeCell ref="CP8:CQ8"/>
    <mergeCell ref="CI9:CM9"/>
    <mergeCell ref="CP9:CQ9"/>
    <mergeCell ref="CI11:CQ11"/>
    <mergeCell ref="CI12:CM12"/>
    <mergeCell ref="CP12:CQ12"/>
    <mergeCell ref="CI13:CM13"/>
    <mergeCell ref="CP13:CQ13"/>
    <mergeCell ref="CI15:CM15"/>
    <mergeCell ref="CP15:CQ15"/>
    <mergeCell ref="CI16:CM16"/>
    <mergeCell ref="CP16:CQ16"/>
    <mergeCell ref="CI17:CM17"/>
    <mergeCell ref="CP17:CQ17"/>
    <mergeCell ref="BW196:CD196"/>
    <mergeCell ref="CI74:CM74"/>
    <mergeCell ref="CP74:CQ74"/>
    <mergeCell ref="CI75:CM75"/>
    <mergeCell ref="CP75:CQ75"/>
    <mergeCell ref="CI49:CM49"/>
    <mergeCell ref="CP49:CQ49"/>
    <mergeCell ref="CI50:CM50"/>
    <mergeCell ref="CP50:CQ50"/>
    <mergeCell ref="CI51:CM51"/>
    <mergeCell ref="CP51:CQ51"/>
    <mergeCell ref="CI52:CM52"/>
    <mergeCell ref="CP52:CQ52"/>
    <mergeCell ref="CI61:CQ61"/>
    <mergeCell ref="CI34:CM34"/>
    <mergeCell ref="CP34:CQ34"/>
    <mergeCell ref="CI35:CM35"/>
    <mergeCell ref="CP35:CQ35"/>
    <mergeCell ref="CI36:CM36"/>
    <mergeCell ref="CP36:CQ36"/>
    <mergeCell ref="CI47:CQ47"/>
    <mergeCell ref="CI48:CM48"/>
    <mergeCell ref="CP48:CQ48"/>
    <mergeCell ref="CI54:CQ54"/>
    <mergeCell ref="CI55:CM55"/>
    <mergeCell ref="CP55:CQ55"/>
    <mergeCell ref="CI56:CM56"/>
    <mergeCell ref="CP56:CQ56"/>
    <mergeCell ref="CI57:CM57"/>
    <mergeCell ref="CP57:CQ57"/>
    <mergeCell ref="CI58:CM58"/>
    <mergeCell ref="CP58:CQ58"/>
    <mergeCell ref="CI59:CM59"/>
    <mergeCell ref="CI62:CM62"/>
    <mergeCell ref="CP62:CQ62"/>
    <mergeCell ref="CI63:CM63"/>
    <mergeCell ref="CP63:CQ63"/>
    <mergeCell ref="CI65:CM65"/>
    <mergeCell ref="CP65:CQ65"/>
    <mergeCell ref="CI66:CM66"/>
    <mergeCell ref="CP66:CQ66"/>
    <mergeCell ref="CI67:CM67"/>
    <mergeCell ref="CP67:CQ67"/>
    <mergeCell ref="CI69:CQ69"/>
    <mergeCell ref="CI70:CM70"/>
    <mergeCell ref="CP70:CQ70"/>
    <mergeCell ref="CI71:CM71"/>
    <mergeCell ref="CP71:CQ71"/>
    <mergeCell ref="CP72:CQ72"/>
    <mergeCell ref="CI73:CM73"/>
    <mergeCell ref="CP73:CQ73"/>
    <mergeCell ref="CI89:CQ89"/>
    <mergeCell ref="CI90:CM90"/>
    <mergeCell ref="CP90:CQ90"/>
    <mergeCell ref="CI91:CM91"/>
    <mergeCell ref="CP91:CQ91"/>
    <mergeCell ref="CI92:CM92"/>
    <mergeCell ref="CP92:CQ92"/>
    <mergeCell ref="CI93:CM93"/>
    <mergeCell ref="CP93:CQ93"/>
    <mergeCell ref="CI77:CQ77"/>
    <mergeCell ref="CI78:CM78"/>
    <mergeCell ref="CP78:CQ78"/>
    <mergeCell ref="CI79:CM79"/>
    <mergeCell ref="CP79:CQ79"/>
    <mergeCell ref="CI80:CM80"/>
    <mergeCell ref="CP80:CQ80"/>
    <mergeCell ref="CI81:CM81"/>
    <mergeCell ref="CP81:CQ81"/>
    <mergeCell ref="CI83:CQ83"/>
    <mergeCell ref="CI84:CM84"/>
    <mergeCell ref="CP84:CQ84"/>
    <mergeCell ref="CI85:CM85"/>
    <mergeCell ref="CP85:CQ85"/>
    <mergeCell ref="CI86:CM86"/>
    <mergeCell ref="CP86:CQ86"/>
    <mergeCell ref="CI87:CM87"/>
    <mergeCell ref="CP87:CQ87"/>
    <mergeCell ref="CI100:CM100"/>
    <mergeCell ref="CP100:CQ100"/>
    <mergeCell ref="CI102:CQ102"/>
    <mergeCell ref="CI103:CM103"/>
    <mergeCell ref="CP103:CQ103"/>
    <mergeCell ref="CI104:CM104"/>
    <mergeCell ref="CP104:CQ104"/>
    <mergeCell ref="CI105:CM105"/>
    <mergeCell ref="CP105:CQ105"/>
    <mergeCell ref="CI94:CM94"/>
    <mergeCell ref="CP94:CQ94"/>
    <mergeCell ref="CI96:CQ96"/>
    <mergeCell ref="CI97:CM97"/>
    <mergeCell ref="CP97:CQ97"/>
    <mergeCell ref="CI98:CM98"/>
    <mergeCell ref="CP98:CQ98"/>
    <mergeCell ref="CI99:CM99"/>
    <mergeCell ref="CP99:CQ99"/>
    <mergeCell ref="CI114:CQ114"/>
    <mergeCell ref="CI115:CM115"/>
    <mergeCell ref="CP115:CQ115"/>
    <mergeCell ref="CI116:CM116"/>
    <mergeCell ref="CP116:CQ116"/>
    <mergeCell ref="CI117:CM117"/>
    <mergeCell ref="CP117:CQ117"/>
    <mergeCell ref="CI118:CM118"/>
    <mergeCell ref="CP118:CQ118"/>
    <mergeCell ref="CI106:CM106"/>
    <mergeCell ref="CP106:CQ106"/>
    <mergeCell ref="CI108:CQ108"/>
    <mergeCell ref="CI109:CM109"/>
    <mergeCell ref="CP109:CQ109"/>
    <mergeCell ref="CP110:CQ110"/>
    <mergeCell ref="CI111:CM111"/>
    <mergeCell ref="CP111:CQ111"/>
    <mergeCell ref="CI112:CM112"/>
    <mergeCell ref="CP112:CQ112"/>
    <mergeCell ref="CI110:CM110"/>
    <mergeCell ref="CH132:CI132"/>
    <mergeCell ref="CK132:CL132"/>
    <mergeCell ref="CM132:CN132"/>
    <mergeCell ref="CO132:CQ132"/>
    <mergeCell ref="CH155:CQ155"/>
    <mergeCell ref="CI162:CK162"/>
    <mergeCell ref="CL162:CN162"/>
    <mergeCell ref="CI126:CQ126"/>
    <mergeCell ref="CI127:CM127"/>
    <mergeCell ref="CP127:CQ127"/>
    <mergeCell ref="CI128:CM128"/>
    <mergeCell ref="CP128:CQ128"/>
    <mergeCell ref="CI129:CM129"/>
    <mergeCell ref="CP129:CQ129"/>
    <mergeCell ref="CI130:CM130"/>
    <mergeCell ref="CP130:CQ130"/>
    <mergeCell ref="CI120:CQ120"/>
    <mergeCell ref="CI121:CM121"/>
    <mergeCell ref="CP121:CQ121"/>
    <mergeCell ref="CI122:CM122"/>
    <mergeCell ref="CP122:CQ122"/>
    <mergeCell ref="CI123:CM123"/>
    <mergeCell ref="CP123:CQ123"/>
    <mergeCell ref="CI124:CM124"/>
    <mergeCell ref="CP124:CQ124"/>
    <mergeCell ref="AM197:AT197"/>
    <mergeCell ref="AM198:AS198"/>
    <mergeCell ref="CI184:CL184"/>
    <mergeCell ref="CI185:CL185"/>
    <mergeCell ref="CI186:CL186"/>
    <mergeCell ref="CI187:CL187"/>
    <mergeCell ref="CI188:CL188"/>
    <mergeCell ref="CI194:CN194"/>
    <mergeCell ref="CI195:CP195"/>
    <mergeCell ref="CI196:CP196"/>
    <mergeCell ref="CI197:CP197"/>
    <mergeCell ref="CI174:CN174"/>
    <mergeCell ref="CI175:CL175"/>
    <mergeCell ref="CI177:CL177"/>
    <mergeCell ref="CI178:CL178"/>
    <mergeCell ref="CI179:CL179"/>
    <mergeCell ref="CI180:CL180"/>
    <mergeCell ref="CI181:CL181"/>
    <mergeCell ref="CI182:CL182"/>
    <mergeCell ref="CI183:CL183"/>
    <mergeCell ref="BW197:CD197"/>
    <mergeCell ref="BW198:CC198"/>
    <mergeCell ref="BW182:BZ182"/>
    <mergeCell ref="BW183:BZ183"/>
    <mergeCell ref="BW184:BZ184"/>
    <mergeCell ref="BW185:BZ185"/>
    <mergeCell ref="BW186:BZ186"/>
    <mergeCell ref="BW187:BZ187"/>
    <mergeCell ref="BW188:BZ188"/>
    <mergeCell ref="BW194:CB194"/>
    <mergeCell ref="BW195:CD195"/>
    <mergeCell ref="AM174:AR174"/>
    <mergeCell ref="CI203:CM203"/>
    <mergeCell ref="CO203:CP203"/>
    <mergeCell ref="CO204:CP204"/>
    <mergeCell ref="CO205:CP205"/>
    <mergeCell ref="CO206:CP206"/>
    <mergeCell ref="CO207:CP207"/>
    <mergeCell ref="CO208:CP208"/>
    <mergeCell ref="CO209:CP209"/>
    <mergeCell ref="U209:V209"/>
    <mergeCell ref="U210:V210"/>
    <mergeCell ref="O203:S203"/>
    <mergeCell ref="U208:V208"/>
    <mergeCell ref="AG206:AH206"/>
    <mergeCell ref="AG207:AH207"/>
    <mergeCell ref="AG208:AH208"/>
    <mergeCell ref="AG209:AH209"/>
    <mergeCell ref="AG210:AH210"/>
    <mergeCell ref="BW203:CA203"/>
    <mergeCell ref="CC203:CD203"/>
    <mergeCell ref="CC204:CD204"/>
    <mergeCell ref="CC205:CD205"/>
    <mergeCell ref="CC206:CD206"/>
    <mergeCell ref="CC207:CD207"/>
    <mergeCell ref="AY203:BC203"/>
    <mergeCell ref="BE203:BF203"/>
    <mergeCell ref="BE204:BF204"/>
    <mergeCell ref="BE205:BF205"/>
    <mergeCell ref="BE206:BF206"/>
    <mergeCell ref="BE207:BF207"/>
    <mergeCell ref="BE208:BF208"/>
    <mergeCell ref="BE209:BF209"/>
    <mergeCell ref="BE210:BF210"/>
    <mergeCell ref="CU11:DC11"/>
    <mergeCell ref="CU12:CY12"/>
    <mergeCell ref="DB12:DC12"/>
    <mergeCell ref="CU13:CY13"/>
    <mergeCell ref="DB13:DC13"/>
    <mergeCell ref="CU15:CY15"/>
    <mergeCell ref="DB15:DC15"/>
    <mergeCell ref="CU16:CY16"/>
    <mergeCell ref="DB16:DC16"/>
    <mergeCell ref="CT5:DC5"/>
    <mergeCell ref="CU6:CY6"/>
    <mergeCell ref="DB6:DC6"/>
    <mergeCell ref="CU7:CY7"/>
    <mergeCell ref="DB7:DC7"/>
    <mergeCell ref="CU8:CY8"/>
    <mergeCell ref="DB8:DC8"/>
    <mergeCell ref="CU9:CY9"/>
    <mergeCell ref="DB9:DC9"/>
    <mergeCell ref="CU33:CY33"/>
    <mergeCell ref="DB33:DC33"/>
    <mergeCell ref="CU34:CY34"/>
    <mergeCell ref="DB34:DC34"/>
    <mergeCell ref="CU35:CY35"/>
    <mergeCell ref="DB35:DC35"/>
    <mergeCell ref="CU36:CY36"/>
    <mergeCell ref="DB36:DC36"/>
    <mergeCell ref="CU47:DC47"/>
    <mergeCell ref="CU17:CY17"/>
    <mergeCell ref="DB17:DC17"/>
    <mergeCell ref="CU18:CY18"/>
    <mergeCell ref="DB18:DC18"/>
    <mergeCell ref="CU29:DC29"/>
    <mergeCell ref="CU30:CY30"/>
    <mergeCell ref="DB30:DC30"/>
    <mergeCell ref="CU31:CY31"/>
    <mergeCell ref="DB31:DC31"/>
    <mergeCell ref="DB39:DC39"/>
    <mergeCell ref="CU40:CY40"/>
    <mergeCell ref="DB40:DC40"/>
    <mergeCell ref="DB41:DC41"/>
    <mergeCell ref="CU42:CY42"/>
    <mergeCell ref="DB42:DC42"/>
    <mergeCell ref="CU43:CY43"/>
    <mergeCell ref="DB43:DC43"/>
    <mergeCell ref="CU44:CY44"/>
    <mergeCell ref="DB44:DC44"/>
    <mergeCell ref="CU45:CY45"/>
    <mergeCell ref="DB45:DC45"/>
    <mergeCell ref="DB23:DC23"/>
    <mergeCell ref="CU24:CY24"/>
    <mergeCell ref="CU61:DC61"/>
    <mergeCell ref="CU62:CY62"/>
    <mergeCell ref="DB62:DC62"/>
    <mergeCell ref="CU63:CY63"/>
    <mergeCell ref="DB63:DC63"/>
    <mergeCell ref="CU65:CY65"/>
    <mergeCell ref="DB65:DC65"/>
    <mergeCell ref="CU66:CY66"/>
    <mergeCell ref="DB66:DC66"/>
    <mergeCell ref="CU48:CY48"/>
    <mergeCell ref="DB48:DC48"/>
    <mergeCell ref="CU49:CY49"/>
    <mergeCell ref="DB49:DC49"/>
    <mergeCell ref="CU50:CY50"/>
    <mergeCell ref="DB50:DC50"/>
    <mergeCell ref="CU51:CY51"/>
    <mergeCell ref="DB51:DC51"/>
    <mergeCell ref="CU52:CY52"/>
    <mergeCell ref="DB52:DC52"/>
    <mergeCell ref="CU54:DC54"/>
    <mergeCell ref="CU55:CY55"/>
    <mergeCell ref="DB55:DC55"/>
    <mergeCell ref="CU56:CY56"/>
    <mergeCell ref="DB56:DC56"/>
    <mergeCell ref="CU57:CY57"/>
    <mergeCell ref="DB57:DC57"/>
    <mergeCell ref="CU58:CY58"/>
    <mergeCell ref="DB58:DC58"/>
    <mergeCell ref="CU59:CY59"/>
    <mergeCell ref="DB59:DC59"/>
    <mergeCell ref="CU81:CY81"/>
    <mergeCell ref="DB81:DC81"/>
    <mergeCell ref="CU89:DC89"/>
    <mergeCell ref="CU90:CY90"/>
    <mergeCell ref="DB90:DC90"/>
    <mergeCell ref="CU91:CY91"/>
    <mergeCell ref="DB91:DC91"/>
    <mergeCell ref="CU92:CY92"/>
    <mergeCell ref="DB92:DC92"/>
    <mergeCell ref="CU67:CY67"/>
    <mergeCell ref="DB67:DC67"/>
    <mergeCell ref="CU77:DC77"/>
    <mergeCell ref="CU78:CY78"/>
    <mergeCell ref="DB78:DC78"/>
    <mergeCell ref="CU79:CY79"/>
    <mergeCell ref="DB79:DC79"/>
    <mergeCell ref="CU80:CY80"/>
    <mergeCell ref="DB80:DC80"/>
    <mergeCell ref="CU69:DC69"/>
    <mergeCell ref="CU70:CY70"/>
    <mergeCell ref="DB70:DC70"/>
    <mergeCell ref="CU71:CY71"/>
    <mergeCell ref="DB71:DC71"/>
    <mergeCell ref="DB72:DC72"/>
    <mergeCell ref="CU73:CY73"/>
    <mergeCell ref="DB73:DC73"/>
    <mergeCell ref="CU74:CY74"/>
    <mergeCell ref="DB74:DC74"/>
    <mergeCell ref="CU75:CY75"/>
    <mergeCell ref="DB75:DC75"/>
    <mergeCell ref="CU83:DC83"/>
    <mergeCell ref="CU84:CY84"/>
    <mergeCell ref="CU99:CY99"/>
    <mergeCell ref="DB99:DC99"/>
    <mergeCell ref="CU100:CY100"/>
    <mergeCell ref="DB100:DC100"/>
    <mergeCell ref="CU102:DC102"/>
    <mergeCell ref="CU103:CY103"/>
    <mergeCell ref="DB103:DC103"/>
    <mergeCell ref="CU104:CY104"/>
    <mergeCell ref="DB104:DC104"/>
    <mergeCell ref="CU93:CY93"/>
    <mergeCell ref="DB93:DC93"/>
    <mergeCell ref="CU94:CY94"/>
    <mergeCell ref="DB94:DC94"/>
    <mergeCell ref="CU96:DC96"/>
    <mergeCell ref="CU97:CY97"/>
    <mergeCell ref="DB97:DC97"/>
    <mergeCell ref="CU98:CY98"/>
    <mergeCell ref="DB98:DC98"/>
    <mergeCell ref="CU112:CY112"/>
    <mergeCell ref="DB112:DC112"/>
    <mergeCell ref="CU114:DC114"/>
    <mergeCell ref="CU115:CY115"/>
    <mergeCell ref="DB115:DC115"/>
    <mergeCell ref="CU116:CY116"/>
    <mergeCell ref="DB116:DC116"/>
    <mergeCell ref="CU117:CY117"/>
    <mergeCell ref="DB117:DC117"/>
    <mergeCell ref="CU105:CY105"/>
    <mergeCell ref="DB105:DC105"/>
    <mergeCell ref="CU106:CY106"/>
    <mergeCell ref="DB106:DC106"/>
    <mergeCell ref="CU108:DC108"/>
    <mergeCell ref="CU109:CY109"/>
    <mergeCell ref="DB109:DC109"/>
    <mergeCell ref="DB110:DC110"/>
    <mergeCell ref="CU111:CY111"/>
    <mergeCell ref="DB111:DC111"/>
    <mergeCell ref="CU110:CY110"/>
    <mergeCell ref="CU124:CY124"/>
    <mergeCell ref="DB124:DC124"/>
    <mergeCell ref="CU126:DC126"/>
    <mergeCell ref="CU127:CY127"/>
    <mergeCell ref="DB127:DC127"/>
    <mergeCell ref="CU128:CY128"/>
    <mergeCell ref="DB128:DC128"/>
    <mergeCell ref="CU129:CY129"/>
    <mergeCell ref="DB129:DC129"/>
    <mergeCell ref="CU118:CY118"/>
    <mergeCell ref="DB118:DC118"/>
    <mergeCell ref="CU120:DC120"/>
    <mergeCell ref="CU121:CY121"/>
    <mergeCell ref="DB121:DC121"/>
    <mergeCell ref="CU122:CY122"/>
    <mergeCell ref="DB122:DC122"/>
    <mergeCell ref="CU123:CY123"/>
    <mergeCell ref="DB123:DC123"/>
    <mergeCell ref="CU187:CX187"/>
    <mergeCell ref="CU188:CX188"/>
    <mergeCell ref="CU191:CZ191"/>
    <mergeCell ref="CU194:CZ194"/>
    <mergeCell ref="CU162:CW162"/>
    <mergeCell ref="CX162:CZ162"/>
    <mergeCell ref="CU174:CZ174"/>
    <mergeCell ref="CU175:CX175"/>
    <mergeCell ref="CU177:CX177"/>
    <mergeCell ref="CU178:CX178"/>
    <mergeCell ref="CU179:CX179"/>
    <mergeCell ref="CU180:CX180"/>
    <mergeCell ref="CU181:CX181"/>
    <mergeCell ref="CU130:CY130"/>
    <mergeCell ref="DB130:DC130"/>
    <mergeCell ref="CT132:CU132"/>
    <mergeCell ref="CW132:CX132"/>
    <mergeCell ref="CY132:CZ132"/>
    <mergeCell ref="DA132:DC132"/>
    <mergeCell ref="CT155:DC155"/>
    <mergeCell ref="DF5:DO5"/>
    <mergeCell ref="DG6:DK6"/>
    <mergeCell ref="DN6:DO6"/>
    <mergeCell ref="DG7:DK7"/>
    <mergeCell ref="DN7:DO7"/>
    <mergeCell ref="DG8:DK8"/>
    <mergeCell ref="DN8:DO8"/>
    <mergeCell ref="DG9:DK9"/>
    <mergeCell ref="DN9:DO9"/>
    <mergeCell ref="DG11:DO11"/>
    <mergeCell ref="DG12:DK12"/>
    <mergeCell ref="DN12:DO12"/>
    <mergeCell ref="DG13:DK13"/>
    <mergeCell ref="DN13:DO13"/>
    <mergeCell ref="DG15:DK15"/>
    <mergeCell ref="DN15:DO15"/>
    <mergeCell ref="DG16:DK16"/>
    <mergeCell ref="DN16:DO16"/>
    <mergeCell ref="DN58:DO58"/>
    <mergeCell ref="DG59:DK59"/>
    <mergeCell ref="DN59:DO59"/>
    <mergeCell ref="DN17:DO17"/>
    <mergeCell ref="DG18:DK18"/>
    <mergeCell ref="DN18:DO18"/>
    <mergeCell ref="DG29:DO29"/>
    <mergeCell ref="DG30:DK30"/>
    <mergeCell ref="DN30:DO30"/>
    <mergeCell ref="DG31:DK31"/>
    <mergeCell ref="DN31:DO31"/>
    <mergeCell ref="DG33:DK33"/>
    <mergeCell ref="DN33:DO33"/>
    <mergeCell ref="DA207:DB207"/>
    <mergeCell ref="DA208:DB208"/>
    <mergeCell ref="DA209:DB209"/>
    <mergeCell ref="DA210:DB210"/>
    <mergeCell ref="DG17:DK17"/>
    <mergeCell ref="CU195:DB195"/>
    <mergeCell ref="CU196:DB196"/>
    <mergeCell ref="CU197:DB197"/>
    <mergeCell ref="CU198:DA198"/>
    <mergeCell ref="CU203:CY203"/>
    <mergeCell ref="DA203:DB203"/>
    <mergeCell ref="DA204:DB204"/>
    <mergeCell ref="DA205:DB205"/>
    <mergeCell ref="DA206:DB206"/>
    <mergeCell ref="CU182:CX182"/>
    <mergeCell ref="CU183:CX183"/>
    <mergeCell ref="CU184:CX184"/>
    <mergeCell ref="CU185:CX185"/>
    <mergeCell ref="CU186:CX186"/>
    <mergeCell ref="DG73:DK73"/>
    <mergeCell ref="DN73:DO73"/>
    <mergeCell ref="DG74:DK74"/>
    <mergeCell ref="DN74:DO74"/>
    <mergeCell ref="DG75:DK75"/>
    <mergeCell ref="DN75:DO75"/>
    <mergeCell ref="DG49:DK49"/>
    <mergeCell ref="DN49:DO49"/>
    <mergeCell ref="DG50:DK50"/>
    <mergeCell ref="DN50:DO50"/>
    <mergeCell ref="DG51:DK51"/>
    <mergeCell ref="DN51:DO51"/>
    <mergeCell ref="DG52:DK52"/>
    <mergeCell ref="DN52:DO52"/>
    <mergeCell ref="DG61:DO61"/>
    <mergeCell ref="DG34:DK34"/>
    <mergeCell ref="DN34:DO34"/>
    <mergeCell ref="DG35:DK35"/>
    <mergeCell ref="DN35:DO35"/>
    <mergeCell ref="DG36:DK36"/>
    <mergeCell ref="DN36:DO36"/>
    <mergeCell ref="DG47:DO47"/>
    <mergeCell ref="DG48:DK48"/>
    <mergeCell ref="DN48:DO48"/>
    <mergeCell ref="DG54:DO54"/>
    <mergeCell ref="DG55:DK55"/>
    <mergeCell ref="DN55:DO55"/>
    <mergeCell ref="DG56:DK56"/>
    <mergeCell ref="DN56:DO56"/>
    <mergeCell ref="DG57:DK57"/>
    <mergeCell ref="DN57:DO57"/>
    <mergeCell ref="DG58:DK58"/>
    <mergeCell ref="DG62:DK62"/>
    <mergeCell ref="DN62:DO62"/>
    <mergeCell ref="DG63:DK63"/>
    <mergeCell ref="DN63:DO63"/>
    <mergeCell ref="DG65:DK65"/>
    <mergeCell ref="DN65:DO65"/>
    <mergeCell ref="DG66:DK66"/>
    <mergeCell ref="DN66:DO66"/>
    <mergeCell ref="DG67:DK67"/>
    <mergeCell ref="DN67:DO67"/>
    <mergeCell ref="DN64:DO64"/>
    <mergeCell ref="DG69:DO69"/>
    <mergeCell ref="DG70:DK70"/>
    <mergeCell ref="DN70:DO70"/>
    <mergeCell ref="DG71:DK71"/>
    <mergeCell ref="DN71:DO71"/>
    <mergeCell ref="DN72:DO72"/>
    <mergeCell ref="DG89:DO89"/>
    <mergeCell ref="DG90:DK90"/>
    <mergeCell ref="DN90:DO90"/>
    <mergeCell ref="DG91:DK91"/>
    <mergeCell ref="DN91:DO91"/>
    <mergeCell ref="DG92:DK92"/>
    <mergeCell ref="DN92:DO92"/>
    <mergeCell ref="DG93:DK93"/>
    <mergeCell ref="DN93:DO93"/>
    <mergeCell ref="DG77:DO77"/>
    <mergeCell ref="DG78:DK78"/>
    <mergeCell ref="DN78:DO78"/>
    <mergeCell ref="DG79:DK79"/>
    <mergeCell ref="DN79:DO79"/>
    <mergeCell ref="DG80:DK80"/>
    <mergeCell ref="DN80:DO80"/>
    <mergeCell ref="DG81:DK81"/>
    <mergeCell ref="DN81:DO81"/>
    <mergeCell ref="DG100:DK100"/>
    <mergeCell ref="DN100:DO100"/>
    <mergeCell ref="DG102:DO102"/>
    <mergeCell ref="DG103:DK103"/>
    <mergeCell ref="DN103:DO103"/>
    <mergeCell ref="DG104:DK104"/>
    <mergeCell ref="DN104:DO104"/>
    <mergeCell ref="DG105:DK105"/>
    <mergeCell ref="DN105:DO105"/>
    <mergeCell ref="DG94:DK94"/>
    <mergeCell ref="DN94:DO94"/>
    <mergeCell ref="DG96:DO96"/>
    <mergeCell ref="DG97:DK97"/>
    <mergeCell ref="DN97:DO97"/>
    <mergeCell ref="DG98:DK98"/>
    <mergeCell ref="DN98:DO98"/>
    <mergeCell ref="DG99:DK99"/>
    <mergeCell ref="DN99:DO99"/>
    <mergeCell ref="DG114:DO114"/>
    <mergeCell ref="DG115:DK115"/>
    <mergeCell ref="DN115:DO115"/>
    <mergeCell ref="DG116:DK116"/>
    <mergeCell ref="DN116:DO116"/>
    <mergeCell ref="DG117:DK117"/>
    <mergeCell ref="DN117:DO117"/>
    <mergeCell ref="DG118:DK118"/>
    <mergeCell ref="DN118:DO118"/>
    <mergeCell ref="DG106:DK106"/>
    <mergeCell ref="DN106:DO106"/>
    <mergeCell ref="DG108:DO108"/>
    <mergeCell ref="DG109:DK109"/>
    <mergeCell ref="DN109:DO109"/>
    <mergeCell ref="DN110:DO110"/>
    <mergeCell ref="DG111:DK111"/>
    <mergeCell ref="DN111:DO111"/>
    <mergeCell ref="DG112:DK112"/>
    <mergeCell ref="DN112:DO112"/>
    <mergeCell ref="DG110:DK110"/>
    <mergeCell ref="DF132:DG132"/>
    <mergeCell ref="DI132:DJ132"/>
    <mergeCell ref="DK132:DL132"/>
    <mergeCell ref="DM132:DO132"/>
    <mergeCell ref="DF155:DO155"/>
    <mergeCell ref="DG162:DI162"/>
    <mergeCell ref="DJ162:DL162"/>
    <mergeCell ref="DG126:DO126"/>
    <mergeCell ref="DG127:DK127"/>
    <mergeCell ref="DN127:DO127"/>
    <mergeCell ref="DG128:DK128"/>
    <mergeCell ref="DN128:DO128"/>
    <mergeCell ref="DG129:DK129"/>
    <mergeCell ref="DN129:DO129"/>
    <mergeCell ref="DG130:DK130"/>
    <mergeCell ref="DN130:DO130"/>
    <mergeCell ref="DG120:DO120"/>
    <mergeCell ref="DG121:DK121"/>
    <mergeCell ref="DN121:DO121"/>
    <mergeCell ref="DG122:DK122"/>
    <mergeCell ref="DN122:DO122"/>
    <mergeCell ref="DG123:DK123"/>
    <mergeCell ref="DN123:DO123"/>
    <mergeCell ref="DG124:DK124"/>
    <mergeCell ref="DN124:DO124"/>
    <mergeCell ref="DG184:DJ184"/>
    <mergeCell ref="DG185:DJ185"/>
    <mergeCell ref="DG186:DJ186"/>
    <mergeCell ref="DG187:DJ187"/>
    <mergeCell ref="DG188:DJ188"/>
    <mergeCell ref="DG191:DL191"/>
    <mergeCell ref="DG194:DL194"/>
    <mergeCell ref="DG195:DN195"/>
    <mergeCell ref="DG196:DN196"/>
    <mergeCell ref="DG174:DL174"/>
    <mergeCell ref="DG175:DJ175"/>
    <mergeCell ref="DG177:DJ177"/>
    <mergeCell ref="DG178:DJ178"/>
    <mergeCell ref="DG179:DJ179"/>
    <mergeCell ref="DG180:DJ180"/>
    <mergeCell ref="DG181:DJ181"/>
    <mergeCell ref="DG182:DJ182"/>
    <mergeCell ref="DG183:DJ183"/>
    <mergeCell ref="DM209:DN209"/>
    <mergeCell ref="DM210:DN210"/>
    <mergeCell ref="DR5:EA5"/>
    <mergeCell ref="DS6:DW6"/>
    <mergeCell ref="DZ6:EA6"/>
    <mergeCell ref="DS7:DW7"/>
    <mergeCell ref="DZ7:EA7"/>
    <mergeCell ref="DS8:DW8"/>
    <mergeCell ref="DZ8:EA8"/>
    <mergeCell ref="DS9:DW9"/>
    <mergeCell ref="DZ9:EA9"/>
    <mergeCell ref="DS11:EA11"/>
    <mergeCell ref="DS12:DW12"/>
    <mergeCell ref="DZ12:EA12"/>
    <mergeCell ref="DS13:DW13"/>
    <mergeCell ref="DZ13:EA13"/>
    <mergeCell ref="DS15:DW15"/>
    <mergeCell ref="DZ15:EA15"/>
    <mergeCell ref="DS16:DW16"/>
    <mergeCell ref="DZ16:EA16"/>
    <mergeCell ref="DS17:DW17"/>
    <mergeCell ref="DZ17:EA17"/>
    <mergeCell ref="DS18:DW18"/>
    <mergeCell ref="DG197:DN197"/>
    <mergeCell ref="DG198:DM198"/>
    <mergeCell ref="DG203:DK203"/>
    <mergeCell ref="DM203:DN203"/>
    <mergeCell ref="DM204:DN204"/>
    <mergeCell ref="DM205:DN205"/>
    <mergeCell ref="DM206:DN206"/>
    <mergeCell ref="DM207:DN207"/>
    <mergeCell ref="DM208:DN208"/>
    <mergeCell ref="DS47:EA47"/>
    <mergeCell ref="DS48:DW48"/>
    <mergeCell ref="DZ48:EA48"/>
    <mergeCell ref="DS49:DW49"/>
    <mergeCell ref="DZ49:EA49"/>
    <mergeCell ref="DZ18:EA18"/>
    <mergeCell ref="DS29:EA29"/>
    <mergeCell ref="DS30:DW30"/>
    <mergeCell ref="DZ30:EA30"/>
    <mergeCell ref="DS31:DW31"/>
    <mergeCell ref="DZ31:EA31"/>
    <mergeCell ref="DS33:DW33"/>
    <mergeCell ref="DZ33:EA33"/>
    <mergeCell ref="DS34:DW34"/>
    <mergeCell ref="DZ34:EA34"/>
    <mergeCell ref="DS22:DW22"/>
    <mergeCell ref="DZ22:EA22"/>
    <mergeCell ref="DZ23:EA23"/>
    <mergeCell ref="DS24:DW24"/>
    <mergeCell ref="DZ24:EA24"/>
    <mergeCell ref="DS25:DW25"/>
    <mergeCell ref="DZ25:EA25"/>
    <mergeCell ref="DS26:DW26"/>
    <mergeCell ref="DZ26:EA26"/>
    <mergeCell ref="DS27:DW27"/>
    <mergeCell ref="DZ27:EA27"/>
    <mergeCell ref="DS39:DW39"/>
    <mergeCell ref="DZ39:EA39"/>
    <mergeCell ref="DS40:DW40"/>
    <mergeCell ref="DZ40:EA40"/>
    <mergeCell ref="DZ41:EA41"/>
    <mergeCell ref="DS42:DW42"/>
    <mergeCell ref="DS50:DW50"/>
    <mergeCell ref="DZ50:EA50"/>
    <mergeCell ref="DS51:DW51"/>
    <mergeCell ref="DZ51:EA51"/>
    <mergeCell ref="DS52:DW52"/>
    <mergeCell ref="DZ52:EA52"/>
    <mergeCell ref="DS61:EA61"/>
    <mergeCell ref="DS62:DW62"/>
    <mergeCell ref="DZ62:EA62"/>
    <mergeCell ref="DS54:EA54"/>
    <mergeCell ref="DS55:DW55"/>
    <mergeCell ref="DZ55:EA55"/>
    <mergeCell ref="DS56:DW56"/>
    <mergeCell ref="DZ56:EA56"/>
    <mergeCell ref="DS57:DW57"/>
    <mergeCell ref="DZ57:EA57"/>
    <mergeCell ref="DS58:DW58"/>
    <mergeCell ref="DZ58:EA58"/>
    <mergeCell ref="DS59:DW59"/>
    <mergeCell ref="DZ59:EA59"/>
    <mergeCell ref="DS93:DW93"/>
    <mergeCell ref="DZ93:EA93"/>
    <mergeCell ref="DS94:DW94"/>
    <mergeCell ref="DZ94:EA94"/>
    <mergeCell ref="DS78:DW78"/>
    <mergeCell ref="DZ78:EA78"/>
    <mergeCell ref="DS79:DW79"/>
    <mergeCell ref="DZ79:EA79"/>
    <mergeCell ref="DS80:DW80"/>
    <mergeCell ref="DZ80:EA80"/>
    <mergeCell ref="DS81:DW81"/>
    <mergeCell ref="DZ81:EA81"/>
    <mergeCell ref="DS89:EA89"/>
    <mergeCell ref="DS63:DW63"/>
    <mergeCell ref="DZ63:EA63"/>
    <mergeCell ref="DS65:DW65"/>
    <mergeCell ref="DZ65:EA65"/>
    <mergeCell ref="DS66:DW66"/>
    <mergeCell ref="DZ66:EA66"/>
    <mergeCell ref="DS67:DW67"/>
    <mergeCell ref="DZ67:EA67"/>
    <mergeCell ref="DS77:EA77"/>
    <mergeCell ref="DZ64:EA64"/>
    <mergeCell ref="DS69:EA69"/>
    <mergeCell ref="DS70:DW70"/>
    <mergeCell ref="DZ70:EA70"/>
    <mergeCell ref="DS71:DW71"/>
    <mergeCell ref="DZ71:EA71"/>
    <mergeCell ref="DZ72:EA72"/>
    <mergeCell ref="DS73:DW73"/>
    <mergeCell ref="DZ73:EA73"/>
    <mergeCell ref="DS74:DW74"/>
    <mergeCell ref="DS115:DW115"/>
    <mergeCell ref="DZ115:EA115"/>
    <mergeCell ref="DS116:DW116"/>
    <mergeCell ref="DZ116:EA116"/>
    <mergeCell ref="DS117:DW117"/>
    <mergeCell ref="DZ117:EA117"/>
    <mergeCell ref="DS118:DW118"/>
    <mergeCell ref="DZ118:EA118"/>
    <mergeCell ref="DS120:EA120"/>
    <mergeCell ref="DS114:EA114"/>
    <mergeCell ref="DS102:EA102"/>
    <mergeCell ref="DS103:DW103"/>
    <mergeCell ref="DZ103:EA103"/>
    <mergeCell ref="DS104:DW104"/>
    <mergeCell ref="DZ104:EA104"/>
    <mergeCell ref="DS105:DW105"/>
    <mergeCell ref="DZ105:EA105"/>
    <mergeCell ref="DS106:DW106"/>
    <mergeCell ref="DZ106:EA106"/>
    <mergeCell ref="DS110:DW110"/>
    <mergeCell ref="DS109:DW109"/>
    <mergeCell ref="DZ109:EA109"/>
    <mergeCell ref="DZ110:EA110"/>
    <mergeCell ref="DS111:DW111"/>
    <mergeCell ref="DZ111:EA111"/>
    <mergeCell ref="DS112:DW112"/>
    <mergeCell ref="DZ112:EA112"/>
    <mergeCell ref="DS127:DW127"/>
    <mergeCell ref="DZ127:EA127"/>
    <mergeCell ref="DS128:DW128"/>
    <mergeCell ref="DZ128:EA128"/>
    <mergeCell ref="DS129:DW129"/>
    <mergeCell ref="DZ129:EA129"/>
    <mergeCell ref="DS130:DW130"/>
    <mergeCell ref="DZ130:EA130"/>
    <mergeCell ref="DR132:DS132"/>
    <mergeCell ref="DU132:DV132"/>
    <mergeCell ref="DW132:DX132"/>
    <mergeCell ref="DY132:EA132"/>
    <mergeCell ref="DS121:DW121"/>
    <mergeCell ref="DZ121:EA121"/>
    <mergeCell ref="DS122:DW122"/>
    <mergeCell ref="DZ122:EA122"/>
    <mergeCell ref="DS123:DW123"/>
    <mergeCell ref="DZ123:EA123"/>
    <mergeCell ref="DS124:DW124"/>
    <mergeCell ref="DZ124:EA124"/>
    <mergeCell ref="DS126:EA126"/>
    <mergeCell ref="DS188:DV188"/>
    <mergeCell ref="DS191:DX191"/>
    <mergeCell ref="DS194:DX194"/>
    <mergeCell ref="DS195:DZ195"/>
    <mergeCell ref="DS196:DZ196"/>
    <mergeCell ref="DS197:DZ197"/>
    <mergeCell ref="DS198:DY198"/>
    <mergeCell ref="DS203:DW203"/>
    <mergeCell ref="DY203:DZ203"/>
    <mergeCell ref="DS179:DV179"/>
    <mergeCell ref="DS180:DV180"/>
    <mergeCell ref="DS181:DV181"/>
    <mergeCell ref="DS182:DV182"/>
    <mergeCell ref="DS183:DV183"/>
    <mergeCell ref="DS184:DV184"/>
    <mergeCell ref="DS185:DV185"/>
    <mergeCell ref="DS186:DV186"/>
    <mergeCell ref="DS187:DV187"/>
    <mergeCell ref="DR155:EA155"/>
    <mergeCell ref="DS162:DU162"/>
    <mergeCell ref="DV162:DX162"/>
    <mergeCell ref="DS174:DX174"/>
    <mergeCell ref="DS175:DV175"/>
    <mergeCell ref="DS177:DV177"/>
    <mergeCell ref="DS178:DV178"/>
    <mergeCell ref="ED5:EM5"/>
    <mergeCell ref="EE6:EI6"/>
    <mergeCell ref="EL6:EM6"/>
    <mergeCell ref="EE7:EI7"/>
    <mergeCell ref="EL7:EM7"/>
    <mergeCell ref="EE8:EI8"/>
    <mergeCell ref="EL8:EM8"/>
    <mergeCell ref="EE9:EI9"/>
    <mergeCell ref="EL9:EM9"/>
    <mergeCell ref="EE11:EM11"/>
    <mergeCell ref="EE12:EI12"/>
    <mergeCell ref="EL12:EM12"/>
    <mergeCell ref="EE13:EI13"/>
    <mergeCell ref="EL13:EM13"/>
    <mergeCell ref="EE15:EI15"/>
    <mergeCell ref="EL15:EM15"/>
    <mergeCell ref="DS108:EA108"/>
    <mergeCell ref="DS96:EA96"/>
    <mergeCell ref="DS97:DW97"/>
    <mergeCell ref="DZ97:EA97"/>
    <mergeCell ref="DS98:DW98"/>
    <mergeCell ref="DZ98:EA98"/>
    <mergeCell ref="DS99:DW99"/>
    <mergeCell ref="DZ99:EA99"/>
    <mergeCell ref="DS100:DW100"/>
    <mergeCell ref="DZ100:EA100"/>
    <mergeCell ref="DS90:DW90"/>
    <mergeCell ref="DZ90:EA90"/>
    <mergeCell ref="DS91:DW91"/>
    <mergeCell ref="DZ91:EA91"/>
    <mergeCell ref="DS92:DW92"/>
    <mergeCell ref="DZ92:EA92"/>
    <mergeCell ref="EE31:EI31"/>
    <mergeCell ref="EL31:EM31"/>
    <mergeCell ref="EE33:EI33"/>
    <mergeCell ref="EL33:EM33"/>
    <mergeCell ref="EE34:EI34"/>
    <mergeCell ref="EL34:EM34"/>
    <mergeCell ref="EE35:EI35"/>
    <mergeCell ref="EL35:EM35"/>
    <mergeCell ref="EE36:EI36"/>
    <mergeCell ref="EL36:EM36"/>
    <mergeCell ref="EE65:EI65"/>
    <mergeCell ref="EL65:EM65"/>
    <mergeCell ref="EL57:EM57"/>
    <mergeCell ref="EE58:EI58"/>
    <mergeCell ref="EL58:EM58"/>
    <mergeCell ref="EE59:EI59"/>
    <mergeCell ref="EL59:EM59"/>
    <mergeCell ref="EL64:EM64"/>
    <mergeCell ref="EE80:EI80"/>
    <mergeCell ref="EL80:EM80"/>
    <mergeCell ref="EE81:EI81"/>
    <mergeCell ref="EL81:EM81"/>
    <mergeCell ref="EE89:EM89"/>
    <mergeCell ref="EE90:EI90"/>
    <mergeCell ref="EL90:EM90"/>
    <mergeCell ref="EE16:EI16"/>
    <mergeCell ref="EL16:EM16"/>
    <mergeCell ref="EE17:EI17"/>
    <mergeCell ref="EL17:EM17"/>
    <mergeCell ref="EE18:EI18"/>
    <mergeCell ref="EL18:EM18"/>
    <mergeCell ref="EE29:EM29"/>
    <mergeCell ref="EE30:EI30"/>
    <mergeCell ref="EL30:EM30"/>
    <mergeCell ref="EL32:EM32"/>
    <mergeCell ref="EE52:EI52"/>
    <mergeCell ref="EL52:EM52"/>
    <mergeCell ref="EE61:EM61"/>
    <mergeCell ref="EE62:EI62"/>
    <mergeCell ref="EL62:EM62"/>
    <mergeCell ref="EE63:EI63"/>
    <mergeCell ref="EL63:EM63"/>
    <mergeCell ref="EE47:EM47"/>
    <mergeCell ref="EE48:EI48"/>
    <mergeCell ref="EL48:EM48"/>
    <mergeCell ref="EE49:EI49"/>
    <mergeCell ref="EL49:EM49"/>
    <mergeCell ref="EE50:EI50"/>
    <mergeCell ref="EL50:EM50"/>
    <mergeCell ref="EE51:EI51"/>
    <mergeCell ref="EL51:EM51"/>
    <mergeCell ref="EE54:EM54"/>
    <mergeCell ref="EE55:EI55"/>
    <mergeCell ref="EL55:EM55"/>
    <mergeCell ref="EE56:EI56"/>
    <mergeCell ref="EL56:EM56"/>
    <mergeCell ref="EE57:EI57"/>
    <mergeCell ref="EE92:EI92"/>
    <mergeCell ref="EL92:EM92"/>
    <mergeCell ref="EE93:EI93"/>
    <mergeCell ref="EL93:EM93"/>
    <mergeCell ref="EE94:EI94"/>
    <mergeCell ref="EL94:EM94"/>
    <mergeCell ref="EE96:EM96"/>
    <mergeCell ref="EE97:EI97"/>
    <mergeCell ref="EL97:EM97"/>
    <mergeCell ref="EE91:EI91"/>
    <mergeCell ref="EL91:EM91"/>
    <mergeCell ref="EE66:EI66"/>
    <mergeCell ref="EL66:EM66"/>
    <mergeCell ref="EE67:EI67"/>
    <mergeCell ref="EL67:EM67"/>
    <mergeCell ref="EE77:EM77"/>
    <mergeCell ref="EE78:EI78"/>
    <mergeCell ref="EL78:EM78"/>
    <mergeCell ref="EE79:EI79"/>
    <mergeCell ref="EL79:EM79"/>
    <mergeCell ref="EE83:EM83"/>
    <mergeCell ref="EE84:EI84"/>
    <mergeCell ref="EL84:EM84"/>
    <mergeCell ref="EE85:EI85"/>
    <mergeCell ref="EL85:EM85"/>
    <mergeCell ref="EE86:EI86"/>
    <mergeCell ref="EL86:EM86"/>
    <mergeCell ref="EE87:EI87"/>
    <mergeCell ref="EL87:EM87"/>
    <mergeCell ref="EE104:EI104"/>
    <mergeCell ref="EL104:EM104"/>
    <mergeCell ref="EE105:EI105"/>
    <mergeCell ref="EL105:EM105"/>
    <mergeCell ref="EE106:EI106"/>
    <mergeCell ref="EL106:EM106"/>
    <mergeCell ref="EE108:EM108"/>
    <mergeCell ref="EE109:EI109"/>
    <mergeCell ref="EL109:EM109"/>
    <mergeCell ref="EE110:EI110"/>
    <mergeCell ref="EE98:EI98"/>
    <mergeCell ref="EL98:EM98"/>
    <mergeCell ref="EE99:EI99"/>
    <mergeCell ref="EL99:EM99"/>
    <mergeCell ref="EE100:EI100"/>
    <mergeCell ref="EL100:EM100"/>
    <mergeCell ref="EE102:EM102"/>
    <mergeCell ref="EE103:EI103"/>
    <mergeCell ref="EL103:EM103"/>
    <mergeCell ref="EE117:EI117"/>
    <mergeCell ref="EL117:EM117"/>
    <mergeCell ref="EE118:EI118"/>
    <mergeCell ref="EL118:EM118"/>
    <mergeCell ref="EE120:EM120"/>
    <mergeCell ref="EE121:EI121"/>
    <mergeCell ref="EL121:EM121"/>
    <mergeCell ref="EE122:EI122"/>
    <mergeCell ref="EL122:EM122"/>
    <mergeCell ref="EL110:EM110"/>
    <mergeCell ref="EE111:EI111"/>
    <mergeCell ref="EL111:EM111"/>
    <mergeCell ref="EE112:EI112"/>
    <mergeCell ref="EL112:EM112"/>
    <mergeCell ref="EE114:EM114"/>
    <mergeCell ref="EE115:EI115"/>
    <mergeCell ref="EL115:EM115"/>
    <mergeCell ref="EE116:EI116"/>
    <mergeCell ref="EL116:EM116"/>
    <mergeCell ref="ED155:EM155"/>
    <mergeCell ref="EE162:EG162"/>
    <mergeCell ref="EH162:EJ162"/>
    <mergeCell ref="EE174:EJ174"/>
    <mergeCell ref="EE175:EH175"/>
    <mergeCell ref="EE177:EH177"/>
    <mergeCell ref="EE178:EH178"/>
    <mergeCell ref="EE179:EH179"/>
    <mergeCell ref="EE129:EI129"/>
    <mergeCell ref="EL129:EM129"/>
    <mergeCell ref="EE130:EI130"/>
    <mergeCell ref="EL130:EM130"/>
    <mergeCell ref="ED132:EE132"/>
    <mergeCell ref="EG132:EH132"/>
    <mergeCell ref="EI132:EJ132"/>
    <mergeCell ref="EK132:EM132"/>
    <mergeCell ref="EE123:EI123"/>
    <mergeCell ref="EL123:EM123"/>
    <mergeCell ref="EE124:EI124"/>
    <mergeCell ref="EL124:EM124"/>
    <mergeCell ref="EE126:EM126"/>
    <mergeCell ref="EE127:EI127"/>
    <mergeCell ref="EL127:EM127"/>
    <mergeCell ref="EE128:EI128"/>
    <mergeCell ref="EL128:EM128"/>
    <mergeCell ref="ED163:ED165"/>
    <mergeCell ref="EE163:EJ165"/>
    <mergeCell ref="EK163:EK164"/>
    <mergeCell ref="ED166:ED168"/>
    <mergeCell ref="EE166:EJ168"/>
    <mergeCell ref="EK166:EK167"/>
    <mergeCell ref="ED169:ED171"/>
    <mergeCell ref="EE194:EJ194"/>
    <mergeCell ref="EE195:EL195"/>
    <mergeCell ref="EE196:EL196"/>
    <mergeCell ref="EE197:EL197"/>
    <mergeCell ref="EE198:EK198"/>
    <mergeCell ref="EE203:EI203"/>
    <mergeCell ref="EK203:EL203"/>
    <mergeCell ref="EK204:EL204"/>
    <mergeCell ref="EE180:EH180"/>
    <mergeCell ref="EE181:EH181"/>
    <mergeCell ref="EE182:EH182"/>
    <mergeCell ref="EE183:EH183"/>
    <mergeCell ref="EE184:EH184"/>
    <mergeCell ref="EE185:EH185"/>
    <mergeCell ref="EE186:EH186"/>
    <mergeCell ref="EE187:EH187"/>
    <mergeCell ref="EE188:EH188"/>
    <mergeCell ref="EQ17:EU17"/>
    <mergeCell ref="EX17:EY17"/>
    <mergeCell ref="EQ18:EU18"/>
    <mergeCell ref="EX18:EY18"/>
    <mergeCell ref="EQ29:EY29"/>
    <mergeCell ref="EQ30:EU30"/>
    <mergeCell ref="EX30:EY30"/>
    <mergeCell ref="EQ31:EU31"/>
    <mergeCell ref="EX31:EY31"/>
    <mergeCell ref="EK205:EL205"/>
    <mergeCell ref="EK206:EL206"/>
    <mergeCell ref="EK207:EL207"/>
    <mergeCell ref="EK208:EL208"/>
    <mergeCell ref="EK209:EL209"/>
    <mergeCell ref="EK210:EL210"/>
    <mergeCell ref="EP5:EY5"/>
    <mergeCell ref="EQ6:EU6"/>
    <mergeCell ref="EX6:EY6"/>
    <mergeCell ref="EQ7:EU7"/>
    <mergeCell ref="EX7:EY7"/>
    <mergeCell ref="EQ8:EU8"/>
    <mergeCell ref="EX8:EY8"/>
    <mergeCell ref="EQ9:EU9"/>
    <mergeCell ref="EX9:EY9"/>
    <mergeCell ref="EQ11:EY11"/>
    <mergeCell ref="EQ12:EU12"/>
    <mergeCell ref="EX12:EY12"/>
    <mergeCell ref="EQ13:EU13"/>
    <mergeCell ref="EX13:EY13"/>
    <mergeCell ref="EQ15:EU15"/>
    <mergeCell ref="EX15:EY15"/>
    <mergeCell ref="EQ16:EU16"/>
    <mergeCell ref="EQ48:EU48"/>
    <mergeCell ref="EX48:EY48"/>
    <mergeCell ref="EQ49:EU49"/>
    <mergeCell ref="EX49:EY49"/>
    <mergeCell ref="EQ50:EU50"/>
    <mergeCell ref="EX50:EY50"/>
    <mergeCell ref="EQ51:EU51"/>
    <mergeCell ref="EX51:EY51"/>
    <mergeCell ref="EQ52:EU52"/>
    <mergeCell ref="EX52:EY52"/>
    <mergeCell ref="EQ33:EU33"/>
    <mergeCell ref="EX33:EY33"/>
    <mergeCell ref="EQ34:EU34"/>
    <mergeCell ref="EX34:EY34"/>
    <mergeCell ref="EQ35:EU35"/>
    <mergeCell ref="EX35:EY35"/>
    <mergeCell ref="EQ36:EU36"/>
    <mergeCell ref="EX36:EY36"/>
    <mergeCell ref="EQ47:EY47"/>
    <mergeCell ref="EQ67:EU67"/>
    <mergeCell ref="EX67:EY67"/>
    <mergeCell ref="EQ77:EY77"/>
    <mergeCell ref="EQ78:EU78"/>
    <mergeCell ref="EX78:EY78"/>
    <mergeCell ref="EQ79:EU79"/>
    <mergeCell ref="EX79:EY79"/>
    <mergeCell ref="EQ80:EU80"/>
    <mergeCell ref="EX80:EY80"/>
    <mergeCell ref="EQ61:EY61"/>
    <mergeCell ref="EQ62:EU62"/>
    <mergeCell ref="EX62:EY62"/>
    <mergeCell ref="EQ63:EU63"/>
    <mergeCell ref="EX63:EY63"/>
    <mergeCell ref="EQ65:EU65"/>
    <mergeCell ref="EX65:EY65"/>
    <mergeCell ref="EQ66:EU66"/>
    <mergeCell ref="EX66:EY66"/>
    <mergeCell ref="EX64:EY64"/>
    <mergeCell ref="EQ69:EY69"/>
    <mergeCell ref="EQ70:EU70"/>
    <mergeCell ref="EX70:EY70"/>
    <mergeCell ref="EQ71:EU71"/>
    <mergeCell ref="EX71:EY71"/>
    <mergeCell ref="EX72:EY72"/>
    <mergeCell ref="EQ73:EU73"/>
    <mergeCell ref="EX73:EY73"/>
    <mergeCell ref="EQ74:EU74"/>
    <mergeCell ref="EX74:EY74"/>
    <mergeCell ref="EQ75:EU75"/>
    <mergeCell ref="EX75:EY75"/>
    <mergeCell ref="EQ93:EU93"/>
    <mergeCell ref="EX93:EY93"/>
    <mergeCell ref="EQ94:EU94"/>
    <mergeCell ref="EX94:EY94"/>
    <mergeCell ref="EQ96:EY96"/>
    <mergeCell ref="EQ97:EU97"/>
    <mergeCell ref="EX97:EY97"/>
    <mergeCell ref="EQ98:EU98"/>
    <mergeCell ref="EX98:EY98"/>
    <mergeCell ref="EQ81:EU81"/>
    <mergeCell ref="EX81:EY81"/>
    <mergeCell ref="EQ89:EY89"/>
    <mergeCell ref="EQ90:EU90"/>
    <mergeCell ref="EX90:EY90"/>
    <mergeCell ref="EQ91:EU91"/>
    <mergeCell ref="EX91:EY91"/>
    <mergeCell ref="EQ92:EU92"/>
    <mergeCell ref="EX92:EY92"/>
    <mergeCell ref="EQ83:EY83"/>
    <mergeCell ref="EQ84:EU84"/>
    <mergeCell ref="EX84:EY84"/>
    <mergeCell ref="EQ85:EU85"/>
    <mergeCell ref="EX85:EY85"/>
    <mergeCell ref="EQ86:EU86"/>
    <mergeCell ref="EX86:EY86"/>
    <mergeCell ref="EQ87:EU87"/>
    <mergeCell ref="EX87:EY87"/>
    <mergeCell ref="EQ105:EU105"/>
    <mergeCell ref="EX105:EY105"/>
    <mergeCell ref="EQ106:EU106"/>
    <mergeCell ref="EX106:EY106"/>
    <mergeCell ref="EQ108:EY108"/>
    <mergeCell ref="EQ109:EU109"/>
    <mergeCell ref="EX109:EY109"/>
    <mergeCell ref="EX110:EY110"/>
    <mergeCell ref="EQ111:EU111"/>
    <mergeCell ref="EX111:EY111"/>
    <mergeCell ref="EQ99:EU99"/>
    <mergeCell ref="EX99:EY99"/>
    <mergeCell ref="EQ100:EU100"/>
    <mergeCell ref="EX100:EY100"/>
    <mergeCell ref="EQ102:EY102"/>
    <mergeCell ref="EQ103:EU103"/>
    <mergeCell ref="EX103:EY103"/>
    <mergeCell ref="EQ104:EU104"/>
    <mergeCell ref="EX104:EY104"/>
    <mergeCell ref="EQ110:EU110"/>
    <mergeCell ref="EQ118:EU118"/>
    <mergeCell ref="EX118:EY118"/>
    <mergeCell ref="EQ120:EY120"/>
    <mergeCell ref="EQ121:EU121"/>
    <mergeCell ref="EX121:EY121"/>
    <mergeCell ref="EQ122:EU122"/>
    <mergeCell ref="EX122:EY122"/>
    <mergeCell ref="EQ123:EU123"/>
    <mergeCell ref="EX123:EY123"/>
    <mergeCell ref="EQ112:EU112"/>
    <mergeCell ref="EX112:EY112"/>
    <mergeCell ref="EQ114:EY114"/>
    <mergeCell ref="EQ115:EU115"/>
    <mergeCell ref="EX115:EY115"/>
    <mergeCell ref="EQ116:EU116"/>
    <mergeCell ref="EX116:EY116"/>
    <mergeCell ref="EQ117:EU117"/>
    <mergeCell ref="EX117:EY117"/>
    <mergeCell ref="EQ175:ET175"/>
    <mergeCell ref="EQ177:ET177"/>
    <mergeCell ref="EQ178:ET178"/>
    <mergeCell ref="EQ179:ET179"/>
    <mergeCell ref="EQ180:ET180"/>
    <mergeCell ref="EQ181:ET181"/>
    <mergeCell ref="EQ130:EU130"/>
    <mergeCell ref="EX130:EY130"/>
    <mergeCell ref="EP132:EQ132"/>
    <mergeCell ref="ES132:ET132"/>
    <mergeCell ref="EU132:EV132"/>
    <mergeCell ref="EW132:EY132"/>
    <mergeCell ref="EP155:EY155"/>
    <mergeCell ref="EQ124:EU124"/>
    <mergeCell ref="EX124:EY124"/>
    <mergeCell ref="EQ126:EY126"/>
    <mergeCell ref="EQ127:EU127"/>
    <mergeCell ref="EX127:EY127"/>
    <mergeCell ref="EQ128:EU128"/>
    <mergeCell ref="EX128:EY128"/>
    <mergeCell ref="EQ129:EU129"/>
    <mergeCell ref="EX129:EY129"/>
    <mergeCell ref="FC29:FK29"/>
    <mergeCell ref="FC30:FG30"/>
    <mergeCell ref="FJ30:FK30"/>
    <mergeCell ref="FC31:FG31"/>
    <mergeCell ref="FJ31:FK31"/>
    <mergeCell ref="FC33:FG33"/>
    <mergeCell ref="FJ33:FK33"/>
    <mergeCell ref="EW207:EX207"/>
    <mergeCell ref="EW208:EX208"/>
    <mergeCell ref="EW209:EX209"/>
    <mergeCell ref="EW210:EX210"/>
    <mergeCell ref="EQ195:EX195"/>
    <mergeCell ref="EQ196:EX196"/>
    <mergeCell ref="EQ197:EX197"/>
    <mergeCell ref="EQ198:EW198"/>
    <mergeCell ref="EQ203:EU203"/>
    <mergeCell ref="EW203:EX203"/>
    <mergeCell ref="EW204:EX204"/>
    <mergeCell ref="EW205:EX205"/>
    <mergeCell ref="EW206:EX206"/>
    <mergeCell ref="EQ182:ET182"/>
    <mergeCell ref="EQ183:ET183"/>
    <mergeCell ref="EQ184:ET184"/>
    <mergeCell ref="EQ185:ET185"/>
    <mergeCell ref="EQ186:ET186"/>
    <mergeCell ref="EQ187:ET187"/>
    <mergeCell ref="EQ188:ET188"/>
    <mergeCell ref="EQ191:EV191"/>
    <mergeCell ref="EQ194:EV194"/>
    <mergeCell ref="EQ162:ES162"/>
    <mergeCell ref="ET162:EV162"/>
    <mergeCell ref="EQ174:EV174"/>
    <mergeCell ref="FC49:FG49"/>
    <mergeCell ref="FJ49:FK49"/>
    <mergeCell ref="FC50:FG50"/>
    <mergeCell ref="FJ50:FK50"/>
    <mergeCell ref="FC51:FG51"/>
    <mergeCell ref="FJ51:FK51"/>
    <mergeCell ref="FC52:FG52"/>
    <mergeCell ref="FJ52:FK52"/>
    <mergeCell ref="FC61:FK61"/>
    <mergeCell ref="FC34:FG34"/>
    <mergeCell ref="FJ34:FK34"/>
    <mergeCell ref="FC35:FG35"/>
    <mergeCell ref="FJ35:FK35"/>
    <mergeCell ref="FC36:FG36"/>
    <mergeCell ref="FJ36:FK36"/>
    <mergeCell ref="FC47:FK47"/>
    <mergeCell ref="FC48:FG48"/>
    <mergeCell ref="FJ48:FK48"/>
    <mergeCell ref="FC77:FK77"/>
    <mergeCell ref="FC78:FG78"/>
    <mergeCell ref="FJ78:FK78"/>
    <mergeCell ref="FC79:FG79"/>
    <mergeCell ref="FJ79:FK79"/>
    <mergeCell ref="FC80:FG80"/>
    <mergeCell ref="FJ80:FK80"/>
    <mergeCell ref="FC81:FG81"/>
    <mergeCell ref="FJ81:FK81"/>
    <mergeCell ref="FC62:FG62"/>
    <mergeCell ref="FJ62:FK62"/>
    <mergeCell ref="FC63:FG63"/>
    <mergeCell ref="FJ63:FK63"/>
    <mergeCell ref="FC65:FG65"/>
    <mergeCell ref="FJ65:FK65"/>
    <mergeCell ref="FC66:FG66"/>
    <mergeCell ref="FJ66:FK66"/>
    <mergeCell ref="FC67:FG67"/>
    <mergeCell ref="FJ67:FK67"/>
    <mergeCell ref="FJ64:FK64"/>
    <mergeCell ref="FC69:FK69"/>
    <mergeCell ref="FC70:FG70"/>
    <mergeCell ref="FJ70:FK70"/>
    <mergeCell ref="FC71:FG71"/>
    <mergeCell ref="FJ71:FK71"/>
    <mergeCell ref="FJ72:FK72"/>
    <mergeCell ref="FC73:FG73"/>
    <mergeCell ref="FJ73:FK73"/>
    <mergeCell ref="FC74:FG74"/>
    <mergeCell ref="FJ74:FK74"/>
    <mergeCell ref="FC75:FG75"/>
    <mergeCell ref="FJ75:FK75"/>
    <mergeCell ref="FC94:FG94"/>
    <mergeCell ref="FJ94:FK94"/>
    <mergeCell ref="FC96:FK96"/>
    <mergeCell ref="FC97:FG97"/>
    <mergeCell ref="FJ97:FK97"/>
    <mergeCell ref="FC98:FG98"/>
    <mergeCell ref="FJ98:FK98"/>
    <mergeCell ref="FC99:FG99"/>
    <mergeCell ref="FJ99:FK99"/>
    <mergeCell ref="FC89:FK89"/>
    <mergeCell ref="FC90:FG90"/>
    <mergeCell ref="FJ90:FK90"/>
    <mergeCell ref="FC91:FG91"/>
    <mergeCell ref="FJ91:FK91"/>
    <mergeCell ref="FC92:FG92"/>
    <mergeCell ref="FJ92:FK92"/>
    <mergeCell ref="FC93:FG93"/>
    <mergeCell ref="FJ93:FK93"/>
    <mergeCell ref="FC106:FG106"/>
    <mergeCell ref="FJ106:FK106"/>
    <mergeCell ref="FC108:FK108"/>
    <mergeCell ref="FC109:FG109"/>
    <mergeCell ref="FJ109:FK109"/>
    <mergeCell ref="FJ110:FK110"/>
    <mergeCell ref="FC111:FG111"/>
    <mergeCell ref="FJ111:FK111"/>
    <mergeCell ref="FC112:FG112"/>
    <mergeCell ref="FJ112:FK112"/>
    <mergeCell ref="FC100:FG100"/>
    <mergeCell ref="FJ100:FK100"/>
    <mergeCell ref="FC102:FK102"/>
    <mergeCell ref="FC103:FG103"/>
    <mergeCell ref="FJ103:FK103"/>
    <mergeCell ref="FC104:FG104"/>
    <mergeCell ref="FJ104:FK104"/>
    <mergeCell ref="FC105:FG105"/>
    <mergeCell ref="FJ105:FK105"/>
    <mergeCell ref="FC110:FG110"/>
    <mergeCell ref="FC178:FF178"/>
    <mergeCell ref="FC179:FF179"/>
    <mergeCell ref="FC180:FF180"/>
    <mergeCell ref="FC181:FF181"/>
    <mergeCell ref="FC182:FF182"/>
    <mergeCell ref="FC183:FF183"/>
    <mergeCell ref="FC204:FG204"/>
    <mergeCell ref="FC205:FG205"/>
    <mergeCell ref="FC206:FG206"/>
    <mergeCell ref="FC207:FG207"/>
    <mergeCell ref="FC208:FG208"/>
    <mergeCell ref="FC129:FG129"/>
    <mergeCell ref="FJ129:FK129"/>
    <mergeCell ref="FC130:FG130"/>
    <mergeCell ref="FJ130:FK130"/>
    <mergeCell ref="FC120:FK120"/>
    <mergeCell ref="FC121:FG121"/>
    <mergeCell ref="FJ121:FK121"/>
    <mergeCell ref="FC122:FG122"/>
    <mergeCell ref="FJ122:FK122"/>
    <mergeCell ref="FC123:FG123"/>
    <mergeCell ref="FJ123:FK123"/>
    <mergeCell ref="FC124:FG124"/>
    <mergeCell ref="FJ124:FK124"/>
    <mergeCell ref="FC176:FF176"/>
    <mergeCell ref="FC17:FG17"/>
    <mergeCell ref="FJ17:FK17"/>
    <mergeCell ref="FC18:FG18"/>
    <mergeCell ref="FJ18:FK18"/>
    <mergeCell ref="FC197:FJ197"/>
    <mergeCell ref="FC198:FI198"/>
    <mergeCell ref="FC203:FG203"/>
    <mergeCell ref="FI203:FJ203"/>
    <mergeCell ref="FB132:FC132"/>
    <mergeCell ref="FE132:FF132"/>
    <mergeCell ref="FG132:FH132"/>
    <mergeCell ref="FI132:FK132"/>
    <mergeCell ref="FB155:FK155"/>
    <mergeCell ref="FC162:FE162"/>
    <mergeCell ref="FF162:FH162"/>
    <mergeCell ref="FC126:FK126"/>
    <mergeCell ref="FC127:FG127"/>
    <mergeCell ref="FJ127:FK127"/>
    <mergeCell ref="FC128:FG128"/>
    <mergeCell ref="FJ128:FK128"/>
    <mergeCell ref="FC184:FF184"/>
    <mergeCell ref="FC185:FF185"/>
    <mergeCell ref="FC186:FF186"/>
    <mergeCell ref="FC187:FF187"/>
    <mergeCell ref="FC188:FF188"/>
    <mergeCell ref="FC191:FH191"/>
    <mergeCell ref="FC194:FH194"/>
    <mergeCell ref="FC195:FJ195"/>
    <mergeCell ref="FC196:FJ196"/>
    <mergeCell ref="FC174:FH174"/>
    <mergeCell ref="FC175:FF175"/>
    <mergeCell ref="FC177:FF177"/>
    <mergeCell ref="FB5:FK5"/>
    <mergeCell ref="FC6:FG6"/>
    <mergeCell ref="FJ6:FK6"/>
    <mergeCell ref="FC7:FG7"/>
    <mergeCell ref="FJ7:FK7"/>
    <mergeCell ref="FC8:FG8"/>
    <mergeCell ref="FJ8:FK8"/>
    <mergeCell ref="FC9:FG9"/>
    <mergeCell ref="FJ9:FK9"/>
    <mergeCell ref="FC11:FK11"/>
    <mergeCell ref="FC12:FG12"/>
    <mergeCell ref="FJ12:FK12"/>
    <mergeCell ref="FC13:FG13"/>
    <mergeCell ref="FJ13:FK13"/>
    <mergeCell ref="FC15:FG15"/>
    <mergeCell ref="FJ15:FK15"/>
    <mergeCell ref="FC16:FG16"/>
    <mergeCell ref="FJ16:FK16"/>
    <mergeCell ref="FJ14:FK14"/>
    <mergeCell ref="FN5:FW5"/>
    <mergeCell ref="FO6:FS6"/>
    <mergeCell ref="FV6:FW6"/>
    <mergeCell ref="FO7:FS7"/>
    <mergeCell ref="FV7:FW7"/>
    <mergeCell ref="FO8:FS8"/>
    <mergeCell ref="FV8:FW8"/>
    <mergeCell ref="FO9:FS9"/>
    <mergeCell ref="FV9:FW9"/>
    <mergeCell ref="FO11:FW11"/>
    <mergeCell ref="FO12:FS12"/>
    <mergeCell ref="FV12:FW12"/>
    <mergeCell ref="FO13:FS13"/>
    <mergeCell ref="FV13:FW13"/>
    <mergeCell ref="FO15:FS15"/>
    <mergeCell ref="FV15:FW15"/>
    <mergeCell ref="FO16:FS16"/>
    <mergeCell ref="FV16:FW16"/>
    <mergeCell ref="FV14:FW14"/>
    <mergeCell ref="FO47:FW47"/>
    <mergeCell ref="FO48:FS48"/>
    <mergeCell ref="FV48:FW48"/>
    <mergeCell ref="FO49:FS49"/>
    <mergeCell ref="FV49:FW49"/>
    <mergeCell ref="FV18:FW18"/>
    <mergeCell ref="FO29:FW29"/>
    <mergeCell ref="FO30:FS30"/>
    <mergeCell ref="FV30:FW30"/>
    <mergeCell ref="FO31:FS31"/>
    <mergeCell ref="FV31:FW31"/>
    <mergeCell ref="FO33:FS33"/>
    <mergeCell ref="FV33:FW33"/>
    <mergeCell ref="FO34:FS34"/>
    <mergeCell ref="FV34:FW34"/>
    <mergeCell ref="FI209:FJ209"/>
    <mergeCell ref="FI210:FJ210"/>
    <mergeCell ref="FO18:FS18"/>
    <mergeCell ref="FI204:FJ204"/>
    <mergeCell ref="FI205:FJ205"/>
    <mergeCell ref="FI206:FJ206"/>
    <mergeCell ref="FI207:FJ207"/>
    <mergeCell ref="FI208:FJ208"/>
    <mergeCell ref="FC114:FK114"/>
    <mergeCell ref="FC115:FG115"/>
    <mergeCell ref="FJ115:FK115"/>
    <mergeCell ref="FC116:FG116"/>
    <mergeCell ref="FJ116:FK116"/>
    <mergeCell ref="FC117:FG117"/>
    <mergeCell ref="FJ117:FK117"/>
    <mergeCell ref="FC118:FG118"/>
    <mergeCell ref="FJ118:FK118"/>
    <mergeCell ref="FO50:FS50"/>
    <mergeCell ref="FV50:FW50"/>
    <mergeCell ref="FO51:FS51"/>
    <mergeCell ref="FV51:FW51"/>
    <mergeCell ref="FO52:FS52"/>
    <mergeCell ref="FV52:FW52"/>
    <mergeCell ref="FO61:FW61"/>
    <mergeCell ref="FO62:FS62"/>
    <mergeCell ref="FV62:FW62"/>
    <mergeCell ref="FO54:FW54"/>
    <mergeCell ref="FO55:FS55"/>
    <mergeCell ref="FV55:FW55"/>
    <mergeCell ref="FO56:FS56"/>
    <mergeCell ref="FV56:FW56"/>
    <mergeCell ref="FO57:FS57"/>
    <mergeCell ref="FV57:FW57"/>
    <mergeCell ref="FO58:FS58"/>
    <mergeCell ref="FV58:FW58"/>
    <mergeCell ref="FO59:FS59"/>
    <mergeCell ref="FV59:FW59"/>
    <mergeCell ref="FO78:FS78"/>
    <mergeCell ref="FV78:FW78"/>
    <mergeCell ref="FO79:FS79"/>
    <mergeCell ref="FV79:FW79"/>
    <mergeCell ref="FO80:FS80"/>
    <mergeCell ref="FV80:FW80"/>
    <mergeCell ref="FO81:FS81"/>
    <mergeCell ref="FV81:FW81"/>
    <mergeCell ref="FO89:FW89"/>
    <mergeCell ref="FO63:FS63"/>
    <mergeCell ref="FV63:FW63"/>
    <mergeCell ref="FO65:FS65"/>
    <mergeCell ref="FV65:FW65"/>
    <mergeCell ref="FO66:FS66"/>
    <mergeCell ref="FV66:FW66"/>
    <mergeCell ref="FO67:FS67"/>
    <mergeCell ref="FV67:FW67"/>
    <mergeCell ref="FO77:FW77"/>
    <mergeCell ref="FV64:FW64"/>
    <mergeCell ref="FO69:FW69"/>
    <mergeCell ref="FO70:FS70"/>
    <mergeCell ref="FO96:FW96"/>
    <mergeCell ref="FO97:FS97"/>
    <mergeCell ref="FV97:FW97"/>
    <mergeCell ref="FO98:FS98"/>
    <mergeCell ref="FV98:FW98"/>
    <mergeCell ref="FO99:FS99"/>
    <mergeCell ref="FV99:FW99"/>
    <mergeCell ref="FO100:FS100"/>
    <mergeCell ref="FV100:FW100"/>
    <mergeCell ref="FO90:FS90"/>
    <mergeCell ref="FV90:FW90"/>
    <mergeCell ref="FO91:FS91"/>
    <mergeCell ref="FV91:FW91"/>
    <mergeCell ref="FO92:FS92"/>
    <mergeCell ref="FV92:FW92"/>
    <mergeCell ref="FO93:FS93"/>
    <mergeCell ref="FV93:FW93"/>
    <mergeCell ref="FO94:FS94"/>
    <mergeCell ref="FV94:FW94"/>
    <mergeCell ref="FO115:FS115"/>
    <mergeCell ref="FV115:FW115"/>
    <mergeCell ref="FO116:FS116"/>
    <mergeCell ref="FV116:FW116"/>
    <mergeCell ref="FO117:FS117"/>
    <mergeCell ref="FV117:FW117"/>
    <mergeCell ref="FO118:FS118"/>
    <mergeCell ref="FV118:FW118"/>
    <mergeCell ref="FO120:FW120"/>
    <mergeCell ref="FO114:FW114"/>
    <mergeCell ref="FO102:FW102"/>
    <mergeCell ref="FO103:FS103"/>
    <mergeCell ref="FV103:FW103"/>
    <mergeCell ref="FO104:FS104"/>
    <mergeCell ref="FV104:FW104"/>
    <mergeCell ref="FO105:FS105"/>
    <mergeCell ref="FV105:FW105"/>
    <mergeCell ref="FO106:FS106"/>
    <mergeCell ref="FV106:FW106"/>
    <mergeCell ref="FO110:FS110"/>
    <mergeCell ref="FO127:FS127"/>
    <mergeCell ref="FV127:FW127"/>
    <mergeCell ref="FO128:FS128"/>
    <mergeCell ref="FV128:FW128"/>
    <mergeCell ref="FO129:FS129"/>
    <mergeCell ref="FV129:FW129"/>
    <mergeCell ref="FO130:FS130"/>
    <mergeCell ref="FV130:FW130"/>
    <mergeCell ref="FN132:FO132"/>
    <mergeCell ref="FQ132:FR132"/>
    <mergeCell ref="FS132:FT132"/>
    <mergeCell ref="FU132:FW132"/>
    <mergeCell ref="FO121:FS121"/>
    <mergeCell ref="FV121:FW121"/>
    <mergeCell ref="FO122:FS122"/>
    <mergeCell ref="FV122:FW122"/>
    <mergeCell ref="FO123:FS123"/>
    <mergeCell ref="FV123:FW123"/>
    <mergeCell ref="FO124:FS124"/>
    <mergeCell ref="FV124:FW124"/>
    <mergeCell ref="FO126:FW126"/>
    <mergeCell ref="FO203:FS203"/>
    <mergeCell ref="FU203:FV203"/>
    <mergeCell ref="FO179:FR179"/>
    <mergeCell ref="FO180:FR180"/>
    <mergeCell ref="FO181:FR181"/>
    <mergeCell ref="FO182:FR182"/>
    <mergeCell ref="FO183:FR183"/>
    <mergeCell ref="FO184:FR184"/>
    <mergeCell ref="FO185:FR185"/>
    <mergeCell ref="FO186:FR186"/>
    <mergeCell ref="FO187:FR187"/>
    <mergeCell ref="FN155:FW155"/>
    <mergeCell ref="FO162:FQ162"/>
    <mergeCell ref="FR162:FT162"/>
    <mergeCell ref="FO174:FT174"/>
    <mergeCell ref="FO175:FR175"/>
    <mergeCell ref="FO177:FR177"/>
    <mergeCell ref="FO178:FR178"/>
    <mergeCell ref="FO176:FR176"/>
    <mergeCell ref="FN166:FN168"/>
    <mergeCell ref="FO166:FT168"/>
    <mergeCell ref="FU166:FU167"/>
    <mergeCell ref="FN169:FN171"/>
    <mergeCell ref="FO169:FT171"/>
    <mergeCell ref="FU169:FU170"/>
    <mergeCell ref="FO199:FV199"/>
    <mergeCell ref="FU207:FV207"/>
    <mergeCell ref="FU208:FV208"/>
    <mergeCell ref="FU209:FV209"/>
    <mergeCell ref="FU210:FV210"/>
    <mergeCell ref="FZ5:GI5"/>
    <mergeCell ref="GA6:GE6"/>
    <mergeCell ref="GH6:GI6"/>
    <mergeCell ref="GA7:GE7"/>
    <mergeCell ref="GH7:GI7"/>
    <mergeCell ref="GA8:GE8"/>
    <mergeCell ref="GH8:GI8"/>
    <mergeCell ref="GA9:GE9"/>
    <mergeCell ref="GH9:GI9"/>
    <mergeCell ref="GA11:GI11"/>
    <mergeCell ref="GA12:GE12"/>
    <mergeCell ref="GH12:GI12"/>
    <mergeCell ref="GA13:GE13"/>
    <mergeCell ref="GH13:GI13"/>
    <mergeCell ref="GA15:GE15"/>
    <mergeCell ref="GH15:GI15"/>
    <mergeCell ref="FO108:FW108"/>
    <mergeCell ref="FO109:FS109"/>
    <mergeCell ref="FV109:FW109"/>
    <mergeCell ref="FV110:FW110"/>
    <mergeCell ref="FO111:FS111"/>
    <mergeCell ref="FV111:FW111"/>
    <mergeCell ref="FO112:FS112"/>
    <mergeCell ref="FV112:FW112"/>
    <mergeCell ref="FO188:FR188"/>
    <mergeCell ref="FO191:FT191"/>
    <mergeCell ref="FO194:FT194"/>
    <mergeCell ref="FO195:FV195"/>
    <mergeCell ref="GA31:GE31"/>
    <mergeCell ref="GH31:GI31"/>
    <mergeCell ref="GA33:GE33"/>
    <mergeCell ref="GH33:GI33"/>
    <mergeCell ref="GA34:GE34"/>
    <mergeCell ref="GH34:GI34"/>
    <mergeCell ref="GA35:GE35"/>
    <mergeCell ref="GH35:GI35"/>
    <mergeCell ref="GA36:GE36"/>
    <mergeCell ref="GH36:GI36"/>
    <mergeCell ref="GA16:GE16"/>
    <mergeCell ref="GH16:GI16"/>
    <mergeCell ref="GA17:GE17"/>
    <mergeCell ref="GH17:GI17"/>
    <mergeCell ref="GA18:GE18"/>
    <mergeCell ref="GH18:GI18"/>
    <mergeCell ref="GA29:GI29"/>
    <mergeCell ref="GA30:GE30"/>
    <mergeCell ref="GH30:GI30"/>
    <mergeCell ref="GH32:GI32"/>
    <mergeCell ref="GA52:GE52"/>
    <mergeCell ref="GH52:GI52"/>
    <mergeCell ref="GA61:GI61"/>
    <mergeCell ref="GA62:GE62"/>
    <mergeCell ref="GH62:GI62"/>
    <mergeCell ref="GA63:GE63"/>
    <mergeCell ref="GH63:GI63"/>
    <mergeCell ref="GA65:GE65"/>
    <mergeCell ref="GH65:GI65"/>
    <mergeCell ref="GA47:GI47"/>
    <mergeCell ref="GA48:GE48"/>
    <mergeCell ref="GH48:GI48"/>
    <mergeCell ref="GA49:GE49"/>
    <mergeCell ref="GH49:GI49"/>
    <mergeCell ref="GA50:GE50"/>
    <mergeCell ref="GH50:GI50"/>
    <mergeCell ref="GA51:GE51"/>
    <mergeCell ref="GH51:GI51"/>
    <mergeCell ref="GA54:GI54"/>
    <mergeCell ref="GA55:GE55"/>
    <mergeCell ref="GH55:GI55"/>
    <mergeCell ref="GA56:GE56"/>
    <mergeCell ref="GH56:GI56"/>
    <mergeCell ref="GA57:GE57"/>
    <mergeCell ref="GH57:GI57"/>
    <mergeCell ref="GA58:GE58"/>
    <mergeCell ref="GH58:GI58"/>
    <mergeCell ref="GA59:GE59"/>
    <mergeCell ref="GH59:GI59"/>
    <mergeCell ref="GH64:GI64"/>
    <mergeCell ref="GA80:GE80"/>
    <mergeCell ref="GH80:GI80"/>
    <mergeCell ref="GA81:GE81"/>
    <mergeCell ref="GH81:GI81"/>
    <mergeCell ref="GA89:GI89"/>
    <mergeCell ref="GA90:GE90"/>
    <mergeCell ref="GH90:GI90"/>
    <mergeCell ref="GA91:GE91"/>
    <mergeCell ref="GH91:GI91"/>
    <mergeCell ref="GA66:GE66"/>
    <mergeCell ref="GH66:GI66"/>
    <mergeCell ref="GA67:GE67"/>
    <mergeCell ref="GH67:GI67"/>
    <mergeCell ref="GA77:GI77"/>
    <mergeCell ref="GA78:GE78"/>
    <mergeCell ref="GH78:GI78"/>
    <mergeCell ref="GA79:GE79"/>
    <mergeCell ref="GH79:GI79"/>
    <mergeCell ref="GA83:GI83"/>
    <mergeCell ref="GA84:GE84"/>
    <mergeCell ref="GH84:GI84"/>
    <mergeCell ref="GA85:GE85"/>
    <mergeCell ref="GH85:GI85"/>
    <mergeCell ref="GA86:GE86"/>
    <mergeCell ref="GH86:GI86"/>
    <mergeCell ref="GA87:GE87"/>
    <mergeCell ref="GH87:GI87"/>
    <mergeCell ref="GA69:GI69"/>
    <mergeCell ref="GA70:GE70"/>
    <mergeCell ref="GH70:GI70"/>
    <mergeCell ref="GA71:GE71"/>
    <mergeCell ref="GH71:GI71"/>
    <mergeCell ref="GA98:GE98"/>
    <mergeCell ref="GH98:GI98"/>
    <mergeCell ref="GA99:GE99"/>
    <mergeCell ref="GH99:GI99"/>
    <mergeCell ref="GA100:GE100"/>
    <mergeCell ref="GH100:GI100"/>
    <mergeCell ref="GA102:GI102"/>
    <mergeCell ref="GA103:GE103"/>
    <mergeCell ref="GH103:GI103"/>
    <mergeCell ref="GA92:GE92"/>
    <mergeCell ref="GH92:GI92"/>
    <mergeCell ref="GA93:GE93"/>
    <mergeCell ref="GH93:GI93"/>
    <mergeCell ref="GA94:GE94"/>
    <mergeCell ref="GH94:GI94"/>
    <mergeCell ref="GA96:GI96"/>
    <mergeCell ref="GA97:GE97"/>
    <mergeCell ref="GH97:GI97"/>
    <mergeCell ref="GA111:GE111"/>
    <mergeCell ref="GH111:GI111"/>
    <mergeCell ref="GA112:GE112"/>
    <mergeCell ref="GH112:GI112"/>
    <mergeCell ref="GA114:GI114"/>
    <mergeCell ref="GA115:GE115"/>
    <mergeCell ref="GH115:GI115"/>
    <mergeCell ref="GA116:GE116"/>
    <mergeCell ref="GH116:GI116"/>
    <mergeCell ref="GA104:GE104"/>
    <mergeCell ref="GH104:GI104"/>
    <mergeCell ref="GA105:GE105"/>
    <mergeCell ref="GH105:GI105"/>
    <mergeCell ref="GA106:GE106"/>
    <mergeCell ref="GH106:GI106"/>
    <mergeCell ref="GA108:GI108"/>
    <mergeCell ref="GA109:GE109"/>
    <mergeCell ref="GH109:GI109"/>
    <mergeCell ref="GA110:GE110"/>
    <mergeCell ref="GH110:GI110"/>
    <mergeCell ref="GA123:GE123"/>
    <mergeCell ref="GH123:GI123"/>
    <mergeCell ref="GA124:GE124"/>
    <mergeCell ref="GH124:GI124"/>
    <mergeCell ref="GA126:GI126"/>
    <mergeCell ref="GA127:GE127"/>
    <mergeCell ref="GH127:GI127"/>
    <mergeCell ref="GA128:GE128"/>
    <mergeCell ref="GH128:GI128"/>
    <mergeCell ref="GA117:GE117"/>
    <mergeCell ref="GH117:GI117"/>
    <mergeCell ref="GA118:GE118"/>
    <mergeCell ref="GH118:GI118"/>
    <mergeCell ref="GA120:GI120"/>
    <mergeCell ref="GA121:GE121"/>
    <mergeCell ref="GH121:GI121"/>
    <mergeCell ref="GA122:GE122"/>
    <mergeCell ref="GH122:GI122"/>
    <mergeCell ref="GA178:GD178"/>
    <mergeCell ref="GA179:GD179"/>
    <mergeCell ref="GA129:GE129"/>
    <mergeCell ref="GH129:GI129"/>
    <mergeCell ref="GA130:GE130"/>
    <mergeCell ref="GH130:GI130"/>
    <mergeCell ref="FZ132:GA132"/>
    <mergeCell ref="GC132:GD132"/>
    <mergeCell ref="GE132:GF132"/>
    <mergeCell ref="GG132:GI132"/>
    <mergeCell ref="FZ163:FZ165"/>
    <mergeCell ref="GA163:GF165"/>
    <mergeCell ref="GG163:GG164"/>
    <mergeCell ref="FZ166:FZ168"/>
    <mergeCell ref="GA166:GF168"/>
    <mergeCell ref="GG166:GG167"/>
    <mergeCell ref="FZ169:FZ171"/>
    <mergeCell ref="GA169:GF171"/>
    <mergeCell ref="GG169:GG170"/>
    <mergeCell ref="GA176:GD176"/>
    <mergeCell ref="GM33:GQ33"/>
    <mergeCell ref="GT33:GU33"/>
    <mergeCell ref="GM34:GQ34"/>
    <mergeCell ref="GT34:GU34"/>
    <mergeCell ref="GM35:GQ35"/>
    <mergeCell ref="GT35:GU35"/>
    <mergeCell ref="GM36:GQ36"/>
    <mergeCell ref="GT64:GU64"/>
    <mergeCell ref="GA191:GF191"/>
    <mergeCell ref="GA194:GF194"/>
    <mergeCell ref="GA195:GH195"/>
    <mergeCell ref="GA196:GH196"/>
    <mergeCell ref="GA197:GH197"/>
    <mergeCell ref="GA198:GG198"/>
    <mergeCell ref="GA203:GE203"/>
    <mergeCell ref="GG203:GH203"/>
    <mergeCell ref="GA180:GD180"/>
    <mergeCell ref="GA181:GD181"/>
    <mergeCell ref="GA182:GD182"/>
    <mergeCell ref="GA183:GD183"/>
    <mergeCell ref="GA184:GD184"/>
    <mergeCell ref="GA185:GD185"/>
    <mergeCell ref="GA186:GD186"/>
    <mergeCell ref="GA187:GD187"/>
    <mergeCell ref="GA188:GD188"/>
    <mergeCell ref="FZ155:GI155"/>
    <mergeCell ref="GA162:GC162"/>
    <mergeCell ref="GD162:GF162"/>
    <mergeCell ref="GA174:GF174"/>
    <mergeCell ref="GA175:GD175"/>
    <mergeCell ref="GA177:GD177"/>
    <mergeCell ref="GM47:GU47"/>
    <mergeCell ref="GL5:GU5"/>
    <mergeCell ref="GM6:GQ6"/>
    <mergeCell ref="GT6:GU6"/>
    <mergeCell ref="GM7:GQ7"/>
    <mergeCell ref="GT7:GU7"/>
    <mergeCell ref="GM8:GQ8"/>
    <mergeCell ref="GT8:GU8"/>
    <mergeCell ref="GM9:GQ9"/>
    <mergeCell ref="GT9:GU9"/>
    <mergeCell ref="GM11:GU11"/>
    <mergeCell ref="GM12:GQ12"/>
    <mergeCell ref="GT12:GU12"/>
    <mergeCell ref="GM13:GQ13"/>
    <mergeCell ref="GT13:GU13"/>
    <mergeCell ref="GM15:GQ15"/>
    <mergeCell ref="GT15:GU15"/>
    <mergeCell ref="GM16:GQ16"/>
    <mergeCell ref="GT16:GU16"/>
    <mergeCell ref="GT14:GU14"/>
    <mergeCell ref="GM17:GQ17"/>
    <mergeCell ref="GT17:GU17"/>
    <mergeCell ref="GM18:GQ18"/>
    <mergeCell ref="GT18:GU18"/>
    <mergeCell ref="GM29:GU29"/>
    <mergeCell ref="GM30:GQ30"/>
    <mergeCell ref="GT30:GU30"/>
    <mergeCell ref="GM31:GQ31"/>
    <mergeCell ref="GT31:GU31"/>
    <mergeCell ref="GM61:GU61"/>
    <mergeCell ref="GM62:GQ62"/>
    <mergeCell ref="GT62:GU62"/>
    <mergeCell ref="GM63:GQ63"/>
    <mergeCell ref="GT63:GU63"/>
    <mergeCell ref="GG205:GH205"/>
    <mergeCell ref="GM69:GU69"/>
    <mergeCell ref="GM70:GQ70"/>
    <mergeCell ref="GT70:GU70"/>
    <mergeCell ref="GM71:GQ71"/>
    <mergeCell ref="GT71:GU71"/>
    <mergeCell ref="GT72:GU72"/>
    <mergeCell ref="GM73:GQ73"/>
    <mergeCell ref="GT73:GU73"/>
    <mergeCell ref="GM74:GQ74"/>
    <mergeCell ref="GT74:GU74"/>
    <mergeCell ref="GM75:GQ75"/>
    <mergeCell ref="GT75:GU75"/>
    <mergeCell ref="GM83:GU83"/>
    <mergeCell ref="GM84:GQ84"/>
    <mergeCell ref="GT84:GU84"/>
    <mergeCell ref="GM65:GQ65"/>
    <mergeCell ref="GT65:GU65"/>
    <mergeCell ref="GM66:GQ66"/>
    <mergeCell ref="GT66:GU66"/>
    <mergeCell ref="GM48:GQ48"/>
    <mergeCell ref="GT48:GU48"/>
    <mergeCell ref="GM49:GQ49"/>
    <mergeCell ref="GT49:GU49"/>
    <mergeCell ref="GM50:GQ50"/>
    <mergeCell ref="GT50:GU50"/>
    <mergeCell ref="GM51:GQ51"/>
    <mergeCell ref="GT51:GU51"/>
    <mergeCell ref="GM52:GQ52"/>
    <mergeCell ref="GT52:GU52"/>
    <mergeCell ref="GM81:GQ81"/>
    <mergeCell ref="GT81:GU81"/>
    <mergeCell ref="GM89:GU89"/>
    <mergeCell ref="GM54:GU54"/>
    <mergeCell ref="GM55:GQ55"/>
    <mergeCell ref="GT55:GU55"/>
    <mergeCell ref="GM56:GQ56"/>
    <mergeCell ref="GT56:GU56"/>
    <mergeCell ref="GM57:GQ57"/>
    <mergeCell ref="GT57:GU57"/>
    <mergeCell ref="GM58:GQ58"/>
    <mergeCell ref="GT58:GU58"/>
    <mergeCell ref="GM59:GQ59"/>
    <mergeCell ref="GT59:GU59"/>
    <mergeCell ref="GM85:GQ85"/>
    <mergeCell ref="GT85:GU85"/>
    <mergeCell ref="GM86:GQ86"/>
    <mergeCell ref="GT86:GU86"/>
    <mergeCell ref="GM90:GQ90"/>
    <mergeCell ref="GT90:GU90"/>
    <mergeCell ref="GM91:GQ91"/>
    <mergeCell ref="GT91:GU91"/>
    <mergeCell ref="GM92:GQ92"/>
    <mergeCell ref="GT92:GU92"/>
    <mergeCell ref="GM67:GQ67"/>
    <mergeCell ref="GT67:GU67"/>
    <mergeCell ref="GM77:GU77"/>
    <mergeCell ref="GM78:GQ78"/>
    <mergeCell ref="GT78:GU78"/>
    <mergeCell ref="GM79:GQ79"/>
    <mergeCell ref="GT79:GU79"/>
    <mergeCell ref="GM80:GQ80"/>
    <mergeCell ref="GT80:GU80"/>
    <mergeCell ref="GM99:GQ99"/>
    <mergeCell ref="GT99:GU99"/>
    <mergeCell ref="GM87:GQ87"/>
    <mergeCell ref="GT87:GU87"/>
    <mergeCell ref="GM100:GQ100"/>
    <mergeCell ref="GT100:GU100"/>
    <mergeCell ref="GM102:GU102"/>
    <mergeCell ref="GM103:GQ103"/>
    <mergeCell ref="GT103:GU103"/>
    <mergeCell ref="GM104:GQ104"/>
    <mergeCell ref="GT104:GU104"/>
    <mergeCell ref="GM93:GQ93"/>
    <mergeCell ref="GT93:GU93"/>
    <mergeCell ref="GM94:GQ94"/>
    <mergeCell ref="GT94:GU94"/>
    <mergeCell ref="GM96:GU96"/>
    <mergeCell ref="GM97:GQ97"/>
    <mergeCell ref="GT97:GU97"/>
    <mergeCell ref="GM98:GQ98"/>
    <mergeCell ref="GT98:GU98"/>
    <mergeCell ref="GM112:GQ112"/>
    <mergeCell ref="GT112:GU112"/>
    <mergeCell ref="GM110:GQ110"/>
    <mergeCell ref="GM118:GQ118"/>
    <mergeCell ref="GT118:GU118"/>
    <mergeCell ref="GM120:GU120"/>
    <mergeCell ref="GM121:GQ121"/>
    <mergeCell ref="GT121:GU121"/>
    <mergeCell ref="GM122:GQ122"/>
    <mergeCell ref="GT122:GU122"/>
    <mergeCell ref="GM123:GQ123"/>
    <mergeCell ref="GT123:GU123"/>
    <mergeCell ref="GM114:GU114"/>
    <mergeCell ref="GM115:GQ115"/>
    <mergeCell ref="GT115:GU115"/>
    <mergeCell ref="GM116:GQ116"/>
    <mergeCell ref="GT116:GU116"/>
    <mergeCell ref="GM117:GQ117"/>
    <mergeCell ref="GT117:GU117"/>
    <mergeCell ref="GM105:GQ105"/>
    <mergeCell ref="GT105:GU105"/>
    <mergeCell ref="GM106:GQ106"/>
    <mergeCell ref="GT106:GU106"/>
    <mergeCell ref="GM108:GU108"/>
    <mergeCell ref="GM109:GQ109"/>
    <mergeCell ref="GT109:GU109"/>
    <mergeCell ref="GT110:GU110"/>
    <mergeCell ref="GM111:GQ111"/>
    <mergeCell ref="GT111:GU111"/>
    <mergeCell ref="GM178:GP178"/>
    <mergeCell ref="GM179:GP179"/>
    <mergeCell ref="GM180:GP180"/>
    <mergeCell ref="GM181:GP181"/>
    <mergeCell ref="GM130:GQ130"/>
    <mergeCell ref="GT130:GU130"/>
    <mergeCell ref="GL132:GM132"/>
    <mergeCell ref="GO132:GP132"/>
    <mergeCell ref="GQ132:GR132"/>
    <mergeCell ref="GS132:GU132"/>
    <mergeCell ref="GL155:GU155"/>
    <mergeCell ref="GM124:GQ124"/>
    <mergeCell ref="GT124:GU124"/>
    <mergeCell ref="GM126:GU126"/>
    <mergeCell ref="GM127:GQ127"/>
    <mergeCell ref="GT127:GU127"/>
    <mergeCell ref="GM128:GQ128"/>
    <mergeCell ref="GT128:GU128"/>
    <mergeCell ref="GM129:GQ129"/>
    <mergeCell ref="GT129:GU129"/>
    <mergeCell ref="GL133:GM134"/>
    <mergeCell ref="GL163:GL165"/>
    <mergeCell ref="GM163:GR165"/>
    <mergeCell ref="GS163:GS164"/>
    <mergeCell ref="GL166:GL168"/>
    <mergeCell ref="GM166:GR168"/>
    <mergeCell ref="GS166:GS167"/>
    <mergeCell ref="GL169:GL171"/>
    <mergeCell ref="GM169:GR171"/>
    <mergeCell ref="GS169:GS170"/>
    <mergeCell ref="GM176:GP176"/>
    <mergeCell ref="C67:G67"/>
    <mergeCell ref="J67:K67"/>
    <mergeCell ref="C77:K77"/>
    <mergeCell ref="C56:G56"/>
    <mergeCell ref="J56:K56"/>
    <mergeCell ref="GS207:GT207"/>
    <mergeCell ref="GS208:GT208"/>
    <mergeCell ref="GS209:GT209"/>
    <mergeCell ref="GS210:GT210"/>
    <mergeCell ref="GM195:GT195"/>
    <mergeCell ref="GM196:GT196"/>
    <mergeCell ref="GM197:GT197"/>
    <mergeCell ref="GM198:GS198"/>
    <mergeCell ref="GM203:GQ203"/>
    <mergeCell ref="GS203:GT203"/>
    <mergeCell ref="GS204:GT204"/>
    <mergeCell ref="GS205:GT205"/>
    <mergeCell ref="GS206:GT206"/>
    <mergeCell ref="GM182:GP182"/>
    <mergeCell ref="GM183:GP183"/>
    <mergeCell ref="GM184:GP184"/>
    <mergeCell ref="GM185:GP185"/>
    <mergeCell ref="GM186:GP186"/>
    <mergeCell ref="GM187:GP187"/>
    <mergeCell ref="GM188:GP188"/>
    <mergeCell ref="GM191:GR191"/>
    <mergeCell ref="GM194:GR194"/>
    <mergeCell ref="GM162:GO162"/>
    <mergeCell ref="GP162:GR162"/>
    <mergeCell ref="GM174:GR174"/>
    <mergeCell ref="GM175:GP175"/>
    <mergeCell ref="GM177:GP177"/>
    <mergeCell ref="J65:K65"/>
    <mergeCell ref="C66:G66"/>
    <mergeCell ref="C27:G27"/>
    <mergeCell ref="J27:K27"/>
    <mergeCell ref="C38:K38"/>
    <mergeCell ref="C39:G39"/>
    <mergeCell ref="J39:K39"/>
    <mergeCell ref="C40:G40"/>
    <mergeCell ref="J40:K40"/>
    <mergeCell ref="C42:G42"/>
    <mergeCell ref="J42:K42"/>
    <mergeCell ref="C43:G43"/>
    <mergeCell ref="J43:K43"/>
    <mergeCell ref="C44:G44"/>
    <mergeCell ref="J44:K44"/>
    <mergeCell ref="C45:G45"/>
    <mergeCell ref="J45:K45"/>
    <mergeCell ref="C54:K54"/>
    <mergeCell ref="C55:G55"/>
    <mergeCell ref="J55:K55"/>
    <mergeCell ref="J66:K66"/>
    <mergeCell ref="J32:K32"/>
    <mergeCell ref="J41:K41"/>
    <mergeCell ref="J64:K64"/>
    <mergeCell ref="J72:K72"/>
    <mergeCell ref="J14:K14"/>
    <mergeCell ref="C57:G57"/>
    <mergeCell ref="J57:K57"/>
    <mergeCell ref="C58:G58"/>
    <mergeCell ref="J58:K58"/>
    <mergeCell ref="C86:G86"/>
    <mergeCell ref="J86:K86"/>
    <mergeCell ref="C87:G87"/>
    <mergeCell ref="J87:K87"/>
    <mergeCell ref="C59:G59"/>
    <mergeCell ref="J59:K59"/>
    <mergeCell ref="C69:K69"/>
    <mergeCell ref="C70:G70"/>
    <mergeCell ref="J70:K70"/>
    <mergeCell ref="C71:G71"/>
    <mergeCell ref="J71:K71"/>
    <mergeCell ref="C73:G73"/>
    <mergeCell ref="J73:K73"/>
    <mergeCell ref="C74:G74"/>
    <mergeCell ref="J74:K74"/>
    <mergeCell ref="C75:G75"/>
    <mergeCell ref="J75:K75"/>
    <mergeCell ref="C83:K83"/>
    <mergeCell ref="C84:G84"/>
    <mergeCell ref="J84:K84"/>
    <mergeCell ref="C85:G85"/>
    <mergeCell ref="J85:K85"/>
    <mergeCell ref="J63:K63"/>
    <mergeCell ref="C78:G78"/>
    <mergeCell ref="J78:K78"/>
    <mergeCell ref="C65:G65"/>
    <mergeCell ref="V14:W14"/>
    <mergeCell ref="AA20:AI20"/>
    <mergeCell ref="AA21:AE21"/>
    <mergeCell ref="AH21:AI21"/>
    <mergeCell ref="AA22:AE22"/>
    <mergeCell ref="AH22:AI22"/>
    <mergeCell ref="AH23:AI23"/>
    <mergeCell ref="AA24:AE24"/>
    <mergeCell ref="AH24:AI24"/>
    <mergeCell ref="AA25:AE25"/>
    <mergeCell ref="AH25:AI25"/>
    <mergeCell ref="AA26:AE26"/>
    <mergeCell ref="AH26:AI26"/>
    <mergeCell ref="AA27:AE27"/>
    <mergeCell ref="AH27:AI27"/>
    <mergeCell ref="AH14:AI14"/>
    <mergeCell ref="AM20:AU20"/>
    <mergeCell ref="AM21:AQ21"/>
    <mergeCell ref="AT21:AU21"/>
    <mergeCell ref="AM22:AQ22"/>
    <mergeCell ref="AT22:AU22"/>
    <mergeCell ref="AT23:AU23"/>
    <mergeCell ref="AM24:AQ24"/>
    <mergeCell ref="AT24:AU24"/>
    <mergeCell ref="AM25:AQ25"/>
    <mergeCell ref="AT25:AU25"/>
    <mergeCell ref="AM26:AQ26"/>
    <mergeCell ref="AT26:AU26"/>
    <mergeCell ref="AM27:AQ27"/>
    <mergeCell ref="AT27:AU27"/>
    <mergeCell ref="AM17:AQ17"/>
    <mergeCell ref="AT17:AU17"/>
    <mergeCell ref="BK20:BS20"/>
    <mergeCell ref="BK21:BO21"/>
    <mergeCell ref="BR21:BS21"/>
    <mergeCell ref="BK22:BO22"/>
    <mergeCell ref="BR22:BS22"/>
    <mergeCell ref="BR23:BS23"/>
    <mergeCell ref="BK24:BO24"/>
    <mergeCell ref="BR24:BS24"/>
    <mergeCell ref="BK25:BO25"/>
    <mergeCell ref="BR25:BS25"/>
    <mergeCell ref="BK26:BO26"/>
    <mergeCell ref="BR26:BS26"/>
    <mergeCell ref="BK27:BO27"/>
    <mergeCell ref="BR27:BS27"/>
    <mergeCell ref="BF14:BG14"/>
    <mergeCell ref="AT14:AU14"/>
    <mergeCell ref="BR14:BS14"/>
    <mergeCell ref="BF16:BG16"/>
    <mergeCell ref="AY17:BC17"/>
    <mergeCell ref="BF17:BG17"/>
    <mergeCell ref="AY18:BC18"/>
    <mergeCell ref="BF18:BG18"/>
    <mergeCell ref="BK17:BO17"/>
    <mergeCell ref="BR17:BS17"/>
    <mergeCell ref="BK18:BO18"/>
    <mergeCell ref="BR18:BS18"/>
    <mergeCell ref="CP14:CQ14"/>
    <mergeCell ref="CI20:CQ20"/>
    <mergeCell ref="CI21:CM21"/>
    <mergeCell ref="CP21:CQ21"/>
    <mergeCell ref="CI22:CM22"/>
    <mergeCell ref="CP22:CQ22"/>
    <mergeCell ref="CP23:CQ23"/>
    <mergeCell ref="CI24:CM24"/>
    <mergeCell ref="CP24:CQ24"/>
    <mergeCell ref="CI25:CM25"/>
    <mergeCell ref="CP25:CQ25"/>
    <mergeCell ref="CI26:CM26"/>
    <mergeCell ref="CP26:CQ26"/>
    <mergeCell ref="CI27:CM27"/>
    <mergeCell ref="CP27:CQ27"/>
    <mergeCell ref="DB14:DC14"/>
    <mergeCell ref="CU20:DC20"/>
    <mergeCell ref="CU21:CY21"/>
    <mergeCell ref="DB21:DC21"/>
    <mergeCell ref="CU22:CY22"/>
    <mergeCell ref="DB22:DC22"/>
    <mergeCell ref="DB24:DC24"/>
    <mergeCell ref="CU25:CY25"/>
    <mergeCell ref="DB25:DC25"/>
    <mergeCell ref="CU26:CY26"/>
    <mergeCell ref="DB26:DC26"/>
    <mergeCell ref="CU27:CY27"/>
    <mergeCell ref="DB27:DC27"/>
    <mergeCell ref="CI18:CM18"/>
    <mergeCell ref="CP18:CQ18"/>
    <mergeCell ref="EX21:EY21"/>
    <mergeCell ref="EQ22:EU22"/>
    <mergeCell ref="EX22:EY22"/>
    <mergeCell ref="EX23:EY23"/>
    <mergeCell ref="EQ24:EU24"/>
    <mergeCell ref="EX24:EY24"/>
    <mergeCell ref="EQ25:EU25"/>
    <mergeCell ref="EX25:EY25"/>
    <mergeCell ref="EQ26:EU26"/>
    <mergeCell ref="EX26:EY26"/>
    <mergeCell ref="EQ27:EU27"/>
    <mergeCell ref="EX27:EY27"/>
    <mergeCell ref="DN14:DO14"/>
    <mergeCell ref="DG20:DO20"/>
    <mergeCell ref="DG21:DK21"/>
    <mergeCell ref="DN21:DO21"/>
    <mergeCell ref="DG22:DK22"/>
    <mergeCell ref="DN22:DO22"/>
    <mergeCell ref="DN23:DO23"/>
    <mergeCell ref="DG24:DK24"/>
    <mergeCell ref="DN24:DO24"/>
    <mergeCell ref="DG25:DK25"/>
    <mergeCell ref="DN25:DO25"/>
    <mergeCell ref="DG26:DK26"/>
    <mergeCell ref="DN26:DO26"/>
    <mergeCell ref="DG27:DK27"/>
    <mergeCell ref="DN27:DO27"/>
    <mergeCell ref="DZ14:EA14"/>
    <mergeCell ref="DS20:EA20"/>
    <mergeCell ref="DS21:DW21"/>
    <mergeCell ref="DZ21:EA21"/>
    <mergeCell ref="EX16:EY16"/>
    <mergeCell ref="FC21:FG21"/>
    <mergeCell ref="FJ21:FK21"/>
    <mergeCell ref="FJ22:FK22"/>
    <mergeCell ref="FJ23:FK23"/>
    <mergeCell ref="FC24:FG24"/>
    <mergeCell ref="FJ24:FK24"/>
    <mergeCell ref="FC25:FG25"/>
    <mergeCell ref="FJ25:FK25"/>
    <mergeCell ref="FC26:FG26"/>
    <mergeCell ref="FJ26:FK26"/>
    <mergeCell ref="FC20:FK20"/>
    <mergeCell ref="FC22:FG22"/>
    <mergeCell ref="FC27:FG27"/>
    <mergeCell ref="FJ27:FK27"/>
    <mergeCell ref="EL14:EM14"/>
    <mergeCell ref="EE20:EM20"/>
    <mergeCell ref="EE21:EI21"/>
    <mergeCell ref="EL21:EM21"/>
    <mergeCell ref="EE22:EI22"/>
    <mergeCell ref="EL22:EM22"/>
    <mergeCell ref="EL23:EM23"/>
    <mergeCell ref="EE24:EI24"/>
    <mergeCell ref="EL24:EM24"/>
    <mergeCell ref="EE25:EI25"/>
    <mergeCell ref="EL25:EM25"/>
    <mergeCell ref="EE26:EI26"/>
    <mergeCell ref="EL26:EM26"/>
    <mergeCell ref="EE27:EI27"/>
    <mergeCell ref="EL27:EM27"/>
    <mergeCell ref="EX14:EY14"/>
    <mergeCell ref="EQ20:EY20"/>
    <mergeCell ref="EQ21:EU21"/>
    <mergeCell ref="FO20:FW20"/>
    <mergeCell ref="FO21:FS21"/>
    <mergeCell ref="FV21:FW21"/>
    <mergeCell ref="FO22:FS22"/>
    <mergeCell ref="FV22:FW22"/>
    <mergeCell ref="FV23:FW23"/>
    <mergeCell ref="FO24:FS24"/>
    <mergeCell ref="FV24:FW24"/>
    <mergeCell ref="FO25:FS25"/>
    <mergeCell ref="FV25:FW25"/>
    <mergeCell ref="FO26:FS26"/>
    <mergeCell ref="FV26:FW26"/>
    <mergeCell ref="FO27:FS27"/>
    <mergeCell ref="FV27:FW27"/>
    <mergeCell ref="GH14:GI14"/>
    <mergeCell ref="GA20:GI20"/>
    <mergeCell ref="GA21:GE21"/>
    <mergeCell ref="GH21:GI21"/>
    <mergeCell ref="GA22:GE22"/>
    <mergeCell ref="GH22:GI22"/>
    <mergeCell ref="GH23:GI23"/>
    <mergeCell ref="GA24:GE24"/>
    <mergeCell ref="GH24:GI24"/>
    <mergeCell ref="GA25:GE25"/>
    <mergeCell ref="GH25:GI25"/>
    <mergeCell ref="GA26:GE26"/>
    <mergeCell ref="GH26:GI26"/>
    <mergeCell ref="GA27:GE27"/>
    <mergeCell ref="GH27:GI27"/>
    <mergeCell ref="FO17:FS17"/>
    <mergeCell ref="FV17:FW17"/>
    <mergeCell ref="GM20:GU20"/>
    <mergeCell ref="GM21:GQ21"/>
    <mergeCell ref="GT21:GU21"/>
    <mergeCell ref="GM22:GQ22"/>
    <mergeCell ref="GT22:GU22"/>
    <mergeCell ref="GT23:GU23"/>
    <mergeCell ref="GM24:GQ24"/>
    <mergeCell ref="GT24:GU24"/>
    <mergeCell ref="GM25:GQ25"/>
    <mergeCell ref="GT25:GU25"/>
    <mergeCell ref="GM26:GQ26"/>
    <mergeCell ref="GT26:GU26"/>
    <mergeCell ref="GM27:GQ27"/>
    <mergeCell ref="GT27:GU27"/>
    <mergeCell ref="AA38:AI38"/>
    <mergeCell ref="AA39:AE39"/>
    <mergeCell ref="AH39:AI39"/>
    <mergeCell ref="AM38:AU38"/>
    <mergeCell ref="AM39:AQ39"/>
    <mergeCell ref="AT39:AU39"/>
    <mergeCell ref="AY38:BG38"/>
    <mergeCell ref="AY39:BC39"/>
    <mergeCell ref="BF39:BG39"/>
    <mergeCell ref="CD32:CE32"/>
    <mergeCell ref="BW38:CE38"/>
    <mergeCell ref="BW39:CA39"/>
    <mergeCell ref="CD39:CE39"/>
    <mergeCell ref="CP32:CQ32"/>
    <mergeCell ref="DB32:DC32"/>
    <mergeCell ref="CU38:DC38"/>
    <mergeCell ref="CU39:CY39"/>
    <mergeCell ref="AH32:AI32"/>
    <mergeCell ref="BK44:BO44"/>
    <mergeCell ref="BR44:BS44"/>
    <mergeCell ref="BK45:BO45"/>
    <mergeCell ref="BR45:BS45"/>
    <mergeCell ref="AT33:AU33"/>
    <mergeCell ref="AM34:AQ34"/>
    <mergeCell ref="AT34:AU34"/>
    <mergeCell ref="CI42:CM42"/>
    <mergeCell ref="CP42:CQ42"/>
    <mergeCell ref="CI43:CM43"/>
    <mergeCell ref="CP43:CQ43"/>
    <mergeCell ref="CI44:CM44"/>
    <mergeCell ref="CP44:CQ44"/>
    <mergeCell ref="CI45:CM45"/>
    <mergeCell ref="CP45:CQ45"/>
    <mergeCell ref="AY40:BC40"/>
    <mergeCell ref="BF40:BG40"/>
    <mergeCell ref="BF41:BG41"/>
    <mergeCell ref="AY42:BC42"/>
    <mergeCell ref="BF42:BG42"/>
    <mergeCell ref="AY43:BC43"/>
    <mergeCell ref="BF43:BG43"/>
    <mergeCell ref="AY44:BC44"/>
    <mergeCell ref="BF44:BG44"/>
    <mergeCell ref="AY45:BC45"/>
    <mergeCell ref="BF45:BG45"/>
    <mergeCell ref="DZ42:EA42"/>
    <mergeCell ref="DS43:DW43"/>
    <mergeCell ref="DZ43:EA43"/>
    <mergeCell ref="DS44:DW44"/>
    <mergeCell ref="DZ44:EA44"/>
    <mergeCell ref="DS45:DW45"/>
    <mergeCell ref="DZ45:EA45"/>
    <mergeCell ref="DS35:DW35"/>
    <mergeCell ref="DZ35:EA35"/>
    <mergeCell ref="BW40:CA40"/>
    <mergeCell ref="CD40:CE40"/>
    <mergeCell ref="CD41:CE41"/>
    <mergeCell ref="BW42:CA42"/>
    <mergeCell ref="CD42:CE42"/>
    <mergeCell ref="BW43:CA43"/>
    <mergeCell ref="CD43:CE43"/>
    <mergeCell ref="BW44:CA44"/>
    <mergeCell ref="CD44:CE44"/>
    <mergeCell ref="BW45:CA45"/>
    <mergeCell ref="CD45:CE45"/>
    <mergeCell ref="CI38:CQ38"/>
    <mergeCell ref="CI39:CM39"/>
    <mergeCell ref="CP39:CQ39"/>
    <mergeCell ref="CI40:CM40"/>
    <mergeCell ref="CP40:CQ40"/>
    <mergeCell ref="CP41:CQ41"/>
    <mergeCell ref="DS36:DW36"/>
    <mergeCell ref="DZ36:EA36"/>
    <mergeCell ref="EX32:EY32"/>
    <mergeCell ref="EQ38:EY38"/>
    <mergeCell ref="EQ39:EU39"/>
    <mergeCell ref="EX39:EY39"/>
    <mergeCell ref="EQ40:EU40"/>
    <mergeCell ref="EX40:EY40"/>
    <mergeCell ref="EX41:EY41"/>
    <mergeCell ref="EQ42:EU42"/>
    <mergeCell ref="EX42:EY42"/>
    <mergeCell ref="EQ43:EU43"/>
    <mergeCell ref="EX43:EY43"/>
    <mergeCell ref="EQ44:EU44"/>
    <mergeCell ref="EX44:EY44"/>
    <mergeCell ref="EQ45:EU45"/>
    <mergeCell ref="EX45:EY45"/>
    <mergeCell ref="DN32:DO32"/>
    <mergeCell ref="DG38:DO38"/>
    <mergeCell ref="DG39:DK39"/>
    <mergeCell ref="DN39:DO39"/>
    <mergeCell ref="DG40:DK40"/>
    <mergeCell ref="DN40:DO40"/>
    <mergeCell ref="DN41:DO41"/>
    <mergeCell ref="DG42:DK42"/>
    <mergeCell ref="DN42:DO42"/>
    <mergeCell ref="DG43:DK43"/>
    <mergeCell ref="DN43:DO43"/>
    <mergeCell ref="DG44:DK44"/>
    <mergeCell ref="DN44:DO44"/>
    <mergeCell ref="DG45:DK45"/>
    <mergeCell ref="DN45:DO45"/>
    <mergeCell ref="DZ32:EA32"/>
    <mergeCell ref="DS38:EA38"/>
    <mergeCell ref="FO35:FS35"/>
    <mergeCell ref="FV35:FW35"/>
    <mergeCell ref="EE38:EM38"/>
    <mergeCell ref="EE39:EI39"/>
    <mergeCell ref="EL39:EM39"/>
    <mergeCell ref="EE40:EI40"/>
    <mergeCell ref="EL40:EM40"/>
    <mergeCell ref="EL41:EM41"/>
    <mergeCell ref="EE42:EI42"/>
    <mergeCell ref="EL42:EM42"/>
    <mergeCell ref="EE43:EI43"/>
    <mergeCell ref="EL43:EM43"/>
    <mergeCell ref="EE44:EI44"/>
    <mergeCell ref="EL44:EM44"/>
    <mergeCell ref="EE45:EI45"/>
    <mergeCell ref="EL45:EM45"/>
    <mergeCell ref="FO36:FS36"/>
    <mergeCell ref="FV36:FW36"/>
    <mergeCell ref="GT32:GU32"/>
    <mergeCell ref="GM38:GU38"/>
    <mergeCell ref="GM39:GQ39"/>
    <mergeCell ref="GT39:GU39"/>
    <mergeCell ref="GM40:GQ40"/>
    <mergeCell ref="GT40:GU40"/>
    <mergeCell ref="GT41:GU41"/>
    <mergeCell ref="GM42:GQ42"/>
    <mergeCell ref="GT42:GU42"/>
    <mergeCell ref="GM43:GQ43"/>
    <mergeCell ref="GT43:GU43"/>
    <mergeCell ref="GM44:GQ44"/>
    <mergeCell ref="GT44:GU44"/>
    <mergeCell ref="GM45:GQ45"/>
    <mergeCell ref="GT45:GU45"/>
    <mergeCell ref="GT36:GU36"/>
    <mergeCell ref="FJ32:FK32"/>
    <mergeCell ref="FC38:FK38"/>
    <mergeCell ref="FC39:FG39"/>
    <mergeCell ref="FJ39:FK39"/>
    <mergeCell ref="FC40:FG40"/>
    <mergeCell ref="FJ40:FK40"/>
    <mergeCell ref="FJ41:FK41"/>
    <mergeCell ref="FC42:FG42"/>
    <mergeCell ref="FJ42:FK42"/>
    <mergeCell ref="FC43:FG43"/>
    <mergeCell ref="FJ43:FK43"/>
    <mergeCell ref="FC44:FG44"/>
    <mergeCell ref="FJ44:FK44"/>
    <mergeCell ref="FC45:FG45"/>
    <mergeCell ref="FJ45:FK45"/>
    <mergeCell ref="FV32:FW32"/>
    <mergeCell ref="GA38:GI38"/>
    <mergeCell ref="GA39:GE39"/>
    <mergeCell ref="GH39:GI39"/>
    <mergeCell ref="GA40:GE40"/>
    <mergeCell ref="GH40:GI40"/>
    <mergeCell ref="GH41:GI41"/>
    <mergeCell ref="GA42:GE42"/>
    <mergeCell ref="GH42:GI42"/>
    <mergeCell ref="GA43:GE43"/>
    <mergeCell ref="GH43:GI43"/>
    <mergeCell ref="GA44:GE44"/>
    <mergeCell ref="GH44:GI44"/>
    <mergeCell ref="GA45:GE45"/>
    <mergeCell ref="GH45:GI45"/>
    <mergeCell ref="FO38:FW38"/>
    <mergeCell ref="FO39:FS39"/>
    <mergeCell ref="FV39:FW39"/>
    <mergeCell ref="FO40:FS40"/>
    <mergeCell ref="FV40:FW40"/>
    <mergeCell ref="FV41:FW41"/>
    <mergeCell ref="FO42:FS42"/>
    <mergeCell ref="FV42:FW42"/>
    <mergeCell ref="FO43:FS43"/>
    <mergeCell ref="FV43:FW43"/>
    <mergeCell ref="FO44:FS44"/>
    <mergeCell ref="FV44:FW44"/>
    <mergeCell ref="FO45:FS45"/>
    <mergeCell ref="FV45:FW45"/>
    <mergeCell ref="EX57:EY57"/>
    <mergeCell ref="EQ58:EU58"/>
    <mergeCell ref="EX58:EY58"/>
    <mergeCell ref="EQ59:EU59"/>
    <mergeCell ref="EX59:EY59"/>
    <mergeCell ref="FC54:FK54"/>
    <mergeCell ref="FC55:FG55"/>
    <mergeCell ref="FJ55:FK55"/>
    <mergeCell ref="FC56:FG56"/>
    <mergeCell ref="FJ56:FK56"/>
    <mergeCell ref="FC57:FG57"/>
    <mergeCell ref="FJ57:FK57"/>
    <mergeCell ref="FC58:FG58"/>
    <mergeCell ref="FJ58:FK58"/>
    <mergeCell ref="FC59:FG59"/>
    <mergeCell ref="FJ59:FK59"/>
    <mergeCell ref="AM54:AU54"/>
    <mergeCell ref="AM55:AQ55"/>
    <mergeCell ref="AT55:AU55"/>
    <mergeCell ref="AM56:AQ56"/>
    <mergeCell ref="AT56:AU56"/>
    <mergeCell ref="AM57:AQ57"/>
    <mergeCell ref="AT57:AU57"/>
    <mergeCell ref="AM58:AQ58"/>
    <mergeCell ref="AT58:AU58"/>
    <mergeCell ref="AM59:AQ59"/>
    <mergeCell ref="AT59:AU59"/>
    <mergeCell ref="AY54:BG54"/>
    <mergeCell ref="AY55:BC55"/>
    <mergeCell ref="BF55:BG55"/>
    <mergeCell ref="AY56:BC56"/>
    <mergeCell ref="BF56:BG56"/>
    <mergeCell ref="D3:K3"/>
    <mergeCell ref="B133:C134"/>
    <mergeCell ref="N133:O134"/>
    <mergeCell ref="Z133:AA134"/>
    <mergeCell ref="AL133:AM134"/>
    <mergeCell ref="AX133:AY134"/>
    <mergeCell ref="BJ133:BK134"/>
    <mergeCell ref="BV133:BW134"/>
    <mergeCell ref="CH133:CI134"/>
    <mergeCell ref="CT133:CU134"/>
    <mergeCell ref="DF133:DG134"/>
    <mergeCell ref="DR133:DS134"/>
    <mergeCell ref="ED133:EE134"/>
    <mergeCell ref="EP133:EQ134"/>
    <mergeCell ref="FB133:FC134"/>
    <mergeCell ref="FN133:FO134"/>
    <mergeCell ref="FZ133:GA134"/>
    <mergeCell ref="D132:D133"/>
    <mergeCell ref="I133:I134"/>
    <mergeCell ref="P3:W3"/>
    <mergeCell ref="P132:P133"/>
    <mergeCell ref="U133:U134"/>
    <mergeCell ref="AB3:AI3"/>
    <mergeCell ref="AN3:AU3"/>
    <mergeCell ref="AZ3:BG3"/>
    <mergeCell ref="AY72:BC72"/>
    <mergeCell ref="EQ54:EY54"/>
    <mergeCell ref="EQ55:EU55"/>
    <mergeCell ref="EX55:EY55"/>
    <mergeCell ref="EQ56:EU56"/>
    <mergeCell ref="EX56:EY56"/>
    <mergeCell ref="EQ57:EU57"/>
    <mergeCell ref="N163:N165"/>
    <mergeCell ref="O163:T165"/>
    <mergeCell ref="N166:N168"/>
    <mergeCell ref="O166:T168"/>
    <mergeCell ref="N169:N171"/>
    <mergeCell ref="O169:T171"/>
    <mergeCell ref="Z163:Z165"/>
    <mergeCell ref="AA163:AF165"/>
    <mergeCell ref="Z166:Z168"/>
    <mergeCell ref="AA166:AF168"/>
    <mergeCell ref="Z169:Z171"/>
    <mergeCell ref="AA169:AF171"/>
    <mergeCell ref="U163:U164"/>
    <mergeCell ref="U166:U167"/>
    <mergeCell ref="U169:U170"/>
    <mergeCell ref="AG163:AG164"/>
    <mergeCell ref="AG166:AG167"/>
    <mergeCell ref="AG169:AG170"/>
    <mergeCell ref="BJ163:BJ165"/>
    <mergeCell ref="BK163:BP165"/>
    <mergeCell ref="BQ163:BQ164"/>
    <mergeCell ref="BJ166:BJ168"/>
    <mergeCell ref="BK166:BP168"/>
    <mergeCell ref="BQ166:BQ167"/>
    <mergeCell ref="BJ169:BJ171"/>
    <mergeCell ref="BK169:BP171"/>
    <mergeCell ref="BQ169:BQ170"/>
    <mergeCell ref="BV163:BV165"/>
    <mergeCell ref="BW163:CB165"/>
    <mergeCell ref="CC163:CC164"/>
    <mergeCell ref="BV166:BV168"/>
    <mergeCell ref="BW166:CB168"/>
    <mergeCell ref="CC166:CC167"/>
    <mergeCell ref="BV169:BV171"/>
    <mergeCell ref="BW169:CB171"/>
    <mergeCell ref="CC169:CC170"/>
    <mergeCell ref="CH163:CH165"/>
    <mergeCell ref="CI163:CN165"/>
    <mergeCell ref="CO163:CO164"/>
    <mergeCell ref="CH166:CH168"/>
    <mergeCell ref="CI166:CN168"/>
    <mergeCell ref="CO166:CO167"/>
    <mergeCell ref="CH169:CH171"/>
    <mergeCell ref="CI169:CN171"/>
    <mergeCell ref="CO169:CO170"/>
    <mergeCell ref="CT163:CT165"/>
    <mergeCell ref="CU163:CZ165"/>
    <mergeCell ref="DA163:DA164"/>
    <mergeCell ref="CT166:CT168"/>
    <mergeCell ref="CU166:CZ168"/>
    <mergeCell ref="DA166:DA167"/>
    <mergeCell ref="CT169:CT171"/>
    <mergeCell ref="CU169:CZ171"/>
    <mergeCell ref="DA169:DA170"/>
    <mergeCell ref="DF163:DF165"/>
    <mergeCell ref="DG163:DL165"/>
    <mergeCell ref="DM163:DM164"/>
    <mergeCell ref="DF166:DF168"/>
    <mergeCell ref="DG166:DL168"/>
    <mergeCell ref="DM166:DM167"/>
    <mergeCell ref="DF169:DF171"/>
    <mergeCell ref="DG169:DL171"/>
    <mergeCell ref="DM169:DM170"/>
    <mergeCell ref="DR163:DR165"/>
    <mergeCell ref="DS163:DX165"/>
    <mergeCell ref="DY163:DY164"/>
    <mergeCell ref="DR166:DR168"/>
    <mergeCell ref="DS166:DX168"/>
    <mergeCell ref="DY166:DY167"/>
    <mergeCell ref="DR169:DR171"/>
    <mergeCell ref="DS169:DX171"/>
    <mergeCell ref="DY169:DY170"/>
    <mergeCell ref="EE169:EJ171"/>
    <mergeCell ref="EK169:EK170"/>
    <mergeCell ref="EP163:EP165"/>
    <mergeCell ref="EQ163:EV165"/>
    <mergeCell ref="EW163:EW164"/>
    <mergeCell ref="EP166:EP168"/>
    <mergeCell ref="EQ166:EV168"/>
    <mergeCell ref="EW166:EW167"/>
    <mergeCell ref="EP169:EP171"/>
    <mergeCell ref="EQ169:EV171"/>
    <mergeCell ref="EW169:EW170"/>
    <mergeCell ref="GA199:GH199"/>
    <mergeCell ref="AM189:AT189"/>
    <mergeCell ref="AY189:BF189"/>
    <mergeCell ref="C189:J189"/>
    <mergeCell ref="O189:V189"/>
    <mergeCell ref="AA189:AH189"/>
    <mergeCell ref="BW189:CD189"/>
    <mergeCell ref="CI189:CP189"/>
    <mergeCell ref="CU189:DB189"/>
    <mergeCell ref="DG189:DN189"/>
    <mergeCell ref="DS189:DZ189"/>
    <mergeCell ref="EE189:EL189"/>
    <mergeCell ref="EQ189:EX189"/>
    <mergeCell ref="FC189:FJ189"/>
    <mergeCell ref="FO189:FV189"/>
    <mergeCell ref="GA189:GH189"/>
    <mergeCell ref="FO196:FV196"/>
    <mergeCell ref="FO197:FV197"/>
    <mergeCell ref="FO198:FU198"/>
    <mergeCell ref="C191:H191"/>
    <mergeCell ref="O191:T191"/>
    <mergeCell ref="AA191:AF191"/>
    <mergeCell ref="AM191:AR191"/>
    <mergeCell ref="AY191:BD191"/>
    <mergeCell ref="BK191:BP191"/>
    <mergeCell ref="BW191:CB191"/>
    <mergeCell ref="CI191:CN191"/>
    <mergeCell ref="CI198:CO198"/>
    <mergeCell ref="AM194:AR194"/>
    <mergeCell ref="AM195:AT195"/>
    <mergeCell ref="AM196:AT196"/>
    <mergeCell ref="EE191:EJ191"/>
    <mergeCell ref="GM199:GT199"/>
    <mergeCell ref="GM201:GT201"/>
    <mergeCell ref="C201:J201"/>
    <mergeCell ref="O201:V201"/>
    <mergeCell ref="AA201:AH201"/>
    <mergeCell ref="AM201:AT201"/>
    <mergeCell ref="AY201:BF201"/>
    <mergeCell ref="BK201:BR201"/>
    <mergeCell ref="BW201:CD201"/>
    <mergeCell ref="CI201:CP201"/>
    <mergeCell ref="CU201:DB201"/>
    <mergeCell ref="DG201:DN201"/>
    <mergeCell ref="DS201:DZ201"/>
    <mergeCell ref="EE201:EL201"/>
    <mergeCell ref="EQ201:EX201"/>
    <mergeCell ref="FC201:FJ201"/>
    <mergeCell ref="FO201:FV201"/>
    <mergeCell ref="GA201:GH201"/>
    <mergeCell ref="AM199:AT199"/>
    <mergeCell ref="AY199:BF199"/>
    <mergeCell ref="BK199:BR199"/>
    <mergeCell ref="BW199:CD199"/>
    <mergeCell ref="C199:J199"/>
    <mergeCell ref="O199:V199"/>
    <mergeCell ref="AA199:AH199"/>
    <mergeCell ref="CI199:CP199"/>
    <mergeCell ref="CU199:DB199"/>
    <mergeCell ref="DG199:DN199"/>
    <mergeCell ref="DS199:DZ199"/>
    <mergeCell ref="EE199:EL199"/>
    <mergeCell ref="EQ199:EX199"/>
    <mergeCell ref="FC199:FJ199"/>
    <mergeCell ref="O208:S208"/>
    <mergeCell ref="O209:S209"/>
    <mergeCell ref="O210:S210"/>
    <mergeCell ref="AA204:AE204"/>
    <mergeCell ref="AA205:AE205"/>
    <mergeCell ref="AA206:AE206"/>
    <mergeCell ref="AA207:AE207"/>
    <mergeCell ref="AA208:AE208"/>
    <mergeCell ref="AA209:AE209"/>
    <mergeCell ref="AA210:AE210"/>
    <mergeCell ref="AM204:AQ204"/>
    <mergeCell ref="AM205:AQ205"/>
    <mergeCell ref="AM206:AQ206"/>
    <mergeCell ref="AM207:AQ207"/>
    <mergeCell ref="AM208:AQ208"/>
    <mergeCell ref="AM209:AQ209"/>
    <mergeCell ref="AM210:AQ210"/>
    <mergeCell ref="AY204:BC204"/>
    <mergeCell ref="AY205:BC205"/>
    <mergeCell ref="AY206:BC206"/>
    <mergeCell ref="AY207:BC207"/>
    <mergeCell ref="AY208:BC208"/>
    <mergeCell ref="AY209:BC209"/>
    <mergeCell ref="AY210:BC210"/>
    <mergeCell ref="BK204:BO204"/>
    <mergeCell ref="BK205:BO205"/>
    <mergeCell ref="BK206:BO206"/>
    <mergeCell ref="BK207:BO207"/>
    <mergeCell ref="BK208:BO208"/>
    <mergeCell ref="BK209:BO209"/>
    <mergeCell ref="BK210:BO210"/>
    <mergeCell ref="BW204:CA204"/>
    <mergeCell ref="BW205:CA205"/>
    <mergeCell ref="BW206:CA206"/>
    <mergeCell ref="BW207:CA207"/>
    <mergeCell ref="BW208:CA208"/>
    <mergeCell ref="BW209:CA209"/>
    <mergeCell ref="BW210:CA210"/>
    <mergeCell ref="CI204:CM204"/>
    <mergeCell ref="CI205:CM205"/>
    <mergeCell ref="CI206:CM206"/>
    <mergeCell ref="CI207:CM207"/>
    <mergeCell ref="CI208:CM208"/>
    <mergeCell ref="CI209:CM209"/>
    <mergeCell ref="CI210:CM210"/>
    <mergeCell ref="CU204:CY204"/>
    <mergeCell ref="CU205:CY205"/>
    <mergeCell ref="CU206:CY206"/>
    <mergeCell ref="CU207:CY207"/>
    <mergeCell ref="CU208:CY208"/>
    <mergeCell ref="CU209:CY209"/>
    <mergeCell ref="CU210:CY210"/>
    <mergeCell ref="DG204:DK204"/>
    <mergeCell ref="DG205:DK205"/>
    <mergeCell ref="DG206:DK206"/>
    <mergeCell ref="DG207:DK207"/>
    <mergeCell ref="DG208:DK208"/>
    <mergeCell ref="DG209:DK209"/>
    <mergeCell ref="DG210:DK210"/>
    <mergeCell ref="CO210:CP210"/>
    <mergeCell ref="DS204:DW204"/>
    <mergeCell ref="DS205:DW205"/>
    <mergeCell ref="DS206:DW206"/>
    <mergeCell ref="DS207:DW207"/>
    <mergeCell ref="DS208:DW208"/>
    <mergeCell ref="DS209:DW209"/>
    <mergeCell ref="DS210:DW210"/>
    <mergeCell ref="EE204:EI204"/>
    <mergeCell ref="EE205:EI205"/>
    <mergeCell ref="EE206:EI206"/>
    <mergeCell ref="EE207:EI207"/>
    <mergeCell ref="EE208:EI208"/>
    <mergeCell ref="EE209:EI209"/>
    <mergeCell ref="EE210:EI210"/>
    <mergeCell ref="EQ204:EU204"/>
    <mergeCell ref="EQ205:EU205"/>
    <mergeCell ref="EQ206:EU206"/>
    <mergeCell ref="EQ207:EU207"/>
    <mergeCell ref="EQ208:EU208"/>
    <mergeCell ref="EQ209:EU209"/>
    <mergeCell ref="EQ210:EU210"/>
    <mergeCell ref="DY204:DZ204"/>
    <mergeCell ref="DY205:DZ205"/>
    <mergeCell ref="DY206:DZ206"/>
    <mergeCell ref="DY207:DZ207"/>
    <mergeCell ref="DY208:DZ208"/>
    <mergeCell ref="DY209:DZ209"/>
    <mergeCell ref="DY210:DZ210"/>
    <mergeCell ref="FC209:FG209"/>
    <mergeCell ref="FC210:FG210"/>
    <mergeCell ref="FO204:FS204"/>
    <mergeCell ref="FO205:FS205"/>
    <mergeCell ref="FO206:FS206"/>
    <mergeCell ref="FO207:FS207"/>
    <mergeCell ref="FO208:FS208"/>
    <mergeCell ref="FO209:FS209"/>
    <mergeCell ref="FO210:FS210"/>
    <mergeCell ref="GA204:GE204"/>
    <mergeCell ref="GA205:GE205"/>
    <mergeCell ref="GA206:GE206"/>
    <mergeCell ref="GA207:GE207"/>
    <mergeCell ref="GA208:GE208"/>
    <mergeCell ref="GA209:GE209"/>
    <mergeCell ref="GA210:GE210"/>
    <mergeCell ref="GM204:GQ204"/>
    <mergeCell ref="GM205:GQ205"/>
    <mergeCell ref="GM206:GQ206"/>
    <mergeCell ref="GM207:GQ207"/>
    <mergeCell ref="GM208:GQ208"/>
    <mergeCell ref="GM209:GQ209"/>
    <mergeCell ref="GM210:GQ210"/>
    <mergeCell ref="GG206:GH206"/>
    <mergeCell ref="GG207:GH207"/>
    <mergeCell ref="GG208:GH208"/>
    <mergeCell ref="GG209:GH209"/>
    <mergeCell ref="GG210:GH210"/>
    <mergeCell ref="GG204:GH204"/>
    <mergeCell ref="FU204:FV204"/>
    <mergeCell ref="FU205:FV205"/>
    <mergeCell ref="FU206:FV206"/>
    <mergeCell ref="GM189:GT189"/>
    <mergeCell ref="AY192:BB192"/>
    <mergeCell ref="BK192:BN192"/>
    <mergeCell ref="AY172:BD172"/>
    <mergeCell ref="AA172:AF172"/>
    <mergeCell ref="AM172:AR172"/>
    <mergeCell ref="BK172:BP172"/>
    <mergeCell ref="BL3:BS3"/>
    <mergeCell ref="BX3:CE3"/>
    <mergeCell ref="CJ3:CQ3"/>
    <mergeCell ref="CV3:DC3"/>
    <mergeCell ref="DH3:DO3"/>
    <mergeCell ref="DT3:EA3"/>
    <mergeCell ref="EF3:EM3"/>
    <mergeCell ref="ER3:EY3"/>
    <mergeCell ref="FD3:FK3"/>
    <mergeCell ref="FP3:FW3"/>
    <mergeCell ref="GB3:GI3"/>
    <mergeCell ref="GN3:GU3"/>
    <mergeCell ref="BK189:BR189"/>
    <mergeCell ref="FB163:FB165"/>
    <mergeCell ref="FC163:FH165"/>
    <mergeCell ref="FI163:FI164"/>
    <mergeCell ref="FB166:FB168"/>
    <mergeCell ref="FC166:FH168"/>
    <mergeCell ref="FI166:FI167"/>
    <mergeCell ref="FB169:FB171"/>
    <mergeCell ref="FC169:FH171"/>
    <mergeCell ref="FI169:FI170"/>
    <mergeCell ref="FN163:FN165"/>
    <mergeCell ref="FO163:FT165"/>
    <mergeCell ref="FU163:FU164"/>
  </mergeCells>
  <conditionalFormatting sqref="I175:I177">
    <cfRule type="containsBlanks" dxfId="1275" priority="270">
      <formula>LEN(TRIM(I175))=0</formula>
    </cfRule>
  </conditionalFormatting>
  <conditionalFormatting sqref="I182:I183">
    <cfRule type="containsBlanks" dxfId="1274" priority="269">
      <formula>LEN(TRIM(I182))=0</formula>
    </cfRule>
  </conditionalFormatting>
  <conditionalFormatting sqref="F162">
    <cfRule type="containsBlanks" dxfId="1273" priority="264">
      <formula>LEN(TRIM(F162))=0</formula>
    </cfRule>
  </conditionalFormatting>
  <conditionalFormatting sqref="U175 U177">
    <cfRule type="containsBlanks" dxfId="1272" priority="257">
      <formula>LEN(TRIM(U175))=0</formula>
    </cfRule>
  </conditionalFormatting>
  <conditionalFormatting sqref="U182:U183">
    <cfRule type="containsBlanks" dxfId="1271" priority="256">
      <formula>LEN(TRIM(U182))=0</formula>
    </cfRule>
  </conditionalFormatting>
  <conditionalFormatting sqref="R162">
    <cfRule type="containsBlanks" dxfId="1270" priority="255">
      <formula>LEN(TRIM(R162))=0</formula>
    </cfRule>
  </conditionalFormatting>
  <conditionalFormatting sqref="AG175 AG177">
    <cfRule type="containsBlanks" dxfId="1269" priority="254">
      <formula>LEN(TRIM(AG175))=0</formula>
    </cfRule>
  </conditionalFormatting>
  <conditionalFormatting sqref="AG182:AG183">
    <cfRule type="containsBlanks" dxfId="1268" priority="253">
      <formula>LEN(TRIM(AG182))=0</formula>
    </cfRule>
  </conditionalFormatting>
  <conditionalFormatting sqref="AD162">
    <cfRule type="containsBlanks" dxfId="1267" priority="252">
      <formula>LEN(TRIM(AD162))=0</formula>
    </cfRule>
  </conditionalFormatting>
  <conditionalFormatting sqref="AS175 AS177">
    <cfRule type="containsBlanks" dxfId="1266" priority="251">
      <formula>LEN(TRIM(AS175))=0</formula>
    </cfRule>
  </conditionalFormatting>
  <conditionalFormatting sqref="AS182:AS183">
    <cfRule type="containsBlanks" dxfId="1265" priority="250">
      <formula>LEN(TRIM(AS182))=0</formula>
    </cfRule>
  </conditionalFormatting>
  <conditionalFormatting sqref="AP162">
    <cfRule type="containsBlanks" dxfId="1264" priority="249">
      <formula>LEN(TRIM(AP162))=0</formula>
    </cfRule>
  </conditionalFormatting>
  <conditionalFormatting sqref="BE175 BE177">
    <cfRule type="containsBlanks" dxfId="1263" priority="248">
      <formula>LEN(TRIM(BE175))=0</formula>
    </cfRule>
  </conditionalFormatting>
  <conditionalFormatting sqref="BE182:BE183">
    <cfRule type="containsBlanks" dxfId="1262" priority="247">
      <formula>LEN(TRIM(BE182))=0</formula>
    </cfRule>
  </conditionalFormatting>
  <conditionalFormatting sqref="BB162">
    <cfRule type="containsBlanks" dxfId="1261" priority="246">
      <formula>LEN(TRIM(BB162))=0</formula>
    </cfRule>
  </conditionalFormatting>
  <conditionalFormatting sqref="BQ175 BQ177">
    <cfRule type="containsBlanks" dxfId="1260" priority="245">
      <formula>LEN(TRIM(BQ175))=0</formula>
    </cfRule>
  </conditionalFormatting>
  <conditionalFormatting sqref="BQ182:BQ183">
    <cfRule type="containsBlanks" dxfId="1259" priority="244">
      <formula>LEN(TRIM(BQ182))=0</formula>
    </cfRule>
  </conditionalFormatting>
  <conditionalFormatting sqref="BN162">
    <cfRule type="containsBlanks" dxfId="1258" priority="243">
      <formula>LEN(TRIM(BN162))=0</formula>
    </cfRule>
  </conditionalFormatting>
  <conditionalFormatting sqref="CC175 CC177">
    <cfRule type="containsBlanks" dxfId="1257" priority="242">
      <formula>LEN(TRIM(CC175))=0</formula>
    </cfRule>
  </conditionalFormatting>
  <conditionalFormatting sqref="CC182:CC183">
    <cfRule type="containsBlanks" dxfId="1256" priority="241">
      <formula>LEN(TRIM(CC182))=0</formula>
    </cfRule>
  </conditionalFormatting>
  <conditionalFormatting sqref="BZ162">
    <cfRule type="containsBlanks" dxfId="1255" priority="240">
      <formula>LEN(TRIM(BZ162))=0</formula>
    </cfRule>
  </conditionalFormatting>
  <conditionalFormatting sqref="CO175 CO177">
    <cfRule type="containsBlanks" dxfId="1254" priority="239">
      <formula>LEN(TRIM(CO175))=0</formula>
    </cfRule>
  </conditionalFormatting>
  <conditionalFormatting sqref="CO182:CO183">
    <cfRule type="containsBlanks" dxfId="1253" priority="238">
      <formula>LEN(TRIM(CO182))=0</formula>
    </cfRule>
  </conditionalFormatting>
  <conditionalFormatting sqref="CL162">
    <cfRule type="containsBlanks" dxfId="1252" priority="237">
      <formula>LEN(TRIM(CL162))=0</formula>
    </cfRule>
  </conditionalFormatting>
  <conditionalFormatting sqref="DA175 DA177">
    <cfRule type="containsBlanks" dxfId="1251" priority="236">
      <formula>LEN(TRIM(DA175))=0</formula>
    </cfRule>
  </conditionalFormatting>
  <conditionalFormatting sqref="DA182:DA183">
    <cfRule type="containsBlanks" dxfId="1250" priority="235">
      <formula>LEN(TRIM(DA182))=0</formula>
    </cfRule>
  </conditionalFormatting>
  <conditionalFormatting sqref="CX162">
    <cfRule type="containsBlanks" dxfId="1249" priority="234">
      <formula>LEN(TRIM(CX162))=0</formula>
    </cfRule>
  </conditionalFormatting>
  <conditionalFormatting sqref="DM175 DM177">
    <cfRule type="containsBlanks" dxfId="1248" priority="233">
      <formula>LEN(TRIM(DM175))=0</formula>
    </cfRule>
  </conditionalFormatting>
  <conditionalFormatting sqref="DM182:DM183">
    <cfRule type="containsBlanks" dxfId="1247" priority="232">
      <formula>LEN(TRIM(DM182))=0</formula>
    </cfRule>
  </conditionalFormatting>
  <conditionalFormatting sqref="DJ162">
    <cfRule type="containsBlanks" dxfId="1246" priority="231">
      <formula>LEN(TRIM(DJ162))=0</formula>
    </cfRule>
  </conditionalFormatting>
  <conditionalFormatting sqref="DY175 DY177">
    <cfRule type="containsBlanks" dxfId="1245" priority="230">
      <formula>LEN(TRIM(DY175))=0</formula>
    </cfRule>
  </conditionalFormatting>
  <conditionalFormatting sqref="DY182:DY183">
    <cfRule type="containsBlanks" dxfId="1244" priority="229">
      <formula>LEN(TRIM(DY182))=0</formula>
    </cfRule>
  </conditionalFormatting>
  <conditionalFormatting sqref="DV162">
    <cfRule type="containsBlanks" dxfId="1243" priority="228">
      <formula>LEN(TRIM(DV162))=0</formula>
    </cfRule>
  </conditionalFormatting>
  <conditionalFormatting sqref="EK175 EK177">
    <cfRule type="containsBlanks" dxfId="1242" priority="227">
      <formula>LEN(TRIM(EK175))=0</formula>
    </cfRule>
  </conditionalFormatting>
  <conditionalFormatting sqref="EK182:EK183">
    <cfRule type="containsBlanks" dxfId="1241" priority="226">
      <formula>LEN(TRIM(EK182))=0</formula>
    </cfRule>
  </conditionalFormatting>
  <conditionalFormatting sqref="EH162">
    <cfRule type="containsBlanks" dxfId="1240" priority="225">
      <formula>LEN(TRIM(EH162))=0</formula>
    </cfRule>
  </conditionalFormatting>
  <conditionalFormatting sqref="EW175 EW177">
    <cfRule type="containsBlanks" dxfId="1239" priority="224">
      <formula>LEN(TRIM(EW175))=0</formula>
    </cfRule>
  </conditionalFormatting>
  <conditionalFormatting sqref="EW182:EW183">
    <cfRule type="containsBlanks" dxfId="1238" priority="223">
      <formula>LEN(TRIM(EW182))=0</formula>
    </cfRule>
  </conditionalFormatting>
  <conditionalFormatting sqref="ET162">
    <cfRule type="containsBlanks" dxfId="1237" priority="222">
      <formula>LEN(TRIM(ET162))=0</formula>
    </cfRule>
  </conditionalFormatting>
  <conditionalFormatting sqref="FI175 FI177">
    <cfRule type="containsBlanks" dxfId="1236" priority="218">
      <formula>LEN(TRIM(FI175))=0</formula>
    </cfRule>
  </conditionalFormatting>
  <conditionalFormatting sqref="FI182:FI183">
    <cfRule type="containsBlanks" dxfId="1235" priority="217">
      <formula>LEN(TRIM(FI182))=0</formula>
    </cfRule>
  </conditionalFormatting>
  <conditionalFormatting sqref="FF162">
    <cfRule type="containsBlanks" dxfId="1234" priority="216">
      <formula>LEN(TRIM(FF162))=0</formula>
    </cfRule>
  </conditionalFormatting>
  <conditionalFormatting sqref="FU175 FU177">
    <cfRule type="containsBlanks" dxfId="1233" priority="215">
      <formula>LEN(TRIM(FU175))=0</formula>
    </cfRule>
  </conditionalFormatting>
  <conditionalFormatting sqref="FU182:FU183">
    <cfRule type="containsBlanks" dxfId="1232" priority="214">
      <formula>LEN(TRIM(FU182))=0</formula>
    </cfRule>
  </conditionalFormatting>
  <conditionalFormatting sqref="FR162">
    <cfRule type="containsBlanks" dxfId="1231" priority="213">
      <formula>LEN(TRIM(FR162))=0</formula>
    </cfRule>
  </conditionalFormatting>
  <conditionalFormatting sqref="GG175 GG177">
    <cfRule type="containsBlanks" dxfId="1230" priority="212">
      <formula>LEN(TRIM(GG175))=0</formula>
    </cfRule>
  </conditionalFormatting>
  <conditionalFormatting sqref="GG182:GG183">
    <cfRule type="containsBlanks" dxfId="1229" priority="211">
      <formula>LEN(TRIM(GG182))=0</formula>
    </cfRule>
  </conditionalFormatting>
  <conditionalFormatting sqref="GD162">
    <cfRule type="containsBlanks" dxfId="1228" priority="210">
      <formula>LEN(TRIM(GD162))=0</formula>
    </cfRule>
  </conditionalFormatting>
  <conditionalFormatting sqref="GS175 GS177">
    <cfRule type="containsBlanks" dxfId="1227" priority="209">
      <formula>LEN(TRIM(GS175))=0</formula>
    </cfRule>
  </conditionalFormatting>
  <conditionalFormatting sqref="GS182:GS183">
    <cfRule type="containsBlanks" dxfId="1226" priority="208">
      <formula>LEN(TRIM(GS182))=0</formula>
    </cfRule>
  </conditionalFormatting>
  <conditionalFormatting sqref="GP162">
    <cfRule type="containsBlanks" dxfId="1225" priority="207">
      <formula>LEN(TRIM(GP162))=0</formula>
    </cfRule>
  </conditionalFormatting>
  <conditionalFormatting sqref="I136">
    <cfRule type="containsBlanks" dxfId="1224" priority="202">
      <formula>LEN(TRIM(I136))=0</formula>
    </cfRule>
  </conditionalFormatting>
  <conditionalFormatting sqref="I138">
    <cfRule type="containsBlanks" dxfId="1223" priority="201">
      <formula>LEN(TRIM(I138))=0</formula>
    </cfRule>
  </conditionalFormatting>
  <conditionalFormatting sqref="I140">
    <cfRule type="containsBlanks" dxfId="1222" priority="200">
      <formula>LEN(TRIM(I140))=0</formula>
    </cfRule>
  </conditionalFormatting>
  <conditionalFormatting sqref="I142">
    <cfRule type="containsBlanks" dxfId="1221" priority="199">
      <formula>LEN(TRIM(I142))=0</formula>
    </cfRule>
  </conditionalFormatting>
  <conditionalFormatting sqref="I144 I135:I152">
    <cfRule type="containsBlanks" dxfId="1220" priority="198">
      <formula>LEN(TRIM(I135))=0</formula>
    </cfRule>
  </conditionalFormatting>
  <conditionalFormatting sqref="U176">
    <cfRule type="containsBlanks" dxfId="1219" priority="98">
      <formula>LEN(TRIM(U176))=0</formula>
    </cfRule>
  </conditionalFormatting>
  <conditionalFormatting sqref="AG176">
    <cfRule type="containsBlanks" dxfId="1218" priority="97">
      <formula>LEN(TRIM(AG176))=0</formula>
    </cfRule>
  </conditionalFormatting>
  <conditionalFormatting sqref="AS176">
    <cfRule type="containsBlanks" dxfId="1217" priority="96">
      <formula>LEN(TRIM(AS176))=0</formula>
    </cfRule>
  </conditionalFormatting>
  <conditionalFormatting sqref="BE176">
    <cfRule type="containsBlanks" dxfId="1216" priority="95">
      <formula>LEN(TRIM(BE176))=0</formula>
    </cfRule>
  </conditionalFormatting>
  <conditionalFormatting sqref="BQ176">
    <cfRule type="containsBlanks" dxfId="1215" priority="94">
      <formula>LEN(TRIM(BQ176))=0</formula>
    </cfRule>
  </conditionalFormatting>
  <conditionalFormatting sqref="CC176">
    <cfRule type="containsBlanks" dxfId="1214" priority="93">
      <formula>LEN(TRIM(CC176))=0</formula>
    </cfRule>
  </conditionalFormatting>
  <conditionalFormatting sqref="CO176">
    <cfRule type="containsBlanks" dxfId="1213" priority="92">
      <formula>LEN(TRIM(CO176))=0</formula>
    </cfRule>
  </conditionalFormatting>
  <conditionalFormatting sqref="DA176">
    <cfRule type="containsBlanks" dxfId="1212" priority="91">
      <formula>LEN(TRIM(DA176))=0</formula>
    </cfRule>
  </conditionalFormatting>
  <conditionalFormatting sqref="DM176">
    <cfRule type="containsBlanks" dxfId="1211" priority="90">
      <formula>LEN(TRIM(DM176))=0</formula>
    </cfRule>
  </conditionalFormatting>
  <conditionalFormatting sqref="DY176">
    <cfRule type="containsBlanks" dxfId="1210" priority="89">
      <formula>LEN(TRIM(DY176))=0</formula>
    </cfRule>
  </conditionalFormatting>
  <conditionalFormatting sqref="EK176">
    <cfRule type="containsBlanks" dxfId="1209" priority="88">
      <formula>LEN(TRIM(EK176))=0</formula>
    </cfRule>
  </conditionalFormatting>
  <conditionalFormatting sqref="EW176">
    <cfRule type="containsBlanks" dxfId="1208" priority="87">
      <formula>LEN(TRIM(EW176))=0</formula>
    </cfRule>
  </conditionalFormatting>
  <conditionalFormatting sqref="FI176">
    <cfRule type="containsBlanks" dxfId="1207" priority="86">
      <formula>LEN(TRIM(FI176))=0</formula>
    </cfRule>
  </conditionalFormatting>
  <conditionalFormatting sqref="FU176">
    <cfRule type="containsBlanks" dxfId="1206" priority="85">
      <formula>LEN(TRIM(FU176))=0</formula>
    </cfRule>
  </conditionalFormatting>
  <conditionalFormatting sqref="GG176">
    <cfRule type="containsBlanks" dxfId="1205" priority="84">
      <formula>LEN(TRIM(GG176))=0</formula>
    </cfRule>
  </conditionalFormatting>
  <conditionalFormatting sqref="GS176">
    <cfRule type="containsBlanks" dxfId="1204" priority="83">
      <formula>LEN(TRIM(GS176))=0</formula>
    </cfRule>
  </conditionalFormatting>
  <conditionalFormatting sqref="GG209:GH209">
    <cfRule type="containsBlanks" dxfId="1203" priority="81">
      <formula>LEN(TRIM(GG209))=0</formula>
    </cfRule>
  </conditionalFormatting>
  <conditionalFormatting sqref="U136">
    <cfRule type="containsBlanks" dxfId="1202" priority="80">
      <formula>LEN(TRIM(U136))=0</formula>
    </cfRule>
  </conditionalFormatting>
  <conditionalFormatting sqref="U138">
    <cfRule type="containsBlanks" dxfId="1201" priority="79">
      <formula>LEN(TRIM(U138))=0</formula>
    </cfRule>
  </conditionalFormatting>
  <conditionalFormatting sqref="U140">
    <cfRule type="containsBlanks" dxfId="1200" priority="78">
      <formula>LEN(TRIM(U140))=0</formula>
    </cfRule>
  </conditionalFormatting>
  <conditionalFormatting sqref="U142">
    <cfRule type="containsBlanks" dxfId="1199" priority="77">
      <formula>LEN(TRIM(U142))=0</formula>
    </cfRule>
  </conditionalFormatting>
  <conditionalFormatting sqref="U135:U152">
    <cfRule type="containsBlanks" dxfId="1198" priority="76">
      <formula>LEN(TRIM(U135))=0</formula>
    </cfRule>
  </conditionalFormatting>
  <conditionalFormatting sqref="AG136">
    <cfRule type="containsBlanks" dxfId="1197" priority="75">
      <formula>LEN(TRIM(AG136))=0</formula>
    </cfRule>
  </conditionalFormatting>
  <conditionalFormatting sqref="AG138">
    <cfRule type="containsBlanks" dxfId="1196" priority="74">
      <formula>LEN(TRIM(AG138))=0</formula>
    </cfRule>
  </conditionalFormatting>
  <conditionalFormatting sqref="AG140">
    <cfRule type="containsBlanks" dxfId="1195" priority="73">
      <formula>LEN(TRIM(AG140))=0</formula>
    </cfRule>
  </conditionalFormatting>
  <conditionalFormatting sqref="AG142">
    <cfRule type="containsBlanks" dxfId="1194" priority="72">
      <formula>LEN(TRIM(AG142))=0</formula>
    </cfRule>
  </conditionalFormatting>
  <conditionalFormatting sqref="AG135:AG152">
    <cfRule type="containsBlanks" dxfId="1193" priority="71">
      <formula>LEN(TRIM(AG135))=0</formula>
    </cfRule>
  </conditionalFormatting>
  <conditionalFormatting sqref="AS136">
    <cfRule type="containsBlanks" dxfId="1192" priority="70">
      <formula>LEN(TRIM(AS136))=0</formula>
    </cfRule>
  </conditionalFormatting>
  <conditionalFormatting sqref="AS138">
    <cfRule type="containsBlanks" dxfId="1191" priority="69">
      <formula>LEN(TRIM(AS138))=0</formula>
    </cfRule>
  </conditionalFormatting>
  <conditionalFormatting sqref="AS140">
    <cfRule type="containsBlanks" dxfId="1190" priority="68">
      <formula>LEN(TRIM(AS140))=0</formula>
    </cfRule>
  </conditionalFormatting>
  <conditionalFormatting sqref="AS142">
    <cfRule type="containsBlanks" dxfId="1189" priority="67">
      <formula>LEN(TRIM(AS142))=0</formula>
    </cfRule>
  </conditionalFormatting>
  <conditionalFormatting sqref="AS135:AS152">
    <cfRule type="containsBlanks" dxfId="1188" priority="66">
      <formula>LEN(TRIM(AS135))=0</formula>
    </cfRule>
  </conditionalFormatting>
  <conditionalFormatting sqref="BE136">
    <cfRule type="containsBlanks" dxfId="1187" priority="65">
      <formula>LEN(TRIM(BE136))=0</formula>
    </cfRule>
  </conditionalFormatting>
  <conditionalFormatting sqref="BE138">
    <cfRule type="containsBlanks" dxfId="1186" priority="64">
      <formula>LEN(TRIM(BE138))=0</formula>
    </cfRule>
  </conditionalFormatting>
  <conditionalFormatting sqref="BE140">
    <cfRule type="containsBlanks" dxfId="1185" priority="63">
      <formula>LEN(TRIM(BE140))=0</formula>
    </cfRule>
  </conditionalFormatting>
  <conditionalFormatting sqref="BE142">
    <cfRule type="containsBlanks" dxfId="1184" priority="62">
      <formula>LEN(TRIM(BE142))=0</formula>
    </cfRule>
  </conditionalFormatting>
  <conditionalFormatting sqref="BE135:BE152">
    <cfRule type="containsBlanks" dxfId="1183" priority="61">
      <formula>LEN(TRIM(BE135))=0</formula>
    </cfRule>
  </conditionalFormatting>
  <conditionalFormatting sqref="BQ136">
    <cfRule type="containsBlanks" dxfId="1182" priority="60">
      <formula>LEN(TRIM(BQ136))=0</formula>
    </cfRule>
  </conditionalFormatting>
  <conditionalFormatting sqref="BQ138">
    <cfRule type="containsBlanks" dxfId="1181" priority="59">
      <formula>LEN(TRIM(BQ138))=0</formula>
    </cfRule>
  </conditionalFormatting>
  <conditionalFormatting sqref="BQ140">
    <cfRule type="containsBlanks" dxfId="1180" priority="58">
      <formula>LEN(TRIM(BQ140))=0</formula>
    </cfRule>
  </conditionalFormatting>
  <conditionalFormatting sqref="BQ142">
    <cfRule type="containsBlanks" dxfId="1179" priority="57">
      <formula>LEN(TRIM(BQ142))=0</formula>
    </cfRule>
  </conditionalFormatting>
  <conditionalFormatting sqref="BQ135:BQ152">
    <cfRule type="containsBlanks" dxfId="1178" priority="56">
      <formula>LEN(TRIM(BQ135))=0</formula>
    </cfRule>
  </conditionalFormatting>
  <conditionalFormatting sqref="CC136">
    <cfRule type="containsBlanks" dxfId="1177" priority="55">
      <formula>LEN(TRIM(CC136))=0</formula>
    </cfRule>
  </conditionalFormatting>
  <conditionalFormatting sqref="CC138">
    <cfRule type="containsBlanks" dxfId="1176" priority="54">
      <formula>LEN(TRIM(CC138))=0</formula>
    </cfRule>
  </conditionalFormatting>
  <conditionalFormatting sqref="CC140">
    <cfRule type="containsBlanks" dxfId="1175" priority="53">
      <formula>LEN(TRIM(CC140))=0</formula>
    </cfRule>
  </conditionalFormatting>
  <conditionalFormatting sqref="CC142">
    <cfRule type="containsBlanks" dxfId="1174" priority="52">
      <formula>LEN(TRIM(CC142))=0</formula>
    </cfRule>
  </conditionalFormatting>
  <conditionalFormatting sqref="CC135:CC152">
    <cfRule type="containsBlanks" dxfId="1173" priority="51">
      <formula>LEN(TRIM(CC135))=0</formula>
    </cfRule>
  </conditionalFormatting>
  <conditionalFormatting sqref="CO136">
    <cfRule type="containsBlanks" dxfId="1172" priority="50">
      <formula>LEN(TRIM(CO136))=0</formula>
    </cfRule>
  </conditionalFormatting>
  <conditionalFormatting sqref="CO138">
    <cfRule type="containsBlanks" dxfId="1171" priority="49">
      <formula>LEN(TRIM(CO138))=0</formula>
    </cfRule>
  </conditionalFormatting>
  <conditionalFormatting sqref="CO140">
    <cfRule type="containsBlanks" dxfId="1170" priority="48">
      <formula>LEN(TRIM(CO140))=0</formula>
    </cfRule>
  </conditionalFormatting>
  <conditionalFormatting sqref="CO142">
    <cfRule type="containsBlanks" dxfId="1169" priority="47">
      <formula>LEN(TRIM(CO142))=0</formula>
    </cfRule>
  </conditionalFormatting>
  <conditionalFormatting sqref="CO135:CO152">
    <cfRule type="containsBlanks" dxfId="1168" priority="46">
      <formula>LEN(TRIM(CO135))=0</formula>
    </cfRule>
  </conditionalFormatting>
  <conditionalFormatting sqref="DA136">
    <cfRule type="containsBlanks" dxfId="1167" priority="45">
      <formula>LEN(TRIM(DA136))=0</formula>
    </cfRule>
  </conditionalFormatting>
  <conditionalFormatting sqref="DA138">
    <cfRule type="containsBlanks" dxfId="1166" priority="44">
      <formula>LEN(TRIM(DA138))=0</formula>
    </cfRule>
  </conditionalFormatting>
  <conditionalFormatting sqref="DA140">
    <cfRule type="containsBlanks" dxfId="1165" priority="43">
      <formula>LEN(TRIM(DA140))=0</formula>
    </cfRule>
  </conditionalFormatting>
  <conditionalFormatting sqref="DA142">
    <cfRule type="containsBlanks" dxfId="1164" priority="42">
      <formula>LEN(TRIM(DA142))=0</formula>
    </cfRule>
  </conditionalFormatting>
  <conditionalFormatting sqref="DA135:DA152">
    <cfRule type="containsBlanks" dxfId="1163" priority="41">
      <formula>LEN(TRIM(DA135))=0</formula>
    </cfRule>
  </conditionalFormatting>
  <conditionalFormatting sqref="DM136">
    <cfRule type="containsBlanks" dxfId="1162" priority="40">
      <formula>LEN(TRIM(DM136))=0</formula>
    </cfRule>
  </conditionalFormatting>
  <conditionalFormatting sqref="DM138">
    <cfRule type="containsBlanks" dxfId="1161" priority="39">
      <formula>LEN(TRIM(DM138))=0</formula>
    </cfRule>
  </conditionalFormatting>
  <conditionalFormatting sqref="DM140">
    <cfRule type="containsBlanks" dxfId="1160" priority="38">
      <formula>LEN(TRIM(DM140))=0</formula>
    </cfRule>
  </conditionalFormatting>
  <conditionalFormatting sqref="DM142">
    <cfRule type="containsBlanks" dxfId="1159" priority="37">
      <formula>LEN(TRIM(DM142))=0</formula>
    </cfRule>
  </conditionalFormatting>
  <conditionalFormatting sqref="DM135:DM152">
    <cfRule type="containsBlanks" dxfId="1158" priority="36">
      <formula>LEN(TRIM(DM135))=0</formula>
    </cfRule>
  </conditionalFormatting>
  <conditionalFormatting sqref="DY136">
    <cfRule type="containsBlanks" dxfId="1157" priority="35">
      <formula>LEN(TRIM(DY136))=0</formula>
    </cfRule>
  </conditionalFormatting>
  <conditionalFormatting sqref="DY138">
    <cfRule type="containsBlanks" dxfId="1156" priority="34">
      <formula>LEN(TRIM(DY138))=0</formula>
    </cfRule>
  </conditionalFormatting>
  <conditionalFormatting sqref="DY140">
    <cfRule type="containsBlanks" dxfId="1155" priority="33">
      <formula>LEN(TRIM(DY140))=0</formula>
    </cfRule>
  </conditionalFormatting>
  <conditionalFormatting sqref="DY142">
    <cfRule type="containsBlanks" dxfId="1154" priority="32">
      <formula>LEN(TRIM(DY142))=0</formula>
    </cfRule>
  </conditionalFormatting>
  <conditionalFormatting sqref="DY135:DY152">
    <cfRule type="containsBlanks" dxfId="1153" priority="31">
      <formula>LEN(TRIM(DY135))=0</formula>
    </cfRule>
  </conditionalFormatting>
  <conditionalFormatting sqref="EK136">
    <cfRule type="containsBlanks" dxfId="1152" priority="30">
      <formula>LEN(TRIM(EK136))=0</formula>
    </cfRule>
  </conditionalFormatting>
  <conditionalFormatting sqref="EK138">
    <cfRule type="containsBlanks" dxfId="1151" priority="29">
      <formula>LEN(TRIM(EK138))=0</formula>
    </cfRule>
  </conditionalFormatting>
  <conditionalFormatting sqref="EK140">
    <cfRule type="containsBlanks" dxfId="1150" priority="28">
      <formula>LEN(TRIM(EK140))=0</formula>
    </cfRule>
  </conditionalFormatting>
  <conditionalFormatting sqref="EK142">
    <cfRule type="containsBlanks" dxfId="1149" priority="27">
      <formula>LEN(TRIM(EK142))=0</formula>
    </cfRule>
  </conditionalFormatting>
  <conditionalFormatting sqref="EK135:EK152">
    <cfRule type="containsBlanks" dxfId="1148" priority="26">
      <formula>LEN(TRIM(EK135))=0</formula>
    </cfRule>
  </conditionalFormatting>
  <conditionalFormatting sqref="EW136">
    <cfRule type="containsBlanks" dxfId="1147" priority="25">
      <formula>LEN(TRIM(EW136))=0</formula>
    </cfRule>
  </conditionalFormatting>
  <conditionalFormatting sqref="EW138">
    <cfRule type="containsBlanks" dxfId="1146" priority="24">
      <formula>LEN(TRIM(EW138))=0</formula>
    </cfRule>
  </conditionalFormatting>
  <conditionalFormatting sqref="EW140">
    <cfRule type="containsBlanks" dxfId="1145" priority="23">
      <formula>LEN(TRIM(EW140))=0</formula>
    </cfRule>
  </conditionalFormatting>
  <conditionalFormatting sqref="EW142">
    <cfRule type="containsBlanks" dxfId="1144" priority="22">
      <formula>LEN(TRIM(EW142))=0</formula>
    </cfRule>
  </conditionalFormatting>
  <conditionalFormatting sqref="EW135:EW152">
    <cfRule type="containsBlanks" dxfId="1143" priority="21">
      <formula>LEN(TRIM(EW135))=0</formula>
    </cfRule>
  </conditionalFormatting>
  <conditionalFormatting sqref="FI136">
    <cfRule type="containsBlanks" dxfId="1142" priority="20">
      <formula>LEN(TRIM(FI136))=0</formula>
    </cfRule>
  </conditionalFormatting>
  <conditionalFormatting sqref="FI138">
    <cfRule type="containsBlanks" dxfId="1141" priority="19">
      <formula>LEN(TRIM(FI138))=0</formula>
    </cfRule>
  </conditionalFormatting>
  <conditionalFormatting sqref="FI140">
    <cfRule type="containsBlanks" dxfId="1140" priority="18">
      <formula>LEN(TRIM(FI140))=0</formula>
    </cfRule>
  </conditionalFormatting>
  <conditionalFormatting sqref="FI142">
    <cfRule type="containsBlanks" dxfId="1139" priority="17">
      <formula>LEN(TRIM(FI142))=0</formula>
    </cfRule>
  </conditionalFormatting>
  <conditionalFormatting sqref="FI135:FI152">
    <cfRule type="containsBlanks" dxfId="1138" priority="16">
      <formula>LEN(TRIM(FI135))=0</formula>
    </cfRule>
  </conditionalFormatting>
  <conditionalFormatting sqref="FU136">
    <cfRule type="containsBlanks" dxfId="1137" priority="15">
      <formula>LEN(TRIM(FU136))=0</formula>
    </cfRule>
  </conditionalFormatting>
  <conditionalFormatting sqref="FU138">
    <cfRule type="containsBlanks" dxfId="1136" priority="14">
      <formula>LEN(TRIM(FU138))=0</formula>
    </cfRule>
  </conditionalFormatting>
  <conditionalFormatting sqref="FU140">
    <cfRule type="containsBlanks" dxfId="1135" priority="13">
      <formula>LEN(TRIM(FU140))=0</formula>
    </cfRule>
  </conditionalFormatting>
  <conditionalFormatting sqref="FU142">
    <cfRule type="containsBlanks" dxfId="1134" priority="12">
      <formula>LEN(TRIM(FU142))=0</formula>
    </cfRule>
  </conditionalFormatting>
  <conditionalFormatting sqref="FU135:FU152">
    <cfRule type="containsBlanks" dxfId="1133" priority="11">
      <formula>LEN(TRIM(FU135))=0</formula>
    </cfRule>
  </conditionalFormatting>
  <conditionalFormatting sqref="GG136">
    <cfRule type="containsBlanks" dxfId="1132" priority="10">
      <formula>LEN(TRIM(GG136))=0</formula>
    </cfRule>
  </conditionalFormatting>
  <conditionalFormatting sqref="GG138">
    <cfRule type="containsBlanks" dxfId="1131" priority="9">
      <formula>LEN(TRIM(GG138))=0</formula>
    </cfRule>
  </conditionalFormatting>
  <conditionalFormatting sqref="GG140">
    <cfRule type="containsBlanks" dxfId="1130" priority="8">
      <formula>LEN(TRIM(GG140))=0</formula>
    </cfRule>
  </conditionalFormatting>
  <conditionalFormatting sqref="GG142">
    <cfRule type="containsBlanks" dxfId="1129" priority="7">
      <formula>LEN(TRIM(GG142))=0</formula>
    </cfRule>
  </conditionalFormatting>
  <conditionalFormatting sqref="GG135:GG152">
    <cfRule type="containsBlanks" dxfId="1128" priority="6">
      <formula>LEN(TRIM(GG135))=0</formula>
    </cfRule>
  </conditionalFormatting>
  <conditionalFormatting sqref="GS136">
    <cfRule type="containsBlanks" dxfId="1127" priority="5">
      <formula>LEN(TRIM(GS136))=0</formula>
    </cfRule>
  </conditionalFormatting>
  <conditionalFormatting sqref="GS138">
    <cfRule type="containsBlanks" dxfId="1126" priority="4">
      <formula>LEN(TRIM(GS138))=0</formula>
    </cfRule>
  </conditionalFormatting>
  <conditionalFormatting sqref="GS140">
    <cfRule type="containsBlanks" dxfId="1125" priority="3">
      <formula>LEN(TRIM(GS140))=0</formula>
    </cfRule>
  </conditionalFormatting>
  <conditionalFormatting sqref="GS142">
    <cfRule type="containsBlanks" dxfId="1124" priority="2">
      <formula>LEN(TRIM(GS142))=0</formula>
    </cfRule>
  </conditionalFormatting>
  <conditionalFormatting sqref="GS135:GS152">
    <cfRule type="containsBlanks" dxfId="1123" priority="1">
      <formula>LEN(TRIM(GS135))=0</formula>
    </cfRule>
  </conditionalFormatting>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V33"/>
  <sheetViews>
    <sheetView showGridLines="0" topLeftCell="A10" zoomScale="145" zoomScaleNormal="145" workbookViewId="0">
      <selection activeCell="F2" sqref="F2:I2"/>
    </sheetView>
  </sheetViews>
  <sheetFormatPr defaultColWidth="8.85546875" defaultRowHeight="15"/>
  <cols>
    <col min="1" max="2" width="3.7109375" style="70" customWidth="1"/>
    <col min="3" max="3" width="11.28515625" style="70" customWidth="1"/>
    <col min="4" max="4" width="9" style="70" customWidth="1"/>
    <col min="5" max="6" width="10" style="70" customWidth="1"/>
    <col min="7" max="7" width="8.7109375" style="70" customWidth="1"/>
    <col min="8" max="8" width="7.42578125" style="70" customWidth="1"/>
    <col min="9" max="10" width="8.85546875" style="70"/>
    <col min="11" max="11" width="4" style="70" customWidth="1"/>
    <col min="12" max="12" width="9.5703125" style="70" customWidth="1"/>
    <col min="13" max="13" width="9.85546875" style="70" customWidth="1"/>
    <col min="14" max="14" width="8.85546875" style="70"/>
    <col min="15" max="15" width="10.140625" style="70" customWidth="1"/>
    <col min="16" max="16" width="9.28515625" style="70" customWidth="1"/>
    <col min="17" max="21" width="8.85546875" style="70"/>
    <col min="22" max="22" width="20.7109375" style="70" customWidth="1"/>
    <col min="23" max="16384" width="8.85546875" style="70"/>
  </cols>
  <sheetData>
    <row r="1" spans="2:22" ht="15.75" thickBot="1"/>
    <row r="2" spans="2:22" ht="15.75" thickBot="1">
      <c r="B2" s="372">
        <v>0</v>
      </c>
      <c r="C2" s="1669" t="s">
        <v>694</v>
      </c>
      <c r="D2" s="2051"/>
      <c r="E2" s="2051"/>
      <c r="F2" s="2052" t="s">
        <v>695</v>
      </c>
      <c r="G2" s="2053"/>
      <c r="H2" s="2053"/>
      <c r="I2" s="2054"/>
    </row>
    <row r="3" spans="2:22" ht="15.75" thickBot="1">
      <c r="B3" s="84"/>
      <c r="C3" s="396"/>
      <c r="D3" s="716"/>
      <c r="E3" s="716"/>
      <c r="I3" s="69"/>
    </row>
    <row r="4" spans="2:22" ht="15" customHeight="1" thickBot="1">
      <c r="B4" s="2055" t="s">
        <v>217</v>
      </c>
      <c r="C4" s="2056"/>
      <c r="D4" s="2056"/>
      <c r="E4" s="2056"/>
      <c r="F4" s="2056"/>
      <c r="G4" s="2056"/>
      <c r="H4" s="2056"/>
      <c r="I4" s="2057"/>
      <c r="J4" s="376"/>
      <c r="K4" s="2055" t="s">
        <v>218</v>
      </c>
      <c r="L4" s="2056"/>
      <c r="M4" s="2056"/>
      <c r="N4" s="2056"/>
      <c r="O4" s="2056"/>
      <c r="P4" s="2056"/>
      <c r="Q4" s="2056"/>
      <c r="R4" s="2057"/>
    </row>
    <row r="5" spans="2:22">
      <c r="B5" s="162"/>
    </row>
    <row r="6" spans="2:22" ht="15.75" thickBot="1">
      <c r="B6" s="1392" t="s">
        <v>696</v>
      </c>
      <c r="K6" s="1392" t="s">
        <v>696</v>
      </c>
    </row>
    <row r="7" spans="2:22">
      <c r="B7" s="1393">
        <v>1</v>
      </c>
      <c r="C7" s="2025" t="s">
        <v>697</v>
      </c>
      <c r="D7" s="1700"/>
      <c r="E7" s="1665"/>
      <c r="F7" s="1699"/>
      <c r="G7" s="1700"/>
      <c r="H7" s="1700"/>
      <c r="I7" s="1701"/>
      <c r="K7" s="1393">
        <v>1</v>
      </c>
      <c r="L7" s="2025" t="s">
        <v>697</v>
      </c>
      <c r="M7" s="1700"/>
      <c r="N7" s="1665"/>
      <c r="O7" s="1699"/>
      <c r="P7" s="1700"/>
      <c r="Q7" s="1700"/>
      <c r="R7" s="1701"/>
      <c r="S7" s="540"/>
    </row>
    <row r="8" spans="2:22">
      <c r="B8" s="1394"/>
      <c r="C8" s="2042" t="s">
        <v>698</v>
      </c>
      <c r="D8" s="2050"/>
      <c r="E8" s="2050"/>
      <c r="F8" s="2050"/>
      <c r="G8" s="477" t="s">
        <v>699</v>
      </c>
      <c r="H8" s="319"/>
      <c r="I8" s="876" t="s">
        <v>615</v>
      </c>
      <c r="K8" s="1394"/>
      <c r="L8" s="2042" t="s">
        <v>698</v>
      </c>
      <c r="M8" s="2050"/>
      <c r="N8" s="2050"/>
      <c r="O8" s="2050"/>
      <c r="P8" s="477" t="s">
        <v>699</v>
      </c>
      <c r="Q8" s="319"/>
      <c r="R8" s="876" t="s">
        <v>615</v>
      </c>
      <c r="S8" s="2021" t="s">
        <v>700</v>
      </c>
      <c r="T8" s="2022"/>
      <c r="U8" s="2022"/>
      <c r="V8" s="2022"/>
    </row>
    <row r="9" spans="2:22" ht="15.75" thickBot="1">
      <c r="B9" s="1394"/>
      <c r="C9" s="2031" t="s">
        <v>701</v>
      </c>
      <c r="D9" s="2032"/>
      <c r="E9" s="2032"/>
      <c r="F9" s="2032"/>
      <c r="G9" s="428" t="s">
        <v>702</v>
      </c>
      <c r="H9" s="863"/>
      <c r="I9" s="877" t="s">
        <v>703</v>
      </c>
      <c r="K9" s="1394"/>
      <c r="L9" s="2031" t="s">
        <v>701</v>
      </c>
      <c r="M9" s="2032"/>
      <c r="N9" s="2032"/>
      <c r="O9" s="2032"/>
      <c r="P9" s="428" t="s">
        <v>702</v>
      </c>
      <c r="Q9" s="863"/>
      <c r="R9" s="877" t="s">
        <v>703</v>
      </c>
      <c r="S9" s="2021"/>
      <c r="T9" s="2022"/>
      <c r="U9" s="2022"/>
      <c r="V9" s="2022"/>
    </row>
    <row r="10" spans="2:22" ht="15.75" thickBot="1">
      <c r="B10" s="1395"/>
      <c r="C10" s="1377" t="s">
        <v>704</v>
      </c>
      <c r="D10" s="1377"/>
      <c r="E10" s="1377"/>
      <c r="F10" s="400"/>
      <c r="G10" s="400"/>
      <c r="H10" s="400"/>
      <c r="I10" s="401"/>
      <c r="K10" s="1395"/>
      <c r="L10" s="1377" t="s">
        <v>704</v>
      </c>
      <c r="M10" s="1377"/>
      <c r="N10" s="1377"/>
      <c r="O10" s="400"/>
      <c r="P10" s="400"/>
      <c r="Q10" s="400"/>
      <c r="R10" s="401"/>
    </row>
    <row r="11" spans="2:22">
      <c r="B11" s="1395"/>
      <c r="C11" s="2033" t="s">
        <v>705</v>
      </c>
      <c r="D11" s="2028"/>
      <c r="E11" s="2028"/>
      <c r="F11" s="2028" t="s">
        <v>706</v>
      </c>
      <c r="G11" s="2028"/>
      <c r="H11" s="2028"/>
      <c r="I11" s="2029"/>
      <c r="K11" s="1395"/>
      <c r="L11" s="2047" t="s">
        <v>705</v>
      </c>
      <c r="M11" s="2028"/>
      <c r="N11" s="2028"/>
      <c r="O11" s="2028" t="s">
        <v>706</v>
      </c>
      <c r="P11" s="2028"/>
      <c r="Q11" s="2028"/>
      <c r="R11" s="2029"/>
    </row>
    <row r="12" spans="2:22" ht="30.6" customHeight="1">
      <c r="B12" s="1395"/>
      <c r="C12" s="1487" t="s">
        <v>707</v>
      </c>
      <c r="D12" s="610" t="s">
        <v>708</v>
      </c>
      <c r="E12" s="610"/>
      <c r="F12" s="1420" t="s">
        <v>709</v>
      </c>
      <c r="G12" s="610" t="s">
        <v>710</v>
      </c>
      <c r="H12" s="645"/>
      <c r="I12" s="1496" t="s">
        <v>606</v>
      </c>
      <c r="K12" s="1395"/>
      <c r="L12" s="1494" t="s">
        <v>707</v>
      </c>
      <c r="M12" s="610" t="s">
        <v>708</v>
      </c>
      <c r="N12" s="477"/>
      <c r="O12" s="1420" t="s">
        <v>709</v>
      </c>
      <c r="P12" s="610" t="s">
        <v>710</v>
      </c>
      <c r="Q12" s="645"/>
      <c r="R12" s="1496" t="s">
        <v>606</v>
      </c>
    </row>
    <row r="13" spans="2:22" ht="15.75" thickBot="1">
      <c r="B13" s="1395"/>
      <c r="C13" s="1004" t="s">
        <v>618</v>
      </c>
      <c r="D13" s="342" t="s">
        <v>618</v>
      </c>
      <c r="E13" s="342"/>
      <c r="F13" s="342" t="s">
        <v>711</v>
      </c>
      <c r="G13" s="342" t="s">
        <v>711</v>
      </c>
      <c r="H13" s="342" t="s">
        <v>711</v>
      </c>
      <c r="I13" s="847" t="s">
        <v>711</v>
      </c>
      <c r="K13" s="1395"/>
      <c r="L13" s="1495" t="s">
        <v>618</v>
      </c>
      <c r="M13" s="342" t="s">
        <v>618</v>
      </c>
      <c r="N13" s="342"/>
      <c r="O13" s="342" t="s">
        <v>711</v>
      </c>
      <c r="P13" s="342" t="s">
        <v>711</v>
      </c>
      <c r="Q13" s="342" t="s">
        <v>711</v>
      </c>
      <c r="R13" s="847" t="s">
        <v>711</v>
      </c>
    </row>
    <row r="14" spans="2:22" ht="15.6" customHeight="1" thickBot="1">
      <c r="B14" s="1395"/>
      <c r="C14" s="1396" t="e">
        <f>'0.5. Energia i koszty'!G156*0.0036</f>
        <v>#DIV/0!</v>
      </c>
      <c r="D14" s="992">
        <f>'0.5. Energia i koszty'!G159*0.0036</f>
        <v>0</v>
      </c>
      <c r="E14" s="992"/>
      <c r="F14" s="992" t="e">
        <f>0.001*C14*H9</f>
        <v>#DIV/0!</v>
      </c>
      <c r="G14" s="992"/>
      <c r="H14" s="1378"/>
      <c r="I14" s="1397" t="e">
        <f>F14+G14</f>
        <v>#DIV/0!</v>
      </c>
      <c r="K14" s="1395"/>
      <c r="L14" s="1396" t="e">
        <f>'0.5. Energia i koszty'!GQ156*0.0036</f>
        <v>#DIV/0!</v>
      </c>
      <c r="M14" s="992">
        <f>'0.5. Energia i koszty'!GQ159*0.0036</f>
        <v>0</v>
      </c>
      <c r="N14" s="992"/>
      <c r="O14" s="992" t="e">
        <f>0.001*L14*Q9</f>
        <v>#DIV/0!</v>
      </c>
      <c r="P14" s="992"/>
      <c r="Q14" s="1378"/>
      <c r="R14" s="1397" t="e">
        <f>O14+P14</f>
        <v>#DIV/0!</v>
      </c>
    </row>
    <row r="15" spans="2:22" ht="15.6" customHeight="1">
      <c r="B15" s="1395"/>
      <c r="C15" s="2034"/>
      <c r="D15" s="2035"/>
      <c r="E15" s="2036"/>
      <c r="F15" s="2030" t="s">
        <v>712</v>
      </c>
      <c r="G15" s="2028"/>
      <c r="H15" s="2028"/>
      <c r="I15" s="2029"/>
      <c r="K15" s="1395"/>
      <c r="L15" s="2034"/>
      <c r="M15" s="2035"/>
      <c r="N15" s="2036"/>
      <c r="O15" s="2030" t="s">
        <v>712</v>
      </c>
      <c r="P15" s="2028"/>
      <c r="Q15" s="2028"/>
      <c r="R15" s="2029"/>
    </row>
    <row r="16" spans="2:22" ht="15.6" customHeight="1" thickBot="1">
      <c r="B16" s="1401"/>
      <c r="C16" s="2037"/>
      <c r="D16" s="2038"/>
      <c r="E16" s="2039"/>
      <c r="F16" s="1351" t="e">
        <f>F14</f>
        <v>#DIV/0!</v>
      </c>
      <c r="G16" s="1351">
        <f t="shared" ref="G16:H16" si="0">G14</f>
        <v>0</v>
      </c>
      <c r="H16" s="1351">
        <f t="shared" si="0"/>
        <v>0</v>
      </c>
      <c r="I16" s="864" t="e">
        <f>I14</f>
        <v>#DIV/0!</v>
      </c>
      <c r="K16" s="1401"/>
      <c r="L16" s="2037"/>
      <c r="M16" s="2038"/>
      <c r="N16" s="2039"/>
      <c r="O16" s="1351" t="e">
        <f>O14</f>
        <v>#DIV/0!</v>
      </c>
      <c r="P16" s="863">
        <f>P14</f>
        <v>0</v>
      </c>
      <c r="Q16" s="863">
        <f>Q14</f>
        <v>0</v>
      </c>
      <c r="R16" s="864" t="e">
        <f>R14</f>
        <v>#DIV/0!</v>
      </c>
    </row>
    <row r="17" spans="1:18" ht="15.6" customHeight="1">
      <c r="B17" s="111"/>
      <c r="C17" s="1404"/>
      <c r="D17" s="84"/>
      <c r="E17" s="1405"/>
      <c r="F17" s="1406"/>
      <c r="G17" s="84"/>
      <c r="H17" s="1406"/>
      <c r="I17" s="84"/>
    </row>
    <row r="18" spans="1:18" ht="14.65" customHeight="1" thickBot="1">
      <c r="B18" s="1392" t="s">
        <v>713</v>
      </c>
      <c r="C18" s="124"/>
      <c r="D18" s="84"/>
      <c r="E18" s="84"/>
      <c r="F18" s="84"/>
      <c r="G18" s="84"/>
      <c r="H18" s="84"/>
      <c r="I18" s="69"/>
      <c r="K18" s="1392" t="s">
        <v>713</v>
      </c>
      <c r="L18" s="124"/>
      <c r="M18" s="84"/>
      <c r="N18" s="84"/>
      <c r="O18" s="84"/>
      <c r="P18" s="84"/>
      <c r="Q18" s="84"/>
      <c r="R18" s="69"/>
    </row>
    <row r="19" spans="1:18">
      <c r="B19" s="1393">
        <v>2</v>
      </c>
      <c r="C19" s="2025" t="s">
        <v>714</v>
      </c>
      <c r="D19" s="2026"/>
      <c r="E19" s="2027"/>
      <c r="F19" s="1699" t="s">
        <v>120</v>
      </c>
      <c r="G19" s="1700"/>
      <c r="H19" s="1700"/>
      <c r="I19" s="1701"/>
      <c r="K19" s="1393">
        <v>2</v>
      </c>
      <c r="L19" s="2025" t="s">
        <v>714</v>
      </c>
      <c r="M19" s="2026"/>
      <c r="N19" s="2027"/>
      <c r="O19" s="1699" t="s">
        <v>120</v>
      </c>
      <c r="P19" s="1700"/>
      <c r="Q19" s="1700"/>
      <c r="R19" s="1701"/>
    </row>
    <row r="20" spans="1:18" ht="15.75" thickBot="1">
      <c r="B20" s="1394"/>
      <c r="C20" s="2031" t="s">
        <v>701</v>
      </c>
      <c r="D20" s="2032"/>
      <c r="E20" s="2032"/>
      <c r="F20" s="2032"/>
      <c r="G20" s="428" t="s">
        <v>702</v>
      </c>
      <c r="H20" s="863">
        <v>745</v>
      </c>
      <c r="I20" s="877" t="s">
        <v>715</v>
      </c>
      <c r="K20" s="1394"/>
      <c r="L20" s="2031" t="s">
        <v>701</v>
      </c>
      <c r="M20" s="2032"/>
      <c r="N20" s="2032"/>
      <c r="O20" s="2032"/>
      <c r="P20" s="428" t="s">
        <v>702</v>
      </c>
      <c r="Q20" s="863">
        <v>745</v>
      </c>
      <c r="R20" s="877" t="s">
        <v>715</v>
      </c>
    </row>
    <row r="21" spans="1:18" ht="7.5" customHeight="1" thickBot="1">
      <c r="B21" s="1395"/>
      <c r="C21" s="111"/>
      <c r="D21" s="69"/>
      <c r="E21" s="69"/>
      <c r="F21" s="69"/>
      <c r="G21" s="69"/>
      <c r="H21" s="69"/>
      <c r="I21" s="409"/>
      <c r="K21" s="1395"/>
      <c r="L21" s="111"/>
      <c r="M21" s="69"/>
      <c r="N21" s="69"/>
      <c r="O21" s="69"/>
      <c r="P21" s="69"/>
      <c r="Q21" s="69"/>
      <c r="R21" s="409"/>
    </row>
    <row r="22" spans="1:18" ht="15.75" thickBot="1">
      <c r="B22" s="1395"/>
      <c r="C22" s="1377" t="s">
        <v>704</v>
      </c>
      <c r="D22" s="1377"/>
      <c r="E22" s="1377"/>
      <c r="F22" s="400"/>
      <c r="G22" s="400"/>
      <c r="H22" s="400"/>
      <c r="I22" s="401"/>
      <c r="K22" s="1395"/>
      <c r="L22" s="1377" t="s">
        <v>704</v>
      </c>
      <c r="M22" s="1377"/>
      <c r="N22" s="1377"/>
      <c r="O22" s="400"/>
      <c r="P22" s="400"/>
      <c r="Q22" s="400"/>
      <c r="R22" s="401"/>
    </row>
    <row r="23" spans="1:18">
      <c r="B23" s="1395"/>
      <c r="C23" s="2033" t="s">
        <v>705</v>
      </c>
      <c r="D23" s="2028"/>
      <c r="E23" s="2028"/>
      <c r="F23" s="2028" t="s">
        <v>706</v>
      </c>
      <c r="G23" s="2028"/>
      <c r="H23" s="2028"/>
      <c r="I23" s="2029"/>
      <c r="K23" s="1395"/>
      <c r="L23" s="2047" t="s">
        <v>705</v>
      </c>
      <c r="M23" s="2028"/>
      <c r="N23" s="2028"/>
      <c r="O23" s="2028" t="s">
        <v>706</v>
      </c>
      <c r="P23" s="2028"/>
      <c r="Q23" s="2028"/>
      <c r="R23" s="2029"/>
    </row>
    <row r="24" spans="1:18" ht="35.25" customHeight="1">
      <c r="B24" s="1395"/>
      <c r="C24" s="1487" t="s">
        <v>707</v>
      </c>
      <c r="D24" s="610" t="s">
        <v>708</v>
      </c>
      <c r="E24" s="610"/>
      <c r="F24" s="1420" t="s">
        <v>709</v>
      </c>
      <c r="G24" s="610" t="s">
        <v>710</v>
      </c>
      <c r="H24" s="645"/>
      <c r="I24" s="1496" t="s">
        <v>606</v>
      </c>
      <c r="K24" s="1395"/>
      <c r="L24" s="1494" t="s">
        <v>707</v>
      </c>
      <c r="M24" s="610" t="s">
        <v>708</v>
      </c>
      <c r="N24" s="477"/>
      <c r="O24" s="1420" t="s">
        <v>709</v>
      </c>
      <c r="P24" s="610" t="s">
        <v>710</v>
      </c>
      <c r="Q24" s="645"/>
      <c r="R24" s="1496" t="s">
        <v>606</v>
      </c>
    </row>
    <row r="25" spans="1:18" ht="15.75" thickBot="1">
      <c r="B25" s="1395"/>
      <c r="C25" s="1004" t="s">
        <v>302</v>
      </c>
      <c r="D25" s="342" t="s">
        <v>302</v>
      </c>
      <c r="E25" s="342" t="s">
        <v>302</v>
      </c>
      <c r="F25" s="342" t="s">
        <v>711</v>
      </c>
      <c r="G25" s="342" t="s">
        <v>711</v>
      </c>
      <c r="H25" s="342" t="s">
        <v>711</v>
      </c>
      <c r="I25" s="847" t="s">
        <v>711</v>
      </c>
      <c r="K25" s="1395"/>
      <c r="L25" s="1004" t="s">
        <v>302</v>
      </c>
      <c r="M25" s="342" t="s">
        <v>302</v>
      </c>
      <c r="N25" s="342" t="s">
        <v>302</v>
      </c>
      <c r="O25" s="342" t="s">
        <v>711</v>
      </c>
      <c r="P25" s="342" t="s">
        <v>711</v>
      </c>
      <c r="Q25" s="342" t="s">
        <v>711</v>
      </c>
      <c r="R25" s="847" t="s">
        <v>711</v>
      </c>
    </row>
    <row r="26" spans="1:18" ht="15.75" thickBot="1">
      <c r="B26" s="1395"/>
      <c r="C26" s="1488" t="e">
        <f>'0.5. Energia i koszty'!G157</f>
        <v>#DIV/0!</v>
      </c>
      <c r="D26" s="318">
        <f>'0.5. Energia i koszty'!G158</f>
        <v>0</v>
      </c>
      <c r="E26" s="318"/>
      <c r="F26" s="1492" t="e">
        <f>0.000001*H20*C26</f>
        <v>#DIV/0!</v>
      </c>
      <c r="G26" s="1492">
        <f>0.000001*H20*D26</f>
        <v>0</v>
      </c>
      <c r="H26" s="1493"/>
      <c r="I26" s="1497" t="e">
        <f>F26+G26</f>
        <v>#DIV/0!</v>
      </c>
      <c r="K26" s="1395"/>
      <c r="L26" s="1488" t="e">
        <f>'0.5. Energia i koszty'!GQ157</f>
        <v>#DIV/0!</v>
      </c>
      <c r="M26" s="318">
        <f>'0.5. Energia i koszty'!GQ158</f>
        <v>0</v>
      </c>
      <c r="N26" s="318" t="e">
        <f>L26-M26</f>
        <v>#DIV/0!</v>
      </c>
      <c r="O26" s="992" t="e">
        <f>0.000001*Q20*L26</f>
        <v>#DIV/0!</v>
      </c>
      <c r="P26" s="992">
        <f>0.000001*Q20*M26</f>
        <v>0</v>
      </c>
      <c r="Q26" s="1378"/>
      <c r="R26" s="1397" t="e">
        <f>O26+P26</f>
        <v>#DIV/0!</v>
      </c>
    </row>
    <row r="27" spans="1:18">
      <c r="B27" s="1395"/>
      <c r="C27" s="1398"/>
      <c r="D27" s="1399"/>
      <c r="E27" s="1400"/>
      <c r="F27" s="2030" t="s">
        <v>712</v>
      </c>
      <c r="G27" s="2028"/>
      <c r="H27" s="2028"/>
      <c r="I27" s="2029"/>
      <c r="K27" s="1395"/>
      <c r="L27" s="1398"/>
      <c r="M27" s="1399"/>
      <c r="N27" s="1400"/>
      <c r="O27" s="2030" t="s">
        <v>712</v>
      </c>
      <c r="P27" s="2028"/>
      <c r="Q27" s="2028"/>
      <c r="R27" s="2029"/>
    </row>
    <row r="28" spans="1:18" ht="15.75" thickBot="1">
      <c r="B28" s="1401"/>
      <c r="C28" s="1402"/>
      <c r="D28" s="1403"/>
      <c r="E28" s="1407"/>
      <c r="F28" s="1489" t="e">
        <f>F26</f>
        <v>#DIV/0!</v>
      </c>
      <c r="G28" s="863">
        <f t="shared" ref="G28:H28" si="1">G26</f>
        <v>0</v>
      </c>
      <c r="H28" s="1351">
        <f t="shared" si="1"/>
        <v>0</v>
      </c>
      <c r="I28" s="1490" t="e">
        <f>I26</f>
        <v>#DIV/0!</v>
      </c>
      <c r="K28" s="1401"/>
      <c r="L28" s="1402"/>
      <c r="M28" s="1403"/>
      <c r="N28" s="1407"/>
      <c r="O28" s="1491" t="e">
        <f>O26</f>
        <v>#DIV/0!</v>
      </c>
      <c r="P28" s="228">
        <f t="shared" ref="P28:Q28" si="2">P26</f>
        <v>0</v>
      </c>
      <c r="Q28" s="228">
        <f t="shared" si="2"/>
        <v>0</v>
      </c>
      <c r="R28" s="1490" t="e">
        <f>R26</f>
        <v>#DIV/0!</v>
      </c>
    </row>
    <row r="29" spans="1:18" ht="15.75" thickBot="1">
      <c r="B29" s="111"/>
      <c r="C29" s="1404"/>
      <c r="D29" s="1405"/>
      <c r="E29" s="1405"/>
      <c r="F29" s="1406"/>
      <c r="G29" s="1406"/>
      <c r="H29" s="1406"/>
      <c r="I29" s="1406"/>
    </row>
    <row r="30" spans="1:18" ht="15.75" thickBot="1">
      <c r="B30" s="372">
        <v>3</v>
      </c>
      <c r="C30" s="1498" t="s">
        <v>606</v>
      </c>
      <c r="D30" s="1498"/>
      <c r="E30" s="1498"/>
      <c r="F30" s="1499"/>
      <c r="G30" s="2023" t="e">
        <f>I28+I16</f>
        <v>#DIV/0!</v>
      </c>
      <c r="H30" s="2024"/>
      <c r="I30" s="795" t="s">
        <v>711</v>
      </c>
      <c r="K30" s="316">
        <v>3</v>
      </c>
      <c r="L30" s="2048" t="s">
        <v>606</v>
      </c>
      <c r="M30" s="2025"/>
      <c r="N30" s="2025"/>
      <c r="O30" s="2049"/>
      <c r="P30" s="1869" t="e">
        <f>R28+R16</f>
        <v>#DIV/0!</v>
      </c>
      <c r="Q30" s="1869"/>
      <c r="R30" s="845" t="s">
        <v>711</v>
      </c>
    </row>
    <row r="31" spans="1:18">
      <c r="A31"/>
      <c r="B31"/>
      <c r="C31"/>
      <c r="D31"/>
      <c r="E31"/>
      <c r="F31"/>
      <c r="G31"/>
      <c r="H31"/>
      <c r="I31"/>
      <c r="K31" s="184">
        <v>4</v>
      </c>
      <c r="L31" s="2040" t="s">
        <v>388</v>
      </c>
      <c r="M31" s="2041"/>
      <c r="N31" s="2041"/>
      <c r="O31" s="2042"/>
      <c r="P31" s="1866" t="e">
        <f>G30-P30</f>
        <v>#DIV/0!</v>
      </c>
      <c r="Q31" s="1866"/>
      <c r="R31" s="1020" t="s">
        <v>711</v>
      </c>
    </row>
    <row r="32" spans="1:18">
      <c r="A32"/>
      <c r="B32"/>
      <c r="C32"/>
      <c r="D32"/>
      <c r="E32"/>
      <c r="F32"/>
      <c r="G32"/>
      <c r="H32"/>
      <c r="I32"/>
      <c r="K32" s="184">
        <v>5</v>
      </c>
      <c r="L32" s="2040" t="s">
        <v>716</v>
      </c>
      <c r="M32" s="2041"/>
      <c r="N32" s="2041"/>
      <c r="O32" s="2042"/>
      <c r="P32" s="1866">
        <f>'0.5. Energia i koszty'!GS209</f>
        <v>0</v>
      </c>
      <c r="Q32" s="1866"/>
      <c r="R32" s="846" t="s">
        <v>382</v>
      </c>
    </row>
    <row r="33" spans="11:18" ht="15.75" thickBot="1">
      <c r="K33" s="305">
        <v>6</v>
      </c>
      <c r="L33" s="2043" t="s">
        <v>717</v>
      </c>
      <c r="M33" s="2044"/>
      <c r="N33" s="2044"/>
      <c r="O33" s="2031"/>
      <c r="P33" s="2045">
        <f>IFERROR(P32/P31,)</f>
        <v>0</v>
      </c>
      <c r="Q33" s="2046"/>
      <c r="R33" s="847" t="s">
        <v>718</v>
      </c>
    </row>
  </sheetData>
  <mergeCells count="42">
    <mergeCell ref="O7:R7"/>
    <mergeCell ref="L8:O8"/>
    <mergeCell ref="L9:O9"/>
    <mergeCell ref="L11:N11"/>
    <mergeCell ref="C2:E2"/>
    <mergeCell ref="C11:E11"/>
    <mergeCell ref="F2:I2"/>
    <mergeCell ref="F7:I7"/>
    <mergeCell ref="C8:F8"/>
    <mergeCell ref="C9:F9"/>
    <mergeCell ref="C7:E7"/>
    <mergeCell ref="L7:N7"/>
    <mergeCell ref="K4:R4"/>
    <mergeCell ref="B4:I4"/>
    <mergeCell ref="O11:R11"/>
    <mergeCell ref="F11:I11"/>
    <mergeCell ref="L32:O32"/>
    <mergeCell ref="P32:Q32"/>
    <mergeCell ref="L33:O33"/>
    <mergeCell ref="P33:Q33"/>
    <mergeCell ref="L20:O20"/>
    <mergeCell ref="L23:N23"/>
    <mergeCell ref="O23:R23"/>
    <mergeCell ref="O27:R27"/>
    <mergeCell ref="P31:Q31"/>
    <mergeCell ref="L30:O30"/>
    <mergeCell ref="L31:O31"/>
    <mergeCell ref="S8:V9"/>
    <mergeCell ref="G30:H30"/>
    <mergeCell ref="P30:Q30"/>
    <mergeCell ref="C19:E19"/>
    <mergeCell ref="F23:I23"/>
    <mergeCell ref="F27:I27"/>
    <mergeCell ref="F19:I19"/>
    <mergeCell ref="C20:F20"/>
    <mergeCell ref="C23:E23"/>
    <mergeCell ref="L15:N16"/>
    <mergeCell ref="O15:R15"/>
    <mergeCell ref="L19:N19"/>
    <mergeCell ref="O19:R19"/>
    <mergeCell ref="C15:E16"/>
    <mergeCell ref="F15:I15"/>
  </mergeCells>
  <conditionalFormatting sqref="F7:H7">
    <cfRule type="containsBlanks" dxfId="1122" priority="5">
      <formula>LEN(TRIM(F7))=0</formula>
    </cfRule>
  </conditionalFormatting>
  <conditionalFormatting sqref="F2:H2 H20 Q20 C26:H26 L26:Q26">
    <cfRule type="containsBlanks" dxfId="1121" priority="4">
      <formula>LEN(TRIM(C2))=0</formula>
    </cfRule>
  </conditionalFormatting>
  <conditionalFormatting sqref="F19:H19 L14:R14">
    <cfRule type="containsBlanks" dxfId="1120" priority="3">
      <formula>LEN(TRIM(F14))=0</formula>
    </cfRule>
  </conditionalFormatting>
  <conditionalFormatting sqref="O7:Q7 C14:H14">
    <cfRule type="containsBlanks" dxfId="1119" priority="2">
      <formula>LEN(TRIM(C7))=0</formula>
    </cfRule>
  </conditionalFormatting>
  <conditionalFormatting sqref="O19:Q19 Q8:Q9 H8:H9">
    <cfRule type="containsBlanks" dxfId="1118" priority="1">
      <formula>LEN(TRIM(H8))=0</formula>
    </cfRule>
  </conditionalFormatting>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Equation.3" shapeId="16391" r:id="rId4">
          <objectPr defaultSize="0" autoPict="0" r:id="rId5">
            <anchor moveWithCells="1" sizeWithCells="1">
              <from>
                <xdr:col>2</xdr:col>
                <xdr:colOff>0</xdr:colOff>
                <xdr:row>7</xdr:row>
                <xdr:rowOff>0</xdr:rowOff>
              </from>
              <to>
                <xdr:col>3</xdr:col>
                <xdr:colOff>552450</xdr:colOff>
                <xdr:row>7</xdr:row>
                <xdr:rowOff>0</xdr:rowOff>
              </to>
            </anchor>
          </objectPr>
        </oleObject>
      </mc:Choice>
      <mc:Fallback>
        <oleObject progId="Equation.3" shapeId="16391" r:id="rId4"/>
      </mc:Fallback>
    </mc:AlternateContent>
    <mc:AlternateContent xmlns:mc="http://schemas.openxmlformats.org/markup-compatibility/2006">
      <mc:Choice Requires="x14">
        <oleObject progId="Equation.3" shapeId="16392" r:id="rId6">
          <objectPr defaultSize="0" autoPict="0" r:id="rId7">
            <anchor moveWithCells="1" sizeWithCells="1">
              <from>
                <xdr:col>2</xdr:col>
                <xdr:colOff>95250</xdr:colOff>
                <xdr:row>7</xdr:row>
                <xdr:rowOff>0</xdr:rowOff>
              </from>
              <to>
                <xdr:col>3</xdr:col>
                <xdr:colOff>609600</xdr:colOff>
                <xdr:row>7</xdr:row>
                <xdr:rowOff>0</xdr:rowOff>
              </to>
            </anchor>
          </objectPr>
        </oleObject>
      </mc:Choice>
      <mc:Fallback>
        <oleObject progId="Equation.3" shapeId="16392" r:id="rId6"/>
      </mc:Fallback>
    </mc:AlternateContent>
    <mc:AlternateContent xmlns:mc="http://schemas.openxmlformats.org/markup-compatibility/2006">
      <mc:Choice Requires="x14">
        <oleObject progId="Equation.3" shapeId="16398" r:id="rId8">
          <objectPr defaultSize="0" autoPict="0" r:id="rId5">
            <anchor moveWithCells="1" sizeWithCells="1">
              <from>
                <xdr:col>2</xdr:col>
                <xdr:colOff>0</xdr:colOff>
                <xdr:row>19</xdr:row>
                <xdr:rowOff>0</xdr:rowOff>
              </from>
              <to>
                <xdr:col>3</xdr:col>
                <xdr:colOff>552450</xdr:colOff>
                <xdr:row>19</xdr:row>
                <xdr:rowOff>0</xdr:rowOff>
              </to>
            </anchor>
          </objectPr>
        </oleObject>
      </mc:Choice>
      <mc:Fallback>
        <oleObject progId="Equation.3" shapeId="16398" r:id="rId8"/>
      </mc:Fallback>
    </mc:AlternateContent>
    <mc:AlternateContent xmlns:mc="http://schemas.openxmlformats.org/markup-compatibility/2006">
      <mc:Choice Requires="x14">
        <oleObject progId="Equation.3" shapeId="16399" r:id="rId9">
          <objectPr defaultSize="0" autoPict="0" r:id="rId7">
            <anchor moveWithCells="1" sizeWithCells="1">
              <from>
                <xdr:col>2</xdr:col>
                <xdr:colOff>95250</xdr:colOff>
                <xdr:row>19</xdr:row>
                <xdr:rowOff>0</xdr:rowOff>
              </from>
              <to>
                <xdr:col>3</xdr:col>
                <xdr:colOff>609600</xdr:colOff>
                <xdr:row>19</xdr:row>
                <xdr:rowOff>0</xdr:rowOff>
              </to>
            </anchor>
          </objectPr>
        </oleObject>
      </mc:Choice>
      <mc:Fallback>
        <oleObject progId="Equation.3" shapeId="16399" r:id="rId9"/>
      </mc:Fallback>
    </mc:AlternateContent>
    <mc:AlternateContent xmlns:mc="http://schemas.openxmlformats.org/markup-compatibility/2006">
      <mc:Choice Requires="x14">
        <oleObject progId="Equation.3" shapeId="16400" r:id="rId10">
          <objectPr defaultSize="0" autoPict="0" r:id="rId5">
            <anchor moveWithCells="1" sizeWithCells="1">
              <from>
                <xdr:col>11</xdr:col>
                <xdr:colOff>0</xdr:colOff>
                <xdr:row>7</xdr:row>
                <xdr:rowOff>0</xdr:rowOff>
              </from>
              <to>
                <xdr:col>12</xdr:col>
                <xdr:colOff>552450</xdr:colOff>
                <xdr:row>7</xdr:row>
                <xdr:rowOff>0</xdr:rowOff>
              </to>
            </anchor>
          </objectPr>
        </oleObject>
      </mc:Choice>
      <mc:Fallback>
        <oleObject progId="Equation.3" shapeId="16400" r:id="rId10"/>
      </mc:Fallback>
    </mc:AlternateContent>
    <mc:AlternateContent xmlns:mc="http://schemas.openxmlformats.org/markup-compatibility/2006">
      <mc:Choice Requires="x14">
        <oleObject progId="Equation.3" shapeId="16401" r:id="rId11">
          <objectPr defaultSize="0" autoPict="0" r:id="rId7">
            <anchor moveWithCells="1" sizeWithCells="1">
              <from>
                <xdr:col>11</xdr:col>
                <xdr:colOff>95250</xdr:colOff>
                <xdr:row>7</xdr:row>
                <xdr:rowOff>0</xdr:rowOff>
              </from>
              <to>
                <xdr:col>12</xdr:col>
                <xdr:colOff>609600</xdr:colOff>
                <xdr:row>7</xdr:row>
                <xdr:rowOff>0</xdr:rowOff>
              </to>
            </anchor>
          </objectPr>
        </oleObject>
      </mc:Choice>
      <mc:Fallback>
        <oleObject progId="Equation.3" shapeId="16401" r:id="rId11"/>
      </mc:Fallback>
    </mc:AlternateContent>
    <mc:AlternateContent xmlns:mc="http://schemas.openxmlformats.org/markup-compatibility/2006">
      <mc:Choice Requires="x14">
        <oleObject progId="Equation.3" shapeId="16402" r:id="rId12">
          <objectPr defaultSize="0" autoPict="0" r:id="rId5">
            <anchor moveWithCells="1" sizeWithCells="1">
              <from>
                <xdr:col>11</xdr:col>
                <xdr:colOff>0</xdr:colOff>
                <xdr:row>19</xdr:row>
                <xdr:rowOff>0</xdr:rowOff>
              </from>
              <to>
                <xdr:col>12</xdr:col>
                <xdr:colOff>552450</xdr:colOff>
                <xdr:row>19</xdr:row>
                <xdr:rowOff>0</xdr:rowOff>
              </to>
            </anchor>
          </objectPr>
        </oleObject>
      </mc:Choice>
      <mc:Fallback>
        <oleObject progId="Equation.3" shapeId="16402" r:id="rId12"/>
      </mc:Fallback>
    </mc:AlternateContent>
    <mc:AlternateContent xmlns:mc="http://schemas.openxmlformats.org/markup-compatibility/2006">
      <mc:Choice Requires="x14">
        <oleObject progId="Equation.3" shapeId="16403" r:id="rId13">
          <objectPr defaultSize="0" autoPict="0" r:id="rId7">
            <anchor moveWithCells="1" sizeWithCells="1">
              <from>
                <xdr:col>11</xdr:col>
                <xdr:colOff>95250</xdr:colOff>
                <xdr:row>19</xdr:row>
                <xdr:rowOff>0</xdr:rowOff>
              </from>
              <to>
                <xdr:col>12</xdr:col>
                <xdr:colOff>609600</xdr:colOff>
                <xdr:row>19</xdr:row>
                <xdr:rowOff>0</xdr:rowOff>
              </to>
            </anchor>
          </objectPr>
        </oleObject>
      </mc:Choice>
      <mc:Fallback>
        <oleObject progId="Equation.3" shapeId="16403" r:id="rId13"/>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2:P85"/>
  <sheetViews>
    <sheetView showGridLines="0" zoomScale="130" zoomScaleNormal="130" workbookViewId="0">
      <selection activeCell="C71" sqref="C71:D71"/>
    </sheetView>
  </sheetViews>
  <sheetFormatPr defaultRowHeight="15"/>
  <cols>
    <col min="1" max="1" width="3.85546875" customWidth="1"/>
    <col min="2" max="2" width="7.7109375" style="70" customWidth="1"/>
    <col min="3" max="3" width="48.28515625" customWidth="1"/>
    <col min="4" max="4" width="28" customWidth="1"/>
    <col min="5" max="5" width="8.28515625" customWidth="1"/>
    <col min="6" max="6" width="8" customWidth="1"/>
    <col min="7" max="7" width="6.7109375" customWidth="1"/>
    <col min="8" max="8" width="1.42578125" customWidth="1"/>
  </cols>
  <sheetData>
    <row r="2" spans="1:16">
      <c r="B2" s="1314" t="s">
        <v>719</v>
      </c>
      <c r="C2" s="2"/>
      <c r="D2" s="2"/>
      <c r="E2" s="2"/>
      <c r="F2" s="2"/>
      <c r="G2" s="2"/>
      <c r="H2" s="2"/>
    </row>
    <row r="3" spans="1:16" ht="4.5" customHeight="1" thickBot="1">
      <c r="B3" s="1314"/>
      <c r="C3" s="2"/>
      <c r="D3" s="2"/>
      <c r="E3" s="2"/>
      <c r="F3" s="2"/>
      <c r="G3" s="2"/>
      <c r="H3" s="2"/>
    </row>
    <row r="4" spans="1:16">
      <c r="B4" s="1611" t="s">
        <v>79</v>
      </c>
      <c r="C4" s="1642" t="s">
        <v>720</v>
      </c>
      <c r="D4" s="2094" t="s">
        <v>721</v>
      </c>
      <c r="E4" s="2096" t="s">
        <v>722</v>
      </c>
      <c r="F4" s="2097"/>
      <c r="G4" s="2086" t="s">
        <v>666</v>
      </c>
    </row>
    <row r="5" spans="1:16" ht="15.75" thickBot="1">
      <c r="A5" s="4"/>
      <c r="B5" s="1612"/>
      <c r="C5" s="2093"/>
      <c r="D5" s="2095"/>
      <c r="E5" s="1518" t="s">
        <v>723</v>
      </c>
      <c r="F5" s="1519" t="s">
        <v>724</v>
      </c>
      <c r="G5" s="2087"/>
      <c r="H5" s="40"/>
      <c r="I5" s="50"/>
      <c r="J5" s="50"/>
      <c r="K5" s="50"/>
      <c r="L5" s="50"/>
    </row>
    <row r="6" spans="1:16">
      <c r="A6" s="4"/>
      <c r="B6" s="117">
        <v>1</v>
      </c>
      <c r="C6" s="64" t="s">
        <v>725</v>
      </c>
      <c r="D6" s="1509" t="s">
        <v>289</v>
      </c>
      <c r="E6" s="141">
        <v>0</v>
      </c>
      <c r="F6" s="1510">
        <f>IF('1.1. Obiekt'!D5="budynek wielorodzinny",'1.1. Obiekt'!E35,0)</f>
        <v>0</v>
      </c>
      <c r="G6" s="1511" t="s">
        <v>726</v>
      </c>
      <c r="H6" s="3"/>
      <c r="I6" s="50"/>
      <c r="J6" s="50"/>
      <c r="K6" s="50"/>
      <c r="L6" s="50"/>
      <c r="M6" s="50"/>
      <c r="N6" s="50"/>
      <c r="O6" s="50"/>
      <c r="P6" s="50"/>
    </row>
    <row r="7" spans="1:16">
      <c r="A7" s="4"/>
      <c r="B7" s="184">
        <v>2</v>
      </c>
      <c r="C7" s="62" t="s">
        <v>727</v>
      </c>
      <c r="D7" s="1512" t="s">
        <v>728</v>
      </c>
      <c r="E7" s="319">
        <v>0</v>
      </c>
      <c r="F7" s="1109">
        <f>IF('1.1. Obiekt'!D5="budynek użyteczności publicznej",'1.1. Obiekt'!E35,0)</f>
        <v>0</v>
      </c>
      <c r="G7" s="1513" t="s">
        <v>726</v>
      </c>
      <c r="H7" s="4"/>
      <c r="I7" s="50"/>
      <c r="J7" s="50"/>
      <c r="K7" s="50"/>
      <c r="L7" s="50"/>
      <c r="M7" s="50"/>
      <c r="N7" s="50"/>
      <c r="O7" s="50"/>
      <c r="P7" s="50"/>
    </row>
    <row r="8" spans="1:16">
      <c r="A8" s="4"/>
      <c r="B8" s="184">
        <v>3</v>
      </c>
      <c r="C8" s="62" t="s">
        <v>729</v>
      </c>
      <c r="D8" s="1512" t="s">
        <v>289</v>
      </c>
      <c r="E8" s="1516">
        <v>0</v>
      </c>
      <c r="F8" s="1517"/>
      <c r="G8" s="243" t="s">
        <v>730</v>
      </c>
      <c r="H8" s="4"/>
      <c r="I8" s="50"/>
      <c r="J8" s="50"/>
      <c r="K8" s="50"/>
      <c r="L8" s="50"/>
      <c r="M8" s="50"/>
      <c r="N8" s="50"/>
      <c r="O8" s="50"/>
      <c r="P8" s="50"/>
    </row>
    <row r="9" spans="1:16">
      <c r="A9" s="4"/>
      <c r="B9" s="184">
        <v>4</v>
      </c>
      <c r="C9" s="62" t="s">
        <v>731</v>
      </c>
      <c r="D9" s="1512" t="s">
        <v>289</v>
      </c>
      <c r="E9" s="1507">
        <v>0</v>
      </c>
      <c r="F9" s="1514"/>
      <c r="G9" s="243" t="s">
        <v>730</v>
      </c>
      <c r="H9" s="4"/>
      <c r="I9" s="50"/>
      <c r="J9" s="50"/>
      <c r="K9" s="50"/>
      <c r="L9" s="50"/>
      <c r="M9" s="50"/>
      <c r="N9" s="50"/>
      <c r="O9" s="50"/>
      <c r="P9" s="50"/>
    </row>
    <row r="10" spans="1:16">
      <c r="A10" s="4"/>
      <c r="B10" s="113">
        <v>5</v>
      </c>
      <c r="C10" s="62" t="s">
        <v>732</v>
      </c>
      <c r="D10" s="1512" t="s">
        <v>289</v>
      </c>
      <c r="E10" s="1507">
        <v>0</v>
      </c>
      <c r="F10" s="1514"/>
      <c r="G10" s="243" t="s">
        <v>730</v>
      </c>
      <c r="H10" s="4"/>
      <c r="I10" s="50"/>
      <c r="J10" s="50"/>
      <c r="K10" s="50"/>
      <c r="L10" s="50"/>
      <c r="M10" s="50"/>
      <c r="N10" s="50"/>
      <c r="O10" s="50"/>
      <c r="P10" s="50"/>
    </row>
    <row r="11" spans="1:16">
      <c r="A11" s="4"/>
      <c r="B11" s="184">
        <v>6</v>
      </c>
      <c r="C11" s="62" t="s">
        <v>733</v>
      </c>
      <c r="D11" s="1512" t="s">
        <v>289</v>
      </c>
      <c r="E11" s="1507">
        <v>0</v>
      </c>
      <c r="F11" s="1538"/>
      <c r="G11" s="243" t="s">
        <v>730</v>
      </c>
      <c r="H11" s="4"/>
      <c r="I11" s="50"/>
      <c r="J11" s="50"/>
      <c r="K11" s="50"/>
      <c r="L11" s="50"/>
      <c r="M11" s="50"/>
      <c r="N11" s="50"/>
      <c r="O11" s="50"/>
      <c r="P11" s="50"/>
    </row>
    <row r="12" spans="1:16" ht="29.25" customHeight="1">
      <c r="A12" s="4"/>
      <c r="B12" s="184">
        <v>7</v>
      </c>
      <c r="C12" s="1503" t="s">
        <v>734</v>
      </c>
      <c r="D12" s="1512" t="s">
        <v>289</v>
      </c>
      <c r="E12" s="1507">
        <v>0</v>
      </c>
      <c r="F12" s="1514"/>
      <c r="G12" s="243" t="s">
        <v>730</v>
      </c>
      <c r="H12" s="4"/>
      <c r="I12" s="50"/>
      <c r="J12" s="50"/>
      <c r="K12" s="50"/>
      <c r="L12" s="50"/>
      <c r="M12" s="50"/>
      <c r="N12" s="50"/>
      <c r="O12" s="50"/>
      <c r="P12" s="50"/>
    </row>
    <row r="13" spans="1:16">
      <c r="A13" s="4"/>
      <c r="B13" s="184">
        <v>8</v>
      </c>
      <c r="C13" s="62" t="s">
        <v>735</v>
      </c>
      <c r="D13" s="1515" t="s">
        <v>736</v>
      </c>
      <c r="E13" s="319">
        <v>0</v>
      </c>
      <c r="F13" s="1350">
        <f>('0.5. Energia i koszty'!GS103+'0.5. Energia i koszty'!GS115+'0.5. Energia i koszty'!GS127)*0.001</f>
        <v>0</v>
      </c>
      <c r="G13" s="243" t="s">
        <v>737</v>
      </c>
      <c r="H13" s="4"/>
      <c r="I13" s="50"/>
      <c r="J13" s="50"/>
      <c r="K13" s="50"/>
      <c r="L13" s="50"/>
      <c r="M13" s="50"/>
      <c r="N13" s="50"/>
      <c r="O13" s="50"/>
      <c r="P13" s="50"/>
    </row>
    <row r="14" spans="1:16">
      <c r="A14" s="4"/>
      <c r="B14" s="113">
        <v>9</v>
      </c>
      <c r="C14" s="62" t="s">
        <v>738</v>
      </c>
      <c r="D14" s="1515" t="s">
        <v>736</v>
      </c>
      <c r="E14" s="319">
        <v>0</v>
      </c>
      <c r="F14" s="1350">
        <f>('0.5. Energia i koszty'!GS21+'0.5. Energia i koszty'!GS39+'0.5. Energia i koszty'!GS55+'0.5. Energia i koszty'!GS70+'0.5. Energia i koszty'!GS84+'0.5. Energia i koszty'!GS90)*0.001</f>
        <v>0</v>
      </c>
      <c r="G14" s="243" t="s">
        <v>737</v>
      </c>
      <c r="H14" s="4"/>
      <c r="I14" s="50"/>
      <c r="J14" s="50"/>
      <c r="K14" s="50"/>
      <c r="L14" s="50"/>
      <c r="M14" s="50"/>
      <c r="N14" s="50"/>
      <c r="O14" s="50"/>
      <c r="P14" s="50"/>
    </row>
    <row r="15" spans="1:16" ht="24" customHeight="1">
      <c r="A15" s="4"/>
      <c r="B15" s="184">
        <v>10</v>
      </c>
      <c r="C15" s="1537" t="s">
        <v>739</v>
      </c>
      <c r="D15" s="1515" t="s">
        <v>736</v>
      </c>
      <c r="E15" s="1516">
        <v>0</v>
      </c>
      <c r="F15" s="1517"/>
      <c r="G15" s="243" t="s">
        <v>730</v>
      </c>
      <c r="H15" s="4"/>
      <c r="O15" s="50"/>
      <c r="P15" s="50"/>
    </row>
    <row r="16" spans="1:16">
      <c r="A16" s="4"/>
      <c r="B16" s="184">
        <v>11</v>
      </c>
      <c r="C16" s="62" t="s">
        <v>740</v>
      </c>
      <c r="D16" s="1515" t="s">
        <v>736</v>
      </c>
      <c r="E16" s="1516">
        <v>0</v>
      </c>
      <c r="F16" s="1517"/>
      <c r="G16" s="243" t="s">
        <v>730</v>
      </c>
      <c r="H16" s="50"/>
      <c r="I16" s="50"/>
      <c r="J16" s="50"/>
      <c r="K16" s="50"/>
      <c r="L16" s="50"/>
      <c r="M16" s="50"/>
      <c r="N16" s="50"/>
      <c r="O16" s="50"/>
      <c r="P16" s="50"/>
    </row>
    <row r="17" spans="1:16">
      <c r="A17" s="4"/>
      <c r="B17" s="184">
        <v>12</v>
      </c>
      <c r="C17" s="62" t="s">
        <v>741</v>
      </c>
      <c r="D17" s="1515" t="s">
        <v>736</v>
      </c>
      <c r="E17" s="1516">
        <v>0</v>
      </c>
      <c r="F17" s="1517"/>
      <c r="G17" s="243" t="s">
        <v>730</v>
      </c>
      <c r="H17" s="4"/>
      <c r="N17" s="50"/>
      <c r="O17" s="50"/>
      <c r="P17" s="50"/>
    </row>
    <row r="18" spans="1:16">
      <c r="A18" s="4"/>
      <c r="B18" s="113">
        <v>13</v>
      </c>
      <c r="C18" s="62" t="s">
        <v>742</v>
      </c>
      <c r="D18" s="1515" t="s">
        <v>736</v>
      </c>
      <c r="E18" s="1516">
        <v>0</v>
      </c>
      <c r="F18" s="1517"/>
      <c r="G18" s="243" t="s">
        <v>730</v>
      </c>
      <c r="H18" s="4"/>
      <c r="I18" s="50"/>
      <c r="J18" s="50"/>
      <c r="K18" s="50"/>
      <c r="L18" s="50"/>
      <c r="M18" s="50"/>
      <c r="N18" s="50"/>
      <c r="O18" s="50"/>
      <c r="P18" s="50"/>
    </row>
    <row r="19" spans="1:16">
      <c r="A19" s="4"/>
      <c r="B19" s="104">
        <v>14</v>
      </c>
      <c r="C19" s="1550" t="s">
        <v>743</v>
      </c>
      <c r="D19" s="1557" t="s">
        <v>736</v>
      </c>
      <c r="E19" s="1551">
        <v>0</v>
      </c>
      <c r="F19" s="1552"/>
      <c r="G19" s="1553" t="s">
        <v>730</v>
      </c>
      <c r="H19" s="4"/>
      <c r="I19" s="50"/>
      <c r="J19" s="50"/>
      <c r="K19" s="50"/>
      <c r="L19" s="50"/>
      <c r="M19" s="50"/>
      <c r="N19" s="50"/>
      <c r="O19" s="50"/>
      <c r="P19" s="50"/>
    </row>
    <row r="20" spans="1:16" ht="14.1" customHeight="1">
      <c r="A20" s="4"/>
      <c r="B20" s="305">
        <v>15</v>
      </c>
      <c r="C20" s="63" t="s">
        <v>744</v>
      </c>
      <c r="D20" s="1556" t="s">
        <v>736</v>
      </c>
      <c r="E20" s="1554">
        <v>0</v>
      </c>
      <c r="F20" s="1558"/>
      <c r="G20" s="1131" t="s">
        <v>730</v>
      </c>
      <c r="H20" s="305">
        <v>16</v>
      </c>
      <c r="I20" s="50"/>
      <c r="J20" s="50"/>
      <c r="K20" s="50"/>
      <c r="L20" s="50"/>
      <c r="M20" s="50"/>
      <c r="N20" s="50"/>
      <c r="O20" s="50"/>
      <c r="P20" s="50"/>
    </row>
    <row r="21" spans="1:16">
      <c r="A21" s="4"/>
      <c r="B21" s="84"/>
      <c r="C21" s="50"/>
      <c r="D21" s="19"/>
      <c r="E21" s="6"/>
      <c r="F21" s="6"/>
      <c r="G21" s="19"/>
      <c r="H21" s="4"/>
      <c r="I21" s="50"/>
      <c r="J21" s="50"/>
      <c r="K21" s="50"/>
      <c r="L21" s="50"/>
      <c r="M21" s="50"/>
      <c r="N21" s="50"/>
      <c r="O21" s="50"/>
      <c r="P21" s="50"/>
    </row>
    <row r="22" spans="1:16">
      <c r="A22" s="4"/>
      <c r="B22" s="1611" t="s">
        <v>86</v>
      </c>
      <c r="C22" s="1642" t="s">
        <v>745</v>
      </c>
      <c r="D22" s="2094" t="s">
        <v>721</v>
      </c>
      <c r="E22" s="2096" t="s">
        <v>722</v>
      </c>
      <c r="F22" s="2097"/>
      <c r="G22" s="2086" t="s">
        <v>666</v>
      </c>
      <c r="H22" s="4"/>
      <c r="I22" s="50"/>
      <c r="J22" s="50"/>
      <c r="K22" s="50"/>
      <c r="L22" s="50"/>
      <c r="M22" s="50"/>
      <c r="N22" s="50"/>
      <c r="O22" s="50"/>
      <c r="P22" s="50"/>
    </row>
    <row r="23" spans="1:16" ht="15.75" thickBot="1">
      <c r="A23" s="4"/>
      <c r="B23" s="1612"/>
      <c r="C23" s="2093"/>
      <c r="D23" s="2095"/>
      <c r="E23" s="1518" t="s">
        <v>723</v>
      </c>
      <c r="F23" s="1519" t="s">
        <v>724</v>
      </c>
      <c r="G23" s="2087"/>
      <c r="H23" s="4"/>
      <c r="I23" s="50"/>
      <c r="J23" s="50"/>
      <c r="K23" s="50"/>
      <c r="L23" s="50"/>
      <c r="M23" s="50"/>
      <c r="N23" s="50"/>
      <c r="O23" s="50"/>
      <c r="P23" s="50"/>
    </row>
    <row r="24" spans="1:16" ht="24.6" customHeight="1">
      <c r="A24" s="4"/>
      <c r="B24" s="109">
        <v>1</v>
      </c>
      <c r="C24" s="1502" t="s">
        <v>746</v>
      </c>
      <c r="D24" s="354" t="s">
        <v>736</v>
      </c>
      <c r="E24" s="524">
        <f>IFERROR(0.001*'0.5. Energia i koszty'!J153,)</f>
        <v>0</v>
      </c>
      <c r="F24" s="356">
        <f>IFERROR(0.001*'0.5. Energia i koszty'!GT153,0)</f>
        <v>0</v>
      </c>
      <c r="G24" s="353" t="s">
        <v>747</v>
      </c>
      <c r="H24" s="4"/>
      <c r="I24" s="50"/>
      <c r="J24" s="50"/>
      <c r="K24" s="50"/>
      <c r="L24" s="50"/>
      <c r="M24" s="50"/>
      <c r="N24" s="50"/>
      <c r="O24" s="50"/>
      <c r="P24" s="50"/>
    </row>
    <row r="25" spans="1:16" ht="39.75" customHeight="1">
      <c r="A25" s="4"/>
      <c r="B25" s="184">
        <v>2</v>
      </c>
      <c r="C25" s="1503" t="s">
        <v>748</v>
      </c>
      <c r="D25" s="1506" t="s">
        <v>749</v>
      </c>
      <c r="E25" s="319">
        <f>IFERROR(IF(E26&gt;0,0,'0.6. Efekt eko'!G30),0)</f>
        <v>0</v>
      </c>
      <c r="F25" s="1109">
        <f>IFERROR(IF(F26&gt;0,0,'0.6. Efekt eko'!P30),0)</f>
        <v>0</v>
      </c>
      <c r="G25" s="1555" t="s">
        <v>750</v>
      </c>
      <c r="H25" s="4"/>
      <c r="I25" s="50"/>
      <c r="J25" s="50"/>
      <c r="K25" s="50"/>
      <c r="L25" s="50"/>
      <c r="M25" s="50"/>
      <c r="N25" s="50"/>
      <c r="O25" s="50"/>
      <c r="P25" s="50"/>
    </row>
    <row r="26" spans="1:16" ht="40.5" customHeight="1">
      <c r="A26" s="4"/>
      <c r="B26" s="184">
        <v>3</v>
      </c>
      <c r="C26" s="1503" t="s">
        <v>751</v>
      </c>
      <c r="D26" s="1506" t="s">
        <v>749</v>
      </c>
      <c r="E26" s="319">
        <f>IFERROR(IF('1.3. Źródło c.o.'!D15={"węgiel kamienny";"węgiel brunatny";"torf"},IF('1.3. Źródło c.o.'!V15="gaz ziemny",'0.6. Efekt eko'!G30,0),0),0)</f>
        <v>0</v>
      </c>
      <c r="F26" s="319">
        <f>IFERROR(IF('1.3. Źródło c.o.'!D15={"węgiel kamienny";"węgiel brunatny";"torf"},IF('1.3. Źródło c.o.'!V15="gaz ziemny",'0.6. Efekt eko'!P30,0),0),)</f>
        <v>0</v>
      </c>
      <c r="G26" s="1555" t="s">
        <v>750</v>
      </c>
      <c r="H26" s="1540" t="s">
        <v>752</v>
      </c>
      <c r="I26" s="50"/>
      <c r="J26" s="50"/>
      <c r="K26" s="50"/>
      <c r="L26" s="50"/>
      <c r="M26" s="50"/>
      <c r="N26" s="50"/>
      <c r="O26" s="50"/>
      <c r="P26" s="50"/>
    </row>
    <row r="27" spans="1:16">
      <c r="A27" s="4"/>
      <c r="B27" s="113">
        <v>4</v>
      </c>
      <c r="C27" s="1504" t="s">
        <v>753</v>
      </c>
      <c r="D27" s="355" t="s">
        <v>289</v>
      </c>
      <c r="E27" s="1507">
        <v>0</v>
      </c>
      <c r="F27" s="1507">
        <f>IF('1.3. Źródło c.o.'!Y169&gt;0,'1.1. Obiekt'!O51,0)</f>
        <v>0</v>
      </c>
      <c r="G27" s="243" t="s">
        <v>754</v>
      </c>
      <c r="H27" s="4"/>
      <c r="I27" s="50"/>
      <c r="J27" s="50"/>
      <c r="K27" s="50"/>
      <c r="L27" s="50"/>
      <c r="M27" s="50"/>
      <c r="N27" s="50"/>
      <c r="O27" s="50"/>
      <c r="P27" s="50"/>
    </row>
    <row r="28" spans="1:16" ht="22.5" customHeight="1">
      <c r="A28" s="4"/>
      <c r="B28" s="184">
        <v>5</v>
      </c>
      <c r="C28" s="1504" t="s">
        <v>755</v>
      </c>
      <c r="D28" s="1506" t="s">
        <v>736</v>
      </c>
      <c r="E28" s="319">
        <f>IFERROR(0.001*'0.5. Energia i koszty'!G157,0)</f>
        <v>0</v>
      </c>
      <c r="F28" s="319">
        <f>'0.5. Energia i koszty'!GQ146*0.001</f>
        <v>0</v>
      </c>
      <c r="G28" s="243" t="s">
        <v>747</v>
      </c>
      <c r="I28" s="50"/>
      <c r="J28" s="50"/>
      <c r="K28" s="50"/>
      <c r="L28" s="50"/>
      <c r="M28" s="50"/>
      <c r="N28" s="50"/>
      <c r="O28" s="50"/>
      <c r="P28" s="50"/>
    </row>
    <row r="29" spans="1:16" ht="22.5" customHeight="1">
      <c r="A29" s="4"/>
      <c r="B29" s="184">
        <v>6</v>
      </c>
      <c r="C29" s="1504" t="s">
        <v>756</v>
      </c>
      <c r="D29" s="1506" t="s">
        <v>736</v>
      </c>
      <c r="E29" s="319">
        <f>IFERROR(0.001*'0.5. Energia i koszty'!G156,0)</f>
        <v>0</v>
      </c>
      <c r="F29" s="319">
        <f>IFERROR(('0.5. Energia i koszty'!GQ136+'0.5. Energia i koszty'!GQ138)*0.001,)</f>
        <v>0</v>
      </c>
      <c r="G29" s="243" t="s">
        <v>747</v>
      </c>
      <c r="H29" s="4"/>
    </row>
    <row r="30" spans="1:16">
      <c r="A30" s="4"/>
      <c r="B30" s="184">
        <v>7</v>
      </c>
      <c r="C30" s="1504" t="s">
        <v>757</v>
      </c>
      <c r="D30" s="1506" t="s">
        <v>736</v>
      </c>
      <c r="E30" s="319">
        <f>0.001*'0.5. Energia i koszty'!G158</f>
        <v>0</v>
      </c>
      <c r="F30" s="319">
        <f>-'0.5. Energia i koszty'!GQ158*0.001</f>
        <v>0</v>
      </c>
      <c r="G30" s="243" t="s">
        <v>747</v>
      </c>
      <c r="H30" s="4"/>
    </row>
    <row r="31" spans="1:16" ht="15.75" thickBot="1">
      <c r="B31" s="305">
        <v>8</v>
      </c>
      <c r="C31" s="1505" t="s">
        <v>758</v>
      </c>
      <c r="D31" s="1508" t="s">
        <v>736</v>
      </c>
      <c r="E31" s="863">
        <f>0.001*'0.5. Energia i koszty'!G159</f>
        <v>0</v>
      </c>
      <c r="F31" s="863">
        <f>IFERROR(('0.5. Energia i koszty'!GQ136+'0.5. Energia i koszty'!GQ138+'0.5. Energia i koszty'!GQ142+'0.5. Energia i koszty'!GQ144+'0.5. Energia i koszty'!GQ159)*0.001,)</f>
        <v>0</v>
      </c>
      <c r="G31" s="1131" t="s">
        <v>747</v>
      </c>
    </row>
    <row r="32" spans="1:16" ht="15" customHeight="1">
      <c r="C32" s="50"/>
      <c r="D32" s="1"/>
      <c r="E32" s="4"/>
      <c r="F32" s="4"/>
      <c r="G32" s="50"/>
    </row>
    <row r="33" spans="2:7">
      <c r="B33" s="1314" t="s">
        <v>759</v>
      </c>
      <c r="C33" s="44"/>
      <c r="D33" s="44"/>
      <c r="E33" s="2"/>
      <c r="F33" s="2"/>
      <c r="G33" s="2"/>
    </row>
    <row r="34" spans="2:7" ht="4.5" customHeight="1" thickBot="1">
      <c r="B34" s="1314"/>
      <c r="C34" s="44"/>
      <c r="D34" s="44"/>
      <c r="E34" s="2"/>
      <c r="F34" s="2"/>
      <c r="G34" s="2"/>
    </row>
    <row r="35" spans="2:7">
      <c r="B35" s="2088" t="s">
        <v>760</v>
      </c>
      <c r="C35" s="2090" t="s">
        <v>761</v>
      </c>
      <c r="D35" s="1524" t="s">
        <v>666</v>
      </c>
    </row>
    <row r="36" spans="2:7" ht="15.75" thickBot="1">
      <c r="B36" s="2089"/>
      <c r="C36" s="2091"/>
      <c r="D36" s="1525" t="s">
        <v>762</v>
      </c>
    </row>
    <row r="37" spans="2:7" ht="33.75" customHeight="1" thickBot="1">
      <c r="B37" s="2070" t="s">
        <v>763</v>
      </c>
      <c r="C37" s="1531" t="s">
        <v>725</v>
      </c>
      <c r="D37" s="1527" t="s">
        <v>764</v>
      </c>
    </row>
    <row r="38" spans="2:7" ht="104.25" customHeight="1">
      <c r="B38" s="2071"/>
      <c r="C38" s="2092" t="s">
        <v>765</v>
      </c>
      <c r="D38" s="2061"/>
    </row>
    <row r="39" spans="2:7">
      <c r="B39" s="2082" t="s">
        <v>766</v>
      </c>
      <c r="C39" s="1545" t="s">
        <v>727</v>
      </c>
      <c r="D39" s="1544" t="s">
        <v>767</v>
      </c>
    </row>
    <row r="40" spans="2:7" ht="154.5" customHeight="1">
      <c r="B40" s="2083"/>
      <c r="C40" s="2064" t="s">
        <v>768</v>
      </c>
      <c r="D40" s="2065"/>
    </row>
    <row r="41" spans="2:7" ht="15.75" thickBot="1">
      <c r="B41" s="2070" t="s">
        <v>769</v>
      </c>
      <c r="C41" s="1528" t="s">
        <v>729</v>
      </c>
      <c r="D41" s="1529" t="s">
        <v>730</v>
      </c>
    </row>
    <row r="42" spans="2:7" ht="154.5" customHeight="1" thickBot="1">
      <c r="B42" s="2083"/>
      <c r="C42" s="2068" t="s">
        <v>770</v>
      </c>
      <c r="D42" s="2069"/>
    </row>
    <row r="43" spans="2:7" ht="32.25" customHeight="1" thickBot="1">
      <c r="B43" s="2058" t="s">
        <v>771</v>
      </c>
      <c r="C43" s="1526" t="s">
        <v>731</v>
      </c>
      <c r="D43" s="1527" t="s">
        <v>730</v>
      </c>
    </row>
    <row r="44" spans="2:7" ht="57" customHeight="1" thickBot="1">
      <c r="B44" s="2063"/>
      <c r="C44" s="2064" t="s">
        <v>772</v>
      </c>
      <c r="D44" s="2065"/>
    </row>
    <row r="45" spans="2:7" ht="18" customHeight="1" thickBot="1">
      <c r="B45" s="2070" t="s">
        <v>773</v>
      </c>
      <c r="C45" s="1528" t="s">
        <v>732</v>
      </c>
      <c r="D45" s="1529" t="s">
        <v>730</v>
      </c>
    </row>
    <row r="46" spans="2:7" ht="111.75" customHeight="1" thickBot="1">
      <c r="B46" s="2083"/>
      <c r="C46" s="2064" t="s">
        <v>774</v>
      </c>
      <c r="D46" s="2065"/>
    </row>
    <row r="47" spans="2:7" ht="22.5" customHeight="1" thickBot="1">
      <c r="B47" s="2084" t="s">
        <v>775</v>
      </c>
      <c r="C47" s="1530" t="s">
        <v>733</v>
      </c>
      <c r="D47" s="1529" t="s">
        <v>730</v>
      </c>
    </row>
    <row r="48" spans="2:7" ht="195.75" customHeight="1">
      <c r="B48" s="2085"/>
      <c r="C48" s="2066" t="s">
        <v>776</v>
      </c>
      <c r="D48" s="2067"/>
    </row>
    <row r="49" spans="2:4" ht="35.450000000000003" customHeight="1">
      <c r="B49" s="2082" t="s">
        <v>777</v>
      </c>
      <c r="C49" s="1547" t="s">
        <v>734</v>
      </c>
      <c r="D49" s="1546" t="s">
        <v>730</v>
      </c>
    </row>
    <row r="50" spans="2:4" ht="155.25" customHeight="1">
      <c r="B50" s="2071"/>
      <c r="C50" s="2066" t="s">
        <v>778</v>
      </c>
      <c r="D50" s="2067"/>
    </row>
    <row r="51" spans="2:4" ht="22.5">
      <c r="B51" s="2062" t="s">
        <v>779</v>
      </c>
      <c r="C51" s="1547" t="s">
        <v>735</v>
      </c>
      <c r="D51" s="1546" t="s">
        <v>737</v>
      </c>
    </row>
    <row r="52" spans="2:4" ht="92.25" customHeight="1">
      <c r="B52" s="2059"/>
      <c r="C52" s="2066" t="s">
        <v>780</v>
      </c>
      <c r="D52" s="2067"/>
    </row>
    <row r="53" spans="2:4">
      <c r="B53" s="2062" t="s">
        <v>781</v>
      </c>
      <c r="C53" s="1547" t="s">
        <v>738</v>
      </c>
      <c r="D53" s="1546" t="s">
        <v>737</v>
      </c>
    </row>
    <row r="54" spans="2:4" ht="86.25" customHeight="1">
      <c r="B54" s="2059"/>
      <c r="C54" s="2066" t="s">
        <v>782</v>
      </c>
      <c r="D54" s="2067"/>
    </row>
    <row r="55" spans="2:4" ht="21.75" customHeight="1">
      <c r="B55" s="2058" t="s">
        <v>783</v>
      </c>
      <c r="C55" s="1531" t="s">
        <v>784</v>
      </c>
      <c r="D55" s="1527" t="s">
        <v>730</v>
      </c>
    </row>
    <row r="56" spans="2:4" ht="105.75" customHeight="1">
      <c r="B56" s="2059"/>
      <c r="C56" s="2076" t="s">
        <v>785</v>
      </c>
      <c r="D56" s="2077"/>
    </row>
    <row r="57" spans="2:4" ht="22.5" customHeight="1">
      <c r="B57" s="2078" t="s">
        <v>786</v>
      </c>
      <c r="C57" s="1549" t="s">
        <v>787</v>
      </c>
      <c r="D57" s="1548" t="s">
        <v>730</v>
      </c>
    </row>
    <row r="58" spans="2:4" ht="99.75" customHeight="1">
      <c r="B58" s="2079"/>
      <c r="C58" s="2080" t="s">
        <v>788</v>
      </c>
      <c r="D58" s="2081"/>
    </row>
    <row r="59" spans="2:4" ht="22.5">
      <c r="B59" s="2059" t="s">
        <v>789</v>
      </c>
      <c r="C59" s="1530" t="s">
        <v>790</v>
      </c>
      <c r="D59" s="1529" t="s">
        <v>730</v>
      </c>
    </row>
    <row r="60" spans="2:4" ht="111" customHeight="1" thickBot="1">
      <c r="B60" s="2063"/>
      <c r="C60" s="2072" t="s">
        <v>791</v>
      </c>
      <c r="D60" s="2073"/>
    </row>
    <row r="61" spans="2:4" ht="24" customHeight="1" thickBot="1">
      <c r="B61" s="2058" t="s">
        <v>792</v>
      </c>
      <c r="C61" s="1530" t="s">
        <v>793</v>
      </c>
      <c r="D61" s="1529" t="s">
        <v>730</v>
      </c>
    </row>
    <row r="62" spans="2:4" ht="99.75" customHeight="1">
      <c r="B62" s="2059"/>
      <c r="C62" s="2060" t="s">
        <v>794</v>
      </c>
      <c r="D62" s="2061"/>
    </row>
    <row r="63" spans="2:4" ht="22.15" customHeight="1">
      <c r="B63" s="2062" t="s">
        <v>795</v>
      </c>
      <c r="C63" s="1543" t="s">
        <v>743</v>
      </c>
      <c r="D63" s="1544" t="s">
        <v>730</v>
      </c>
    </row>
    <row r="64" spans="2:4" ht="42" customHeight="1">
      <c r="B64" s="2059"/>
      <c r="C64" s="2074" t="s">
        <v>796</v>
      </c>
      <c r="D64" s="2075"/>
    </row>
    <row r="65" spans="2:4">
      <c r="B65" s="2058" t="s">
        <v>797</v>
      </c>
      <c r="C65" s="1530" t="s">
        <v>744</v>
      </c>
      <c r="D65" s="1529" t="s">
        <v>730</v>
      </c>
    </row>
    <row r="66" spans="2:4" ht="24" customHeight="1" thickBot="1">
      <c r="B66" s="2063"/>
      <c r="C66" s="2068" t="s">
        <v>798</v>
      </c>
      <c r="D66" s="2069"/>
    </row>
    <row r="67" spans="2:4">
      <c r="B67" s="69"/>
      <c r="C67" s="1532"/>
      <c r="D67" s="1532"/>
    </row>
    <row r="68" spans="2:4" ht="15.75" thickBot="1">
      <c r="B68" s="1314" t="s">
        <v>799</v>
      </c>
      <c r="C68" s="1532"/>
      <c r="D68" s="1532"/>
    </row>
    <row r="69" spans="2:4" ht="15.75" thickBot="1">
      <c r="B69" s="1533" t="s">
        <v>800</v>
      </c>
      <c r="C69" s="1534" t="s">
        <v>801</v>
      </c>
      <c r="D69" s="1535" t="s">
        <v>802</v>
      </c>
    </row>
    <row r="70" spans="2:4" ht="33.75">
      <c r="B70" s="2070" t="s">
        <v>803</v>
      </c>
      <c r="C70" s="1530" t="s">
        <v>804</v>
      </c>
      <c r="D70" s="1529" t="s">
        <v>747</v>
      </c>
    </row>
    <row r="71" spans="2:4" ht="124.5" customHeight="1">
      <c r="B71" s="2071"/>
      <c r="C71" s="2060" t="s">
        <v>805</v>
      </c>
      <c r="D71" s="2061"/>
    </row>
    <row r="72" spans="2:4">
      <c r="B72" s="2062" t="s">
        <v>806</v>
      </c>
      <c r="C72" s="1541" t="s">
        <v>807</v>
      </c>
      <c r="D72" s="1542" t="s">
        <v>808</v>
      </c>
    </row>
    <row r="73" spans="2:4" ht="115.5" customHeight="1">
      <c r="B73" s="2059"/>
      <c r="C73" s="2066" t="s">
        <v>809</v>
      </c>
      <c r="D73" s="2067"/>
    </row>
    <row r="74" spans="2:4" ht="33.75">
      <c r="B74" s="2062" t="s">
        <v>810</v>
      </c>
      <c r="C74" s="1543" t="s">
        <v>811</v>
      </c>
      <c r="D74" s="1544" t="s">
        <v>812</v>
      </c>
    </row>
    <row r="75" spans="2:4" ht="114" customHeight="1">
      <c r="B75" s="2059"/>
      <c r="C75" s="2066" t="s">
        <v>813</v>
      </c>
      <c r="D75" s="2067"/>
    </row>
    <row r="76" spans="2:4" ht="25.5" customHeight="1">
      <c r="B76" s="2062" t="s">
        <v>814</v>
      </c>
      <c r="C76" s="1543" t="s">
        <v>753</v>
      </c>
      <c r="D76" s="1544" t="s">
        <v>754</v>
      </c>
    </row>
    <row r="77" spans="2:4" ht="26.45" customHeight="1">
      <c r="B77" s="2063"/>
      <c r="C77" s="2064" t="s">
        <v>815</v>
      </c>
      <c r="D77" s="2065"/>
    </row>
    <row r="78" spans="2:4">
      <c r="B78" s="2058" t="s">
        <v>816</v>
      </c>
      <c r="C78" s="1530" t="s">
        <v>817</v>
      </c>
      <c r="D78" s="1529" t="s">
        <v>747</v>
      </c>
    </row>
    <row r="79" spans="2:4" ht="135" customHeight="1">
      <c r="B79" s="2059"/>
      <c r="C79" s="2060" t="s">
        <v>818</v>
      </c>
      <c r="D79" s="2061"/>
    </row>
    <row r="80" spans="2:4">
      <c r="B80" s="2062" t="s">
        <v>819</v>
      </c>
      <c r="C80" s="1543" t="s">
        <v>756</v>
      </c>
      <c r="D80" s="1544" t="s">
        <v>747</v>
      </c>
    </row>
    <row r="81" spans="2:4" ht="120.75" customHeight="1">
      <c r="B81" s="2059"/>
      <c r="C81" s="2066" t="s">
        <v>820</v>
      </c>
      <c r="D81" s="2067"/>
    </row>
    <row r="82" spans="2:4">
      <c r="B82" s="2062" t="s">
        <v>821</v>
      </c>
      <c r="C82" s="1543" t="s">
        <v>757</v>
      </c>
      <c r="D82" s="1544" t="s">
        <v>747</v>
      </c>
    </row>
    <row r="83" spans="2:4" ht="57" customHeight="1">
      <c r="B83" s="2063"/>
      <c r="C83" s="2064" t="s">
        <v>822</v>
      </c>
      <c r="D83" s="2065"/>
    </row>
    <row r="84" spans="2:4">
      <c r="B84" s="2058" t="s">
        <v>823</v>
      </c>
      <c r="C84" s="1536" t="s">
        <v>758</v>
      </c>
      <c r="D84" s="1529" t="s">
        <v>747</v>
      </c>
    </row>
    <row r="85" spans="2:4" ht="58.9" customHeight="1" thickBot="1">
      <c r="B85" s="2063"/>
      <c r="C85" s="2068" t="s">
        <v>824</v>
      </c>
      <c r="D85" s="2069"/>
    </row>
  </sheetData>
  <mergeCells count="58">
    <mergeCell ref="G4:G5"/>
    <mergeCell ref="B4:B5"/>
    <mergeCell ref="C4:C5"/>
    <mergeCell ref="D4:D5"/>
    <mergeCell ref="B22:B23"/>
    <mergeCell ref="C22:C23"/>
    <mergeCell ref="D22:D23"/>
    <mergeCell ref="E4:F4"/>
    <mergeCell ref="E22:F22"/>
    <mergeCell ref="B41:B42"/>
    <mergeCell ref="C42:D42"/>
    <mergeCell ref="B43:B44"/>
    <mergeCell ref="C44:D44"/>
    <mergeCell ref="G22:G23"/>
    <mergeCell ref="B35:B36"/>
    <mergeCell ref="C35:C36"/>
    <mergeCell ref="B37:B38"/>
    <mergeCell ref="C38:D38"/>
    <mergeCell ref="B39:B40"/>
    <mergeCell ref="C40:D40"/>
    <mergeCell ref="B49:B50"/>
    <mergeCell ref="C50:D50"/>
    <mergeCell ref="B45:B46"/>
    <mergeCell ref="C46:D46"/>
    <mergeCell ref="B51:B52"/>
    <mergeCell ref="C52:D52"/>
    <mergeCell ref="B47:B48"/>
    <mergeCell ref="C48:D48"/>
    <mergeCell ref="B55:B56"/>
    <mergeCell ref="C56:D56"/>
    <mergeCell ref="B57:B58"/>
    <mergeCell ref="C58:D58"/>
    <mergeCell ref="B53:B54"/>
    <mergeCell ref="C54:D54"/>
    <mergeCell ref="B65:B66"/>
    <mergeCell ref="C66:D66"/>
    <mergeCell ref="B70:B71"/>
    <mergeCell ref="C71:D71"/>
    <mergeCell ref="B59:B60"/>
    <mergeCell ref="C60:D60"/>
    <mergeCell ref="B61:B62"/>
    <mergeCell ref="C62:D62"/>
    <mergeCell ref="B63:B64"/>
    <mergeCell ref="C64:D64"/>
    <mergeCell ref="B82:B83"/>
    <mergeCell ref="C83:D83"/>
    <mergeCell ref="B84:B85"/>
    <mergeCell ref="C85:D85"/>
    <mergeCell ref="B80:B81"/>
    <mergeCell ref="C81:D81"/>
    <mergeCell ref="B78:B79"/>
    <mergeCell ref="C79:D79"/>
    <mergeCell ref="B76:B77"/>
    <mergeCell ref="C77:D77"/>
    <mergeCell ref="B72:B73"/>
    <mergeCell ref="C73:D73"/>
    <mergeCell ref="B74:B75"/>
    <mergeCell ref="C75:D75"/>
  </mergeCells>
  <phoneticPr fontId="19" type="noConversion"/>
  <conditionalFormatting sqref="E6:F6">
    <cfRule type="containsBlanks" dxfId="1117" priority="5">
      <formula>LEN(TRIM(E6))=0</formula>
    </cfRule>
  </conditionalFormatting>
  <conditionalFormatting sqref="E8:F12">
    <cfRule type="containsBlanks" dxfId="1116" priority="4">
      <formula>LEN(TRIM(E8))=0</formula>
    </cfRule>
  </conditionalFormatting>
  <conditionalFormatting sqref="E16:F19">
    <cfRule type="containsBlanks" dxfId="1115" priority="3">
      <formula>LEN(TRIM(E16))=0</formula>
    </cfRule>
  </conditionalFormatting>
  <conditionalFormatting sqref="E15:F15">
    <cfRule type="containsBlanks" dxfId="1114" priority="2">
      <formula>LEN(TRIM(E15))=0</formula>
    </cfRule>
  </conditionalFormatting>
  <conditionalFormatting sqref="F20">
    <cfRule type="containsBlanks" dxfId="1113" priority="1">
      <formula>LEN(TRIM(F20))=0</formula>
    </cfRule>
  </conditionalFormatting>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Q68"/>
  <sheetViews>
    <sheetView showGridLines="0" topLeftCell="A31" zoomScale="120" zoomScaleNormal="120" workbookViewId="0">
      <selection activeCell="F42" sqref="F42"/>
    </sheetView>
  </sheetViews>
  <sheetFormatPr defaultColWidth="8.85546875" defaultRowHeight="15" customHeight="1"/>
  <cols>
    <col min="1" max="1" width="3.7109375" style="376" customWidth="1"/>
    <col min="2" max="2" width="4.7109375" style="376" customWidth="1"/>
    <col min="3" max="3" width="24.28515625" style="376" customWidth="1"/>
    <col min="4" max="5" width="9.7109375" style="376" customWidth="1"/>
    <col min="6" max="6" width="10.28515625" style="376" customWidth="1"/>
    <col min="7" max="7" width="8.7109375" style="376" customWidth="1"/>
    <col min="8" max="8" width="9.5703125" style="376" customWidth="1"/>
    <col min="9" max="9" width="8.85546875" style="376"/>
    <col min="10" max="10" width="2.28515625" style="376" customWidth="1"/>
    <col min="11" max="11" width="5.5703125" style="376" customWidth="1"/>
    <col min="12" max="12" width="24.28515625" style="376" customWidth="1"/>
    <col min="13" max="16" width="8.85546875" style="376"/>
    <col min="17" max="17" width="9.42578125" style="376" customWidth="1"/>
    <col min="18" max="16384" width="8.85546875" style="376"/>
  </cols>
  <sheetData>
    <row r="1" spans="2:17" ht="21.6" customHeight="1" thickBot="1">
      <c r="B1" s="2101" t="s">
        <v>825</v>
      </c>
      <c r="C1" s="2101"/>
      <c r="D1" s="2101"/>
      <c r="E1" s="2101"/>
      <c r="F1" s="2101"/>
      <c r="G1" s="2101"/>
      <c r="H1" s="2101"/>
    </row>
    <row r="2" spans="2:17" ht="15" customHeight="1">
      <c r="B2" s="568">
        <v>1</v>
      </c>
      <c r="C2" s="1417" t="s">
        <v>826</v>
      </c>
      <c r="D2" s="2164">
        <f>'0.1. Tytuł'!C19</f>
        <v>0</v>
      </c>
      <c r="E2" s="2164"/>
      <c r="F2" s="2164"/>
      <c r="G2" s="2164"/>
      <c r="H2" s="2165"/>
    </row>
    <row r="3" spans="2:17" ht="24" customHeight="1">
      <c r="B3" s="569">
        <v>2</v>
      </c>
      <c r="C3" s="615" t="s">
        <v>213</v>
      </c>
      <c r="D3" s="2144">
        <f>'0.1. Tytuł'!C14</f>
        <v>0</v>
      </c>
      <c r="E3" s="2144"/>
      <c r="F3" s="2144"/>
      <c r="G3" s="2144"/>
      <c r="H3" s="2166"/>
    </row>
    <row r="4" spans="2:17" ht="15" customHeight="1">
      <c r="B4" s="1501">
        <v>3</v>
      </c>
      <c r="C4" s="615" t="s">
        <v>215</v>
      </c>
      <c r="D4" s="2144">
        <f>'0.1. Tytuł'!C17</f>
        <v>0</v>
      </c>
      <c r="E4" s="2144"/>
      <c r="F4" s="2144"/>
      <c r="G4" s="2144"/>
      <c r="H4" s="2166"/>
    </row>
    <row r="5" spans="2:17" ht="15" customHeight="1" thickBot="1">
      <c r="B5" s="570">
        <v>4</v>
      </c>
      <c r="C5" s="1418" t="s">
        <v>827</v>
      </c>
      <c r="D5" s="2098" t="s">
        <v>828</v>
      </c>
      <c r="E5" s="2099"/>
      <c r="F5" s="2099"/>
      <c r="G5" s="2099"/>
      <c r="H5" s="2100"/>
    </row>
    <row r="6" spans="2:17" ht="15" customHeight="1" thickBot="1"/>
    <row r="7" spans="2:17" ht="15" customHeight="1" thickBot="1">
      <c r="B7" s="2168" t="s">
        <v>217</v>
      </c>
      <c r="C7" s="2169"/>
      <c r="D7" s="2169"/>
      <c r="E7" s="2169"/>
      <c r="F7" s="2169"/>
      <c r="G7" s="2169"/>
      <c r="H7" s="2170"/>
      <c r="K7" s="2168" t="s">
        <v>218</v>
      </c>
      <c r="L7" s="2169"/>
      <c r="M7" s="2169"/>
      <c r="N7" s="2169"/>
      <c r="O7" s="2169"/>
      <c r="P7" s="2169"/>
      <c r="Q7" s="2170"/>
    </row>
    <row r="8" spans="2:17" ht="15" customHeight="1" thickBot="1"/>
    <row r="9" spans="2:17" ht="15" customHeight="1">
      <c r="B9" s="2108" t="s">
        <v>79</v>
      </c>
      <c r="C9" s="1697" t="s">
        <v>12</v>
      </c>
      <c r="D9" s="2112" t="s">
        <v>829</v>
      </c>
      <c r="E9" s="2113"/>
      <c r="F9" s="2114"/>
      <c r="G9" s="2142" t="s">
        <v>830</v>
      </c>
      <c r="H9" s="2143"/>
      <c r="K9" s="2108" t="s">
        <v>79</v>
      </c>
      <c r="L9" s="1697" t="s">
        <v>12</v>
      </c>
      <c r="M9" s="2112" t="s">
        <v>829</v>
      </c>
      <c r="N9" s="2113"/>
      <c r="O9" s="2114"/>
      <c r="P9" s="2142" t="s">
        <v>830</v>
      </c>
      <c r="Q9" s="2143"/>
    </row>
    <row r="10" spans="2:17" ht="15" customHeight="1">
      <c r="B10" s="2109"/>
      <c r="C10" s="2111"/>
      <c r="D10" s="2115"/>
      <c r="E10" s="2116"/>
      <c r="F10" s="2117"/>
      <c r="G10" s="572" t="s">
        <v>831</v>
      </c>
      <c r="H10" s="573" t="s">
        <v>832</v>
      </c>
      <c r="K10" s="2109"/>
      <c r="L10" s="2111"/>
      <c r="M10" s="2115"/>
      <c r="N10" s="2116"/>
      <c r="O10" s="2117"/>
      <c r="P10" s="572" t="s">
        <v>833</v>
      </c>
      <c r="Q10" s="573" t="s">
        <v>832</v>
      </c>
    </row>
    <row r="11" spans="2:17" ht="15" customHeight="1" thickBot="1">
      <c r="B11" s="2110"/>
      <c r="C11" s="1674"/>
      <c r="D11" s="2118"/>
      <c r="E11" s="2119"/>
      <c r="F11" s="2120"/>
      <c r="G11" s="574" t="s">
        <v>834</v>
      </c>
      <c r="H11" s="574" t="s">
        <v>834</v>
      </c>
      <c r="K11" s="2110"/>
      <c r="L11" s="1674"/>
      <c r="M11" s="2118"/>
      <c r="N11" s="2119"/>
      <c r="O11" s="2120"/>
      <c r="P11" s="574" t="s">
        <v>834</v>
      </c>
      <c r="Q11" s="829" t="s">
        <v>834</v>
      </c>
    </row>
    <row r="12" spans="2:17" ht="26.25" customHeight="1">
      <c r="B12" s="575" t="s">
        <v>835</v>
      </c>
      <c r="C12" s="576" t="s">
        <v>836</v>
      </c>
      <c r="D12" s="2171"/>
      <c r="E12" s="2172"/>
      <c r="F12" s="2173"/>
      <c r="G12" s="577"/>
      <c r="H12" s="578"/>
      <c r="K12" s="575" t="s">
        <v>835</v>
      </c>
      <c r="L12" s="576" t="s">
        <v>836</v>
      </c>
      <c r="M12" s="2164"/>
      <c r="N12" s="2164"/>
      <c r="O12" s="2164"/>
      <c r="P12" s="579"/>
      <c r="Q12" s="580">
        <f>H12</f>
        <v>0</v>
      </c>
    </row>
    <row r="13" spans="2:17" ht="15" customHeight="1">
      <c r="B13" s="389" t="s">
        <v>837</v>
      </c>
      <c r="C13" s="581" t="s">
        <v>838</v>
      </c>
      <c r="D13" s="2127"/>
      <c r="E13" s="2128"/>
      <c r="F13" s="2129"/>
      <c r="G13" s="582"/>
      <c r="H13" s="583"/>
      <c r="K13" s="389" t="s">
        <v>837</v>
      </c>
      <c r="L13" s="581" t="s">
        <v>838</v>
      </c>
      <c r="M13" s="2144"/>
      <c r="N13" s="2144"/>
      <c r="O13" s="2144"/>
      <c r="P13" s="584"/>
      <c r="Q13" s="585">
        <f>H13</f>
        <v>0</v>
      </c>
    </row>
    <row r="14" spans="2:17" ht="15" customHeight="1">
      <c r="B14" s="586" t="s">
        <v>839</v>
      </c>
      <c r="C14" s="587" t="s">
        <v>840</v>
      </c>
      <c r="D14" s="2127"/>
      <c r="E14" s="2128"/>
      <c r="F14" s="2129"/>
      <c r="G14" s="582"/>
      <c r="H14" s="583"/>
      <c r="K14" s="586" t="s">
        <v>839</v>
      </c>
      <c r="L14" s="587" t="s">
        <v>840</v>
      </c>
      <c r="M14" s="2144"/>
      <c r="N14" s="2144"/>
      <c r="O14" s="2144"/>
      <c r="P14" s="582"/>
      <c r="Q14" s="588">
        <f>H14</f>
        <v>0</v>
      </c>
    </row>
    <row r="15" spans="2:17" ht="15" customHeight="1">
      <c r="B15" s="586" t="s">
        <v>841</v>
      </c>
      <c r="C15" s="587" t="s">
        <v>842</v>
      </c>
      <c r="D15" s="2127"/>
      <c r="E15" s="2128"/>
      <c r="F15" s="2129"/>
      <c r="G15" s="582"/>
      <c r="H15" s="583"/>
      <c r="K15" s="586" t="s">
        <v>841</v>
      </c>
      <c r="L15" s="587" t="s">
        <v>842</v>
      </c>
      <c r="M15" s="2140"/>
      <c r="N15" s="2140"/>
      <c r="O15" s="2140"/>
      <c r="P15" s="582"/>
      <c r="Q15" s="588">
        <f>H15</f>
        <v>0</v>
      </c>
    </row>
    <row r="16" spans="2:17" ht="15" customHeight="1">
      <c r="B16" s="586" t="s">
        <v>843</v>
      </c>
      <c r="C16" s="587" t="s">
        <v>844</v>
      </c>
      <c r="D16" s="2127"/>
      <c r="E16" s="2128"/>
      <c r="F16" s="2129"/>
      <c r="G16" s="582"/>
      <c r="H16" s="589"/>
      <c r="K16" s="586" t="s">
        <v>843</v>
      </c>
      <c r="L16" s="587" t="s">
        <v>844</v>
      </c>
      <c r="M16" s="2144"/>
      <c r="N16" s="2144"/>
      <c r="O16" s="2144"/>
      <c r="P16" s="582"/>
      <c r="Q16" s="588">
        <f t="shared" ref="Q16:Q27" si="0">H16</f>
        <v>0</v>
      </c>
    </row>
    <row r="17" spans="2:17" ht="15" customHeight="1">
      <c r="B17" s="586" t="s">
        <v>843</v>
      </c>
      <c r="C17" s="587" t="s">
        <v>845</v>
      </c>
      <c r="D17" s="2127"/>
      <c r="E17" s="2128"/>
      <c r="F17" s="2129"/>
      <c r="G17" s="582"/>
      <c r="H17" s="589"/>
      <c r="K17" s="586" t="s">
        <v>843</v>
      </c>
      <c r="L17" s="587" t="s">
        <v>845</v>
      </c>
      <c r="M17" s="2144"/>
      <c r="N17" s="2144"/>
      <c r="O17" s="2144"/>
      <c r="P17" s="582"/>
      <c r="Q17" s="588">
        <f t="shared" si="0"/>
        <v>0</v>
      </c>
    </row>
    <row r="18" spans="2:17" ht="15" customHeight="1">
      <c r="B18" s="623" t="s">
        <v>846</v>
      </c>
      <c r="C18" s="587" t="s">
        <v>847</v>
      </c>
      <c r="D18" s="2127"/>
      <c r="E18" s="2128"/>
      <c r="F18" s="2129"/>
      <c r="G18" s="582"/>
      <c r="H18" s="583"/>
      <c r="K18" s="623" t="s">
        <v>846</v>
      </c>
      <c r="L18" s="587" t="s">
        <v>847</v>
      </c>
      <c r="M18" s="2144"/>
      <c r="N18" s="2144"/>
      <c r="O18" s="2144"/>
      <c r="P18" s="582"/>
      <c r="Q18" s="588">
        <f t="shared" si="0"/>
        <v>0</v>
      </c>
    </row>
    <row r="19" spans="2:17" ht="15" customHeight="1">
      <c r="B19" s="389" t="s">
        <v>848</v>
      </c>
      <c r="C19" s="587" t="s">
        <v>849</v>
      </c>
      <c r="D19" s="2127"/>
      <c r="E19" s="2128"/>
      <c r="F19" s="2129"/>
      <c r="G19" s="582"/>
      <c r="H19" s="590"/>
      <c r="K19" s="389" t="s">
        <v>848</v>
      </c>
      <c r="L19" s="587" t="s">
        <v>849</v>
      </c>
      <c r="M19" s="2144"/>
      <c r="N19" s="2144"/>
      <c r="O19" s="2144"/>
      <c r="P19" s="582"/>
      <c r="Q19" s="588">
        <f t="shared" si="0"/>
        <v>0</v>
      </c>
    </row>
    <row r="20" spans="2:17" ht="15" customHeight="1">
      <c r="B20" s="623" t="s">
        <v>850</v>
      </c>
      <c r="C20" s="587" t="s">
        <v>851</v>
      </c>
      <c r="D20" s="2127"/>
      <c r="E20" s="2128"/>
      <c r="F20" s="2129"/>
      <c r="G20" s="582"/>
      <c r="H20" s="590"/>
      <c r="K20" s="623" t="s">
        <v>850</v>
      </c>
      <c r="L20" s="587" t="s">
        <v>851</v>
      </c>
      <c r="M20" s="2144"/>
      <c r="N20" s="2144"/>
      <c r="O20" s="2144"/>
      <c r="P20" s="582"/>
      <c r="Q20" s="588">
        <f t="shared" si="0"/>
        <v>0</v>
      </c>
    </row>
    <row r="21" spans="2:17" ht="15" customHeight="1">
      <c r="B21" s="623" t="s">
        <v>852</v>
      </c>
      <c r="C21" s="587" t="s">
        <v>853</v>
      </c>
      <c r="D21" s="2127"/>
      <c r="E21" s="2128"/>
      <c r="F21" s="2129"/>
      <c r="G21" s="582"/>
      <c r="H21" s="583"/>
      <c r="K21" s="623" t="s">
        <v>852</v>
      </c>
      <c r="L21" s="587" t="s">
        <v>853</v>
      </c>
      <c r="M21" s="2144"/>
      <c r="N21" s="2144"/>
      <c r="O21" s="2144"/>
      <c r="P21" s="582"/>
      <c r="Q21" s="588">
        <f t="shared" si="0"/>
        <v>0</v>
      </c>
    </row>
    <row r="22" spans="2:17" ht="15" customHeight="1">
      <c r="B22" s="623" t="s">
        <v>854</v>
      </c>
      <c r="C22" s="587" t="s">
        <v>855</v>
      </c>
      <c r="D22" s="2127"/>
      <c r="E22" s="2128"/>
      <c r="F22" s="2129"/>
      <c r="G22" s="582"/>
      <c r="H22" s="583"/>
      <c r="K22" s="623" t="s">
        <v>854</v>
      </c>
      <c r="L22" s="587" t="s">
        <v>855</v>
      </c>
      <c r="M22" s="2144"/>
      <c r="N22" s="2144"/>
      <c r="O22" s="2144"/>
      <c r="P22" s="582"/>
      <c r="Q22" s="588">
        <f t="shared" si="0"/>
        <v>0</v>
      </c>
    </row>
    <row r="23" spans="2:17" ht="15" customHeight="1">
      <c r="B23" s="623" t="s">
        <v>856</v>
      </c>
      <c r="C23" s="587" t="s">
        <v>857</v>
      </c>
      <c r="D23" s="2127"/>
      <c r="E23" s="2128"/>
      <c r="F23" s="2129"/>
      <c r="G23" s="582"/>
      <c r="H23" s="591"/>
      <c r="K23" s="623" t="s">
        <v>856</v>
      </c>
      <c r="L23" s="587" t="s">
        <v>857</v>
      </c>
      <c r="M23" s="2144"/>
      <c r="N23" s="2144"/>
      <c r="O23" s="2144"/>
      <c r="P23" s="592"/>
      <c r="Q23" s="588">
        <f t="shared" si="0"/>
        <v>0</v>
      </c>
    </row>
    <row r="24" spans="2:17" ht="15" customHeight="1">
      <c r="B24" s="623" t="s">
        <v>858</v>
      </c>
      <c r="C24" s="587" t="s">
        <v>859</v>
      </c>
      <c r="D24" s="2127"/>
      <c r="E24" s="2128"/>
      <c r="F24" s="2129"/>
      <c r="G24" s="582"/>
      <c r="H24" s="591"/>
      <c r="K24" s="623" t="s">
        <v>858</v>
      </c>
      <c r="L24" s="587" t="s">
        <v>859</v>
      </c>
      <c r="M24" s="2127"/>
      <c r="N24" s="2128"/>
      <c r="O24" s="2129"/>
      <c r="P24" s="582"/>
      <c r="Q24" s="591">
        <f>H24</f>
        <v>0</v>
      </c>
    </row>
    <row r="25" spans="2:17" ht="15" customHeight="1">
      <c r="B25" s="83" t="s">
        <v>860</v>
      </c>
      <c r="C25" s="587" t="s">
        <v>861</v>
      </c>
      <c r="D25" s="2127"/>
      <c r="E25" s="2128"/>
      <c r="F25" s="2129"/>
      <c r="G25" s="592"/>
      <c r="H25" s="591"/>
      <c r="K25" s="83" t="s">
        <v>860</v>
      </c>
      <c r="L25" s="587" t="s">
        <v>861</v>
      </c>
      <c r="M25" s="2144"/>
      <c r="N25" s="2144"/>
      <c r="O25" s="2144"/>
      <c r="P25" s="592"/>
      <c r="Q25" s="588">
        <f t="shared" si="0"/>
        <v>0</v>
      </c>
    </row>
    <row r="26" spans="2:17" ht="15" customHeight="1">
      <c r="B26" s="623" t="s">
        <v>862</v>
      </c>
      <c r="C26" s="587" t="s">
        <v>863</v>
      </c>
      <c r="D26" s="2127"/>
      <c r="E26" s="2128"/>
      <c r="F26" s="2129"/>
      <c r="G26" s="582"/>
      <c r="H26" s="583"/>
      <c r="K26" s="623" t="s">
        <v>862</v>
      </c>
      <c r="L26" s="587" t="s">
        <v>863</v>
      </c>
      <c r="M26" s="2144"/>
      <c r="N26" s="2144"/>
      <c r="O26" s="2144"/>
      <c r="P26" s="582"/>
      <c r="Q26" s="588">
        <f t="shared" si="0"/>
        <v>0</v>
      </c>
    </row>
    <row r="27" spans="2:17" ht="15" customHeight="1" thickBot="1">
      <c r="B27" s="623" t="s">
        <v>864</v>
      </c>
      <c r="C27" s="587" t="s">
        <v>865</v>
      </c>
      <c r="D27" s="2146"/>
      <c r="E27" s="2147"/>
      <c r="F27" s="2148"/>
      <c r="G27" s="1290"/>
      <c r="H27" s="1291"/>
      <c r="K27" s="624" t="s">
        <v>864</v>
      </c>
      <c r="L27" s="594" t="s">
        <v>865</v>
      </c>
      <c r="M27" s="2145"/>
      <c r="N27" s="2145"/>
      <c r="O27" s="2145"/>
      <c r="P27" s="384"/>
      <c r="Q27" s="595">
        <f t="shared" si="0"/>
        <v>0</v>
      </c>
    </row>
    <row r="28" spans="2:17" ht="15" customHeight="1">
      <c r="B28" s="389" t="s">
        <v>866</v>
      </c>
      <c r="C28" s="581" t="s">
        <v>867</v>
      </c>
      <c r="D28" s="2127"/>
      <c r="E28" s="2128"/>
      <c r="F28" s="2128"/>
      <c r="G28" s="2128"/>
      <c r="H28" s="2167"/>
      <c r="K28" s="622" t="s">
        <v>866</v>
      </c>
      <c r="L28" s="576" t="s">
        <v>867</v>
      </c>
      <c r="M28" s="2174">
        <f>D28</f>
        <v>0</v>
      </c>
      <c r="N28" s="2174"/>
      <c r="O28" s="2174"/>
      <c r="P28" s="2174"/>
      <c r="Q28" s="2175"/>
    </row>
    <row r="29" spans="2:17" ht="15" customHeight="1" thickBot="1">
      <c r="B29" s="387" t="s">
        <v>868</v>
      </c>
      <c r="C29" s="596" t="s">
        <v>869</v>
      </c>
      <c r="D29" s="1674"/>
      <c r="E29" s="1674"/>
      <c r="F29" s="1674"/>
      <c r="G29" s="1674"/>
      <c r="H29" s="1675"/>
      <c r="K29" s="387" t="s">
        <v>868</v>
      </c>
      <c r="L29" s="594" t="s">
        <v>869</v>
      </c>
      <c r="M29" s="2132">
        <f>D29</f>
        <v>0</v>
      </c>
      <c r="N29" s="2132"/>
      <c r="O29" s="2132"/>
      <c r="P29" s="2132"/>
      <c r="Q29" s="2133"/>
    </row>
    <row r="30" spans="2:17" ht="15" customHeight="1" thickBot="1"/>
    <row r="31" spans="2:17" ht="15" customHeight="1">
      <c r="B31" s="2121" t="s">
        <v>86</v>
      </c>
      <c r="C31" s="2123" t="s">
        <v>870</v>
      </c>
      <c r="D31" s="2159" t="s">
        <v>871</v>
      </c>
      <c r="E31" s="2160"/>
      <c r="F31" s="2159" t="s">
        <v>872</v>
      </c>
      <c r="G31" s="2160"/>
      <c r="H31" s="2125" t="s">
        <v>873</v>
      </c>
      <c r="K31" s="562" t="s">
        <v>874</v>
      </c>
      <c r="L31" s="563" t="s">
        <v>870</v>
      </c>
      <c r="M31" s="2153" t="s">
        <v>871</v>
      </c>
      <c r="N31" s="2154"/>
      <c r="O31" s="2134" t="s">
        <v>872</v>
      </c>
      <c r="P31" s="2135"/>
      <c r="Q31" s="2102" t="s">
        <v>873</v>
      </c>
    </row>
    <row r="32" spans="2:17" ht="33.75">
      <c r="B32" s="2122"/>
      <c r="C32" s="2124"/>
      <c r="D32" s="42" t="s">
        <v>875</v>
      </c>
      <c r="E32" s="42" t="s">
        <v>876</v>
      </c>
      <c r="F32" s="42" t="s">
        <v>877</v>
      </c>
      <c r="G32" s="42" t="s">
        <v>878</v>
      </c>
      <c r="H32" s="2126"/>
      <c r="K32" s="85"/>
      <c r="L32" s="86"/>
      <c r="M32" s="564" t="s">
        <v>875</v>
      </c>
      <c r="N32" s="565" t="s">
        <v>876</v>
      </c>
      <c r="O32" s="42" t="s">
        <v>877</v>
      </c>
      <c r="P32" s="566" t="s">
        <v>878</v>
      </c>
      <c r="Q32" s="2103"/>
    </row>
    <row r="33" spans="2:17" ht="15" customHeight="1">
      <c r="B33" s="2122"/>
      <c r="C33" s="2124"/>
      <c r="D33" s="42" t="s">
        <v>247</v>
      </c>
      <c r="E33" s="42" t="s">
        <v>879</v>
      </c>
      <c r="F33" s="42" t="s">
        <v>35</v>
      </c>
      <c r="G33" s="42" t="s">
        <v>880</v>
      </c>
      <c r="H33" s="2126"/>
      <c r="K33" s="85"/>
      <c r="L33" s="86"/>
      <c r="M33" s="42" t="s">
        <v>247</v>
      </c>
      <c r="N33" s="597" t="s">
        <v>879</v>
      </c>
      <c r="O33" s="654" t="s">
        <v>35</v>
      </c>
      <c r="P33" s="42" t="s">
        <v>880</v>
      </c>
      <c r="Q33" s="2103"/>
    </row>
    <row r="34" spans="2:17" ht="15" customHeight="1">
      <c r="B34" s="2122"/>
      <c r="C34" s="2124"/>
      <c r="D34" s="42" t="s">
        <v>226</v>
      </c>
      <c r="E34" s="42" t="s">
        <v>226</v>
      </c>
      <c r="F34" s="42" t="s">
        <v>232</v>
      </c>
      <c r="G34" s="42" t="s">
        <v>232</v>
      </c>
      <c r="H34" s="2126"/>
      <c r="K34" s="834"/>
      <c r="L34" s="835"/>
      <c r="M34" s="654" t="s">
        <v>226</v>
      </c>
      <c r="N34" s="654" t="s">
        <v>226</v>
      </c>
      <c r="O34" s="654" t="s">
        <v>232</v>
      </c>
      <c r="P34" s="654" t="s">
        <v>232</v>
      </c>
      <c r="Q34" s="2104"/>
    </row>
    <row r="35" spans="2:17" ht="15" customHeight="1" thickBot="1">
      <c r="B35" s="623" t="s">
        <v>837</v>
      </c>
      <c r="C35" s="832"/>
      <c r="D35" s="242"/>
      <c r="E35" s="242"/>
      <c r="F35" s="242"/>
      <c r="G35" s="242"/>
      <c r="H35" s="833"/>
      <c r="K35" s="623" t="s">
        <v>837</v>
      </c>
      <c r="L35" s="836">
        <f t="shared" ref="L35:Q35" si="1">C35</f>
        <v>0</v>
      </c>
      <c r="M35" s="242">
        <f t="shared" si="1"/>
        <v>0</v>
      </c>
      <c r="N35" s="242">
        <f t="shared" si="1"/>
        <v>0</v>
      </c>
      <c r="O35" s="242">
        <f t="shared" si="1"/>
        <v>0</v>
      </c>
      <c r="P35" s="242">
        <f t="shared" si="1"/>
        <v>0</v>
      </c>
      <c r="Q35" s="619">
        <f t="shared" si="1"/>
        <v>0</v>
      </c>
    </row>
    <row r="36" spans="2:17" ht="15" customHeight="1">
      <c r="B36" s="389" t="s">
        <v>881</v>
      </c>
      <c r="C36" s="2130" t="s">
        <v>882</v>
      </c>
      <c r="D36" s="2131"/>
      <c r="E36" s="264">
        <v>0</v>
      </c>
      <c r="F36" s="830"/>
      <c r="G36" s="831">
        <v>0</v>
      </c>
      <c r="H36" s="599"/>
      <c r="K36" s="389" t="s">
        <v>881</v>
      </c>
      <c r="L36" s="2130" t="s">
        <v>882</v>
      </c>
      <c r="M36" s="2131"/>
      <c r="N36" s="264">
        <f>E36</f>
        <v>0</v>
      </c>
      <c r="O36" s="830"/>
      <c r="P36" s="831">
        <f>G36</f>
        <v>0</v>
      </c>
      <c r="Q36" s="599"/>
    </row>
    <row r="37" spans="2:17" ht="15" customHeight="1" thickBot="1">
      <c r="B37" s="624" t="s">
        <v>883</v>
      </c>
      <c r="C37" s="2138" t="s">
        <v>884</v>
      </c>
      <c r="D37" s="2139"/>
      <c r="E37" s="600">
        <f>E35-E36</f>
        <v>0</v>
      </c>
      <c r="F37" s="601"/>
      <c r="G37" s="602">
        <f>G35-G36</f>
        <v>0</v>
      </c>
      <c r="H37" s="599"/>
      <c r="K37" s="624" t="s">
        <v>883</v>
      </c>
      <c r="L37" s="2138" t="s">
        <v>884</v>
      </c>
      <c r="M37" s="2139"/>
      <c r="N37" s="600">
        <f>N35-N36</f>
        <v>0</v>
      </c>
      <c r="O37" s="601"/>
      <c r="P37" s="602">
        <f>P35-P36</f>
        <v>0</v>
      </c>
      <c r="Q37" s="599"/>
    </row>
    <row r="38" spans="2:17" ht="15" customHeight="1" thickBot="1">
      <c r="B38" s="603"/>
      <c r="C38" s="603"/>
      <c r="D38" s="603"/>
      <c r="E38" s="603"/>
      <c r="F38" s="603"/>
      <c r="G38" s="603"/>
      <c r="H38" s="603"/>
      <c r="K38" s="603"/>
      <c r="L38" s="603"/>
      <c r="M38" s="603"/>
      <c r="N38" s="603"/>
      <c r="O38" s="603"/>
      <c r="P38" s="603"/>
      <c r="Q38" s="603"/>
    </row>
    <row r="39" spans="2:17" ht="15" customHeight="1">
      <c r="B39" s="622" t="s">
        <v>885</v>
      </c>
      <c r="C39" s="2157" t="s">
        <v>886</v>
      </c>
      <c r="D39" s="2158"/>
      <c r="E39" s="604" t="s">
        <v>887</v>
      </c>
      <c r="F39" s="262">
        <v>0</v>
      </c>
      <c r="G39" s="605" t="s">
        <v>888</v>
      </c>
      <c r="H39" s="603"/>
      <c r="K39" s="622" t="s">
        <v>885</v>
      </c>
      <c r="L39" s="2157" t="s">
        <v>886</v>
      </c>
      <c r="M39" s="2158"/>
      <c r="N39" s="604" t="s">
        <v>887</v>
      </c>
      <c r="O39" s="620">
        <f>F39</f>
        <v>0</v>
      </c>
      <c r="P39" s="605" t="s">
        <v>888</v>
      </c>
      <c r="Q39" s="603"/>
    </row>
    <row r="40" spans="2:17" ht="15" customHeight="1" thickBot="1">
      <c r="B40" s="624" t="s">
        <v>889</v>
      </c>
      <c r="C40" s="2136" t="s">
        <v>890</v>
      </c>
      <c r="D40" s="2137"/>
      <c r="E40" s="606" t="s">
        <v>891</v>
      </c>
      <c r="F40" s="600">
        <f>E35-F39</f>
        <v>0</v>
      </c>
      <c r="G40" s="607" t="s">
        <v>888</v>
      </c>
      <c r="H40" s="603"/>
      <c r="K40" s="624" t="s">
        <v>889</v>
      </c>
      <c r="L40" s="2136" t="s">
        <v>890</v>
      </c>
      <c r="M40" s="2137"/>
      <c r="N40" s="606" t="s">
        <v>891</v>
      </c>
      <c r="O40" s="621">
        <f>F40</f>
        <v>0</v>
      </c>
      <c r="P40" s="607" t="s">
        <v>888</v>
      </c>
      <c r="Q40" s="603"/>
    </row>
    <row r="41" spans="2:17" ht="15" customHeight="1" thickBot="1">
      <c r="B41" s="603"/>
      <c r="C41" s="603"/>
      <c r="D41" s="603"/>
      <c r="E41" s="593"/>
      <c r="F41" s="608"/>
      <c r="G41" s="609"/>
      <c r="H41" s="603"/>
      <c r="K41" s="603"/>
      <c r="L41" s="603"/>
      <c r="M41" s="603"/>
      <c r="N41" s="593"/>
      <c r="O41" s="603"/>
      <c r="P41" s="609"/>
      <c r="Q41" s="603"/>
    </row>
    <row r="42" spans="2:17" ht="15" customHeight="1">
      <c r="B42" s="2178" t="s">
        <v>892</v>
      </c>
      <c r="C42" s="2156" t="s">
        <v>893</v>
      </c>
      <c r="D42" s="2156"/>
      <c r="E42" s="604" t="s">
        <v>894</v>
      </c>
      <c r="F42" s="262">
        <v>0</v>
      </c>
      <c r="G42" s="605" t="s">
        <v>888</v>
      </c>
      <c r="H42" s="603"/>
      <c r="K42" s="2105" t="s">
        <v>892</v>
      </c>
      <c r="L42" s="2156" t="s">
        <v>893</v>
      </c>
      <c r="M42" s="2156"/>
      <c r="N42" s="604" t="s">
        <v>894</v>
      </c>
      <c r="O42" s="262"/>
      <c r="P42" s="605" t="s">
        <v>888</v>
      </c>
      <c r="Q42" s="603"/>
    </row>
    <row r="43" spans="2:17" ht="15" customHeight="1">
      <c r="B43" s="2176"/>
      <c r="C43" s="2149"/>
      <c r="D43" s="2149"/>
      <c r="E43" s="610" t="s">
        <v>895</v>
      </c>
      <c r="F43" s="242">
        <v>0</v>
      </c>
      <c r="G43" s="611" t="s">
        <v>896</v>
      </c>
      <c r="H43" s="603"/>
      <c r="K43" s="2106"/>
      <c r="L43" s="2149"/>
      <c r="M43" s="2149"/>
      <c r="N43" s="610" t="s">
        <v>895</v>
      </c>
      <c r="O43" s="242"/>
      <c r="P43" s="611" t="s">
        <v>896</v>
      </c>
      <c r="Q43" s="603"/>
    </row>
    <row r="44" spans="2:17" ht="15" customHeight="1">
      <c r="B44" s="2176" t="s">
        <v>897</v>
      </c>
      <c r="C44" s="2149" t="s">
        <v>898</v>
      </c>
      <c r="D44" s="2149"/>
      <c r="E44" s="610" t="s">
        <v>899</v>
      </c>
      <c r="F44" s="242">
        <v>0</v>
      </c>
      <c r="G44" s="611" t="s">
        <v>888</v>
      </c>
      <c r="H44" s="603"/>
      <c r="K44" s="2107" t="s">
        <v>897</v>
      </c>
      <c r="L44" s="2149" t="s">
        <v>898</v>
      </c>
      <c r="M44" s="2149"/>
      <c r="N44" s="610" t="s">
        <v>899</v>
      </c>
      <c r="O44" s="242"/>
      <c r="P44" s="611" t="s">
        <v>888</v>
      </c>
      <c r="Q44" s="603"/>
    </row>
    <row r="45" spans="2:17" ht="15" customHeight="1">
      <c r="B45" s="2176"/>
      <c r="C45" s="2149"/>
      <c r="D45" s="2149"/>
      <c r="E45" s="610" t="s">
        <v>900</v>
      </c>
      <c r="F45" s="242">
        <v>0</v>
      </c>
      <c r="G45" s="611" t="s">
        <v>896</v>
      </c>
      <c r="H45" s="603"/>
      <c r="K45" s="2106"/>
      <c r="L45" s="2149"/>
      <c r="M45" s="2149"/>
      <c r="N45" s="610" t="s">
        <v>900</v>
      </c>
      <c r="O45" s="242"/>
      <c r="P45" s="611" t="s">
        <v>896</v>
      </c>
      <c r="Q45" s="603"/>
    </row>
    <row r="46" spans="2:17" ht="15" customHeight="1">
      <c r="B46" s="2176" t="s">
        <v>901</v>
      </c>
      <c r="C46" s="2149" t="s">
        <v>902</v>
      </c>
      <c r="D46" s="2149"/>
      <c r="E46" s="610" t="s">
        <v>899</v>
      </c>
      <c r="F46" s="242">
        <f>E35-F44</f>
        <v>0</v>
      </c>
      <c r="G46" s="611" t="s">
        <v>888</v>
      </c>
      <c r="H46" s="603"/>
      <c r="K46" s="2107" t="s">
        <v>897</v>
      </c>
      <c r="L46" s="2149" t="s">
        <v>902</v>
      </c>
      <c r="M46" s="2149"/>
      <c r="N46" s="610" t="s">
        <v>899</v>
      </c>
      <c r="O46" s="242">
        <f>N35-O44</f>
        <v>0</v>
      </c>
      <c r="P46" s="611" t="s">
        <v>888</v>
      </c>
      <c r="Q46" s="603"/>
    </row>
    <row r="47" spans="2:17" ht="15" customHeight="1" thickBot="1">
      <c r="B47" s="2177"/>
      <c r="C47" s="2163"/>
      <c r="D47" s="2163"/>
      <c r="E47" s="606" t="s">
        <v>900</v>
      </c>
      <c r="F47" s="600">
        <f>G35-F45</f>
        <v>0</v>
      </c>
      <c r="G47" s="607" t="s">
        <v>896</v>
      </c>
      <c r="H47" s="603"/>
      <c r="K47" s="2155"/>
      <c r="L47" s="2163"/>
      <c r="M47" s="2163"/>
      <c r="N47" s="606" t="s">
        <v>900</v>
      </c>
      <c r="O47" s="600">
        <f>P35-O45</f>
        <v>0</v>
      </c>
      <c r="P47" s="607" t="s">
        <v>896</v>
      </c>
      <c r="Q47" s="603"/>
    </row>
    <row r="48" spans="2:17" ht="15" customHeight="1" thickBot="1">
      <c r="B48" s="603"/>
      <c r="C48" s="603"/>
      <c r="D48" s="603"/>
      <c r="E48" s="593"/>
      <c r="F48" s="603"/>
      <c r="G48" s="603"/>
      <c r="H48" s="603"/>
      <c r="K48" s="603"/>
      <c r="L48" s="603"/>
      <c r="M48" s="603"/>
      <c r="N48" s="593"/>
      <c r="O48" s="603"/>
      <c r="P48" s="603"/>
      <c r="Q48" s="603"/>
    </row>
    <row r="49" spans="2:17" ht="15" customHeight="1">
      <c r="B49" s="622" t="s">
        <v>903</v>
      </c>
      <c r="C49" s="2161" t="s">
        <v>223</v>
      </c>
      <c r="D49" s="2162"/>
      <c r="E49" s="604" t="s">
        <v>904</v>
      </c>
      <c r="F49" s="613"/>
      <c r="G49" s="603"/>
      <c r="H49" s="603"/>
      <c r="K49" s="622" t="s">
        <v>903</v>
      </c>
      <c r="L49" s="2161" t="s">
        <v>223</v>
      </c>
      <c r="M49" s="2162"/>
      <c r="N49" s="604" t="s">
        <v>904</v>
      </c>
      <c r="O49" s="614">
        <f>F49</f>
        <v>0</v>
      </c>
      <c r="P49" s="603"/>
      <c r="Q49" s="603"/>
    </row>
    <row r="50" spans="2:17" ht="15" customHeight="1">
      <c r="B50" s="623" t="s">
        <v>905</v>
      </c>
      <c r="C50" s="2149" t="s">
        <v>234</v>
      </c>
      <c r="D50" s="2150"/>
      <c r="E50" s="610" t="s">
        <v>906</v>
      </c>
      <c r="F50" s="616"/>
      <c r="G50" s="603"/>
      <c r="H50" s="603"/>
      <c r="K50" s="623" t="s">
        <v>905</v>
      </c>
      <c r="L50" s="2149" t="s">
        <v>234</v>
      </c>
      <c r="M50" s="2150"/>
      <c r="N50" s="610" t="s">
        <v>906</v>
      </c>
      <c r="O50" s="617">
        <f>F50</f>
        <v>0</v>
      </c>
      <c r="P50" s="603"/>
      <c r="Q50" s="603"/>
    </row>
    <row r="51" spans="2:17" ht="15" customHeight="1" thickBot="1">
      <c r="B51" s="387" t="s">
        <v>907</v>
      </c>
      <c r="C51" s="2151" t="s">
        <v>908</v>
      </c>
      <c r="D51" s="2152"/>
      <c r="E51" s="606" t="s">
        <v>909</v>
      </c>
      <c r="F51" s="618"/>
      <c r="G51" s="603"/>
      <c r="H51" s="603"/>
      <c r="K51" s="387" t="s">
        <v>907</v>
      </c>
      <c r="L51" s="2151" t="s">
        <v>908</v>
      </c>
      <c r="M51" s="2152"/>
      <c r="N51" s="606" t="s">
        <v>909</v>
      </c>
      <c r="O51" s="619">
        <f>F51</f>
        <v>0</v>
      </c>
      <c r="P51" s="603"/>
      <c r="Q51" s="603"/>
    </row>
    <row r="52" spans="2:17" ht="15" customHeight="1">
      <c r="B52" s="603"/>
      <c r="C52" s="603"/>
      <c r="D52" s="603"/>
      <c r="E52" s="603"/>
      <c r="F52" s="603"/>
      <c r="G52" s="603"/>
      <c r="H52" s="603"/>
    </row>
    <row r="53" spans="2:17" ht="15" customHeight="1">
      <c r="K53" s="625" t="s">
        <v>910</v>
      </c>
      <c r="L53" s="567"/>
      <c r="M53" s="567"/>
      <c r="N53" s="567"/>
      <c r="O53" s="567"/>
      <c r="P53" s="567"/>
    </row>
    <row r="54" spans="2:17" ht="15" customHeight="1">
      <c r="K54" s="396" t="s">
        <v>911</v>
      </c>
      <c r="L54" s="567"/>
      <c r="M54" s="567"/>
      <c r="N54" s="567"/>
      <c r="O54" s="567"/>
      <c r="P54" s="567"/>
    </row>
    <row r="56" spans="2:17" ht="15" customHeight="1">
      <c r="M56" s="2141"/>
      <c r="N56" s="2141"/>
      <c r="O56" s="2141"/>
      <c r="P56" s="2141"/>
      <c r="Q56" s="2141"/>
    </row>
    <row r="68" spans="2:8" ht="15" customHeight="1">
      <c r="B68" s="603"/>
      <c r="C68" s="603"/>
      <c r="D68" s="603"/>
      <c r="E68" s="603"/>
      <c r="F68" s="603"/>
      <c r="G68" s="603"/>
      <c r="H68" s="603"/>
    </row>
  </sheetData>
  <mergeCells count="86">
    <mergeCell ref="B46:B47"/>
    <mergeCell ref="B44:B45"/>
    <mergeCell ref="B42:B43"/>
    <mergeCell ref="C42:D43"/>
    <mergeCell ref="C44:D45"/>
    <mergeCell ref="C46:D47"/>
    <mergeCell ref="K7:Q7"/>
    <mergeCell ref="M28:Q28"/>
    <mergeCell ref="P9:Q9"/>
    <mergeCell ref="M13:O13"/>
    <mergeCell ref="M12:O12"/>
    <mergeCell ref="M16:O16"/>
    <mergeCell ref="M17:O17"/>
    <mergeCell ref="M18:O18"/>
    <mergeCell ref="M20:O20"/>
    <mergeCell ref="M14:O14"/>
    <mergeCell ref="M19:O19"/>
    <mergeCell ref="M24:O24"/>
    <mergeCell ref="K9:K11"/>
    <mergeCell ref="L9:L11"/>
    <mergeCell ref="M9:O11"/>
    <mergeCell ref="D2:H2"/>
    <mergeCell ref="D3:H3"/>
    <mergeCell ref="D4:H4"/>
    <mergeCell ref="D28:H28"/>
    <mergeCell ref="B7:H7"/>
    <mergeCell ref="D14:F14"/>
    <mergeCell ref="D19:F19"/>
    <mergeCell ref="D24:F24"/>
    <mergeCell ref="D22:F22"/>
    <mergeCell ref="D25:F25"/>
    <mergeCell ref="D26:F26"/>
    <mergeCell ref="D23:F23"/>
    <mergeCell ref="D12:F12"/>
    <mergeCell ref="D13:F13"/>
    <mergeCell ref="D15:F15"/>
    <mergeCell ref="D16:F16"/>
    <mergeCell ref="C37:D37"/>
    <mergeCell ref="C39:D39"/>
    <mergeCell ref="L50:M50"/>
    <mergeCell ref="L51:M51"/>
    <mergeCell ref="F31:G31"/>
    <mergeCell ref="L39:M39"/>
    <mergeCell ref="L36:M36"/>
    <mergeCell ref="L49:M49"/>
    <mergeCell ref="C49:D49"/>
    <mergeCell ref="C40:D40"/>
    <mergeCell ref="D31:E31"/>
    <mergeCell ref="L46:M47"/>
    <mergeCell ref="M56:Q56"/>
    <mergeCell ref="G9:H9"/>
    <mergeCell ref="D29:H29"/>
    <mergeCell ref="M21:O21"/>
    <mergeCell ref="M22:O22"/>
    <mergeCell ref="M23:O23"/>
    <mergeCell ref="M25:O25"/>
    <mergeCell ref="M26:O26"/>
    <mergeCell ref="M27:O27"/>
    <mergeCell ref="D27:F27"/>
    <mergeCell ref="C50:D50"/>
    <mergeCell ref="C51:D51"/>
    <mergeCell ref="M31:N31"/>
    <mergeCell ref="K46:K47"/>
    <mergeCell ref="L42:M43"/>
    <mergeCell ref="L44:M45"/>
    <mergeCell ref="M29:Q29"/>
    <mergeCell ref="O31:P31"/>
    <mergeCell ref="L40:M40"/>
    <mergeCell ref="L37:M37"/>
    <mergeCell ref="M15:O15"/>
    <mergeCell ref="D5:H5"/>
    <mergeCell ref="B1:H1"/>
    <mergeCell ref="Q31:Q34"/>
    <mergeCell ref="K42:K43"/>
    <mergeCell ref="K44:K45"/>
    <mergeCell ref="B9:B11"/>
    <mergeCell ref="C9:C11"/>
    <mergeCell ref="D9:F11"/>
    <mergeCell ref="B31:B34"/>
    <mergeCell ref="C31:C34"/>
    <mergeCell ref="H31:H34"/>
    <mergeCell ref="D17:F17"/>
    <mergeCell ref="D18:F18"/>
    <mergeCell ref="D20:F20"/>
    <mergeCell ref="D21:F21"/>
    <mergeCell ref="C36:D36"/>
  </mergeCells>
  <conditionalFormatting sqref="C35:H35">
    <cfRule type="containsBlanks" dxfId="1112" priority="32" stopIfTrue="1">
      <formula>LEN(TRIM(C35))=0</formula>
    </cfRule>
  </conditionalFormatting>
  <conditionalFormatting sqref="E36">
    <cfRule type="containsBlanks" dxfId="1111" priority="31" stopIfTrue="1">
      <formula>LEN(TRIM(E36))=0</formula>
    </cfRule>
  </conditionalFormatting>
  <conditionalFormatting sqref="G36">
    <cfRule type="containsBlanks" dxfId="1110" priority="30" stopIfTrue="1">
      <formula>LEN(TRIM(G36))=0</formula>
    </cfRule>
  </conditionalFormatting>
  <conditionalFormatting sqref="F39">
    <cfRule type="containsBlanks" dxfId="1109" priority="29" stopIfTrue="1">
      <formula>LEN(TRIM(F39))=0</formula>
    </cfRule>
  </conditionalFormatting>
  <conditionalFormatting sqref="F42:F43">
    <cfRule type="containsBlanks" dxfId="1108" priority="28" stopIfTrue="1">
      <formula>LEN(TRIM(F42))=0</formula>
    </cfRule>
  </conditionalFormatting>
  <conditionalFormatting sqref="F44:F47">
    <cfRule type="containsBlanks" dxfId="1107" priority="27" stopIfTrue="1">
      <formula>LEN(TRIM(F44))=0</formula>
    </cfRule>
  </conditionalFormatting>
  <conditionalFormatting sqref="F49">
    <cfRule type="containsBlanks" dxfId="1106" priority="26" stopIfTrue="1">
      <formula>LEN(TRIM(F49))=0</formula>
    </cfRule>
  </conditionalFormatting>
  <conditionalFormatting sqref="F50">
    <cfRule type="containsBlanks" dxfId="1105" priority="25" stopIfTrue="1">
      <formula>LEN(TRIM(F50))=0</formula>
    </cfRule>
  </conditionalFormatting>
  <conditionalFormatting sqref="F51">
    <cfRule type="containsBlanks" dxfId="1104" priority="24" stopIfTrue="1">
      <formula>LEN(TRIM(F51))=0</formula>
    </cfRule>
  </conditionalFormatting>
  <conditionalFormatting sqref="O42:O43">
    <cfRule type="containsBlanks" dxfId="1103" priority="23" stopIfTrue="1">
      <formula>LEN(TRIM(O42))=0</formula>
    </cfRule>
  </conditionalFormatting>
  <conditionalFormatting sqref="O44:O45">
    <cfRule type="containsBlanks" dxfId="1102" priority="22" stopIfTrue="1">
      <formula>LEN(TRIM(O44))=0</formula>
    </cfRule>
  </conditionalFormatting>
  <conditionalFormatting sqref="D12:D29 M12:P23">
    <cfRule type="containsBlanks" dxfId="1101" priority="18">
      <formula>LEN(TRIM(D12))=0</formula>
    </cfRule>
  </conditionalFormatting>
  <conditionalFormatting sqref="H12:H27">
    <cfRule type="containsBlanks" dxfId="1100" priority="15">
      <formula>LEN(TRIM(H12))=0</formula>
    </cfRule>
  </conditionalFormatting>
  <conditionalFormatting sqref="M25:O27">
    <cfRule type="containsBlanks" dxfId="1099" priority="12">
      <formula>LEN(TRIM(M25))=0</formula>
    </cfRule>
  </conditionalFormatting>
  <conditionalFormatting sqref="P25:P27">
    <cfRule type="containsBlanks" dxfId="1098" priority="11">
      <formula>LEN(TRIM(P25))=0</formula>
    </cfRule>
  </conditionalFormatting>
  <conditionalFormatting sqref="G12:G17">
    <cfRule type="containsBlanks" dxfId="1097" priority="10">
      <formula>LEN(TRIM(G12))=0</formula>
    </cfRule>
  </conditionalFormatting>
  <conditionalFormatting sqref="G18:G22">
    <cfRule type="containsBlanks" dxfId="1096" priority="9">
      <formula>LEN(TRIM(G18))=0</formula>
    </cfRule>
  </conditionalFormatting>
  <conditionalFormatting sqref="G26:G27">
    <cfRule type="containsBlanks" dxfId="1095" priority="8">
      <formula>LEN(TRIM(G26))=0</formula>
    </cfRule>
  </conditionalFormatting>
  <conditionalFormatting sqref="G23:G25">
    <cfRule type="containsBlanks" dxfId="1094" priority="7">
      <formula>LEN(TRIM(G23))=0</formula>
    </cfRule>
  </conditionalFormatting>
  <conditionalFormatting sqref="M24">
    <cfRule type="containsBlanks" dxfId="1093" priority="6">
      <formula>LEN(TRIM(M24))=0</formula>
    </cfRule>
  </conditionalFormatting>
  <conditionalFormatting sqref="Q24">
    <cfRule type="containsBlanks" dxfId="1092" priority="5">
      <formula>LEN(TRIM(Q24))=0</formula>
    </cfRule>
  </conditionalFormatting>
  <conditionalFormatting sqref="P24">
    <cfRule type="containsBlanks" dxfId="1091" priority="3">
      <formula>LEN(TRIM(P24))=0</formula>
    </cfRule>
  </conditionalFormatting>
  <conditionalFormatting sqref="O46:O47">
    <cfRule type="containsBlanks" dxfId="1090" priority="2" stopIfTrue="1">
      <formula>LEN(TRIM(O46))=0</formula>
    </cfRule>
  </conditionalFormatting>
  <conditionalFormatting sqref="Q35 D5">
    <cfRule type="containsBlanks" dxfId="1089" priority="1" stopIfTrue="1">
      <formula>LEN(TRIM(D5))=0</formula>
    </cfRule>
  </conditionalFormatting>
  <dataValidations count="1">
    <dataValidation type="list" allowBlank="1" showInputMessage="1" showErrorMessage="1" sqref="D5:H5" xr:uid="{AFBBD535-8E24-48A4-9204-14E6F250D0B0}">
      <formula1>"budynek wielorodzinny,budynek użyteczności publicznej"</formula1>
    </dataValidation>
  </dataValidation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B1:BR172"/>
  <sheetViews>
    <sheetView showGridLines="0" topLeftCell="AE1" zoomScale="120" zoomScaleNormal="120" workbookViewId="0">
      <selection activeCell="AV157" sqref="AV157"/>
    </sheetView>
  </sheetViews>
  <sheetFormatPr defaultColWidth="8.85546875" defaultRowHeight="14.25"/>
  <cols>
    <col min="1" max="1" width="3.7109375" style="99" customWidth="1"/>
    <col min="2" max="2" width="4.28515625" style="99" customWidth="1"/>
    <col min="3" max="3" width="42.7109375" style="99" customWidth="1"/>
    <col min="4" max="4" width="14.7109375" style="99" customWidth="1"/>
    <col min="5" max="5" width="8.28515625" style="99" customWidth="1"/>
    <col min="6" max="7" width="10" style="99" customWidth="1"/>
    <col min="8" max="8" width="2.28515625" style="99" customWidth="1"/>
    <col min="9" max="9" width="4.42578125" style="99" customWidth="1"/>
    <col min="10" max="10" width="42.5703125" style="99" customWidth="1"/>
    <col min="11" max="11" width="14.7109375" style="99" customWidth="1"/>
    <col min="12" max="12" width="8.42578125" style="99" customWidth="1"/>
    <col min="13" max="13" width="9.140625" style="99" customWidth="1"/>
    <col min="14" max="14" width="8.28515625" style="99" customWidth="1"/>
    <col min="15" max="15" width="2.28515625" style="99" customWidth="1"/>
    <col min="16" max="16" width="4" style="69" customWidth="1"/>
    <col min="17" max="17" width="43" style="69" customWidth="1"/>
    <col min="18" max="18" width="14.7109375" style="69" customWidth="1"/>
    <col min="19" max="20" width="8.28515625" style="69" customWidth="1"/>
    <col min="21" max="21" width="8.42578125" style="69" customWidth="1"/>
    <col min="22" max="22" width="2.28515625" style="99" customWidth="1"/>
    <col min="23" max="23" width="4.28515625" style="99" customWidth="1"/>
    <col min="24" max="24" width="43.42578125" style="99" customWidth="1"/>
    <col min="25" max="25" width="14.7109375" style="99" customWidth="1"/>
    <col min="26" max="26" width="8.28515625" style="99" customWidth="1"/>
    <col min="27" max="27" width="8.85546875" style="99" customWidth="1"/>
    <col min="28" max="28" width="8.85546875" style="99"/>
    <col min="29" max="29" width="2.28515625" style="99" customWidth="1"/>
    <col min="30" max="30" width="3.7109375" style="99" customWidth="1"/>
    <col min="31" max="31" width="43.140625" style="99" customWidth="1"/>
    <col min="32" max="32" width="14.7109375" style="99" customWidth="1"/>
    <col min="33" max="35" width="8.28515625" style="99" customWidth="1"/>
    <col min="36" max="36" width="2.28515625" style="99" customWidth="1"/>
    <col min="37" max="37" width="4" style="99" customWidth="1"/>
    <col min="38" max="38" width="42.7109375" style="99" customWidth="1"/>
    <col min="39" max="39" width="14.7109375" style="99" customWidth="1"/>
    <col min="40" max="42" width="8.28515625" style="99" customWidth="1"/>
    <col min="43" max="43" width="2.28515625" style="99" customWidth="1"/>
    <col min="44" max="44" width="4.5703125" style="99" customWidth="1"/>
    <col min="45" max="45" width="43.140625" style="99" customWidth="1"/>
    <col min="46" max="46" width="14.5703125" style="99" customWidth="1"/>
    <col min="47" max="49" width="8.28515625" style="99" customWidth="1"/>
    <col min="50" max="50" width="2.28515625" style="99" customWidth="1"/>
    <col min="51" max="51" width="4.28515625" style="99" customWidth="1"/>
    <col min="52" max="52" width="43.28515625" style="99" customWidth="1"/>
    <col min="53" max="53" width="14.5703125" style="99" customWidth="1"/>
    <col min="54" max="55" width="8.28515625" style="99" customWidth="1"/>
    <col min="56" max="56" width="8" style="99" customWidth="1"/>
    <col min="57" max="57" width="2.28515625" style="99" customWidth="1"/>
    <col min="58" max="58" width="4.28515625" style="99" customWidth="1"/>
    <col min="59" max="59" width="43" style="99" customWidth="1"/>
    <col min="60" max="60" width="14.7109375" style="99" customWidth="1"/>
    <col min="61" max="63" width="8.28515625" style="99" customWidth="1"/>
    <col min="64" max="64" width="2.28515625" style="99" customWidth="1"/>
    <col min="65" max="65" width="5.28515625" style="99" customWidth="1"/>
    <col min="66" max="66" width="42.7109375" style="99" customWidth="1"/>
    <col min="67" max="67" width="14.5703125" style="99" customWidth="1"/>
    <col min="68" max="70" width="8.28515625" style="99" customWidth="1"/>
    <col min="71" max="16384" width="8.85546875" style="99"/>
  </cols>
  <sheetData>
    <row r="1" spans="2:70" ht="15" customHeight="1" thickBot="1"/>
    <row r="2" spans="2:70" ht="15" customHeight="1" thickBot="1">
      <c r="B2" s="2235" t="s">
        <v>912</v>
      </c>
      <c r="C2" s="2237"/>
      <c r="D2" s="2237"/>
      <c r="E2" s="2237"/>
      <c r="F2" s="2237"/>
      <c r="G2" s="2238"/>
      <c r="H2" s="215" t="s">
        <v>913</v>
      </c>
      <c r="I2" s="2235" t="s">
        <v>914</v>
      </c>
      <c r="J2" s="2236"/>
      <c r="K2" s="2237"/>
      <c r="L2" s="2237"/>
      <c r="M2" s="2237"/>
      <c r="N2" s="2238"/>
      <c r="O2" s="357"/>
      <c r="P2" s="2235" t="s">
        <v>915</v>
      </c>
      <c r="Q2" s="2236"/>
      <c r="R2" s="2237"/>
      <c r="S2" s="2237"/>
      <c r="T2" s="2237"/>
      <c r="U2" s="2238"/>
      <c r="W2" s="2235" t="s">
        <v>916</v>
      </c>
      <c r="X2" s="2236"/>
      <c r="Y2" s="2237"/>
      <c r="Z2" s="2237"/>
      <c r="AA2" s="2237"/>
      <c r="AB2" s="2238"/>
      <c r="AD2" s="2235" t="s">
        <v>917</v>
      </c>
      <c r="AE2" s="2236"/>
      <c r="AF2" s="2237"/>
      <c r="AG2" s="2237"/>
      <c r="AH2" s="2237"/>
      <c r="AI2" s="2238"/>
      <c r="AK2" s="2235" t="s">
        <v>918</v>
      </c>
      <c r="AL2" s="2236"/>
      <c r="AM2" s="2237"/>
      <c r="AN2" s="2237"/>
      <c r="AO2" s="2237"/>
      <c r="AP2" s="2238"/>
      <c r="AR2" s="2235" t="s">
        <v>919</v>
      </c>
      <c r="AS2" s="2236"/>
      <c r="AT2" s="2237"/>
      <c r="AU2" s="2237"/>
      <c r="AV2" s="2237"/>
      <c r="AW2" s="2238"/>
      <c r="AY2" s="2235" t="s">
        <v>920</v>
      </c>
      <c r="AZ2" s="2236"/>
      <c r="BA2" s="2237"/>
      <c r="BB2" s="2237"/>
      <c r="BC2" s="2237"/>
      <c r="BD2" s="2238"/>
      <c r="BF2" s="2235" t="s">
        <v>921</v>
      </c>
      <c r="BG2" s="2236"/>
      <c r="BH2" s="2237"/>
      <c r="BI2" s="2237"/>
      <c r="BJ2" s="2237"/>
      <c r="BK2" s="2238"/>
      <c r="BM2" s="2235" t="s">
        <v>922</v>
      </c>
      <c r="BN2" s="2236"/>
      <c r="BO2" s="2237"/>
      <c r="BP2" s="2237"/>
      <c r="BQ2" s="2237"/>
      <c r="BR2" s="2238"/>
    </row>
    <row r="3" spans="2:70" s="69" customFormat="1" ht="15" customHeight="1" thickBot="1">
      <c r="B3" s="203"/>
      <c r="C3" s="203"/>
      <c r="D3" s="203"/>
      <c r="E3" s="214"/>
      <c r="F3" s="214"/>
      <c r="G3" s="214"/>
      <c r="H3" s="203"/>
      <c r="I3" s="203"/>
      <c r="J3" s="203"/>
      <c r="K3" s="203"/>
      <c r="L3" s="214"/>
      <c r="M3" s="214"/>
      <c r="N3" s="214"/>
      <c r="O3" s="214"/>
      <c r="P3" s="203"/>
      <c r="Q3" s="203"/>
      <c r="R3" s="203"/>
      <c r="S3" s="214"/>
      <c r="T3" s="214"/>
      <c r="U3" s="214"/>
      <c r="W3" s="203"/>
      <c r="X3" s="203"/>
      <c r="Y3" s="203"/>
      <c r="Z3" s="214"/>
      <c r="AA3" s="214"/>
      <c r="AB3" s="214"/>
      <c r="AD3" s="203"/>
      <c r="AE3" s="203"/>
      <c r="AF3" s="203"/>
      <c r="AG3" s="214"/>
      <c r="AH3" s="214"/>
      <c r="AI3" s="214"/>
      <c r="AK3" s="203"/>
      <c r="AL3" s="203"/>
      <c r="AM3" s="203"/>
      <c r="AN3" s="214"/>
      <c r="AO3" s="214"/>
      <c r="AP3" s="214"/>
      <c r="AR3" s="203"/>
      <c r="AS3" s="203"/>
      <c r="AT3" s="203"/>
      <c r="AU3" s="214"/>
      <c r="AV3" s="214"/>
      <c r="AW3" s="214"/>
      <c r="AY3" s="203"/>
      <c r="AZ3" s="203"/>
      <c r="BA3" s="203"/>
      <c r="BB3" s="214"/>
      <c r="BC3" s="214"/>
      <c r="BD3" s="214"/>
      <c r="BF3" s="203"/>
      <c r="BG3" s="203"/>
      <c r="BH3" s="203"/>
      <c r="BI3" s="214"/>
      <c r="BJ3" s="214"/>
      <c r="BK3" s="214"/>
      <c r="BM3" s="203"/>
      <c r="BN3" s="203"/>
      <c r="BO3" s="203"/>
      <c r="BP3" s="214"/>
      <c r="BQ3" s="214"/>
      <c r="BR3" s="214"/>
    </row>
    <row r="4" spans="2:70" s="69" customFormat="1" ht="15" customHeight="1" thickBot="1">
      <c r="B4" s="1010"/>
      <c r="C4" s="1011"/>
      <c r="D4" s="1011"/>
      <c r="E4" s="1012"/>
      <c r="F4" s="1012"/>
      <c r="G4" s="1013"/>
      <c r="H4" s="203"/>
      <c r="I4" s="2239" t="s">
        <v>923</v>
      </c>
      <c r="J4" s="2240"/>
      <c r="K4" s="2240"/>
      <c r="L4" s="2240"/>
      <c r="M4" s="2240"/>
      <c r="N4" s="2241"/>
      <c r="O4" s="214"/>
      <c r="P4" s="2239" t="s">
        <v>923</v>
      </c>
      <c r="Q4" s="2240"/>
      <c r="R4" s="2240"/>
      <c r="S4" s="2240"/>
      <c r="T4" s="2240"/>
      <c r="U4" s="2241"/>
      <c r="W4" s="2239" t="s">
        <v>923</v>
      </c>
      <c r="X4" s="2240"/>
      <c r="Y4" s="2240"/>
      <c r="Z4" s="2240"/>
      <c r="AA4" s="2240"/>
      <c r="AB4" s="2241"/>
      <c r="AD4" s="2239" t="s">
        <v>923</v>
      </c>
      <c r="AE4" s="2240"/>
      <c r="AF4" s="2240"/>
      <c r="AG4" s="2240"/>
      <c r="AH4" s="2240"/>
      <c r="AI4" s="2241"/>
      <c r="AK4" s="2239" t="s">
        <v>923</v>
      </c>
      <c r="AL4" s="2240"/>
      <c r="AM4" s="2240"/>
      <c r="AN4" s="2240"/>
      <c r="AO4" s="2240"/>
      <c r="AP4" s="2241"/>
      <c r="AR4" s="2239" t="s">
        <v>923</v>
      </c>
      <c r="AS4" s="2240"/>
      <c r="AT4" s="2240"/>
      <c r="AU4" s="2240"/>
      <c r="AV4" s="2240"/>
      <c r="AW4" s="2241"/>
      <c r="AY4" s="2239" t="s">
        <v>923</v>
      </c>
      <c r="AZ4" s="2240"/>
      <c r="BA4" s="2240"/>
      <c r="BB4" s="2240"/>
      <c r="BC4" s="2240"/>
      <c r="BD4" s="2241"/>
      <c r="BF4" s="2239" t="s">
        <v>923</v>
      </c>
      <c r="BG4" s="2240"/>
      <c r="BH4" s="2240"/>
      <c r="BI4" s="2240"/>
      <c r="BJ4" s="2240"/>
      <c r="BK4" s="2241"/>
      <c r="BM4" s="2239" t="s">
        <v>923</v>
      </c>
      <c r="BN4" s="2240"/>
      <c r="BO4" s="2240"/>
      <c r="BP4" s="2240"/>
      <c r="BQ4" s="2240"/>
      <c r="BR4" s="2241"/>
    </row>
    <row r="5" spans="2:70" s="69" customFormat="1" ht="15" customHeight="1">
      <c r="B5" s="1014"/>
      <c r="C5" s="203"/>
      <c r="D5" s="203"/>
      <c r="E5" s="214"/>
      <c r="F5" s="214"/>
      <c r="G5" s="1015"/>
      <c r="H5" s="203"/>
      <c r="I5" s="2253"/>
      <c r="J5" s="2254"/>
      <c r="K5" s="2254"/>
      <c r="L5" s="2254"/>
      <c r="M5" s="2254"/>
      <c r="N5" s="2255"/>
      <c r="O5" s="214"/>
      <c r="P5" s="2253"/>
      <c r="Q5" s="2254"/>
      <c r="R5" s="2254"/>
      <c r="S5" s="2254"/>
      <c r="T5" s="2254"/>
      <c r="U5" s="2255"/>
      <c r="W5" s="2253"/>
      <c r="X5" s="2254"/>
      <c r="Y5" s="2254"/>
      <c r="Z5" s="2254"/>
      <c r="AA5" s="2254"/>
      <c r="AB5" s="2255"/>
      <c r="AD5" s="2253"/>
      <c r="AE5" s="2254"/>
      <c r="AF5" s="2254"/>
      <c r="AG5" s="2254"/>
      <c r="AH5" s="2254"/>
      <c r="AI5" s="2255"/>
      <c r="AK5" s="2253"/>
      <c r="AL5" s="2254"/>
      <c r="AM5" s="2254"/>
      <c r="AN5" s="2254"/>
      <c r="AO5" s="2254"/>
      <c r="AP5" s="2255"/>
      <c r="AR5" s="2253"/>
      <c r="AS5" s="2254"/>
      <c r="AT5" s="2254"/>
      <c r="AU5" s="2254"/>
      <c r="AV5" s="2254"/>
      <c r="AW5" s="2255"/>
      <c r="AY5" s="2253"/>
      <c r="AZ5" s="2254"/>
      <c r="BA5" s="2254"/>
      <c r="BB5" s="2254"/>
      <c r="BC5" s="2254"/>
      <c r="BD5" s="2255"/>
      <c r="BF5" s="2253"/>
      <c r="BG5" s="2254"/>
      <c r="BH5" s="2254"/>
      <c r="BI5" s="2254"/>
      <c r="BJ5" s="2254"/>
      <c r="BK5" s="2255"/>
      <c r="BM5" s="2242"/>
      <c r="BN5" s="2201"/>
      <c r="BO5" s="2201"/>
      <c r="BP5" s="2201"/>
      <c r="BQ5" s="2201"/>
      <c r="BR5" s="2202"/>
    </row>
    <row r="6" spans="2:70" s="69" customFormat="1" ht="15" customHeight="1">
      <c r="B6" s="1014"/>
      <c r="C6" s="203"/>
      <c r="D6" s="203"/>
      <c r="E6" s="203"/>
      <c r="F6" s="203"/>
      <c r="G6" s="1016"/>
      <c r="H6" s="203"/>
      <c r="I6" s="2243"/>
      <c r="J6" s="2244"/>
      <c r="K6" s="2244"/>
      <c r="L6" s="2244"/>
      <c r="M6" s="2244"/>
      <c r="N6" s="2245"/>
      <c r="O6" s="203"/>
      <c r="P6" s="2243"/>
      <c r="Q6" s="2244"/>
      <c r="R6" s="2244"/>
      <c r="S6" s="2244"/>
      <c r="T6" s="2244"/>
      <c r="U6" s="2245"/>
      <c r="W6" s="2243"/>
      <c r="X6" s="2244"/>
      <c r="Y6" s="2244"/>
      <c r="Z6" s="2244"/>
      <c r="AA6" s="2244"/>
      <c r="AB6" s="2245"/>
      <c r="AD6" s="2243"/>
      <c r="AE6" s="2244"/>
      <c r="AF6" s="2244"/>
      <c r="AG6" s="2244"/>
      <c r="AH6" s="2244"/>
      <c r="AI6" s="2245"/>
      <c r="AK6" s="2243"/>
      <c r="AL6" s="2244"/>
      <c r="AM6" s="2244"/>
      <c r="AN6" s="2244"/>
      <c r="AO6" s="2244"/>
      <c r="AP6" s="2245"/>
      <c r="AR6" s="2243"/>
      <c r="AS6" s="2244"/>
      <c r="AT6" s="2244"/>
      <c r="AU6" s="2244"/>
      <c r="AV6" s="2244"/>
      <c r="AW6" s="2245"/>
      <c r="AY6" s="2243"/>
      <c r="AZ6" s="2244"/>
      <c r="BA6" s="2244"/>
      <c r="BB6" s="2244"/>
      <c r="BC6" s="2244"/>
      <c r="BD6" s="2245"/>
      <c r="BF6" s="2243"/>
      <c r="BG6" s="2244"/>
      <c r="BH6" s="2244"/>
      <c r="BI6" s="2244"/>
      <c r="BJ6" s="2244"/>
      <c r="BK6" s="2245"/>
      <c r="BM6" s="2243"/>
      <c r="BN6" s="2244"/>
      <c r="BO6" s="2244"/>
      <c r="BP6" s="2244"/>
      <c r="BQ6" s="2244"/>
      <c r="BR6" s="2245"/>
    </row>
    <row r="7" spans="2:70" s="69" customFormat="1" ht="15" customHeight="1">
      <c r="B7" s="1014"/>
      <c r="C7" s="203"/>
      <c r="D7" s="203"/>
      <c r="E7" s="203"/>
      <c r="F7" s="203"/>
      <c r="G7" s="1016"/>
      <c r="H7" s="203"/>
      <c r="I7" s="2242"/>
      <c r="J7" s="2201"/>
      <c r="K7" s="2201"/>
      <c r="L7" s="2201"/>
      <c r="M7" s="2201"/>
      <c r="N7" s="2202"/>
      <c r="O7" s="203"/>
      <c r="P7" s="2242"/>
      <c r="Q7" s="2201"/>
      <c r="R7" s="2201"/>
      <c r="S7" s="2201"/>
      <c r="T7" s="2201"/>
      <c r="U7" s="2202"/>
      <c r="W7" s="2242"/>
      <c r="X7" s="2201"/>
      <c r="Y7" s="2201"/>
      <c r="Z7" s="2201"/>
      <c r="AA7" s="2201"/>
      <c r="AB7" s="2202"/>
      <c r="AD7" s="2242"/>
      <c r="AE7" s="2201"/>
      <c r="AF7" s="2201"/>
      <c r="AG7" s="2201"/>
      <c r="AH7" s="2201"/>
      <c r="AI7" s="2202"/>
      <c r="AK7" s="2242"/>
      <c r="AL7" s="2201"/>
      <c r="AM7" s="2201"/>
      <c r="AN7" s="2201"/>
      <c r="AO7" s="2201"/>
      <c r="AP7" s="2202"/>
      <c r="AR7" s="2242"/>
      <c r="AS7" s="2201"/>
      <c r="AT7" s="2201"/>
      <c r="AU7" s="2201"/>
      <c r="AV7" s="2201"/>
      <c r="AW7" s="2202"/>
      <c r="AY7" s="2242"/>
      <c r="AZ7" s="2201"/>
      <c r="BA7" s="2201"/>
      <c r="BB7" s="2201"/>
      <c r="BC7" s="2201"/>
      <c r="BD7" s="2202"/>
      <c r="BF7" s="2242"/>
      <c r="BG7" s="2201"/>
      <c r="BH7" s="2201"/>
      <c r="BI7" s="2201"/>
      <c r="BJ7" s="2201"/>
      <c r="BK7" s="2202"/>
      <c r="BM7" s="2242"/>
      <c r="BN7" s="2201"/>
      <c r="BO7" s="2201"/>
      <c r="BP7" s="2201"/>
      <c r="BQ7" s="2201"/>
      <c r="BR7" s="2202"/>
    </row>
    <row r="8" spans="2:70" s="69" customFormat="1" ht="15" customHeight="1">
      <c r="B8" s="1014"/>
      <c r="C8" s="203"/>
      <c r="D8" s="203"/>
      <c r="E8" s="203"/>
      <c r="F8" s="203"/>
      <c r="G8" s="1016"/>
      <c r="H8" s="203"/>
      <c r="I8" s="2242"/>
      <c r="J8" s="2201"/>
      <c r="K8" s="2201"/>
      <c r="L8" s="2201"/>
      <c r="M8" s="2201"/>
      <c r="N8" s="2202"/>
      <c r="O8" s="203"/>
      <c r="P8" s="2242"/>
      <c r="Q8" s="2201"/>
      <c r="R8" s="2201"/>
      <c r="S8" s="2201"/>
      <c r="T8" s="2201"/>
      <c r="U8" s="2202"/>
      <c r="W8" s="2242"/>
      <c r="X8" s="2201"/>
      <c r="Y8" s="2201"/>
      <c r="Z8" s="2201"/>
      <c r="AA8" s="2201"/>
      <c r="AB8" s="2202"/>
      <c r="AD8" s="2242"/>
      <c r="AE8" s="2201"/>
      <c r="AF8" s="2201"/>
      <c r="AG8" s="2201"/>
      <c r="AH8" s="2201"/>
      <c r="AI8" s="2202"/>
      <c r="AK8" s="2242"/>
      <c r="AL8" s="2201"/>
      <c r="AM8" s="2201"/>
      <c r="AN8" s="2201"/>
      <c r="AO8" s="2201"/>
      <c r="AP8" s="2202"/>
      <c r="AR8" s="2242"/>
      <c r="AS8" s="2201"/>
      <c r="AT8" s="2201"/>
      <c r="AU8" s="2201"/>
      <c r="AV8" s="2201"/>
      <c r="AW8" s="2202"/>
      <c r="AY8" s="2242"/>
      <c r="AZ8" s="2201"/>
      <c r="BA8" s="2201"/>
      <c r="BB8" s="2201"/>
      <c r="BC8" s="2201"/>
      <c r="BD8" s="2202"/>
      <c r="BF8" s="2242"/>
      <c r="BG8" s="2201"/>
      <c r="BH8" s="2201"/>
      <c r="BI8" s="2201"/>
      <c r="BJ8" s="2201"/>
      <c r="BK8" s="2202"/>
      <c r="BM8" s="2242"/>
      <c r="BN8" s="2201"/>
      <c r="BO8" s="2201"/>
      <c r="BP8" s="2201"/>
      <c r="BQ8" s="2201"/>
      <c r="BR8" s="2202"/>
    </row>
    <row r="9" spans="2:70" s="69" customFormat="1" ht="15" customHeight="1">
      <c r="B9" s="1014"/>
      <c r="C9" s="203"/>
      <c r="D9" s="203"/>
      <c r="E9" s="203"/>
      <c r="F9" s="203"/>
      <c r="G9" s="1016"/>
      <c r="H9" s="203"/>
      <c r="I9" s="2242"/>
      <c r="J9" s="2201"/>
      <c r="K9" s="2201"/>
      <c r="L9" s="2201"/>
      <c r="M9" s="2201"/>
      <c r="N9" s="2202"/>
      <c r="O9" s="203"/>
      <c r="P9" s="2242"/>
      <c r="Q9" s="2201"/>
      <c r="R9" s="2201"/>
      <c r="S9" s="2201"/>
      <c r="T9" s="2201"/>
      <c r="U9" s="2202"/>
      <c r="W9" s="2242"/>
      <c r="X9" s="2201"/>
      <c r="Y9" s="2201"/>
      <c r="Z9" s="2201"/>
      <c r="AA9" s="2201"/>
      <c r="AB9" s="2202"/>
      <c r="AD9" s="2242"/>
      <c r="AE9" s="2201"/>
      <c r="AF9" s="2201"/>
      <c r="AG9" s="2201"/>
      <c r="AH9" s="2201"/>
      <c r="AI9" s="2202"/>
      <c r="AK9" s="2242"/>
      <c r="AL9" s="2201"/>
      <c r="AM9" s="2201"/>
      <c r="AN9" s="2201"/>
      <c r="AO9" s="2201"/>
      <c r="AP9" s="2202"/>
      <c r="AR9" s="2242"/>
      <c r="AS9" s="2201"/>
      <c r="AT9" s="2201"/>
      <c r="AU9" s="2201"/>
      <c r="AV9" s="2201"/>
      <c r="AW9" s="2202"/>
      <c r="AY9" s="2242"/>
      <c r="AZ9" s="2201"/>
      <c r="BA9" s="2201"/>
      <c r="BB9" s="2201"/>
      <c r="BC9" s="2201"/>
      <c r="BD9" s="2202"/>
      <c r="BF9" s="2242"/>
      <c r="BG9" s="2201"/>
      <c r="BH9" s="2201"/>
      <c r="BI9" s="2201"/>
      <c r="BJ9" s="2201"/>
      <c r="BK9" s="2202"/>
      <c r="BM9" s="2242"/>
      <c r="BN9" s="2201"/>
      <c r="BO9" s="2201"/>
      <c r="BP9" s="2201"/>
      <c r="BQ9" s="2201"/>
      <c r="BR9" s="2202"/>
    </row>
    <row r="10" spans="2:70" s="69" customFormat="1" ht="15" customHeight="1">
      <c r="B10" s="1014"/>
      <c r="C10" s="203"/>
      <c r="D10" s="203"/>
      <c r="E10" s="203"/>
      <c r="F10" s="203"/>
      <c r="G10" s="1016"/>
      <c r="H10" s="203"/>
      <c r="I10" s="2243"/>
      <c r="J10" s="2244"/>
      <c r="K10" s="2244"/>
      <c r="L10" s="2244"/>
      <c r="M10" s="2244"/>
      <c r="N10" s="2245"/>
      <c r="O10" s="203"/>
      <c r="P10" s="2243"/>
      <c r="Q10" s="2244"/>
      <c r="R10" s="2244"/>
      <c r="S10" s="2244"/>
      <c r="T10" s="2244"/>
      <c r="U10" s="2245"/>
      <c r="W10" s="2243"/>
      <c r="X10" s="2244"/>
      <c r="Y10" s="2244"/>
      <c r="Z10" s="2244"/>
      <c r="AA10" s="2244"/>
      <c r="AB10" s="2245"/>
      <c r="AD10" s="2243"/>
      <c r="AE10" s="2244"/>
      <c r="AF10" s="2244"/>
      <c r="AG10" s="2244"/>
      <c r="AH10" s="2244"/>
      <c r="AI10" s="2245"/>
      <c r="AK10" s="2243"/>
      <c r="AL10" s="2244"/>
      <c r="AM10" s="2244"/>
      <c r="AN10" s="2244"/>
      <c r="AO10" s="2244"/>
      <c r="AP10" s="2245"/>
      <c r="AR10" s="2243"/>
      <c r="AS10" s="2244"/>
      <c r="AT10" s="2244"/>
      <c r="AU10" s="2244"/>
      <c r="AV10" s="2244"/>
      <c r="AW10" s="2245"/>
      <c r="AY10" s="2243"/>
      <c r="AZ10" s="2244"/>
      <c r="BA10" s="2244"/>
      <c r="BB10" s="2244"/>
      <c r="BC10" s="2244"/>
      <c r="BD10" s="2245"/>
      <c r="BF10" s="2243"/>
      <c r="BG10" s="2244"/>
      <c r="BH10" s="2244"/>
      <c r="BI10" s="2244"/>
      <c r="BJ10" s="2244"/>
      <c r="BK10" s="2245"/>
      <c r="BM10" s="2243"/>
      <c r="BN10" s="2244"/>
      <c r="BO10" s="2244"/>
      <c r="BP10" s="2244"/>
      <c r="BQ10" s="2244"/>
      <c r="BR10" s="2245"/>
    </row>
    <row r="11" spans="2:70" s="69" customFormat="1" ht="15" customHeight="1" thickBot="1">
      <c r="B11" s="1017"/>
      <c r="C11" s="1018"/>
      <c r="D11" s="1018"/>
      <c r="E11" s="1018"/>
      <c r="F11" s="1018"/>
      <c r="G11" s="1019"/>
      <c r="H11" s="203"/>
      <c r="I11" s="2246"/>
      <c r="J11" s="2247"/>
      <c r="K11" s="2247"/>
      <c r="L11" s="2247"/>
      <c r="M11" s="2247"/>
      <c r="N11" s="2248"/>
      <c r="O11" s="203"/>
      <c r="P11" s="2246"/>
      <c r="Q11" s="2247"/>
      <c r="R11" s="2247"/>
      <c r="S11" s="2247"/>
      <c r="T11" s="2247"/>
      <c r="U11" s="2248"/>
      <c r="W11" s="2246"/>
      <c r="X11" s="2247"/>
      <c r="Y11" s="2247"/>
      <c r="Z11" s="2247"/>
      <c r="AA11" s="2247"/>
      <c r="AB11" s="2248"/>
      <c r="AD11" s="2246"/>
      <c r="AE11" s="2247"/>
      <c r="AF11" s="2247"/>
      <c r="AG11" s="2247"/>
      <c r="AH11" s="2247"/>
      <c r="AI11" s="2248"/>
      <c r="AK11" s="2246"/>
      <c r="AL11" s="2247"/>
      <c r="AM11" s="2247"/>
      <c r="AN11" s="2247"/>
      <c r="AO11" s="2247"/>
      <c r="AP11" s="2248"/>
      <c r="AR11" s="2246"/>
      <c r="AS11" s="2247"/>
      <c r="AT11" s="2247"/>
      <c r="AU11" s="2247"/>
      <c r="AV11" s="2247"/>
      <c r="AW11" s="2248"/>
      <c r="AY11" s="2246"/>
      <c r="AZ11" s="2247"/>
      <c r="BA11" s="2247"/>
      <c r="BB11" s="2247"/>
      <c r="BC11" s="2247"/>
      <c r="BD11" s="2248"/>
      <c r="BF11" s="2246"/>
      <c r="BG11" s="2247"/>
      <c r="BH11" s="2247"/>
      <c r="BI11" s="2247"/>
      <c r="BJ11" s="2247"/>
      <c r="BK11" s="2248"/>
      <c r="BM11" s="2246"/>
      <c r="BN11" s="2247"/>
      <c r="BO11" s="2247"/>
      <c r="BP11" s="2247"/>
      <c r="BQ11" s="2247"/>
      <c r="BR11" s="2248"/>
    </row>
    <row r="12" spans="2:70" s="69" customFormat="1" ht="15" customHeight="1" thickBot="1">
      <c r="B12" s="203"/>
      <c r="C12" s="203"/>
      <c r="D12" s="203"/>
      <c r="E12" s="203"/>
      <c r="F12" s="203"/>
      <c r="G12" s="203"/>
      <c r="H12" s="203"/>
      <c r="I12" s="203"/>
      <c r="J12" s="203"/>
      <c r="K12" s="203"/>
      <c r="L12" s="203"/>
      <c r="M12" s="203"/>
      <c r="N12" s="203"/>
      <c r="O12" s="203"/>
      <c r="P12" s="203"/>
      <c r="Q12" s="203"/>
      <c r="R12" s="203"/>
      <c r="S12" s="203"/>
      <c r="T12" s="203"/>
      <c r="U12" s="203"/>
      <c r="W12" s="203"/>
      <c r="X12" s="203"/>
      <c r="Y12" s="203"/>
      <c r="Z12" s="203"/>
      <c r="AA12" s="203"/>
      <c r="AB12" s="203"/>
      <c r="AD12" s="203"/>
      <c r="AE12" s="203"/>
      <c r="AF12" s="203"/>
      <c r="AG12" s="203"/>
      <c r="AH12" s="203"/>
      <c r="AI12" s="203"/>
      <c r="AK12" s="203"/>
      <c r="AL12" s="203"/>
      <c r="AM12" s="203"/>
      <c r="AN12" s="203"/>
      <c r="AO12" s="203"/>
      <c r="AP12" s="203"/>
      <c r="AR12" s="203"/>
      <c r="AS12" s="203"/>
      <c r="AT12" s="203"/>
      <c r="AU12" s="203"/>
      <c r="AV12" s="203"/>
      <c r="AW12" s="203"/>
      <c r="AY12" s="203"/>
      <c r="AZ12" s="203"/>
      <c r="BA12" s="203"/>
      <c r="BB12" s="203"/>
      <c r="BC12" s="203"/>
      <c r="BD12" s="203"/>
      <c r="BF12" s="203"/>
      <c r="BG12" s="203"/>
      <c r="BH12" s="203"/>
      <c r="BI12" s="203"/>
      <c r="BJ12" s="203"/>
      <c r="BK12" s="203"/>
      <c r="BM12" s="203"/>
      <c r="BN12" s="203"/>
      <c r="BO12" s="203"/>
      <c r="BP12" s="203"/>
      <c r="BQ12" s="203"/>
      <c r="BR12" s="203"/>
    </row>
    <row r="13" spans="2:70" s="69" customFormat="1" ht="15" customHeight="1" thickBot="1">
      <c r="B13" s="204" t="s">
        <v>79</v>
      </c>
      <c r="C13" s="205" t="s">
        <v>924</v>
      </c>
      <c r="D13" s="2194" t="s">
        <v>829</v>
      </c>
      <c r="E13" s="2195"/>
      <c r="F13" s="2195"/>
      <c r="G13" s="2196"/>
      <c r="H13" s="203"/>
      <c r="I13" s="71" t="s">
        <v>79</v>
      </c>
      <c r="J13" s="206" t="s">
        <v>924</v>
      </c>
      <c r="K13" s="2231" t="s">
        <v>829</v>
      </c>
      <c r="L13" s="2232"/>
      <c r="M13" s="2232"/>
      <c r="N13" s="2233"/>
      <c r="O13" s="203"/>
      <c r="P13" s="71" t="s">
        <v>79</v>
      </c>
      <c r="Q13" s="206" t="s">
        <v>924</v>
      </c>
      <c r="R13" s="2231" t="s">
        <v>829</v>
      </c>
      <c r="S13" s="2232"/>
      <c r="T13" s="2232"/>
      <c r="U13" s="2233"/>
      <c r="W13" s="71" t="s">
        <v>79</v>
      </c>
      <c r="X13" s="206" t="s">
        <v>924</v>
      </c>
      <c r="Y13" s="2231" t="s">
        <v>829</v>
      </c>
      <c r="Z13" s="2232"/>
      <c r="AA13" s="2232"/>
      <c r="AB13" s="2233"/>
      <c r="AD13" s="71" t="s">
        <v>79</v>
      </c>
      <c r="AE13" s="206" t="s">
        <v>924</v>
      </c>
      <c r="AF13" s="2231" t="s">
        <v>829</v>
      </c>
      <c r="AG13" s="2232"/>
      <c r="AH13" s="2232"/>
      <c r="AI13" s="2233"/>
      <c r="AK13" s="71" t="s">
        <v>79</v>
      </c>
      <c r="AL13" s="206" t="s">
        <v>924</v>
      </c>
      <c r="AM13" s="2231" t="s">
        <v>829</v>
      </c>
      <c r="AN13" s="2232"/>
      <c r="AO13" s="2232"/>
      <c r="AP13" s="2233"/>
      <c r="AR13" s="71" t="s">
        <v>79</v>
      </c>
      <c r="AS13" s="206" t="s">
        <v>924</v>
      </c>
      <c r="AT13" s="2231" t="s">
        <v>829</v>
      </c>
      <c r="AU13" s="2232"/>
      <c r="AV13" s="2232"/>
      <c r="AW13" s="2233"/>
      <c r="AY13" s="71" t="s">
        <v>79</v>
      </c>
      <c r="AZ13" s="206" t="s">
        <v>924</v>
      </c>
      <c r="BA13" s="2231" t="s">
        <v>829</v>
      </c>
      <c r="BB13" s="2232"/>
      <c r="BC13" s="2232"/>
      <c r="BD13" s="2233"/>
      <c r="BF13" s="71" t="s">
        <v>79</v>
      </c>
      <c r="BG13" s="206" t="s">
        <v>924</v>
      </c>
      <c r="BH13" s="2231" t="s">
        <v>829</v>
      </c>
      <c r="BI13" s="2232"/>
      <c r="BJ13" s="2232"/>
      <c r="BK13" s="2233"/>
      <c r="BM13" s="71" t="s">
        <v>79</v>
      </c>
      <c r="BN13" s="206" t="s">
        <v>924</v>
      </c>
      <c r="BO13" s="2231" t="s">
        <v>829</v>
      </c>
      <c r="BP13" s="2232"/>
      <c r="BQ13" s="2232"/>
      <c r="BR13" s="2233"/>
    </row>
    <row r="14" spans="2:70" s="69" customFormat="1" ht="15" customHeight="1">
      <c r="B14" s="207" t="s">
        <v>837</v>
      </c>
      <c r="C14" s="208" t="s">
        <v>925</v>
      </c>
      <c r="D14" s="2197"/>
      <c r="E14" s="2198"/>
      <c r="F14" s="2198"/>
      <c r="G14" s="2199"/>
      <c r="H14" s="203"/>
      <c r="I14" s="207" t="s">
        <v>205</v>
      </c>
      <c r="J14" s="208" t="s">
        <v>925</v>
      </c>
      <c r="K14" s="1644">
        <f>D14</f>
        <v>0</v>
      </c>
      <c r="L14" s="1644"/>
      <c r="M14" s="1644"/>
      <c r="N14" s="1645"/>
      <c r="O14" s="203"/>
      <c r="P14" s="207" t="s">
        <v>210</v>
      </c>
      <c r="Q14" s="208" t="s">
        <v>925</v>
      </c>
      <c r="R14" s="1644">
        <f>K14</f>
        <v>0</v>
      </c>
      <c r="S14" s="1644"/>
      <c r="T14" s="1644"/>
      <c r="U14" s="1645"/>
      <c r="W14" s="207" t="s">
        <v>926</v>
      </c>
      <c r="X14" s="208" t="s">
        <v>925</v>
      </c>
      <c r="Y14" s="1644">
        <f>R14</f>
        <v>0</v>
      </c>
      <c r="Z14" s="1644"/>
      <c r="AA14" s="1644"/>
      <c r="AB14" s="1645"/>
      <c r="AD14" s="207" t="s">
        <v>927</v>
      </c>
      <c r="AE14" s="208" t="s">
        <v>925</v>
      </c>
      <c r="AF14" s="1644">
        <f>Y14</f>
        <v>0</v>
      </c>
      <c r="AG14" s="1644"/>
      <c r="AH14" s="1644"/>
      <c r="AI14" s="1645"/>
      <c r="AK14" s="207" t="s">
        <v>351</v>
      </c>
      <c r="AL14" s="208" t="s">
        <v>925</v>
      </c>
      <c r="AM14" s="1644"/>
      <c r="AN14" s="1644"/>
      <c r="AO14" s="1644"/>
      <c r="AP14" s="1645"/>
      <c r="AR14" s="207" t="s">
        <v>928</v>
      </c>
      <c r="AS14" s="208" t="s">
        <v>925</v>
      </c>
      <c r="AT14" s="1644">
        <f>AM14</f>
        <v>0</v>
      </c>
      <c r="AU14" s="1644"/>
      <c r="AV14" s="1644"/>
      <c r="AW14" s="1645"/>
      <c r="AY14" s="207" t="s">
        <v>929</v>
      </c>
      <c r="AZ14" s="208" t="s">
        <v>925</v>
      </c>
      <c r="BA14" s="1644">
        <f>AT14</f>
        <v>0</v>
      </c>
      <c r="BB14" s="1644"/>
      <c r="BC14" s="1644"/>
      <c r="BD14" s="1645"/>
      <c r="BF14" s="207" t="s">
        <v>930</v>
      </c>
      <c r="BG14" s="208" t="s">
        <v>925</v>
      </c>
      <c r="BH14" s="1644">
        <f>BA14</f>
        <v>0</v>
      </c>
      <c r="BI14" s="1644"/>
      <c r="BJ14" s="1644"/>
      <c r="BK14" s="1645"/>
      <c r="BM14" s="207" t="s">
        <v>931</v>
      </c>
      <c r="BN14" s="208" t="s">
        <v>925</v>
      </c>
      <c r="BO14" s="1644">
        <f>BH14</f>
        <v>0</v>
      </c>
      <c r="BP14" s="1644"/>
      <c r="BQ14" s="1644"/>
      <c r="BR14" s="1645"/>
    </row>
    <row r="15" spans="2:70" s="69" customFormat="1" ht="15" customHeight="1">
      <c r="B15" s="81" t="s">
        <v>839</v>
      </c>
      <c r="C15" s="209" t="s">
        <v>932</v>
      </c>
      <c r="D15" s="2200"/>
      <c r="E15" s="2201"/>
      <c r="F15" s="2201"/>
      <c r="G15" s="2202"/>
      <c r="H15" s="203"/>
      <c r="I15" s="81" t="s">
        <v>206</v>
      </c>
      <c r="J15" s="209" t="s">
        <v>932</v>
      </c>
      <c r="K15" s="1648">
        <f t="shared" ref="K15:K22" si="0">D15</f>
        <v>0</v>
      </c>
      <c r="L15" s="1648"/>
      <c r="M15" s="1648"/>
      <c r="N15" s="1688"/>
      <c r="O15" s="203"/>
      <c r="P15" s="81" t="s">
        <v>212</v>
      </c>
      <c r="Q15" s="209" t="s">
        <v>932</v>
      </c>
      <c r="R15" s="1648">
        <f t="shared" ref="R15:R22" si="1">K15</f>
        <v>0</v>
      </c>
      <c r="S15" s="1648"/>
      <c r="T15" s="1648"/>
      <c r="U15" s="1688"/>
      <c r="W15" s="81" t="s">
        <v>933</v>
      </c>
      <c r="X15" s="209" t="s">
        <v>932</v>
      </c>
      <c r="Y15" s="1648">
        <f t="shared" ref="Y15:Y22" si="2">R15</f>
        <v>0</v>
      </c>
      <c r="Z15" s="1648"/>
      <c r="AA15" s="1648"/>
      <c r="AB15" s="1688"/>
      <c r="AD15" s="81" t="s">
        <v>934</v>
      </c>
      <c r="AE15" s="209" t="s">
        <v>932</v>
      </c>
      <c r="AF15" s="1648">
        <f t="shared" ref="AF15:AF22" si="3">Y15</f>
        <v>0</v>
      </c>
      <c r="AG15" s="1648"/>
      <c r="AH15" s="1648"/>
      <c r="AI15" s="1688"/>
      <c r="AK15" s="81" t="s">
        <v>358</v>
      </c>
      <c r="AL15" s="209" t="s">
        <v>932</v>
      </c>
      <c r="AM15" s="1648"/>
      <c r="AN15" s="1648"/>
      <c r="AO15" s="1648"/>
      <c r="AP15" s="1688"/>
      <c r="AR15" s="81" t="s">
        <v>935</v>
      </c>
      <c r="AS15" s="209" t="s">
        <v>932</v>
      </c>
      <c r="AT15" s="1648">
        <f>AM15</f>
        <v>0</v>
      </c>
      <c r="AU15" s="1648"/>
      <c r="AV15" s="1648"/>
      <c r="AW15" s="1688"/>
      <c r="AY15" s="81" t="s">
        <v>936</v>
      </c>
      <c r="AZ15" s="209" t="s">
        <v>932</v>
      </c>
      <c r="BA15" s="1602">
        <f t="shared" ref="BA15:BA22" si="4">AT15</f>
        <v>0</v>
      </c>
      <c r="BB15" s="1603"/>
      <c r="BC15" s="1603"/>
      <c r="BD15" s="1604"/>
      <c r="BF15" s="81" t="s">
        <v>937</v>
      </c>
      <c r="BG15" s="209" t="s">
        <v>932</v>
      </c>
      <c r="BH15" s="1648">
        <f>BA15</f>
        <v>0</v>
      </c>
      <c r="BI15" s="1648"/>
      <c r="BJ15" s="1648"/>
      <c r="BK15" s="1688"/>
      <c r="BM15" s="81" t="s">
        <v>938</v>
      </c>
      <c r="BN15" s="209" t="s">
        <v>932</v>
      </c>
      <c r="BO15" s="1648">
        <f>BH15</f>
        <v>0</v>
      </c>
      <c r="BP15" s="1648"/>
      <c r="BQ15" s="1648"/>
      <c r="BR15" s="1688"/>
    </row>
    <row r="16" spans="2:70" s="69" customFormat="1" ht="15" customHeight="1">
      <c r="B16" s="81" t="s">
        <v>841</v>
      </c>
      <c r="C16" s="209" t="s">
        <v>939</v>
      </c>
      <c r="D16" s="2200"/>
      <c r="E16" s="2201"/>
      <c r="F16" s="2201"/>
      <c r="G16" s="2202"/>
      <c r="H16" s="203"/>
      <c r="I16" s="81" t="s">
        <v>207</v>
      </c>
      <c r="J16" s="209" t="s">
        <v>939</v>
      </c>
      <c r="K16" s="1648">
        <f t="shared" si="0"/>
        <v>0</v>
      </c>
      <c r="L16" s="1648"/>
      <c r="M16" s="1648"/>
      <c r="N16" s="1688"/>
      <c r="O16" s="203"/>
      <c r="P16" s="81" t="s">
        <v>214</v>
      </c>
      <c r="Q16" s="209" t="s">
        <v>939</v>
      </c>
      <c r="R16" s="1648">
        <f t="shared" si="1"/>
        <v>0</v>
      </c>
      <c r="S16" s="1648"/>
      <c r="T16" s="1648"/>
      <c r="U16" s="1688"/>
      <c r="W16" s="81" t="s">
        <v>940</v>
      </c>
      <c r="X16" s="209" t="s">
        <v>939</v>
      </c>
      <c r="Y16" s="1648">
        <f t="shared" si="2"/>
        <v>0</v>
      </c>
      <c r="Z16" s="1648"/>
      <c r="AA16" s="1648"/>
      <c r="AB16" s="1688"/>
      <c r="AD16" s="210" t="s">
        <v>941</v>
      </c>
      <c r="AE16" s="209" t="s">
        <v>939</v>
      </c>
      <c r="AF16" s="1648">
        <f t="shared" si="3"/>
        <v>0</v>
      </c>
      <c r="AG16" s="1648"/>
      <c r="AH16" s="1648"/>
      <c r="AI16" s="1688"/>
      <c r="AK16" s="210" t="s">
        <v>361</v>
      </c>
      <c r="AL16" s="209" t="s">
        <v>939</v>
      </c>
      <c r="AM16" s="1648"/>
      <c r="AN16" s="1648"/>
      <c r="AO16" s="1648"/>
      <c r="AP16" s="1688"/>
      <c r="AR16" s="210" t="s">
        <v>942</v>
      </c>
      <c r="AS16" s="209" t="s">
        <v>939</v>
      </c>
      <c r="AT16" s="1648">
        <f t="shared" ref="AT16:AT21" si="5">AM16</f>
        <v>0</v>
      </c>
      <c r="AU16" s="1648"/>
      <c r="AV16" s="1648"/>
      <c r="AW16" s="1688"/>
      <c r="AY16" s="210" t="s">
        <v>943</v>
      </c>
      <c r="AZ16" s="209" t="s">
        <v>939</v>
      </c>
      <c r="BA16" s="1602">
        <f t="shared" si="4"/>
        <v>0</v>
      </c>
      <c r="BB16" s="1603"/>
      <c r="BC16" s="1603"/>
      <c r="BD16" s="1604"/>
      <c r="BF16" s="210" t="s">
        <v>944</v>
      </c>
      <c r="BG16" s="209" t="s">
        <v>939</v>
      </c>
      <c r="BH16" s="1648">
        <f t="shared" ref="BH16:BH21" si="6">BA16</f>
        <v>0</v>
      </c>
      <c r="BI16" s="1648"/>
      <c r="BJ16" s="1648"/>
      <c r="BK16" s="1688"/>
      <c r="BM16" s="210" t="s">
        <v>945</v>
      </c>
      <c r="BN16" s="209" t="s">
        <v>939</v>
      </c>
      <c r="BO16" s="1648">
        <f t="shared" ref="BO16:BO21" si="7">BH16</f>
        <v>0</v>
      </c>
      <c r="BP16" s="1648"/>
      <c r="BQ16" s="1648"/>
      <c r="BR16" s="1688"/>
    </row>
    <row r="17" spans="2:70" s="69" customFormat="1" ht="15" customHeight="1">
      <c r="B17" s="81" t="s">
        <v>946</v>
      </c>
      <c r="C17" s="209" t="s">
        <v>947</v>
      </c>
      <c r="D17" s="2200"/>
      <c r="E17" s="2201"/>
      <c r="F17" s="2201"/>
      <c r="G17" s="2202"/>
      <c r="H17" s="203"/>
      <c r="I17" s="81" t="s">
        <v>948</v>
      </c>
      <c r="J17" s="209" t="s">
        <v>947</v>
      </c>
      <c r="K17" s="1648">
        <f t="shared" si="0"/>
        <v>0</v>
      </c>
      <c r="L17" s="1648"/>
      <c r="M17" s="1648"/>
      <c r="N17" s="1688"/>
      <c r="O17" s="203"/>
      <c r="P17" s="81" t="s">
        <v>949</v>
      </c>
      <c r="Q17" s="209" t="s">
        <v>947</v>
      </c>
      <c r="R17" s="1648">
        <f t="shared" si="1"/>
        <v>0</v>
      </c>
      <c r="S17" s="1648"/>
      <c r="T17" s="1648"/>
      <c r="U17" s="1688"/>
      <c r="W17" s="81" t="s">
        <v>950</v>
      </c>
      <c r="X17" s="209" t="s">
        <v>947</v>
      </c>
      <c r="Y17" s="1648">
        <f t="shared" si="2"/>
        <v>0</v>
      </c>
      <c r="Z17" s="1648"/>
      <c r="AA17" s="1648"/>
      <c r="AB17" s="1688"/>
      <c r="AD17" s="81" t="s">
        <v>296</v>
      </c>
      <c r="AE17" s="209" t="s">
        <v>947</v>
      </c>
      <c r="AF17" s="1648">
        <f t="shared" si="3"/>
        <v>0</v>
      </c>
      <c r="AG17" s="1648"/>
      <c r="AH17" s="1648"/>
      <c r="AI17" s="1688"/>
      <c r="AK17" s="81" t="s">
        <v>951</v>
      </c>
      <c r="AL17" s="209" t="s">
        <v>947</v>
      </c>
      <c r="AM17" s="1648"/>
      <c r="AN17" s="1648"/>
      <c r="AO17" s="1648"/>
      <c r="AP17" s="1688"/>
      <c r="AR17" s="81" t="s">
        <v>952</v>
      </c>
      <c r="AS17" s="209" t="s">
        <v>947</v>
      </c>
      <c r="AT17" s="1648">
        <f t="shared" si="5"/>
        <v>0</v>
      </c>
      <c r="AU17" s="1648"/>
      <c r="AV17" s="1648"/>
      <c r="AW17" s="1688"/>
      <c r="AY17" s="81" t="s">
        <v>953</v>
      </c>
      <c r="AZ17" s="209" t="s">
        <v>947</v>
      </c>
      <c r="BA17" s="1602">
        <f t="shared" si="4"/>
        <v>0</v>
      </c>
      <c r="BB17" s="1603"/>
      <c r="BC17" s="1603"/>
      <c r="BD17" s="1604"/>
      <c r="BF17" s="81" t="s">
        <v>954</v>
      </c>
      <c r="BG17" s="209" t="s">
        <v>947</v>
      </c>
      <c r="BH17" s="1648">
        <f t="shared" si="6"/>
        <v>0</v>
      </c>
      <c r="BI17" s="1648"/>
      <c r="BJ17" s="1648"/>
      <c r="BK17" s="1688"/>
      <c r="BM17" s="81" t="s">
        <v>955</v>
      </c>
      <c r="BN17" s="209" t="s">
        <v>947</v>
      </c>
      <c r="BO17" s="1648">
        <f t="shared" si="7"/>
        <v>0</v>
      </c>
      <c r="BP17" s="1648"/>
      <c r="BQ17" s="1648"/>
      <c r="BR17" s="1688"/>
    </row>
    <row r="18" spans="2:70" s="69" customFormat="1" ht="23.45" customHeight="1">
      <c r="B18" s="81" t="s">
        <v>843</v>
      </c>
      <c r="C18" s="211" t="s">
        <v>956</v>
      </c>
      <c r="D18" s="2200"/>
      <c r="E18" s="2201"/>
      <c r="F18" s="2201"/>
      <c r="G18" s="2202"/>
      <c r="H18" s="203"/>
      <c r="I18" s="81" t="s">
        <v>957</v>
      </c>
      <c r="J18" s="211" t="s">
        <v>956</v>
      </c>
      <c r="K18" s="1648">
        <f t="shared" si="0"/>
        <v>0</v>
      </c>
      <c r="L18" s="1648"/>
      <c r="M18" s="1648"/>
      <c r="N18" s="1688"/>
      <c r="O18" s="203"/>
      <c r="P18" s="81" t="s">
        <v>958</v>
      </c>
      <c r="Q18" s="211" t="s">
        <v>956</v>
      </c>
      <c r="R18" s="1648">
        <f t="shared" si="1"/>
        <v>0</v>
      </c>
      <c r="S18" s="1648"/>
      <c r="T18" s="1648"/>
      <c r="U18" s="1688"/>
      <c r="W18" s="81" t="s">
        <v>959</v>
      </c>
      <c r="X18" s="211" t="s">
        <v>956</v>
      </c>
      <c r="Y18" s="1648">
        <f t="shared" si="2"/>
        <v>0</v>
      </c>
      <c r="Z18" s="1648"/>
      <c r="AA18" s="1648"/>
      <c r="AB18" s="1688"/>
      <c r="AD18" s="81" t="s">
        <v>312</v>
      </c>
      <c r="AE18" s="211" t="s">
        <v>956</v>
      </c>
      <c r="AF18" s="1648">
        <f t="shared" si="3"/>
        <v>0</v>
      </c>
      <c r="AG18" s="1648"/>
      <c r="AH18" s="1648"/>
      <c r="AI18" s="1688"/>
      <c r="AK18" s="81" t="s">
        <v>960</v>
      </c>
      <c r="AL18" s="211" t="s">
        <v>956</v>
      </c>
      <c r="AM18" s="1648"/>
      <c r="AN18" s="1648"/>
      <c r="AO18" s="1648"/>
      <c r="AP18" s="1688"/>
      <c r="AR18" s="81" t="s">
        <v>961</v>
      </c>
      <c r="AS18" s="211" t="s">
        <v>956</v>
      </c>
      <c r="AT18" s="1648">
        <f t="shared" si="5"/>
        <v>0</v>
      </c>
      <c r="AU18" s="1648"/>
      <c r="AV18" s="1648"/>
      <c r="AW18" s="1688"/>
      <c r="AY18" s="81" t="s">
        <v>962</v>
      </c>
      <c r="AZ18" s="211" t="s">
        <v>956</v>
      </c>
      <c r="BA18" s="1602">
        <f t="shared" si="4"/>
        <v>0</v>
      </c>
      <c r="BB18" s="1603"/>
      <c r="BC18" s="1603"/>
      <c r="BD18" s="1604"/>
      <c r="BF18" s="81" t="s">
        <v>963</v>
      </c>
      <c r="BG18" s="211" t="s">
        <v>956</v>
      </c>
      <c r="BH18" s="1648">
        <f t="shared" si="6"/>
        <v>0</v>
      </c>
      <c r="BI18" s="1648"/>
      <c r="BJ18" s="1648"/>
      <c r="BK18" s="1688"/>
      <c r="BM18" s="81" t="s">
        <v>964</v>
      </c>
      <c r="BN18" s="211" t="s">
        <v>956</v>
      </c>
      <c r="BO18" s="1648">
        <f t="shared" si="7"/>
        <v>0</v>
      </c>
      <c r="BP18" s="1648"/>
      <c r="BQ18" s="1648"/>
      <c r="BR18" s="1688"/>
    </row>
    <row r="19" spans="2:70" s="69" customFormat="1" ht="15" customHeight="1">
      <c r="B19" s="81" t="s">
        <v>846</v>
      </c>
      <c r="C19" s="209" t="s">
        <v>965</v>
      </c>
      <c r="D19" s="2200"/>
      <c r="E19" s="2201"/>
      <c r="F19" s="2201"/>
      <c r="G19" s="2202"/>
      <c r="H19" s="203"/>
      <c r="I19" s="81" t="s">
        <v>966</v>
      </c>
      <c r="J19" s="209" t="s">
        <v>965</v>
      </c>
      <c r="K19" s="1648">
        <f t="shared" si="0"/>
        <v>0</v>
      </c>
      <c r="L19" s="1648"/>
      <c r="M19" s="1648"/>
      <c r="N19" s="1688"/>
      <c r="O19" s="203"/>
      <c r="P19" s="81" t="s">
        <v>967</v>
      </c>
      <c r="Q19" s="209" t="s">
        <v>965</v>
      </c>
      <c r="R19" s="1648">
        <f t="shared" si="1"/>
        <v>0</v>
      </c>
      <c r="S19" s="1648"/>
      <c r="T19" s="1648"/>
      <c r="U19" s="1688"/>
      <c r="W19" s="81" t="s">
        <v>968</v>
      </c>
      <c r="X19" s="209" t="s">
        <v>965</v>
      </c>
      <c r="Y19" s="1648">
        <f t="shared" si="2"/>
        <v>0</v>
      </c>
      <c r="Z19" s="1648"/>
      <c r="AA19" s="1648"/>
      <c r="AB19" s="1688"/>
      <c r="AD19" s="81" t="s">
        <v>324</v>
      </c>
      <c r="AE19" s="209" t="s">
        <v>965</v>
      </c>
      <c r="AF19" s="1648">
        <f t="shared" si="3"/>
        <v>0</v>
      </c>
      <c r="AG19" s="1648"/>
      <c r="AH19" s="1648"/>
      <c r="AI19" s="1688"/>
      <c r="AK19" s="81" t="s">
        <v>969</v>
      </c>
      <c r="AL19" s="209" t="s">
        <v>965</v>
      </c>
      <c r="AM19" s="1648"/>
      <c r="AN19" s="1648"/>
      <c r="AO19" s="1648"/>
      <c r="AP19" s="1688"/>
      <c r="AR19" s="81" t="s">
        <v>970</v>
      </c>
      <c r="AS19" s="209" t="s">
        <v>965</v>
      </c>
      <c r="AT19" s="1648">
        <f t="shared" si="5"/>
        <v>0</v>
      </c>
      <c r="AU19" s="1648"/>
      <c r="AV19" s="1648"/>
      <c r="AW19" s="1688"/>
      <c r="AY19" s="81" t="s">
        <v>971</v>
      </c>
      <c r="AZ19" s="209" t="s">
        <v>965</v>
      </c>
      <c r="BA19" s="1602">
        <f t="shared" si="4"/>
        <v>0</v>
      </c>
      <c r="BB19" s="1603"/>
      <c r="BC19" s="1603"/>
      <c r="BD19" s="1604"/>
      <c r="BF19" s="81" t="s">
        <v>972</v>
      </c>
      <c r="BG19" s="209" t="s">
        <v>965</v>
      </c>
      <c r="BH19" s="1648">
        <f t="shared" si="6"/>
        <v>0</v>
      </c>
      <c r="BI19" s="1648"/>
      <c r="BJ19" s="1648"/>
      <c r="BK19" s="1688"/>
      <c r="BM19" s="81" t="s">
        <v>973</v>
      </c>
      <c r="BN19" s="209" t="s">
        <v>965</v>
      </c>
      <c r="BO19" s="1648">
        <f t="shared" si="7"/>
        <v>0</v>
      </c>
      <c r="BP19" s="1648"/>
      <c r="BQ19" s="1648"/>
      <c r="BR19" s="1688"/>
    </row>
    <row r="20" spans="2:70" s="69" customFormat="1" ht="15" customHeight="1">
      <c r="B20" s="81" t="s">
        <v>848</v>
      </c>
      <c r="C20" s="209" t="s">
        <v>974</v>
      </c>
      <c r="D20" s="2200"/>
      <c r="E20" s="2201"/>
      <c r="F20" s="2201"/>
      <c r="G20" s="2202"/>
      <c r="H20" s="203"/>
      <c r="I20" s="81" t="s">
        <v>975</v>
      </c>
      <c r="J20" s="209" t="s">
        <v>974</v>
      </c>
      <c r="K20" s="1648">
        <f t="shared" si="0"/>
        <v>0</v>
      </c>
      <c r="L20" s="1648"/>
      <c r="M20" s="1648"/>
      <c r="N20" s="1688"/>
      <c r="O20" s="203"/>
      <c r="P20" s="81" t="s">
        <v>976</v>
      </c>
      <c r="Q20" s="209" t="s">
        <v>974</v>
      </c>
      <c r="R20" s="1648">
        <f t="shared" si="1"/>
        <v>0</v>
      </c>
      <c r="S20" s="1648"/>
      <c r="T20" s="1648"/>
      <c r="U20" s="1688"/>
      <c r="W20" s="81" t="s">
        <v>977</v>
      </c>
      <c r="X20" s="209" t="s">
        <v>974</v>
      </c>
      <c r="Y20" s="1648">
        <f t="shared" si="2"/>
        <v>0</v>
      </c>
      <c r="Z20" s="1648"/>
      <c r="AA20" s="1648"/>
      <c r="AB20" s="1688"/>
      <c r="AD20" s="81" t="s">
        <v>331</v>
      </c>
      <c r="AE20" s="209" t="s">
        <v>974</v>
      </c>
      <c r="AF20" s="1648">
        <f t="shared" si="3"/>
        <v>0</v>
      </c>
      <c r="AG20" s="1648"/>
      <c r="AH20" s="1648"/>
      <c r="AI20" s="1688"/>
      <c r="AK20" s="81" t="s">
        <v>978</v>
      </c>
      <c r="AL20" s="209" t="s">
        <v>974</v>
      </c>
      <c r="AM20" s="1648"/>
      <c r="AN20" s="1648"/>
      <c r="AO20" s="1648"/>
      <c r="AP20" s="1688"/>
      <c r="AR20" s="81" t="s">
        <v>979</v>
      </c>
      <c r="AS20" s="209" t="s">
        <v>974</v>
      </c>
      <c r="AT20" s="1648">
        <f t="shared" si="5"/>
        <v>0</v>
      </c>
      <c r="AU20" s="1648"/>
      <c r="AV20" s="1648"/>
      <c r="AW20" s="1688"/>
      <c r="AY20" s="81" t="s">
        <v>980</v>
      </c>
      <c r="AZ20" s="209" t="s">
        <v>974</v>
      </c>
      <c r="BA20" s="1602">
        <f t="shared" si="4"/>
        <v>0</v>
      </c>
      <c r="BB20" s="1603"/>
      <c r="BC20" s="1603"/>
      <c r="BD20" s="1604"/>
      <c r="BF20" s="81" t="s">
        <v>981</v>
      </c>
      <c r="BG20" s="209" t="s">
        <v>974</v>
      </c>
      <c r="BH20" s="1648">
        <f t="shared" si="6"/>
        <v>0</v>
      </c>
      <c r="BI20" s="1648"/>
      <c r="BJ20" s="1648"/>
      <c r="BK20" s="1688"/>
      <c r="BM20" s="81" t="s">
        <v>982</v>
      </c>
      <c r="BN20" s="209" t="s">
        <v>974</v>
      </c>
      <c r="BO20" s="1648">
        <f t="shared" si="7"/>
        <v>0</v>
      </c>
      <c r="BP20" s="1648"/>
      <c r="BQ20" s="1648"/>
      <c r="BR20" s="1688"/>
    </row>
    <row r="21" spans="2:70" s="69" customFormat="1" ht="15" customHeight="1">
      <c r="B21" s="81" t="s">
        <v>850</v>
      </c>
      <c r="C21" s="209" t="s">
        <v>983</v>
      </c>
      <c r="D21" s="2200"/>
      <c r="E21" s="2201"/>
      <c r="F21" s="2201"/>
      <c r="G21" s="2202"/>
      <c r="H21" s="203"/>
      <c r="I21" s="81" t="s">
        <v>984</v>
      </c>
      <c r="J21" s="209" t="s">
        <v>983</v>
      </c>
      <c r="K21" s="1648">
        <f t="shared" si="0"/>
        <v>0</v>
      </c>
      <c r="L21" s="1648"/>
      <c r="M21" s="1648"/>
      <c r="N21" s="1688"/>
      <c r="O21" s="203"/>
      <c r="P21" s="81" t="s">
        <v>985</v>
      </c>
      <c r="Q21" s="209" t="s">
        <v>983</v>
      </c>
      <c r="R21" s="1648">
        <f t="shared" si="1"/>
        <v>0</v>
      </c>
      <c r="S21" s="1648"/>
      <c r="T21" s="1648"/>
      <c r="U21" s="1688"/>
      <c r="W21" s="81" t="s">
        <v>986</v>
      </c>
      <c r="X21" s="209" t="s">
        <v>983</v>
      </c>
      <c r="Y21" s="1648">
        <f t="shared" si="2"/>
        <v>0</v>
      </c>
      <c r="Z21" s="1648"/>
      <c r="AA21" s="1648"/>
      <c r="AB21" s="1688"/>
      <c r="AD21" s="81" t="s">
        <v>336</v>
      </c>
      <c r="AE21" s="209" t="s">
        <v>983</v>
      </c>
      <c r="AF21" s="1648">
        <f t="shared" si="3"/>
        <v>0</v>
      </c>
      <c r="AG21" s="1648"/>
      <c r="AH21" s="1648"/>
      <c r="AI21" s="1688"/>
      <c r="AK21" s="81" t="s">
        <v>987</v>
      </c>
      <c r="AL21" s="209" t="s">
        <v>983</v>
      </c>
      <c r="AM21" s="1648"/>
      <c r="AN21" s="1648"/>
      <c r="AO21" s="1648"/>
      <c r="AP21" s="1688"/>
      <c r="AR21" s="81" t="s">
        <v>988</v>
      </c>
      <c r="AS21" s="209" t="s">
        <v>983</v>
      </c>
      <c r="AT21" s="1648">
        <f t="shared" si="5"/>
        <v>0</v>
      </c>
      <c r="AU21" s="1648"/>
      <c r="AV21" s="1648"/>
      <c r="AW21" s="1688"/>
      <c r="AY21" s="81" t="s">
        <v>989</v>
      </c>
      <c r="AZ21" s="209" t="s">
        <v>983</v>
      </c>
      <c r="BA21" s="1602">
        <f t="shared" si="4"/>
        <v>0</v>
      </c>
      <c r="BB21" s="1603"/>
      <c r="BC21" s="1603"/>
      <c r="BD21" s="1604"/>
      <c r="BF21" s="81" t="s">
        <v>990</v>
      </c>
      <c r="BG21" s="209" t="s">
        <v>983</v>
      </c>
      <c r="BH21" s="1648">
        <f t="shared" si="6"/>
        <v>0</v>
      </c>
      <c r="BI21" s="1648"/>
      <c r="BJ21" s="1648"/>
      <c r="BK21" s="1688"/>
      <c r="BM21" s="81" t="s">
        <v>991</v>
      </c>
      <c r="BN21" s="209" t="s">
        <v>983</v>
      </c>
      <c r="BO21" s="1648">
        <f t="shared" si="7"/>
        <v>0</v>
      </c>
      <c r="BP21" s="1648"/>
      <c r="BQ21" s="1648"/>
      <c r="BR21" s="1688"/>
    </row>
    <row r="22" spans="2:70" s="69" customFormat="1" ht="15" customHeight="1" thickBot="1">
      <c r="B22" s="212" t="s">
        <v>852</v>
      </c>
      <c r="C22" s="213" t="s">
        <v>992</v>
      </c>
      <c r="D22" s="2210"/>
      <c r="E22" s="2211"/>
      <c r="F22" s="2211"/>
      <c r="G22" s="2212"/>
      <c r="H22" s="203"/>
      <c r="I22" s="212" t="s">
        <v>993</v>
      </c>
      <c r="J22" s="213" t="s">
        <v>992</v>
      </c>
      <c r="K22" s="1646">
        <f t="shared" si="0"/>
        <v>0</v>
      </c>
      <c r="L22" s="1646"/>
      <c r="M22" s="1646"/>
      <c r="N22" s="1647"/>
      <c r="O22" s="203"/>
      <c r="P22" s="212" t="s">
        <v>994</v>
      </c>
      <c r="Q22" s="213" t="s">
        <v>992</v>
      </c>
      <c r="R22" s="1646">
        <f t="shared" si="1"/>
        <v>0</v>
      </c>
      <c r="S22" s="1646"/>
      <c r="T22" s="1646"/>
      <c r="U22" s="1647"/>
      <c r="W22" s="212" t="s">
        <v>995</v>
      </c>
      <c r="X22" s="213" t="s">
        <v>992</v>
      </c>
      <c r="Y22" s="1646">
        <f t="shared" si="2"/>
        <v>0</v>
      </c>
      <c r="Z22" s="1646"/>
      <c r="AA22" s="1646"/>
      <c r="AB22" s="1647"/>
      <c r="AD22" s="212" t="s">
        <v>345</v>
      </c>
      <c r="AE22" s="213" t="s">
        <v>992</v>
      </c>
      <c r="AF22" s="1646">
        <f t="shared" si="3"/>
        <v>0</v>
      </c>
      <c r="AG22" s="1646"/>
      <c r="AH22" s="1646"/>
      <c r="AI22" s="1647"/>
      <c r="AK22" s="212" t="s">
        <v>996</v>
      </c>
      <c r="AL22" s="213" t="s">
        <v>992</v>
      </c>
      <c r="AM22" s="1646"/>
      <c r="AN22" s="1646"/>
      <c r="AO22" s="1646"/>
      <c r="AP22" s="1647"/>
      <c r="AR22" s="212" t="s">
        <v>997</v>
      </c>
      <c r="AS22" s="213" t="s">
        <v>992</v>
      </c>
      <c r="AT22" s="1646">
        <f>AM22</f>
        <v>0</v>
      </c>
      <c r="AU22" s="1646"/>
      <c r="AV22" s="1646"/>
      <c r="AW22" s="1647"/>
      <c r="AY22" s="212" t="s">
        <v>998</v>
      </c>
      <c r="AZ22" s="213" t="s">
        <v>992</v>
      </c>
      <c r="BA22" s="2258">
        <f t="shared" si="4"/>
        <v>0</v>
      </c>
      <c r="BB22" s="2259"/>
      <c r="BC22" s="2259"/>
      <c r="BD22" s="2260"/>
      <c r="BF22" s="212" t="s">
        <v>999</v>
      </c>
      <c r="BG22" s="213" t="s">
        <v>992</v>
      </c>
      <c r="BH22" s="1646">
        <f>BA22</f>
        <v>0</v>
      </c>
      <c r="BI22" s="1646"/>
      <c r="BJ22" s="1646"/>
      <c r="BK22" s="1647"/>
      <c r="BM22" s="212" t="s">
        <v>1000</v>
      </c>
      <c r="BN22" s="213" t="s">
        <v>992</v>
      </c>
      <c r="BO22" s="1646">
        <f>BH22</f>
        <v>0</v>
      </c>
      <c r="BP22" s="1646"/>
      <c r="BQ22" s="1646"/>
      <c r="BR22" s="1647"/>
    </row>
    <row r="23" spans="2:70" s="69" customFormat="1" ht="15" customHeight="1" thickBot="1">
      <c r="B23" s="203"/>
      <c r="C23" s="203"/>
      <c r="D23" s="214"/>
      <c r="E23" s="214"/>
      <c r="F23" s="214"/>
      <c r="G23" s="214"/>
      <c r="H23" s="203"/>
      <c r="I23" s="203"/>
      <c r="J23" s="203"/>
      <c r="K23" s="214"/>
      <c r="L23" s="214"/>
      <c r="M23" s="214"/>
      <c r="N23" s="214"/>
      <c r="O23" s="203"/>
      <c r="P23" s="203"/>
      <c r="Q23" s="203"/>
      <c r="R23" s="214"/>
      <c r="S23" s="214"/>
      <c r="T23" s="214"/>
      <c r="U23" s="214"/>
      <c r="W23" s="203"/>
      <c r="X23" s="203"/>
      <c r="Y23" s="214"/>
      <c r="Z23" s="214"/>
      <c r="AA23" s="214"/>
      <c r="AB23" s="214"/>
      <c r="AD23" s="203"/>
      <c r="AE23" s="203"/>
      <c r="AF23" s="214"/>
      <c r="AG23" s="214"/>
      <c r="AH23" s="214"/>
      <c r="AI23" s="214"/>
      <c r="AK23" s="203"/>
      <c r="AL23" s="203"/>
      <c r="AM23" s="214"/>
      <c r="AN23" s="214"/>
      <c r="AO23" s="214"/>
      <c r="AP23" s="214"/>
      <c r="AR23" s="203"/>
      <c r="AS23" s="203"/>
      <c r="AT23" s="214"/>
      <c r="AU23" s="214"/>
      <c r="AV23" s="214"/>
      <c r="AW23" s="214"/>
      <c r="AY23" s="203"/>
      <c r="AZ23" s="203"/>
      <c r="BA23" s="214"/>
      <c r="BB23" s="214"/>
      <c r="BC23" s="214"/>
      <c r="BD23" s="214"/>
      <c r="BF23" s="203"/>
      <c r="BG23" s="203"/>
      <c r="BH23" s="214"/>
      <c r="BI23" s="214"/>
      <c r="BJ23" s="214"/>
      <c r="BK23" s="214"/>
      <c r="BM23" s="203"/>
      <c r="BN23" s="203"/>
      <c r="BO23" s="214"/>
      <c r="BP23" s="214"/>
      <c r="BQ23" s="214"/>
      <c r="BR23" s="214"/>
    </row>
    <row r="24" spans="2:70" s="69" customFormat="1" ht="15" customHeight="1" thickBot="1">
      <c r="B24" s="71" t="s">
        <v>86</v>
      </c>
      <c r="C24" s="206" t="s">
        <v>1001</v>
      </c>
      <c r="D24" s="2231" t="s">
        <v>829</v>
      </c>
      <c r="E24" s="2232"/>
      <c r="F24" s="2232"/>
      <c r="G24" s="2233"/>
      <c r="H24" s="203"/>
      <c r="I24" s="71" t="s">
        <v>86</v>
      </c>
      <c r="J24" s="206" t="s">
        <v>1001</v>
      </c>
      <c r="K24" s="2231" t="s">
        <v>829</v>
      </c>
      <c r="L24" s="2232"/>
      <c r="M24" s="2232"/>
      <c r="N24" s="2233"/>
      <c r="O24" s="203"/>
      <c r="P24" s="71" t="s">
        <v>86</v>
      </c>
      <c r="Q24" s="206" t="s">
        <v>1001</v>
      </c>
      <c r="R24" s="2231" t="s">
        <v>829</v>
      </c>
      <c r="S24" s="2232"/>
      <c r="T24" s="2232"/>
      <c r="U24" s="2233"/>
      <c r="W24" s="71" t="s">
        <v>86</v>
      </c>
      <c r="X24" s="206" t="s">
        <v>1001</v>
      </c>
      <c r="Y24" s="2231" t="s">
        <v>829</v>
      </c>
      <c r="Z24" s="2232"/>
      <c r="AA24" s="2232"/>
      <c r="AB24" s="2233"/>
      <c r="AD24" s="71" t="s">
        <v>86</v>
      </c>
      <c r="AE24" s="206" t="s">
        <v>1001</v>
      </c>
      <c r="AF24" s="2231" t="s">
        <v>829</v>
      </c>
      <c r="AG24" s="2232"/>
      <c r="AH24" s="2232"/>
      <c r="AI24" s="2233"/>
      <c r="AK24" s="71" t="s">
        <v>86</v>
      </c>
      <c r="AL24" s="206" t="s">
        <v>1001</v>
      </c>
      <c r="AM24" s="2231" t="s">
        <v>829</v>
      </c>
      <c r="AN24" s="2232"/>
      <c r="AO24" s="2232"/>
      <c r="AP24" s="2233"/>
      <c r="AR24" s="71" t="s">
        <v>86</v>
      </c>
      <c r="AS24" s="206" t="s">
        <v>1001</v>
      </c>
      <c r="AT24" s="2231" t="s">
        <v>829</v>
      </c>
      <c r="AU24" s="2232"/>
      <c r="AV24" s="2232"/>
      <c r="AW24" s="2233"/>
      <c r="AY24" s="71" t="s">
        <v>86</v>
      </c>
      <c r="AZ24" s="206" t="s">
        <v>1001</v>
      </c>
      <c r="BA24" s="2231" t="s">
        <v>829</v>
      </c>
      <c r="BB24" s="2232"/>
      <c r="BC24" s="2232"/>
      <c r="BD24" s="2233"/>
      <c r="BF24" s="71" t="s">
        <v>86</v>
      </c>
      <c r="BG24" s="206" t="s">
        <v>1001</v>
      </c>
      <c r="BH24" s="2231" t="s">
        <v>829</v>
      </c>
      <c r="BI24" s="2232"/>
      <c r="BJ24" s="2232"/>
      <c r="BK24" s="2233"/>
      <c r="BM24" s="71" t="s">
        <v>86</v>
      </c>
      <c r="BN24" s="206" t="s">
        <v>1001</v>
      </c>
      <c r="BO24" s="2231" t="s">
        <v>829</v>
      </c>
      <c r="BP24" s="2232"/>
      <c r="BQ24" s="2232"/>
      <c r="BR24" s="2233"/>
    </row>
    <row r="25" spans="2:70" s="69" customFormat="1" ht="15" customHeight="1">
      <c r="B25" s="207" t="s">
        <v>837</v>
      </c>
      <c r="C25" s="208" t="s">
        <v>1002</v>
      </c>
      <c r="D25" s="2197"/>
      <c r="E25" s="2198"/>
      <c r="F25" s="2198"/>
      <c r="G25" s="2199"/>
      <c r="H25" s="203"/>
      <c r="I25" s="207" t="s">
        <v>205</v>
      </c>
      <c r="J25" s="208" t="s">
        <v>1003</v>
      </c>
      <c r="K25" s="1644">
        <f>D25</f>
        <v>0</v>
      </c>
      <c r="L25" s="1644"/>
      <c r="M25" s="1644"/>
      <c r="N25" s="1645"/>
      <c r="O25" s="203"/>
      <c r="P25" s="207" t="s">
        <v>210</v>
      </c>
      <c r="Q25" s="208" t="s">
        <v>1003</v>
      </c>
      <c r="R25" s="1644">
        <f>K25</f>
        <v>0</v>
      </c>
      <c r="S25" s="1644"/>
      <c r="T25" s="1644"/>
      <c r="U25" s="1645"/>
      <c r="W25" s="207" t="s">
        <v>926</v>
      </c>
      <c r="X25" s="208" t="s">
        <v>1003</v>
      </c>
      <c r="Y25" s="1644"/>
      <c r="Z25" s="1644"/>
      <c r="AA25" s="1644"/>
      <c r="AB25" s="1645"/>
      <c r="AD25" s="207" t="s">
        <v>927</v>
      </c>
      <c r="AE25" s="208" t="s">
        <v>1003</v>
      </c>
      <c r="AF25" s="1644">
        <f>Y25</f>
        <v>0</v>
      </c>
      <c r="AG25" s="1644"/>
      <c r="AH25" s="1644"/>
      <c r="AI25" s="1645"/>
      <c r="AK25" s="207" t="s">
        <v>351</v>
      </c>
      <c r="AL25" s="208" t="s">
        <v>1003</v>
      </c>
      <c r="AM25" s="1644">
        <f>AF25</f>
        <v>0</v>
      </c>
      <c r="AN25" s="1644"/>
      <c r="AO25" s="1644"/>
      <c r="AP25" s="1645"/>
      <c r="AR25" s="207" t="s">
        <v>928</v>
      </c>
      <c r="AS25" s="208" t="s">
        <v>1003</v>
      </c>
      <c r="AT25" s="1644">
        <f>AM25</f>
        <v>0</v>
      </c>
      <c r="AU25" s="1644"/>
      <c r="AV25" s="1644"/>
      <c r="AW25" s="1645"/>
      <c r="AY25" s="207" t="s">
        <v>929</v>
      </c>
      <c r="AZ25" s="208" t="s">
        <v>1003</v>
      </c>
      <c r="BA25" s="1644">
        <f>AT25</f>
        <v>0</v>
      </c>
      <c r="BB25" s="1644"/>
      <c r="BC25" s="1644"/>
      <c r="BD25" s="1645"/>
      <c r="BF25" s="207" t="s">
        <v>930</v>
      </c>
      <c r="BG25" s="208" t="s">
        <v>1003</v>
      </c>
      <c r="BH25" s="1644">
        <f>BA25</f>
        <v>0</v>
      </c>
      <c r="BI25" s="1644"/>
      <c r="BJ25" s="1644"/>
      <c r="BK25" s="1645"/>
      <c r="BM25" s="207" t="s">
        <v>931</v>
      </c>
      <c r="BN25" s="208" t="s">
        <v>1003</v>
      </c>
      <c r="BO25" s="1644">
        <f>BH25</f>
        <v>0</v>
      </c>
      <c r="BP25" s="1644"/>
      <c r="BQ25" s="1644"/>
      <c r="BR25" s="1645"/>
    </row>
    <row r="26" spans="2:70" s="69" customFormat="1" ht="15" customHeight="1">
      <c r="B26" s="81" t="s">
        <v>839</v>
      </c>
      <c r="C26" s="209" t="s">
        <v>1004</v>
      </c>
      <c r="D26" s="2200"/>
      <c r="E26" s="2201"/>
      <c r="F26" s="2201"/>
      <c r="G26" s="2202"/>
      <c r="H26" s="203"/>
      <c r="I26" s="81" t="s">
        <v>206</v>
      </c>
      <c r="J26" s="209" t="s">
        <v>1004</v>
      </c>
      <c r="K26" s="1648">
        <f>D26</f>
        <v>0</v>
      </c>
      <c r="L26" s="1648"/>
      <c r="M26" s="1648"/>
      <c r="N26" s="1688"/>
      <c r="O26" s="203"/>
      <c r="P26" s="81" t="s">
        <v>212</v>
      </c>
      <c r="Q26" s="209" t="s">
        <v>1004</v>
      </c>
      <c r="R26" s="1648">
        <f>K26</f>
        <v>0</v>
      </c>
      <c r="S26" s="1648"/>
      <c r="T26" s="1648"/>
      <c r="U26" s="1688"/>
      <c r="W26" s="81" t="s">
        <v>933</v>
      </c>
      <c r="X26" s="209" t="s">
        <v>1004</v>
      </c>
      <c r="Y26" s="1648"/>
      <c r="Z26" s="1648"/>
      <c r="AA26" s="1648"/>
      <c r="AB26" s="1688"/>
      <c r="AD26" s="81" t="s">
        <v>934</v>
      </c>
      <c r="AE26" s="209" t="s">
        <v>1004</v>
      </c>
      <c r="AF26" s="1648">
        <f>Y26</f>
        <v>0</v>
      </c>
      <c r="AG26" s="1648"/>
      <c r="AH26" s="1648"/>
      <c r="AI26" s="1688"/>
      <c r="AK26" s="81" t="s">
        <v>358</v>
      </c>
      <c r="AL26" s="209" t="s">
        <v>1004</v>
      </c>
      <c r="AM26" s="1648">
        <f>AF26</f>
        <v>0</v>
      </c>
      <c r="AN26" s="1648"/>
      <c r="AO26" s="1648"/>
      <c r="AP26" s="1688"/>
      <c r="AR26" s="81" t="s">
        <v>935</v>
      </c>
      <c r="AS26" s="209" t="s">
        <v>1004</v>
      </c>
      <c r="AT26" s="1648">
        <f>AM26</f>
        <v>0</v>
      </c>
      <c r="AU26" s="1648"/>
      <c r="AV26" s="1648"/>
      <c r="AW26" s="1688"/>
      <c r="AY26" s="81" t="s">
        <v>936</v>
      </c>
      <c r="AZ26" s="209" t="s">
        <v>1004</v>
      </c>
      <c r="BA26" s="1648">
        <f>AT26</f>
        <v>0</v>
      </c>
      <c r="BB26" s="1648"/>
      <c r="BC26" s="1648"/>
      <c r="BD26" s="1688"/>
      <c r="BF26" s="81" t="s">
        <v>937</v>
      </c>
      <c r="BG26" s="209" t="s">
        <v>1004</v>
      </c>
      <c r="BH26" s="1648">
        <f>BA26</f>
        <v>0</v>
      </c>
      <c r="BI26" s="1648"/>
      <c r="BJ26" s="1648"/>
      <c r="BK26" s="1688"/>
      <c r="BM26" s="81" t="s">
        <v>938</v>
      </c>
      <c r="BN26" s="209" t="s">
        <v>1004</v>
      </c>
      <c r="BO26" s="1648">
        <f>BH26</f>
        <v>0</v>
      </c>
      <c r="BP26" s="1648"/>
      <c r="BQ26" s="1648"/>
      <c r="BR26" s="1688"/>
    </row>
    <row r="27" spans="2:70" s="69" customFormat="1" ht="15" customHeight="1">
      <c r="B27" s="81" t="s">
        <v>841</v>
      </c>
      <c r="C27" s="209" t="s">
        <v>287</v>
      </c>
      <c r="D27" s="2200"/>
      <c r="E27" s="2201"/>
      <c r="F27" s="2201"/>
      <c r="G27" s="2202"/>
      <c r="H27" s="203"/>
      <c r="I27" s="81" t="s">
        <v>207</v>
      </c>
      <c r="J27" s="209" t="s">
        <v>287</v>
      </c>
      <c r="K27" s="1648">
        <f t="shared" ref="K27:K30" si="8">D27</f>
        <v>0</v>
      </c>
      <c r="L27" s="1648"/>
      <c r="M27" s="1648"/>
      <c r="N27" s="1688"/>
      <c r="O27" s="203"/>
      <c r="P27" s="81" t="s">
        <v>214</v>
      </c>
      <c r="Q27" s="209" t="s">
        <v>287</v>
      </c>
      <c r="R27" s="1648">
        <f t="shared" ref="R27:R30" si="9">K27</f>
        <v>0</v>
      </c>
      <c r="S27" s="1648"/>
      <c r="T27" s="1648"/>
      <c r="U27" s="1688"/>
      <c r="W27" s="81" t="s">
        <v>940</v>
      </c>
      <c r="X27" s="209" t="s">
        <v>287</v>
      </c>
      <c r="Y27" s="1648"/>
      <c r="Z27" s="1648"/>
      <c r="AA27" s="1648"/>
      <c r="AB27" s="1688"/>
      <c r="AD27" s="210" t="s">
        <v>941</v>
      </c>
      <c r="AE27" s="209" t="s">
        <v>287</v>
      </c>
      <c r="AF27" s="1648">
        <f t="shared" ref="AF27:AF29" si="10">Y27</f>
        <v>0</v>
      </c>
      <c r="AG27" s="1648"/>
      <c r="AH27" s="1648"/>
      <c r="AI27" s="1688"/>
      <c r="AK27" s="210" t="s">
        <v>361</v>
      </c>
      <c r="AL27" s="209" t="s">
        <v>287</v>
      </c>
      <c r="AM27" s="1648">
        <f t="shared" ref="AM27:AM29" si="11">AF27</f>
        <v>0</v>
      </c>
      <c r="AN27" s="1648"/>
      <c r="AO27" s="1648"/>
      <c r="AP27" s="1688"/>
      <c r="AR27" s="210" t="s">
        <v>942</v>
      </c>
      <c r="AS27" s="209" t="s">
        <v>287</v>
      </c>
      <c r="AT27" s="1648">
        <f t="shared" ref="AT27:AT29" si="12">AM27</f>
        <v>0</v>
      </c>
      <c r="AU27" s="1648"/>
      <c r="AV27" s="1648"/>
      <c r="AW27" s="1688"/>
      <c r="AY27" s="210" t="s">
        <v>943</v>
      </c>
      <c r="AZ27" s="209" t="s">
        <v>287</v>
      </c>
      <c r="BA27" s="1648">
        <f t="shared" ref="BA27:BA29" si="13">AT27</f>
        <v>0</v>
      </c>
      <c r="BB27" s="1648"/>
      <c r="BC27" s="1648"/>
      <c r="BD27" s="1688"/>
      <c r="BF27" s="210" t="s">
        <v>944</v>
      </c>
      <c r="BG27" s="209" t="s">
        <v>287</v>
      </c>
      <c r="BH27" s="1648">
        <f t="shared" ref="BH27:BH29" si="14">BA27</f>
        <v>0</v>
      </c>
      <c r="BI27" s="1648"/>
      <c r="BJ27" s="1648"/>
      <c r="BK27" s="1688"/>
      <c r="BM27" s="210" t="s">
        <v>945</v>
      </c>
      <c r="BN27" s="209" t="s">
        <v>287</v>
      </c>
      <c r="BO27" s="1648">
        <f t="shared" ref="BO27:BO29" si="15">BH27</f>
        <v>0</v>
      </c>
      <c r="BP27" s="1648"/>
      <c r="BQ27" s="1648"/>
      <c r="BR27" s="1688"/>
    </row>
    <row r="28" spans="2:70" s="69" customFormat="1" ht="15" customHeight="1">
      <c r="B28" s="81" t="s">
        <v>946</v>
      </c>
      <c r="C28" s="209" t="s">
        <v>1005</v>
      </c>
      <c r="D28" s="2200"/>
      <c r="E28" s="2201"/>
      <c r="F28" s="2201"/>
      <c r="G28" s="2202"/>
      <c r="H28" s="203"/>
      <c r="I28" s="81" t="s">
        <v>948</v>
      </c>
      <c r="J28" s="209" t="s">
        <v>1005</v>
      </c>
      <c r="K28" s="1648">
        <f t="shared" si="8"/>
        <v>0</v>
      </c>
      <c r="L28" s="1648"/>
      <c r="M28" s="1648"/>
      <c r="N28" s="1688"/>
      <c r="O28" s="203"/>
      <c r="P28" s="81" t="s">
        <v>949</v>
      </c>
      <c r="Q28" s="209" t="s">
        <v>1005</v>
      </c>
      <c r="R28" s="1648">
        <f t="shared" si="9"/>
        <v>0</v>
      </c>
      <c r="S28" s="1648"/>
      <c r="T28" s="1648"/>
      <c r="U28" s="1688"/>
      <c r="W28" s="81" t="s">
        <v>950</v>
      </c>
      <c r="X28" s="209" t="s">
        <v>1005</v>
      </c>
      <c r="Y28" s="1648"/>
      <c r="Z28" s="1648"/>
      <c r="AA28" s="1648"/>
      <c r="AB28" s="1688"/>
      <c r="AD28" s="81" t="s">
        <v>296</v>
      </c>
      <c r="AE28" s="209" t="s">
        <v>1005</v>
      </c>
      <c r="AF28" s="1648">
        <f t="shared" si="10"/>
        <v>0</v>
      </c>
      <c r="AG28" s="1648"/>
      <c r="AH28" s="1648"/>
      <c r="AI28" s="1688"/>
      <c r="AK28" s="81" t="s">
        <v>951</v>
      </c>
      <c r="AL28" s="209" t="s">
        <v>1005</v>
      </c>
      <c r="AM28" s="1648">
        <f t="shared" si="11"/>
        <v>0</v>
      </c>
      <c r="AN28" s="1648"/>
      <c r="AO28" s="1648"/>
      <c r="AP28" s="1688"/>
      <c r="AR28" s="81" t="s">
        <v>952</v>
      </c>
      <c r="AS28" s="209" t="s">
        <v>1005</v>
      </c>
      <c r="AT28" s="1648">
        <f t="shared" si="12"/>
        <v>0</v>
      </c>
      <c r="AU28" s="1648"/>
      <c r="AV28" s="1648"/>
      <c r="AW28" s="1688"/>
      <c r="AY28" s="81" t="s">
        <v>953</v>
      </c>
      <c r="AZ28" s="209" t="s">
        <v>1005</v>
      </c>
      <c r="BA28" s="1648">
        <f t="shared" si="13"/>
        <v>0</v>
      </c>
      <c r="BB28" s="1648"/>
      <c r="BC28" s="1648"/>
      <c r="BD28" s="1688"/>
      <c r="BF28" s="81" t="s">
        <v>954</v>
      </c>
      <c r="BG28" s="209" t="s">
        <v>1005</v>
      </c>
      <c r="BH28" s="1648">
        <f t="shared" si="14"/>
        <v>0</v>
      </c>
      <c r="BI28" s="1648"/>
      <c r="BJ28" s="1648"/>
      <c r="BK28" s="1688"/>
      <c r="BM28" s="81" t="s">
        <v>955</v>
      </c>
      <c r="BN28" s="209" t="s">
        <v>1005</v>
      </c>
      <c r="BO28" s="1648">
        <f t="shared" si="15"/>
        <v>0</v>
      </c>
      <c r="BP28" s="1648"/>
      <c r="BQ28" s="1648"/>
      <c r="BR28" s="1688"/>
    </row>
    <row r="29" spans="2:70" s="69" customFormat="1" ht="15" customHeight="1">
      <c r="B29" s="81" t="s">
        <v>843</v>
      </c>
      <c r="C29" s="209" t="s">
        <v>1006</v>
      </c>
      <c r="D29" s="2200"/>
      <c r="E29" s="2201"/>
      <c r="F29" s="2201"/>
      <c r="G29" s="2202"/>
      <c r="H29" s="203"/>
      <c r="I29" s="81" t="s">
        <v>957</v>
      </c>
      <c r="J29" s="209" t="s">
        <v>1006</v>
      </c>
      <c r="K29" s="1648">
        <f t="shared" si="8"/>
        <v>0</v>
      </c>
      <c r="L29" s="1648"/>
      <c r="M29" s="1648"/>
      <c r="N29" s="1688"/>
      <c r="O29" s="203"/>
      <c r="P29" s="81" t="s">
        <v>958</v>
      </c>
      <c r="Q29" s="209" t="s">
        <v>1006</v>
      </c>
      <c r="R29" s="1648">
        <f t="shared" si="9"/>
        <v>0</v>
      </c>
      <c r="S29" s="1648"/>
      <c r="T29" s="1648"/>
      <c r="U29" s="1688"/>
      <c r="W29" s="81" t="s">
        <v>959</v>
      </c>
      <c r="X29" s="209" t="s">
        <v>1006</v>
      </c>
      <c r="Y29" s="1648"/>
      <c r="Z29" s="1648"/>
      <c r="AA29" s="1648"/>
      <c r="AB29" s="1688"/>
      <c r="AD29" s="81" t="s">
        <v>312</v>
      </c>
      <c r="AE29" s="209" t="s">
        <v>1006</v>
      </c>
      <c r="AF29" s="1648">
        <f t="shared" si="10"/>
        <v>0</v>
      </c>
      <c r="AG29" s="1648"/>
      <c r="AH29" s="1648"/>
      <c r="AI29" s="1688"/>
      <c r="AK29" s="81" t="s">
        <v>960</v>
      </c>
      <c r="AL29" s="209" t="s">
        <v>1006</v>
      </c>
      <c r="AM29" s="1648">
        <f t="shared" si="11"/>
        <v>0</v>
      </c>
      <c r="AN29" s="1648"/>
      <c r="AO29" s="1648"/>
      <c r="AP29" s="1688"/>
      <c r="AR29" s="81" t="s">
        <v>961</v>
      </c>
      <c r="AS29" s="209" t="s">
        <v>1006</v>
      </c>
      <c r="AT29" s="1648">
        <f t="shared" si="12"/>
        <v>0</v>
      </c>
      <c r="AU29" s="1648"/>
      <c r="AV29" s="1648"/>
      <c r="AW29" s="1688"/>
      <c r="AY29" s="81" t="s">
        <v>962</v>
      </c>
      <c r="AZ29" s="209" t="s">
        <v>1006</v>
      </c>
      <c r="BA29" s="1648">
        <f t="shared" si="13"/>
        <v>0</v>
      </c>
      <c r="BB29" s="1648"/>
      <c r="BC29" s="1648"/>
      <c r="BD29" s="1688"/>
      <c r="BF29" s="81" t="s">
        <v>963</v>
      </c>
      <c r="BG29" s="209" t="s">
        <v>1006</v>
      </c>
      <c r="BH29" s="1648">
        <f t="shared" si="14"/>
        <v>0</v>
      </c>
      <c r="BI29" s="1648"/>
      <c r="BJ29" s="1648"/>
      <c r="BK29" s="1688"/>
      <c r="BM29" s="81" t="s">
        <v>964</v>
      </c>
      <c r="BN29" s="209" t="s">
        <v>1006</v>
      </c>
      <c r="BO29" s="1648">
        <f t="shared" si="15"/>
        <v>0</v>
      </c>
      <c r="BP29" s="1648"/>
      <c r="BQ29" s="1648"/>
      <c r="BR29" s="1688"/>
    </row>
    <row r="30" spans="2:70" s="69" customFormat="1" ht="15" customHeight="1" thickBot="1">
      <c r="B30" s="212" t="s">
        <v>846</v>
      </c>
      <c r="C30" s="213" t="s">
        <v>1007</v>
      </c>
      <c r="D30" s="2210"/>
      <c r="E30" s="2211"/>
      <c r="F30" s="2211"/>
      <c r="G30" s="2212"/>
      <c r="H30" s="203"/>
      <c r="I30" s="212" t="s">
        <v>966</v>
      </c>
      <c r="J30" s="213" t="s">
        <v>1007</v>
      </c>
      <c r="K30" s="1646">
        <f t="shared" si="8"/>
        <v>0</v>
      </c>
      <c r="L30" s="1646"/>
      <c r="M30" s="1646"/>
      <c r="N30" s="1647"/>
      <c r="O30" s="203"/>
      <c r="P30" s="212" t="s">
        <v>967</v>
      </c>
      <c r="Q30" s="213" t="s">
        <v>1007</v>
      </c>
      <c r="R30" s="1646">
        <f t="shared" si="9"/>
        <v>0</v>
      </c>
      <c r="S30" s="1646"/>
      <c r="T30" s="1646"/>
      <c r="U30" s="1647"/>
      <c r="W30" s="212" t="s">
        <v>968</v>
      </c>
      <c r="X30" s="213" t="s">
        <v>1007</v>
      </c>
      <c r="Y30" s="1646"/>
      <c r="Z30" s="1646"/>
      <c r="AA30" s="1646"/>
      <c r="AB30" s="1647"/>
      <c r="AD30" s="212" t="s">
        <v>324</v>
      </c>
      <c r="AE30" s="213" t="s">
        <v>1007</v>
      </c>
      <c r="AF30" s="1646">
        <f>Y30</f>
        <v>0</v>
      </c>
      <c r="AG30" s="1646"/>
      <c r="AH30" s="1646"/>
      <c r="AI30" s="1647"/>
      <c r="AK30" s="212" t="s">
        <v>969</v>
      </c>
      <c r="AL30" s="213" t="s">
        <v>1007</v>
      </c>
      <c r="AM30" s="1646">
        <f>AF30</f>
        <v>0</v>
      </c>
      <c r="AN30" s="1646"/>
      <c r="AO30" s="1646"/>
      <c r="AP30" s="1647"/>
      <c r="AR30" s="212" t="s">
        <v>970</v>
      </c>
      <c r="AS30" s="213" t="s">
        <v>1007</v>
      </c>
      <c r="AT30" s="1646">
        <f>AM30</f>
        <v>0</v>
      </c>
      <c r="AU30" s="1646"/>
      <c r="AV30" s="1646"/>
      <c r="AW30" s="1647"/>
      <c r="AY30" s="212" t="s">
        <v>971</v>
      </c>
      <c r="AZ30" s="213" t="s">
        <v>1007</v>
      </c>
      <c r="BA30" s="1646">
        <f>AT30</f>
        <v>0</v>
      </c>
      <c r="BB30" s="1646"/>
      <c r="BC30" s="1646"/>
      <c r="BD30" s="1647"/>
      <c r="BF30" s="212" t="s">
        <v>972</v>
      </c>
      <c r="BG30" s="213" t="s">
        <v>1007</v>
      </c>
      <c r="BH30" s="1646">
        <f>BA30</f>
        <v>0</v>
      </c>
      <c r="BI30" s="1646"/>
      <c r="BJ30" s="1646"/>
      <c r="BK30" s="1647"/>
      <c r="BM30" s="212" t="s">
        <v>973</v>
      </c>
      <c r="BN30" s="213" t="s">
        <v>1007</v>
      </c>
      <c r="BO30" s="1646">
        <f>BH30</f>
        <v>0</v>
      </c>
      <c r="BP30" s="1646"/>
      <c r="BQ30" s="1646"/>
      <c r="BR30" s="1647"/>
    </row>
    <row r="31" spans="2:70" s="69" customFormat="1" ht="15" customHeight="1" thickBot="1">
      <c r="B31" s="203"/>
      <c r="C31" s="203"/>
      <c r="D31" s="214"/>
      <c r="E31" s="214"/>
      <c r="F31" s="214"/>
      <c r="G31" s="214"/>
      <c r="H31" s="203"/>
      <c r="I31" s="216"/>
      <c r="O31" s="203"/>
      <c r="P31" s="216"/>
      <c r="W31" s="216"/>
      <c r="AD31" s="216"/>
      <c r="AK31" s="216"/>
      <c r="AR31" s="216"/>
      <c r="AY31" s="216"/>
      <c r="BF31" s="216"/>
      <c r="BM31" s="216"/>
    </row>
    <row r="32" spans="2:70" s="69" customFormat="1" ht="15" customHeight="1" thickBot="1">
      <c r="B32" s="71" t="s">
        <v>93</v>
      </c>
      <c r="C32" s="206" t="s">
        <v>1008</v>
      </c>
      <c r="D32" s="2215" t="s">
        <v>1009</v>
      </c>
      <c r="E32" s="2216"/>
      <c r="F32" s="867" t="s">
        <v>665</v>
      </c>
      <c r="G32" s="868" t="s">
        <v>666</v>
      </c>
      <c r="H32" s="203"/>
      <c r="I32" s="71" t="s">
        <v>93</v>
      </c>
      <c r="J32" s="206" t="s">
        <v>1008</v>
      </c>
      <c r="K32" s="2234" t="s">
        <v>1009</v>
      </c>
      <c r="L32" s="2216"/>
      <c r="M32" s="848" t="s">
        <v>665</v>
      </c>
      <c r="N32" s="844" t="s">
        <v>666</v>
      </c>
      <c r="O32" s="203"/>
      <c r="P32" s="71" t="s">
        <v>93</v>
      </c>
      <c r="Q32" s="206" t="s">
        <v>1010</v>
      </c>
      <c r="R32" s="2234" t="s">
        <v>1009</v>
      </c>
      <c r="S32" s="2216"/>
      <c r="T32" s="848" t="s">
        <v>665</v>
      </c>
      <c r="U32" s="844" t="s">
        <v>666</v>
      </c>
      <c r="W32" s="71" t="s">
        <v>93</v>
      </c>
      <c r="X32" s="206" t="s">
        <v>1010</v>
      </c>
      <c r="Y32" s="2234" t="s">
        <v>1009</v>
      </c>
      <c r="Z32" s="2216"/>
      <c r="AA32" s="848" t="s">
        <v>665</v>
      </c>
      <c r="AB32" s="844" t="s">
        <v>666</v>
      </c>
      <c r="AD32" s="71" t="s">
        <v>93</v>
      </c>
      <c r="AE32" s="206" t="s">
        <v>1010</v>
      </c>
      <c r="AF32" s="2234" t="s">
        <v>1009</v>
      </c>
      <c r="AG32" s="2216"/>
      <c r="AH32" s="848" t="s">
        <v>665</v>
      </c>
      <c r="AI32" s="844" t="s">
        <v>666</v>
      </c>
      <c r="AK32" s="71" t="s">
        <v>93</v>
      </c>
      <c r="AL32" s="206" t="s">
        <v>1008</v>
      </c>
      <c r="AM32" s="2234" t="s">
        <v>1009</v>
      </c>
      <c r="AN32" s="2216"/>
      <c r="AO32" s="848" t="s">
        <v>665</v>
      </c>
      <c r="AP32" s="844" t="s">
        <v>666</v>
      </c>
      <c r="AR32" s="71" t="s">
        <v>93</v>
      </c>
      <c r="AS32" s="206" t="s">
        <v>1010</v>
      </c>
      <c r="AT32" s="2234" t="s">
        <v>1009</v>
      </c>
      <c r="AU32" s="2216"/>
      <c r="AV32" s="848" t="s">
        <v>665</v>
      </c>
      <c r="AW32" s="844" t="s">
        <v>666</v>
      </c>
      <c r="AY32" s="71" t="s">
        <v>93</v>
      </c>
      <c r="AZ32" s="206" t="s">
        <v>1010</v>
      </c>
      <c r="BA32" s="2234" t="s">
        <v>1009</v>
      </c>
      <c r="BB32" s="2216"/>
      <c r="BC32" s="848" t="s">
        <v>665</v>
      </c>
      <c r="BD32" s="844" t="s">
        <v>666</v>
      </c>
      <c r="BF32" s="71" t="s">
        <v>93</v>
      </c>
      <c r="BG32" s="206" t="s">
        <v>1010</v>
      </c>
      <c r="BH32" s="2234" t="s">
        <v>1009</v>
      </c>
      <c r="BI32" s="2216"/>
      <c r="BJ32" s="848" t="s">
        <v>665</v>
      </c>
      <c r="BK32" s="844" t="s">
        <v>666</v>
      </c>
      <c r="BM32" s="71" t="s">
        <v>93</v>
      </c>
      <c r="BN32" s="206" t="s">
        <v>1010</v>
      </c>
      <c r="BO32" s="2234" t="s">
        <v>1009</v>
      </c>
      <c r="BP32" s="2216"/>
      <c r="BQ32" s="848" t="s">
        <v>665</v>
      </c>
      <c r="BR32" s="844" t="s">
        <v>666</v>
      </c>
    </row>
    <row r="33" spans="2:70" s="69" customFormat="1" ht="15" customHeight="1" thickBot="1">
      <c r="B33" s="217" t="s">
        <v>837</v>
      </c>
      <c r="C33" s="67" t="s">
        <v>1011</v>
      </c>
      <c r="D33" s="2249" t="s">
        <v>1012</v>
      </c>
      <c r="E33" s="2250"/>
      <c r="F33" s="1136"/>
      <c r="G33" s="844" t="s">
        <v>283</v>
      </c>
      <c r="H33" s="203"/>
      <c r="I33" s="218" t="s">
        <v>837</v>
      </c>
      <c r="J33" s="67" t="s">
        <v>1011</v>
      </c>
      <c r="K33" s="2226" t="s">
        <v>1012</v>
      </c>
      <c r="L33" s="2227"/>
      <c r="M33" s="992">
        <f>F33</f>
        <v>0</v>
      </c>
      <c r="N33" s="795" t="s">
        <v>283</v>
      </c>
      <c r="O33" s="203"/>
      <c r="P33" s="218" t="s">
        <v>210</v>
      </c>
      <c r="Q33" s="67" t="s">
        <v>1011</v>
      </c>
      <c r="R33" s="2226" t="s">
        <v>1012</v>
      </c>
      <c r="S33" s="2227"/>
      <c r="T33" s="992">
        <f>M33</f>
        <v>0</v>
      </c>
      <c r="U33" s="795" t="s">
        <v>283</v>
      </c>
      <c r="W33" s="218" t="s">
        <v>926</v>
      </c>
      <c r="X33" s="67" t="s">
        <v>1011</v>
      </c>
      <c r="Y33" s="2226" t="s">
        <v>1012</v>
      </c>
      <c r="Z33" s="2227"/>
      <c r="AA33" s="598"/>
      <c r="AB33" s="795" t="s">
        <v>283</v>
      </c>
      <c r="AD33" s="218" t="s">
        <v>927</v>
      </c>
      <c r="AE33" s="219" t="s">
        <v>1011</v>
      </c>
      <c r="AF33" s="2226" t="s">
        <v>1012</v>
      </c>
      <c r="AG33" s="2227"/>
      <c r="AH33" s="598">
        <f>AA33</f>
        <v>0</v>
      </c>
      <c r="AI33" s="795" t="s">
        <v>283</v>
      </c>
      <c r="AK33" s="207" t="s">
        <v>351</v>
      </c>
      <c r="AL33" s="67" t="s">
        <v>1011</v>
      </c>
      <c r="AM33" s="2226" t="s">
        <v>1012</v>
      </c>
      <c r="AN33" s="2227"/>
      <c r="AO33" s="598">
        <f>AH33</f>
        <v>0</v>
      </c>
      <c r="AP33" s="795" t="s">
        <v>283</v>
      </c>
      <c r="AR33" s="217" t="s">
        <v>928</v>
      </c>
      <c r="AS33" s="67" t="s">
        <v>1011</v>
      </c>
      <c r="AT33" s="2249" t="s">
        <v>1012</v>
      </c>
      <c r="AU33" s="2250"/>
      <c r="AV33" s="598">
        <f>AO33</f>
        <v>0</v>
      </c>
      <c r="AW33" s="844" t="s">
        <v>283</v>
      </c>
      <c r="AY33" s="207" t="s">
        <v>929</v>
      </c>
      <c r="AZ33" s="67" t="s">
        <v>1011</v>
      </c>
      <c r="BA33" s="2226" t="s">
        <v>1012</v>
      </c>
      <c r="BB33" s="2227"/>
      <c r="BC33" s="598">
        <f>AV33</f>
        <v>0</v>
      </c>
      <c r="BD33" s="795" t="s">
        <v>283</v>
      </c>
      <c r="BF33" s="217" t="s">
        <v>930</v>
      </c>
      <c r="BG33" s="67" t="s">
        <v>1011</v>
      </c>
      <c r="BH33" s="2249" t="s">
        <v>1012</v>
      </c>
      <c r="BI33" s="2250"/>
      <c r="BJ33" s="1136">
        <f t="shared" ref="BJ33:BJ38" si="16">BC33</f>
        <v>0</v>
      </c>
      <c r="BK33" s="844" t="s">
        <v>283</v>
      </c>
      <c r="BM33" s="207" t="s">
        <v>931</v>
      </c>
      <c r="BN33" s="67" t="s">
        <v>1011</v>
      </c>
      <c r="BO33" s="2226" t="s">
        <v>1012</v>
      </c>
      <c r="BP33" s="2227"/>
      <c r="BQ33" s="1136"/>
      <c r="BR33" s="795" t="s">
        <v>283</v>
      </c>
    </row>
    <row r="34" spans="2:70" s="69" customFormat="1" ht="15" customHeight="1">
      <c r="B34" s="207" t="s">
        <v>839</v>
      </c>
      <c r="C34" s="220" t="s">
        <v>1013</v>
      </c>
      <c r="D34" s="2217" t="s">
        <v>1014</v>
      </c>
      <c r="E34" s="2218"/>
      <c r="F34" s="1125">
        <f>'1.1. Obiekt'!F47</f>
        <v>0</v>
      </c>
      <c r="G34" s="845" t="s">
        <v>283</v>
      </c>
      <c r="H34" s="203"/>
      <c r="I34" s="78" t="s">
        <v>205</v>
      </c>
      <c r="J34" s="220" t="s">
        <v>1013</v>
      </c>
      <c r="K34" s="2228" t="s">
        <v>1014</v>
      </c>
      <c r="L34" s="1661"/>
      <c r="M34" s="356">
        <f t="shared" ref="M34:M38" si="17">F34</f>
        <v>0</v>
      </c>
      <c r="N34" s="1020" t="s">
        <v>283</v>
      </c>
      <c r="O34" s="203"/>
      <c r="P34" s="207" t="s">
        <v>212</v>
      </c>
      <c r="Q34" s="220" t="s">
        <v>1013</v>
      </c>
      <c r="R34" s="2217" t="s">
        <v>1014</v>
      </c>
      <c r="S34" s="2218"/>
      <c r="T34" s="356">
        <f t="shared" ref="T34:T38" si="18">M34</f>
        <v>0</v>
      </c>
      <c r="U34" s="845" t="s">
        <v>283</v>
      </c>
      <c r="W34" s="207" t="s">
        <v>933</v>
      </c>
      <c r="X34" s="220" t="s">
        <v>1013</v>
      </c>
      <c r="Y34" s="2217" t="s">
        <v>1014</v>
      </c>
      <c r="Z34" s="2218"/>
      <c r="AA34" s="1125">
        <f>'1.1. Obiekt'!O47</f>
        <v>0</v>
      </c>
      <c r="AB34" s="845" t="s">
        <v>283</v>
      </c>
      <c r="AD34" s="78" t="s">
        <v>934</v>
      </c>
      <c r="AE34" s="223" t="s">
        <v>1013</v>
      </c>
      <c r="AF34" s="2228" t="s">
        <v>1014</v>
      </c>
      <c r="AG34" s="1661"/>
      <c r="AH34" s="1125">
        <f t="shared" ref="AH34:AH39" si="19">AA34</f>
        <v>0</v>
      </c>
      <c r="AI34" s="1020" t="s">
        <v>283</v>
      </c>
      <c r="AK34" s="81" t="s">
        <v>358</v>
      </c>
      <c r="AL34" s="220" t="s">
        <v>1013</v>
      </c>
      <c r="AM34" s="2217" t="s">
        <v>1014</v>
      </c>
      <c r="AN34" s="2218"/>
      <c r="AO34" s="1125">
        <f t="shared" ref="AO34:AO39" si="20">AH34</f>
        <v>0</v>
      </c>
      <c r="AP34" s="845" t="s">
        <v>283</v>
      </c>
      <c r="AR34" s="207" t="s">
        <v>935</v>
      </c>
      <c r="AS34" s="220" t="s">
        <v>1013</v>
      </c>
      <c r="AT34" s="2217" t="s">
        <v>1014</v>
      </c>
      <c r="AU34" s="2218"/>
      <c r="AV34" s="1125">
        <f t="shared" ref="AV34:AV39" si="21">AO34</f>
        <v>0</v>
      </c>
      <c r="AW34" s="845" t="s">
        <v>283</v>
      </c>
      <c r="AY34" s="81" t="s">
        <v>936</v>
      </c>
      <c r="AZ34" s="220" t="s">
        <v>1013</v>
      </c>
      <c r="BA34" s="2217" t="s">
        <v>1014</v>
      </c>
      <c r="BB34" s="2218"/>
      <c r="BC34" s="1125">
        <f t="shared" ref="BC34:BC39" si="22">AV34</f>
        <v>0</v>
      </c>
      <c r="BD34" s="845" t="s">
        <v>283</v>
      </c>
      <c r="BF34" s="207" t="s">
        <v>937</v>
      </c>
      <c r="BG34" s="220" t="s">
        <v>1013</v>
      </c>
      <c r="BH34" s="2217" t="s">
        <v>1014</v>
      </c>
      <c r="BI34" s="2218"/>
      <c r="BJ34" s="262">
        <f t="shared" si="16"/>
        <v>0</v>
      </c>
      <c r="BK34" s="845" t="s">
        <v>283</v>
      </c>
      <c r="BM34" s="81" t="s">
        <v>938</v>
      </c>
      <c r="BN34" s="220" t="s">
        <v>1013</v>
      </c>
      <c r="BO34" s="2217" t="s">
        <v>1014</v>
      </c>
      <c r="BP34" s="2218"/>
      <c r="BQ34" s="262"/>
      <c r="BR34" s="845" t="s">
        <v>283</v>
      </c>
    </row>
    <row r="35" spans="2:70" s="69" customFormat="1" ht="15" customHeight="1">
      <c r="B35" s="184" t="s">
        <v>841</v>
      </c>
      <c r="C35" s="95" t="s">
        <v>1015</v>
      </c>
      <c r="D35" s="2219" t="s">
        <v>1016</v>
      </c>
      <c r="E35" s="1659"/>
      <c r="F35" s="242"/>
      <c r="G35" s="846" t="s">
        <v>283</v>
      </c>
      <c r="H35" s="203"/>
      <c r="I35" s="184" t="s">
        <v>206</v>
      </c>
      <c r="J35" s="95" t="s">
        <v>1015</v>
      </c>
      <c r="K35" s="2219" t="s">
        <v>1016</v>
      </c>
      <c r="L35" s="1659"/>
      <c r="M35" s="319">
        <f t="shared" si="17"/>
        <v>0</v>
      </c>
      <c r="N35" s="846" t="s">
        <v>283</v>
      </c>
      <c r="O35" s="203"/>
      <c r="P35" s="81" t="s">
        <v>214</v>
      </c>
      <c r="Q35" s="95" t="s">
        <v>1015</v>
      </c>
      <c r="R35" s="2219" t="s">
        <v>1016</v>
      </c>
      <c r="S35" s="1659"/>
      <c r="T35" s="319">
        <f t="shared" si="18"/>
        <v>0</v>
      </c>
      <c r="U35" s="846" t="s">
        <v>283</v>
      </c>
      <c r="W35" s="81" t="s">
        <v>940</v>
      </c>
      <c r="X35" s="95" t="s">
        <v>1015</v>
      </c>
      <c r="Y35" s="2219" t="s">
        <v>1016</v>
      </c>
      <c r="Z35" s="1659"/>
      <c r="AA35" s="242">
        <f>AA33-AA38</f>
        <v>0</v>
      </c>
      <c r="AB35" s="846" t="s">
        <v>283</v>
      </c>
      <c r="AD35" s="210" t="s">
        <v>941</v>
      </c>
      <c r="AE35" s="95" t="s">
        <v>1015</v>
      </c>
      <c r="AF35" s="2219" t="s">
        <v>1016</v>
      </c>
      <c r="AG35" s="1659"/>
      <c r="AH35" s="242">
        <f t="shared" si="19"/>
        <v>0</v>
      </c>
      <c r="AI35" s="846" t="s">
        <v>283</v>
      </c>
      <c r="AK35" s="210" t="s">
        <v>361</v>
      </c>
      <c r="AL35" s="95" t="s">
        <v>1015</v>
      </c>
      <c r="AM35" s="2219" t="s">
        <v>1016</v>
      </c>
      <c r="AN35" s="1659"/>
      <c r="AO35" s="242">
        <f t="shared" si="20"/>
        <v>0</v>
      </c>
      <c r="AP35" s="846" t="s">
        <v>283</v>
      </c>
      <c r="AR35" s="210" t="s">
        <v>942</v>
      </c>
      <c r="AS35" s="95" t="s">
        <v>1015</v>
      </c>
      <c r="AT35" s="2219" t="s">
        <v>1016</v>
      </c>
      <c r="AU35" s="1659"/>
      <c r="AV35" s="242">
        <f t="shared" si="21"/>
        <v>0</v>
      </c>
      <c r="AW35" s="846" t="s">
        <v>283</v>
      </c>
      <c r="AY35" s="210" t="s">
        <v>943</v>
      </c>
      <c r="AZ35" s="95" t="s">
        <v>1015</v>
      </c>
      <c r="BA35" s="2219" t="s">
        <v>1016</v>
      </c>
      <c r="BB35" s="1659"/>
      <c r="BC35" s="242">
        <f t="shared" si="22"/>
        <v>0</v>
      </c>
      <c r="BD35" s="846" t="s">
        <v>283</v>
      </c>
      <c r="BF35" s="210" t="s">
        <v>944</v>
      </c>
      <c r="BG35" s="95" t="s">
        <v>1015</v>
      </c>
      <c r="BH35" s="2219" t="s">
        <v>1016</v>
      </c>
      <c r="BI35" s="1659"/>
      <c r="BJ35" s="242">
        <f t="shared" si="16"/>
        <v>0</v>
      </c>
      <c r="BK35" s="846" t="s">
        <v>283</v>
      </c>
      <c r="BM35" s="210" t="s">
        <v>945</v>
      </c>
      <c r="BN35" s="95" t="s">
        <v>1015</v>
      </c>
      <c r="BO35" s="2219" t="s">
        <v>1016</v>
      </c>
      <c r="BP35" s="1659"/>
      <c r="BQ35" s="242"/>
      <c r="BR35" s="846" t="s">
        <v>283</v>
      </c>
    </row>
    <row r="36" spans="2:70" s="69" customFormat="1" ht="15" customHeight="1" thickBot="1">
      <c r="B36" s="226" t="s">
        <v>946</v>
      </c>
      <c r="C36" s="68" t="s">
        <v>1017</v>
      </c>
      <c r="D36" s="2222" t="s">
        <v>1018</v>
      </c>
      <c r="E36" s="1677"/>
      <c r="F36" s="863" t="e">
        <f>F35/F34</f>
        <v>#DIV/0!</v>
      </c>
      <c r="G36" s="847" t="s">
        <v>1019</v>
      </c>
      <c r="H36" s="203"/>
      <c r="I36" s="230" t="s">
        <v>207</v>
      </c>
      <c r="J36" s="68" t="s">
        <v>1017</v>
      </c>
      <c r="K36" s="2256" t="s">
        <v>1018</v>
      </c>
      <c r="L36" s="2257"/>
      <c r="M36" s="231" t="e">
        <f t="shared" si="17"/>
        <v>#DIV/0!</v>
      </c>
      <c r="N36" s="881" t="s">
        <v>1019</v>
      </c>
      <c r="O36" s="203"/>
      <c r="P36" s="212" t="s">
        <v>949</v>
      </c>
      <c r="Q36" s="68" t="s">
        <v>1017</v>
      </c>
      <c r="R36" s="2222" t="s">
        <v>1018</v>
      </c>
      <c r="S36" s="1677"/>
      <c r="T36" s="231" t="e">
        <f t="shared" si="18"/>
        <v>#DIV/0!</v>
      </c>
      <c r="U36" s="847" t="s">
        <v>1019</v>
      </c>
      <c r="W36" s="212" t="s">
        <v>950</v>
      </c>
      <c r="X36" s="68" t="s">
        <v>1017</v>
      </c>
      <c r="Y36" s="2222" t="s">
        <v>1018</v>
      </c>
      <c r="Z36" s="1677"/>
      <c r="AA36" s="863" t="e">
        <f>AA35/AA34</f>
        <v>#DIV/0!</v>
      </c>
      <c r="AB36" s="847" t="s">
        <v>1019</v>
      </c>
      <c r="AD36" s="232" t="s">
        <v>296</v>
      </c>
      <c r="AE36" s="233" t="s">
        <v>1017</v>
      </c>
      <c r="AF36" s="2256" t="s">
        <v>1018</v>
      </c>
      <c r="AG36" s="2257"/>
      <c r="AH36" s="863" t="e">
        <f t="shared" si="19"/>
        <v>#DIV/0!</v>
      </c>
      <c r="AI36" s="881" t="s">
        <v>1019</v>
      </c>
      <c r="AK36" s="81" t="s">
        <v>951</v>
      </c>
      <c r="AL36" s="68" t="s">
        <v>1017</v>
      </c>
      <c r="AM36" s="2222" t="s">
        <v>1018</v>
      </c>
      <c r="AN36" s="1677"/>
      <c r="AO36" s="863" t="e">
        <f t="shared" si="20"/>
        <v>#DIV/0!</v>
      </c>
      <c r="AP36" s="847" t="s">
        <v>1019</v>
      </c>
      <c r="AR36" s="212" t="s">
        <v>952</v>
      </c>
      <c r="AS36" s="68" t="s">
        <v>1017</v>
      </c>
      <c r="AT36" s="2222" t="s">
        <v>1018</v>
      </c>
      <c r="AU36" s="1677"/>
      <c r="AV36" s="863" t="e">
        <f t="shared" si="21"/>
        <v>#DIV/0!</v>
      </c>
      <c r="AW36" s="847" t="s">
        <v>1019</v>
      </c>
      <c r="AY36" s="232" t="s">
        <v>953</v>
      </c>
      <c r="AZ36" s="68" t="s">
        <v>1017</v>
      </c>
      <c r="BA36" s="2256" t="s">
        <v>1018</v>
      </c>
      <c r="BB36" s="2257"/>
      <c r="BC36" s="863" t="e">
        <f t="shared" si="22"/>
        <v>#DIV/0!</v>
      </c>
      <c r="BD36" s="881" t="s">
        <v>1019</v>
      </c>
      <c r="BF36" s="212" t="s">
        <v>954</v>
      </c>
      <c r="BG36" s="68" t="s">
        <v>1017</v>
      </c>
      <c r="BH36" s="2222" t="s">
        <v>1018</v>
      </c>
      <c r="BI36" s="1677"/>
      <c r="BJ36" s="863" t="e">
        <f t="shared" si="16"/>
        <v>#DIV/0!</v>
      </c>
      <c r="BK36" s="847" t="s">
        <v>1019</v>
      </c>
      <c r="BM36" s="81" t="s">
        <v>955</v>
      </c>
      <c r="BN36" s="68" t="s">
        <v>1017</v>
      </c>
      <c r="BO36" s="2222" t="s">
        <v>1018</v>
      </c>
      <c r="BP36" s="1677"/>
      <c r="BQ36" s="863" t="e">
        <f t="shared" ref="BQ36" si="23">BJ36</f>
        <v>#DIV/0!</v>
      </c>
      <c r="BR36" s="847" t="s">
        <v>1019</v>
      </c>
    </row>
    <row r="37" spans="2:70" s="69" customFormat="1" ht="15" customHeight="1">
      <c r="B37" s="235" t="s">
        <v>843</v>
      </c>
      <c r="C37" s="220" t="s">
        <v>1020</v>
      </c>
      <c r="D37" s="2217" t="s">
        <v>1021</v>
      </c>
      <c r="E37" s="2218"/>
      <c r="F37" s="265">
        <f>'1.1. Obiekt'!F45</f>
        <v>0</v>
      </c>
      <c r="G37" s="845" t="s">
        <v>283</v>
      </c>
      <c r="H37" s="203"/>
      <c r="I37" s="235" t="s">
        <v>948</v>
      </c>
      <c r="J37" s="220" t="s">
        <v>1020</v>
      </c>
      <c r="K37" s="2217" t="s">
        <v>1021</v>
      </c>
      <c r="L37" s="2218"/>
      <c r="M37" s="265">
        <f t="shared" si="17"/>
        <v>0</v>
      </c>
      <c r="N37" s="845" t="s">
        <v>283</v>
      </c>
      <c r="O37" s="203"/>
      <c r="P37" s="207" t="s">
        <v>958</v>
      </c>
      <c r="Q37" s="220" t="s">
        <v>1020</v>
      </c>
      <c r="R37" s="2217" t="s">
        <v>1021</v>
      </c>
      <c r="S37" s="2218"/>
      <c r="T37" s="265">
        <f t="shared" si="18"/>
        <v>0</v>
      </c>
      <c r="U37" s="845" t="s">
        <v>283</v>
      </c>
      <c r="W37" s="78" t="s">
        <v>959</v>
      </c>
      <c r="X37" s="220" t="s">
        <v>1020</v>
      </c>
      <c r="Y37" s="2228" t="s">
        <v>1021</v>
      </c>
      <c r="Z37" s="1661"/>
      <c r="AA37" s="524">
        <f>'1.1. Obiekt'!O45</f>
        <v>0</v>
      </c>
      <c r="AB37" s="1020" t="s">
        <v>283</v>
      </c>
      <c r="AD37" s="207" t="s">
        <v>312</v>
      </c>
      <c r="AE37" s="220" t="s">
        <v>1020</v>
      </c>
      <c r="AF37" s="2217" t="s">
        <v>1021</v>
      </c>
      <c r="AG37" s="2218"/>
      <c r="AH37" s="524">
        <f t="shared" si="19"/>
        <v>0</v>
      </c>
      <c r="AI37" s="845" t="s">
        <v>283</v>
      </c>
      <c r="AK37" s="78" t="s">
        <v>960</v>
      </c>
      <c r="AL37" s="220" t="s">
        <v>1020</v>
      </c>
      <c r="AM37" s="2228" t="s">
        <v>1021</v>
      </c>
      <c r="AN37" s="1661"/>
      <c r="AO37" s="524">
        <f t="shared" si="20"/>
        <v>0</v>
      </c>
      <c r="AP37" s="1020" t="s">
        <v>283</v>
      </c>
      <c r="AR37" s="207" t="s">
        <v>961</v>
      </c>
      <c r="AS37" s="220" t="s">
        <v>1020</v>
      </c>
      <c r="AT37" s="2217" t="s">
        <v>1021</v>
      </c>
      <c r="AU37" s="2218"/>
      <c r="AV37" s="524">
        <f t="shared" si="21"/>
        <v>0</v>
      </c>
      <c r="AW37" s="845" t="s">
        <v>283</v>
      </c>
      <c r="AY37" s="207" t="s">
        <v>962</v>
      </c>
      <c r="AZ37" s="220" t="s">
        <v>1020</v>
      </c>
      <c r="BA37" s="2217" t="s">
        <v>1021</v>
      </c>
      <c r="BB37" s="2218"/>
      <c r="BC37" s="524">
        <f t="shared" si="22"/>
        <v>0</v>
      </c>
      <c r="BD37" s="845" t="s">
        <v>283</v>
      </c>
      <c r="BF37" s="78" t="s">
        <v>963</v>
      </c>
      <c r="BG37" s="220" t="s">
        <v>1020</v>
      </c>
      <c r="BH37" s="2228" t="s">
        <v>1021</v>
      </c>
      <c r="BI37" s="1661"/>
      <c r="BJ37" s="264">
        <f t="shared" si="16"/>
        <v>0</v>
      </c>
      <c r="BK37" s="1020" t="s">
        <v>283</v>
      </c>
      <c r="BM37" s="81" t="s">
        <v>964</v>
      </c>
      <c r="BN37" s="220" t="s">
        <v>1020</v>
      </c>
      <c r="BO37" s="2228" t="s">
        <v>1021</v>
      </c>
      <c r="BP37" s="1661"/>
      <c r="BQ37" s="264"/>
      <c r="BR37" s="1020" t="s">
        <v>283</v>
      </c>
    </row>
    <row r="38" spans="2:70" s="69" customFormat="1" ht="15" customHeight="1">
      <c r="B38" s="237" t="s">
        <v>846</v>
      </c>
      <c r="C38" s="95" t="s">
        <v>1022</v>
      </c>
      <c r="D38" s="2219" t="s">
        <v>1023</v>
      </c>
      <c r="E38" s="1659"/>
      <c r="F38" s="264"/>
      <c r="G38" s="846" t="s">
        <v>283</v>
      </c>
      <c r="H38" s="203"/>
      <c r="I38" s="237" t="s">
        <v>957</v>
      </c>
      <c r="J38" s="95" t="s">
        <v>1022</v>
      </c>
      <c r="K38" s="2219" t="s">
        <v>1023</v>
      </c>
      <c r="L38" s="1659"/>
      <c r="M38" s="319">
        <f t="shared" si="17"/>
        <v>0</v>
      </c>
      <c r="N38" s="846" t="s">
        <v>283</v>
      </c>
      <c r="O38" s="203"/>
      <c r="P38" s="81" t="s">
        <v>967</v>
      </c>
      <c r="Q38" s="95" t="s">
        <v>1022</v>
      </c>
      <c r="R38" s="2219" t="s">
        <v>1023</v>
      </c>
      <c r="S38" s="1659"/>
      <c r="T38" s="319">
        <f t="shared" si="18"/>
        <v>0</v>
      </c>
      <c r="U38" s="846" t="s">
        <v>283</v>
      </c>
      <c r="W38" s="81" t="s">
        <v>968</v>
      </c>
      <c r="X38" s="95" t="s">
        <v>1022</v>
      </c>
      <c r="Y38" s="2219" t="s">
        <v>1023</v>
      </c>
      <c r="Z38" s="1659"/>
      <c r="AA38" s="493"/>
      <c r="AB38" s="846" t="s">
        <v>283</v>
      </c>
      <c r="AD38" s="81" t="s">
        <v>324</v>
      </c>
      <c r="AE38" s="95" t="s">
        <v>1022</v>
      </c>
      <c r="AF38" s="2219" t="s">
        <v>1023</v>
      </c>
      <c r="AG38" s="1659"/>
      <c r="AH38" s="493">
        <f>AA38</f>
        <v>0</v>
      </c>
      <c r="AI38" s="846" t="s">
        <v>283</v>
      </c>
      <c r="AK38" s="81" t="s">
        <v>969</v>
      </c>
      <c r="AL38" s="95" t="s">
        <v>1022</v>
      </c>
      <c r="AM38" s="2219" t="s">
        <v>1023</v>
      </c>
      <c r="AN38" s="1659"/>
      <c r="AO38" s="493">
        <f t="shared" si="20"/>
        <v>0</v>
      </c>
      <c r="AP38" s="846" t="s">
        <v>283</v>
      </c>
      <c r="AR38" s="81" t="s">
        <v>970</v>
      </c>
      <c r="AS38" s="95" t="s">
        <v>1022</v>
      </c>
      <c r="AT38" s="2219" t="s">
        <v>1023</v>
      </c>
      <c r="AU38" s="1659"/>
      <c r="AV38" s="493">
        <f t="shared" si="21"/>
        <v>0</v>
      </c>
      <c r="AW38" s="846" t="s">
        <v>283</v>
      </c>
      <c r="AY38" s="81" t="s">
        <v>971</v>
      </c>
      <c r="AZ38" s="95" t="s">
        <v>1022</v>
      </c>
      <c r="BA38" s="2219" t="s">
        <v>1023</v>
      </c>
      <c r="BB38" s="1659"/>
      <c r="BC38" s="493">
        <f t="shared" si="22"/>
        <v>0</v>
      </c>
      <c r="BD38" s="846" t="s">
        <v>283</v>
      </c>
      <c r="BF38" s="81" t="s">
        <v>972</v>
      </c>
      <c r="BG38" s="95" t="s">
        <v>1022</v>
      </c>
      <c r="BH38" s="2219" t="s">
        <v>1023</v>
      </c>
      <c r="BI38" s="1659"/>
      <c r="BJ38" s="493">
        <f t="shared" si="16"/>
        <v>0</v>
      </c>
      <c r="BK38" s="846" t="s">
        <v>283</v>
      </c>
      <c r="BM38" s="81" t="s">
        <v>973</v>
      </c>
      <c r="BN38" s="95" t="s">
        <v>1022</v>
      </c>
      <c r="BO38" s="2219" t="s">
        <v>1023</v>
      </c>
      <c r="BP38" s="1659"/>
      <c r="BQ38" s="493"/>
      <c r="BR38" s="846" t="s">
        <v>283</v>
      </c>
    </row>
    <row r="39" spans="2:70" s="69" customFormat="1" ht="15" customHeight="1" thickBot="1">
      <c r="B39" s="226" t="s">
        <v>848</v>
      </c>
      <c r="C39" s="68" t="s">
        <v>1024</v>
      </c>
      <c r="D39" s="2222" t="s">
        <v>1018</v>
      </c>
      <c r="E39" s="1677"/>
      <c r="F39" s="600">
        <f>IFERROR(F38/F37,0)</f>
        <v>0</v>
      </c>
      <c r="G39" s="847" t="s">
        <v>1019</v>
      </c>
      <c r="H39" s="203"/>
      <c r="I39" s="226" t="s">
        <v>966</v>
      </c>
      <c r="J39" s="68" t="s">
        <v>1024</v>
      </c>
      <c r="K39" s="2222" t="s">
        <v>1018</v>
      </c>
      <c r="L39" s="1677"/>
      <c r="M39" s="863">
        <f>IFERROR(M38/M37,0)</f>
        <v>0</v>
      </c>
      <c r="N39" s="847" t="s">
        <v>1019</v>
      </c>
      <c r="O39" s="203"/>
      <c r="P39" s="212" t="s">
        <v>976</v>
      </c>
      <c r="Q39" s="68" t="s">
        <v>1024</v>
      </c>
      <c r="R39" s="2222" t="s">
        <v>1018</v>
      </c>
      <c r="S39" s="1677"/>
      <c r="T39" s="863">
        <f>IFERROR(T38/T37,0)</f>
        <v>0</v>
      </c>
      <c r="U39" s="847" t="s">
        <v>1019</v>
      </c>
      <c r="W39" s="212" t="s">
        <v>977</v>
      </c>
      <c r="X39" s="68" t="s">
        <v>1024</v>
      </c>
      <c r="Y39" s="2222" t="s">
        <v>1018</v>
      </c>
      <c r="Z39" s="1677"/>
      <c r="AA39" s="863">
        <f>IFERROR(AA38/AA37,0)</f>
        <v>0</v>
      </c>
      <c r="AB39" s="847" t="s">
        <v>1019</v>
      </c>
      <c r="AD39" s="238" t="s">
        <v>331</v>
      </c>
      <c r="AE39" s="68" t="s">
        <v>1024</v>
      </c>
      <c r="AF39" s="2222" t="s">
        <v>1018</v>
      </c>
      <c r="AG39" s="1677"/>
      <c r="AH39" s="863">
        <f t="shared" si="19"/>
        <v>0</v>
      </c>
      <c r="AI39" s="847" t="s">
        <v>1019</v>
      </c>
      <c r="AK39" s="239" t="s">
        <v>978</v>
      </c>
      <c r="AL39" s="68" t="s">
        <v>1024</v>
      </c>
      <c r="AM39" s="2222" t="s">
        <v>1018</v>
      </c>
      <c r="AN39" s="1677"/>
      <c r="AO39" s="863">
        <f t="shared" si="20"/>
        <v>0</v>
      </c>
      <c r="AP39" s="847" t="s">
        <v>1019</v>
      </c>
      <c r="AR39" s="212" t="s">
        <v>979</v>
      </c>
      <c r="AS39" s="68" t="s">
        <v>1024</v>
      </c>
      <c r="AT39" s="2222" t="s">
        <v>1018</v>
      </c>
      <c r="AU39" s="1677"/>
      <c r="AV39" s="863">
        <f t="shared" si="21"/>
        <v>0</v>
      </c>
      <c r="AW39" s="847" t="s">
        <v>1019</v>
      </c>
      <c r="AY39" s="212" t="s">
        <v>980</v>
      </c>
      <c r="AZ39" s="68" t="s">
        <v>1024</v>
      </c>
      <c r="BA39" s="2222" t="s">
        <v>1018</v>
      </c>
      <c r="BB39" s="1677"/>
      <c r="BC39" s="863">
        <f t="shared" si="22"/>
        <v>0</v>
      </c>
      <c r="BD39" s="847" t="s">
        <v>1019</v>
      </c>
      <c r="BF39" s="212" t="s">
        <v>981</v>
      </c>
      <c r="BG39" s="68" t="s">
        <v>1024</v>
      </c>
      <c r="BH39" s="2222" t="s">
        <v>1018</v>
      </c>
      <c r="BI39" s="1677"/>
      <c r="BJ39" s="863">
        <f>IFERROR(BJ38/BJ37,0)</f>
        <v>0</v>
      </c>
      <c r="BK39" s="847" t="s">
        <v>1019</v>
      </c>
      <c r="BM39" s="212" t="s">
        <v>982</v>
      </c>
      <c r="BN39" s="68" t="s">
        <v>1024</v>
      </c>
      <c r="BO39" s="2222" t="s">
        <v>1018</v>
      </c>
      <c r="BP39" s="1677"/>
      <c r="BQ39" s="863">
        <f>IFERROR(BQ38/BQ37,0)</f>
        <v>0</v>
      </c>
      <c r="BR39" s="847" t="s">
        <v>1019</v>
      </c>
    </row>
    <row r="40" spans="2:70" s="69" customFormat="1" ht="15" customHeight="1" thickBot="1">
      <c r="B40" s="203"/>
      <c r="C40" s="203"/>
      <c r="D40" s="214"/>
      <c r="E40" s="214"/>
      <c r="F40" s="214"/>
      <c r="G40" s="214"/>
      <c r="H40" s="203"/>
      <c r="I40" s="203"/>
      <c r="J40" s="203"/>
      <c r="K40" s="214"/>
      <c r="L40" s="214"/>
      <c r="M40" s="214"/>
      <c r="N40" s="214"/>
      <c r="O40" s="203"/>
      <c r="P40" s="203"/>
      <c r="Q40" s="203"/>
      <c r="R40" s="214"/>
      <c r="S40" s="993"/>
      <c r="T40" s="214"/>
      <c r="U40" s="214"/>
      <c r="W40" s="203"/>
      <c r="X40" s="203"/>
      <c r="Y40" s="214"/>
      <c r="Z40" s="214"/>
      <c r="AA40" s="214"/>
      <c r="AB40" s="214"/>
      <c r="AD40" s="203"/>
      <c r="AE40" s="203"/>
      <c r="AF40" s="214"/>
      <c r="AG40" s="214"/>
      <c r="AH40" s="214"/>
      <c r="AI40" s="214"/>
      <c r="AK40" s="203"/>
      <c r="AL40" s="203"/>
      <c r="AM40" s="214"/>
      <c r="AN40" s="214"/>
      <c r="AO40" s="214"/>
      <c r="AP40" s="214"/>
      <c r="AR40" s="203"/>
      <c r="AS40" s="203"/>
      <c r="AT40" s="214"/>
      <c r="AU40" s="214"/>
      <c r="AV40" s="214"/>
      <c r="AW40" s="214"/>
      <c r="AY40" s="203"/>
      <c r="AZ40" s="203"/>
      <c r="BA40" s="214"/>
      <c r="BB40" s="214"/>
      <c r="BC40" s="214"/>
      <c r="BD40" s="214"/>
      <c r="BF40" s="203"/>
      <c r="BG40" s="203"/>
      <c r="BH40" s="214"/>
      <c r="BI40" s="214"/>
      <c r="BJ40" s="214"/>
      <c r="BK40" s="214"/>
      <c r="BM40" s="203"/>
      <c r="BN40" s="203"/>
      <c r="BO40" s="214"/>
      <c r="BP40" s="214"/>
      <c r="BQ40" s="214"/>
      <c r="BR40" s="214"/>
    </row>
    <row r="41" spans="2:70" s="69" customFormat="1" ht="15" customHeight="1" thickBot="1">
      <c r="B41" s="204" t="s">
        <v>95</v>
      </c>
      <c r="C41" s="205" t="s">
        <v>1025</v>
      </c>
      <c r="D41" s="2229" t="s">
        <v>1009</v>
      </c>
      <c r="E41" s="2230"/>
      <c r="F41" s="869" t="s">
        <v>665</v>
      </c>
      <c r="G41" s="870" t="s">
        <v>666</v>
      </c>
      <c r="H41" s="203"/>
      <c r="I41" s="71" t="s">
        <v>95</v>
      </c>
      <c r="J41" s="206" t="s">
        <v>1025</v>
      </c>
      <c r="K41" s="2215" t="s">
        <v>1009</v>
      </c>
      <c r="L41" s="2216"/>
      <c r="M41" s="867" t="s">
        <v>665</v>
      </c>
      <c r="N41" s="868" t="s">
        <v>666</v>
      </c>
      <c r="O41" s="203"/>
      <c r="P41" s="204" t="s">
        <v>95</v>
      </c>
      <c r="Q41" s="205" t="s">
        <v>1025</v>
      </c>
      <c r="R41" s="2229" t="s">
        <v>1009</v>
      </c>
      <c r="S41" s="2230"/>
      <c r="T41" s="869" t="s">
        <v>665</v>
      </c>
      <c r="U41" s="870" t="s">
        <v>666</v>
      </c>
      <c r="W41" s="204" t="s">
        <v>95</v>
      </c>
      <c r="X41" s="205" t="s">
        <v>1025</v>
      </c>
      <c r="Y41" s="2229" t="s">
        <v>1009</v>
      </c>
      <c r="Z41" s="2230"/>
      <c r="AA41" s="869" t="s">
        <v>665</v>
      </c>
      <c r="AB41" s="870" t="s">
        <v>666</v>
      </c>
      <c r="AD41" s="204" t="s">
        <v>95</v>
      </c>
      <c r="AE41" s="205" t="s">
        <v>1025</v>
      </c>
      <c r="AF41" s="2229" t="s">
        <v>1009</v>
      </c>
      <c r="AG41" s="2230"/>
      <c r="AH41" s="869" t="s">
        <v>665</v>
      </c>
      <c r="AI41" s="870" t="s">
        <v>666</v>
      </c>
      <c r="AK41" s="204" t="s">
        <v>95</v>
      </c>
      <c r="AL41" s="205" t="s">
        <v>1025</v>
      </c>
      <c r="AM41" s="2229" t="s">
        <v>1009</v>
      </c>
      <c r="AN41" s="2230"/>
      <c r="AO41" s="869" t="s">
        <v>665</v>
      </c>
      <c r="AP41" s="870" t="s">
        <v>666</v>
      </c>
      <c r="AR41" s="204" t="s">
        <v>95</v>
      </c>
      <c r="AS41" s="205" t="s">
        <v>1025</v>
      </c>
      <c r="AT41" s="2229" t="s">
        <v>1009</v>
      </c>
      <c r="AU41" s="2230"/>
      <c r="AV41" s="869" t="s">
        <v>665</v>
      </c>
      <c r="AW41" s="870" t="s">
        <v>666</v>
      </c>
      <c r="AY41" s="204" t="s">
        <v>95</v>
      </c>
      <c r="AZ41" s="205" t="s">
        <v>1025</v>
      </c>
      <c r="BA41" s="2229" t="s">
        <v>1009</v>
      </c>
      <c r="BB41" s="2230"/>
      <c r="BC41" s="869" t="s">
        <v>665</v>
      </c>
      <c r="BD41" s="870" t="s">
        <v>666</v>
      </c>
      <c r="BF41" s="204" t="s">
        <v>95</v>
      </c>
      <c r="BG41" s="205" t="s">
        <v>1025</v>
      </c>
      <c r="BH41" s="2229" t="s">
        <v>1009</v>
      </c>
      <c r="BI41" s="2230"/>
      <c r="BJ41" s="869" t="s">
        <v>665</v>
      </c>
      <c r="BK41" s="870" t="s">
        <v>666</v>
      </c>
      <c r="BM41" s="204" t="s">
        <v>95</v>
      </c>
      <c r="BN41" s="205" t="s">
        <v>1025</v>
      </c>
      <c r="BO41" s="2229" t="s">
        <v>1009</v>
      </c>
      <c r="BP41" s="2230"/>
      <c r="BQ41" s="869" t="s">
        <v>665</v>
      </c>
      <c r="BR41" s="870" t="s">
        <v>666</v>
      </c>
    </row>
    <row r="42" spans="2:70" s="69" customFormat="1" ht="15" customHeight="1">
      <c r="B42" s="207" t="s">
        <v>837</v>
      </c>
      <c r="C42" s="220" t="s">
        <v>1026</v>
      </c>
      <c r="D42" s="2217" t="s">
        <v>1027</v>
      </c>
      <c r="E42" s="2218"/>
      <c r="F42" s="240"/>
      <c r="G42" s="861" t="s">
        <v>1028</v>
      </c>
      <c r="H42" s="203"/>
      <c r="I42" s="207" t="s">
        <v>205</v>
      </c>
      <c r="J42" s="220" t="s">
        <v>1026</v>
      </c>
      <c r="K42" s="2217" t="s">
        <v>1027</v>
      </c>
      <c r="L42" s="2218"/>
      <c r="M42" s="265">
        <f>F42</f>
        <v>0</v>
      </c>
      <c r="N42" s="76" t="s">
        <v>1028</v>
      </c>
      <c r="O42" s="203"/>
      <c r="P42" s="207" t="s">
        <v>205</v>
      </c>
      <c r="Q42" s="220" t="s">
        <v>1026</v>
      </c>
      <c r="R42" s="2217" t="s">
        <v>1027</v>
      </c>
      <c r="S42" s="2218"/>
      <c r="T42" s="265">
        <f>M42</f>
        <v>0</v>
      </c>
      <c r="U42" s="76" t="s">
        <v>1028</v>
      </c>
      <c r="W42" s="207" t="s">
        <v>926</v>
      </c>
      <c r="X42" s="220" t="s">
        <v>1026</v>
      </c>
      <c r="Y42" s="2217" t="s">
        <v>1027</v>
      </c>
      <c r="Z42" s="2218"/>
      <c r="AA42" s="265">
        <f>T42</f>
        <v>0</v>
      </c>
      <c r="AB42" s="76" t="s">
        <v>1028</v>
      </c>
      <c r="AD42" s="207" t="s">
        <v>927</v>
      </c>
      <c r="AE42" s="220" t="s">
        <v>1026</v>
      </c>
      <c r="AF42" s="2217" t="s">
        <v>1027</v>
      </c>
      <c r="AG42" s="2218"/>
      <c r="AH42" s="265">
        <f>AA42</f>
        <v>0</v>
      </c>
      <c r="AI42" s="76" t="s">
        <v>1028</v>
      </c>
      <c r="AK42" s="207" t="s">
        <v>351</v>
      </c>
      <c r="AL42" s="220" t="s">
        <v>1026</v>
      </c>
      <c r="AM42" s="2217" t="s">
        <v>1027</v>
      </c>
      <c r="AN42" s="2218"/>
      <c r="AO42" s="265">
        <f>AH42</f>
        <v>0</v>
      </c>
      <c r="AP42" s="76" t="s">
        <v>1028</v>
      </c>
      <c r="AR42" s="207" t="s">
        <v>928</v>
      </c>
      <c r="AS42" s="220" t="s">
        <v>1026</v>
      </c>
      <c r="AT42" s="2217" t="s">
        <v>1027</v>
      </c>
      <c r="AU42" s="2218"/>
      <c r="AV42" s="265">
        <f>AO42</f>
        <v>0</v>
      </c>
      <c r="AW42" s="76" t="s">
        <v>1028</v>
      </c>
      <c r="AY42" s="207" t="s">
        <v>929</v>
      </c>
      <c r="AZ42" s="220" t="s">
        <v>1026</v>
      </c>
      <c r="BA42" s="2217" t="s">
        <v>1027</v>
      </c>
      <c r="BB42" s="2218"/>
      <c r="BC42" s="265">
        <f>AV42</f>
        <v>0</v>
      </c>
      <c r="BD42" s="76" t="s">
        <v>1028</v>
      </c>
      <c r="BF42" s="207" t="s">
        <v>930</v>
      </c>
      <c r="BG42" s="220" t="s">
        <v>1026</v>
      </c>
      <c r="BH42" s="2217" t="s">
        <v>1027</v>
      </c>
      <c r="BI42" s="2218"/>
      <c r="BJ42" s="530">
        <f>BC42</f>
        <v>0</v>
      </c>
      <c r="BK42" s="76" t="s">
        <v>1028</v>
      </c>
      <c r="BM42" s="207" t="s">
        <v>931</v>
      </c>
      <c r="BN42" s="220" t="s">
        <v>1026</v>
      </c>
      <c r="BO42" s="2217" t="s">
        <v>1027</v>
      </c>
      <c r="BP42" s="2218"/>
      <c r="BQ42" s="530"/>
      <c r="BR42" s="76" t="s">
        <v>1028</v>
      </c>
    </row>
    <row r="43" spans="2:70" s="69" customFormat="1" ht="15" customHeight="1">
      <c r="B43" s="81" t="s">
        <v>839</v>
      </c>
      <c r="C43" s="95" t="s">
        <v>1029</v>
      </c>
      <c r="D43" s="2219" t="s">
        <v>475</v>
      </c>
      <c r="E43" s="1659"/>
      <c r="F43" s="242"/>
      <c r="G43" s="876" t="s">
        <v>289</v>
      </c>
      <c r="H43" s="203"/>
      <c r="I43" s="184" t="s">
        <v>206</v>
      </c>
      <c r="J43" s="95" t="s">
        <v>1029</v>
      </c>
      <c r="K43" s="2219" t="s">
        <v>475</v>
      </c>
      <c r="L43" s="1659"/>
      <c r="M43" s="319">
        <f t="shared" ref="M43:M44" si="24">F43</f>
        <v>0</v>
      </c>
      <c r="N43" s="377" t="s">
        <v>289</v>
      </c>
      <c r="O43" s="203"/>
      <c r="P43" s="184" t="s">
        <v>206</v>
      </c>
      <c r="Q43" s="95" t="s">
        <v>1029</v>
      </c>
      <c r="R43" s="2219" t="s">
        <v>475</v>
      </c>
      <c r="S43" s="1659"/>
      <c r="T43" s="319">
        <f t="shared" ref="T43:T44" si="25">M43</f>
        <v>0</v>
      </c>
      <c r="U43" s="377" t="s">
        <v>289</v>
      </c>
      <c r="W43" s="81" t="s">
        <v>933</v>
      </c>
      <c r="X43" s="95" t="s">
        <v>1029</v>
      </c>
      <c r="Y43" s="2219" t="s">
        <v>475</v>
      </c>
      <c r="Z43" s="1659"/>
      <c r="AA43" s="319">
        <f t="shared" ref="AA43" si="26">T43</f>
        <v>0</v>
      </c>
      <c r="AB43" s="377" t="s">
        <v>289</v>
      </c>
      <c r="AD43" s="78" t="s">
        <v>934</v>
      </c>
      <c r="AE43" s="95" t="s">
        <v>1029</v>
      </c>
      <c r="AF43" s="2219" t="s">
        <v>475</v>
      </c>
      <c r="AG43" s="1659"/>
      <c r="AH43" s="319">
        <f>AA43</f>
        <v>0</v>
      </c>
      <c r="AI43" s="377" t="s">
        <v>289</v>
      </c>
      <c r="AK43" s="81" t="s">
        <v>358</v>
      </c>
      <c r="AL43" s="95" t="s">
        <v>1029</v>
      </c>
      <c r="AM43" s="2219" t="s">
        <v>475</v>
      </c>
      <c r="AN43" s="1659"/>
      <c r="AO43" s="319">
        <f>AH43</f>
        <v>0</v>
      </c>
      <c r="AP43" s="377" t="s">
        <v>289</v>
      </c>
      <c r="AR43" s="81" t="s">
        <v>935</v>
      </c>
      <c r="AS43" s="95" t="s">
        <v>1029</v>
      </c>
      <c r="AT43" s="2219" t="s">
        <v>475</v>
      </c>
      <c r="AU43" s="1659"/>
      <c r="AV43" s="319">
        <f>AO43</f>
        <v>0</v>
      </c>
      <c r="AW43" s="377" t="s">
        <v>289</v>
      </c>
      <c r="AY43" s="81" t="s">
        <v>936</v>
      </c>
      <c r="AZ43" s="95" t="s">
        <v>1029</v>
      </c>
      <c r="BA43" s="2219" t="s">
        <v>475</v>
      </c>
      <c r="BB43" s="1659"/>
      <c r="BC43" s="319">
        <f>AV43</f>
        <v>0</v>
      </c>
      <c r="BD43" s="377" t="s">
        <v>289</v>
      </c>
      <c r="BF43" s="81" t="s">
        <v>937</v>
      </c>
      <c r="BG43" s="95" t="s">
        <v>1029</v>
      </c>
      <c r="BH43" s="2219" t="s">
        <v>475</v>
      </c>
      <c r="BI43" s="1659"/>
      <c r="BJ43" s="269">
        <f>BC43</f>
        <v>0</v>
      </c>
      <c r="BK43" s="377" t="s">
        <v>289</v>
      </c>
      <c r="BM43" s="81" t="s">
        <v>938</v>
      </c>
      <c r="BN43" s="95" t="s">
        <v>1029</v>
      </c>
      <c r="BO43" s="2219" t="s">
        <v>475</v>
      </c>
      <c r="BP43" s="1659"/>
      <c r="BQ43" s="269">
        <f>BJ43</f>
        <v>0</v>
      </c>
      <c r="BR43" s="377" t="s">
        <v>289</v>
      </c>
    </row>
    <row r="44" spans="2:70" s="69" customFormat="1" ht="15" customHeight="1" thickBot="1">
      <c r="B44" s="212" t="s">
        <v>841</v>
      </c>
      <c r="C44" s="646" t="s">
        <v>1030</v>
      </c>
      <c r="D44" s="2224" t="s">
        <v>1031</v>
      </c>
      <c r="E44" s="2225"/>
      <c r="F44" s="245">
        <f>0.001*0.34*F38*F42*(1-F43)</f>
        <v>0</v>
      </c>
      <c r="G44" s="877" t="s">
        <v>257</v>
      </c>
      <c r="H44" s="203"/>
      <c r="I44" s="226" t="s">
        <v>207</v>
      </c>
      <c r="J44" s="646" t="s">
        <v>1030</v>
      </c>
      <c r="K44" s="2224" t="s">
        <v>1031</v>
      </c>
      <c r="L44" s="2225"/>
      <c r="M44" s="863">
        <f t="shared" si="24"/>
        <v>0</v>
      </c>
      <c r="N44" s="378" t="s">
        <v>257</v>
      </c>
      <c r="O44" s="203"/>
      <c r="P44" s="226" t="s">
        <v>207</v>
      </c>
      <c r="Q44" s="646" t="s">
        <v>1030</v>
      </c>
      <c r="R44" s="2224" t="s">
        <v>1031</v>
      </c>
      <c r="S44" s="2225"/>
      <c r="T44" s="863">
        <f t="shared" si="25"/>
        <v>0</v>
      </c>
      <c r="U44" s="378" t="s">
        <v>257</v>
      </c>
      <c r="W44" s="212" t="s">
        <v>940</v>
      </c>
      <c r="X44" s="646" t="s">
        <v>1030</v>
      </c>
      <c r="Y44" s="2224" t="s">
        <v>1031</v>
      </c>
      <c r="Z44" s="2225"/>
      <c r="AA44" s="863">
        <f>0.001*0.34*AA38*AA42*(1-AA43)</f>
        <v>0</v>
      </c>
      <c r="AB44" s="378" t="s">
        <v>257</v>
      </c>
      <c r="AD44" s="246" t="s">
        <v>941</v>
      </c>
      <c r="AE44" s="646" t="s">
        <v>1030</v>
      </c>
      <c r="AF44" s="2224" t="s">
        <v>1031</v>
      </c>
      <c r="AG44" s="2225"/>
      <c r="AH44" s="863">
        <f>0.001*0.34*AH38*AH42*(1-AH43)</f>
        <v>0</v>
      </c>
      <c r="AI44" s="378" t="s">
        <v>257</v>
      </c>
      <c r="AK44" s="246" t="s">
        <v>361</v>
      </c>
      <c r="AL44" s="646" t="s">
        <v>1030</v>
      </c>
      <c r="AM44" s="2224" t="s">
        <v>1031</v>
      </c>
      <c r="AN44" s="2225"/>
      <c r="AO44" s="863">
        <f>0.001*0.34*AO38*AO42*(1-AO43)</f>
        <v>0</v>
      </c>
      <c r="AP44" s="378" t="s">
        <v>257</v>
      </c>
      <c r="AR44" s="210" t="s">
        <v>942</v>
      </c>
      <c r="AS44" s="646" t="s">
        <v>1030</v>
      </c>
      <c r="AT44" s="2224" t="s">
        <v>1031</v>
      </c>
      <c r="AU44" s="2225"/>
      <c r="AV44" s="863">
        <f>0.001*0.34*AV38*AV42*(1-AV43)</f>
        <v>0</v>
      </c>
      <c r="AW44" s="378" t="s">
        <v>257</v>
      </c>
      <c r="AY44" s="246" t="s">
        <v>943</v>
      </c>
      <c r="AZ44" s="646" t="s">
        <v>1030</v>
      </c>
      <c r="BA44" s="2224" t="s">
        <v>1031</v>
      </c>
      <c r="BB44" s="2225"/>
      <c r="BC44" s="863">
        <f>0.001*0.34*BC38*BC42*(1-BC43)</f>
        <v>0</v>
      </c>
      <c r="BD44" s="378" t="s">
        <v>257</v>
      </c>
      <c r="BF44" s="246" t="s">
        <v>944</v>
      </c>
      <c r="BG44" s="646" t="s">
        <v>1030</v>
      </c>
      <c r="BH44" s="2224" t="s">
        <v>1031</v>
      </c>
      <c r="BI44" s="2225"/>
      <c r="BJ44" s="760">
        <f>0.001*0.34*BJ38*BJ42*(1-BJ43)</f>
        <v>0</v>
      </c>
      <c r="BK44" s="378" t="s">
        <v>257</v>
      </c>
      <c r="BM44" s="246" t="s">
        <v>945</v>
      </c>
      <c r="BN44" s="646" t="s">
        <v>1030</v>
      </c>
      <c r="BO44" s="2224" t="s">
        <v>1031</v>
      </c>
      <c r="BP44" s="2225"/>
      <c r="BQ44" s="760">
        <f>0.001*0.34*BQ38*BQ42*(1-BQ43)</f>
        <v>0</v>
      </c>
      <c r="BR44" s="378" t="s">
        <v>257</v>
      </c>
    </row>
    <row r="45" spans="2:70" s="69" customFormat="1" ht="15" customHeight="1" thickBot="1">
      <c r="B45" s="203"/>
      <c r="C45" s="203"/>
      <c r="D45" s="214"/>
      <c r="E45" s="214"/>
      <c r="F45" s="214"/>
      <c r="G45" s="214"/>
      <c r="H45" s="203"/>
      <c r="I45" s="216"/>
      <c r="O45" s="203"/>
      <c r="P45" s="216"/>
      <c r="W45" s="216"/>
      <c r="AD45" s="216"/>
      <c r="AK45" s="216"/>
      <c r="AR45" s="216"/>
      <c r="AY45" s="216"/>
      <c r="BF45" s="216"/>
      <c r="BM45" s="216"/>
    </row>
    <row r="46" spans="2:70" s="69" customFormat="1" ht="15" customHeight="1">
      <c r="B46" s="2181" t="s">
        <v>97</v>
      </c>
      <c r="C46" s="1626" t="s">
        <v>1032</v>
      </c>
      <c r="D46" s="2184" t="s">
        <v>1009</v>
      </c>
      <c r="E46" s="118" t="s">
        <v>577</v>
      </c>
      <c r="F46" s="2213" t="s">
        <v>1033</v>
      </c>
      <c r="G46" s="2214"/>
      <c r="I46" s="2181" t="s">
        <v>97</v>
      </c>
      <c r="J46" s="1626" t="s">
        <v>1032</v>
      </c>
      <c r="K46" s="2184" t="s">
        <v>1009</v>
      </c>
      <c r="L46" s="118" t="s">
        <v>577</v>
      </c>
      <c r="M46" s="2213" t="s">
        <v>1033</v>
      </c>
      <c r="N46" s="2214"/>
      <c r="P46" s="2181" t="s">
        <v>97</v>
      </c>
      <c r="Q46" s="1626" t="s">
        <v>1032</v>
      </c>
      <c r="R46" s="2184" t="s">
        <v>1009</v>
      </c>
      <c r="S46" s="118" t="s">
        <v>577</v>
      </c>
      <c r="T46" s="2213" t="s">
        <v>1033</v>
      </c>
      <c r="U46" s="2214"/>
      <c r="W46" s="2181" t="s">
        <v>97</v>
      </c>
      <c r="X46" s="1626" t="s">
        <v>1032</v>
      </c>
      <c r="Y46" s="2184" t="s">
        <v>1009</v>
      </c>
      <c r="Z46" s="118" t="s">
        <v>577</v>
      </c>
      <c r="AA46" s="2213" t="s">
        <v>1033</v>
      </c>
      <c r="AB46" s="2214"/>
      <c r="AD46" s="2181" t="s">
        <v>97</v>
      </c>
      <c r="AE46" s="1626" t="s">
        <v>1032</v>
      </c>
      <c r="AF46" s="2184" t="s">
        <v>1009</v>
      </c>
      <c r="AG46" s="118" t="s">
        <v>577</v>
      </c>
      <c r="AH46" s="2213" t="s">
        <v>1033</v>
      </c>
      <c r="AI46" s="2214"/>
      <c r="AK46" s="2181" t="s">
        <v>97</v>
      </c>
      <c r="AL46" s="1626" t="s">
        <v>1032</v>
      </c>
      <c r="AM46" s="2184" t="s">
        <v>1009</v>
      </c>
      <c r="AN46" s="118" t="s">
        <v>577</v>
      </c>
      <c r="AO46" s="2213" t="s">
        <v>1033</v>
      </c>
      <c r="AP46" s="2214"/>
      <c r="AR46" s="2181" t="s">
        <v>97</v>
      </c>
      <c r="AS46" s="1626" t="s">
        <v>1032</v>
      </c>
      <c r="AT46" s="2184" t="s">
        <v>1009</v>
      </c>
      <c r="AU46" s="118" t="s">
        <v>577</v>
      </c>
      <c r="AV46" s="2213" t="s">
        <v>1033</v>
      </c>
      <c r="AW46" s="2214"/>
      <c r="AY46" s="2181" t="s">
        <v>97</v>
      </c>
      <c r="AZ46" s="1626" t="s">
        <v>1032</v>
      </c>
      <c r="BA46" s="2184" t="s">
        <v>1009</v>
      </c>
      <c r="BB46" s="118" t="s">
        <v>577</v>
      </c>
      <c r="BC46" s="2213" t="s">
        <v>1033</v>
      </c>
      <c r="BD46" s="2214"/>
      <c r="BF46" s="2181" t="s">
        <v>97</v>
      </c>
      <c r="BG46" s="1626" t="s">
        <v>1032</v>
      </c>
      <c r="BH46" s="2184" t="s">
        <v>1009</v>
      </c>
      <c r="BI46" s="118" t="s">
        <v>577</v>
      </c>
      <c r="BJ46" s="2213" t="s">
        <v>1033</v>
      </c>
      <c r="BK46" s="2214"/>
      <c r="BM46" s="2181" t="s">
        <v>97</v>
      </c>
      <c r="BN46" s="1626" t="s">
        <v>1032</v>
      </c>
      <c r="BO46" s="2184" t="s">
        <v>1009</v>
      </c>
      <c r="BP46" s="118" t="s">
        <v>577</v>
      </c>
      <c r="BQ46" s="2213" t="s">
        <v>1033</v>
      </c>
      <c r="BR46" s="2214"/>
    </row>
    <row r="47" spans="2:70" s="69" customFormat="1" ht="15" customHeight="1" thickBot="1">
      <c r="B47" s="2182"/>
      <c r="C47" s="2183"/>
      <c r="D47" s="2185"/>
      <c r="E47" s="127" t="s">
        <v>257</v>
      </c>
      <c r="F47" s="127" t="s">
        <v>302</v>
      </c>
      <c r="G47" s="871" t="s">
        <v>618</v>
      </c>
      <c r="I47" s="2182"/>
      <c r="J47" s="2183"/>
      <c r="K47" s="2185"/>
      <c r="L47" s="127" t="s">
        <v>257</v>
      </c>
      <c r="M47" s="127" t="s">
        <v>302</v>
      </c>
      <c r="N47" s="871" t="s">
        <v>618</v>
      </c>
      <c r="P47" s="2182"/>
      <c r="Q47" s="2183"/>
      <c r="R47" s="2185"/>
      <c r="S47" s="127" t="s">
        <v>257</v>
      </c>
      <c r="T47" s="127" t="s">
        <v>302</v>
      </c>
      <c r="U47" s="871" t="s">
        <v>618</v>
      </c>
      <c r="W47" s="2182"/>
      <c r="X47" s="2183"/>
      <c r="Y47" s="2185"/>
      <c r="Z47" s="127" t="s">
        <v>257</v>
      </c>
      <c r="AA47" s="127" t="s">
        <v>302</v>
      </c>
      <c r="AB47" s="871" t="s">
        <v>618</v>
      </c>
      <c r="AD47" s="2182"/>
      <c r="AE47" s="2183"/>
      <c r="AF47" s="2185"/>
      <c r="AG47" s="127" t="s">
        <v>257</v>
      </c>
      <c r="AH47" s="127" t="s">
        <v>302</v>
      </c>
      <c r="AI47" s="871" t="s">
        <v>618</v>
      </c>
      <c r="AK47" s="2182"/>
      <c r="AL47" s="2183"/>
      <c r="AM47" s="2185"/>
      <c r="AN47" s="127" t="s">
        <v>257</v>
      </c>
      <c r="AO47" s="127" t="s">
        <v>302</v>
      </c>
      <c r="AP47" s="871" t="s">
        <v>618</v>
      </c>
      <c r="AR47" s="2182"/>
      <c r="AS47" s="2183"/>
      <c r="AT47" s="2185"/>
      <c r="AU47" s="127" t="s">
        <v>257</v>
      </c>
      <c r="AV47" s="127" t="s">
        <v>302</v>
      </c>
      <c r="AW47" s="871" t="s">
        <v>618</v>
      </c>
      <c r="AY47" s="2182"/>
      <c r="AZ47" s="2183"/>
      <c r="BA47" s="2185"/>
      <c r="BB47" s="127" t="s">
        <v>257</v>
      </c>
      <c r="BC47" s="127" t="s">
        <v>302</v>
      </c>
      <c r="BD47" s="871" t="s">
        <v>618</v>
      </c>
      <c r="BF47" s="2182"/>
      <c r="BG47" s="2183"/>
      <c r="BH47" s="2185"/>
      <c r="BI47" s="127" t="s">
        <v>257</v>
      </c>
      <c r="BJ47" s="127" t="s">
        <v>302</v>
      </c>
      <c r="BK47" s="871" t="s">
        <v>618</v>
      </c>
      <c r="BM47" s="2182"/>
      <c r="BN47" s="2183"/>
      <c r="BO47" s="2185"/>
      <c r="BP47" s="127" t="s">
        <v>257</v>
      </c>
      <c r="BQ47" s="127" t="s">
        <v>302</v>
      </c>
      <c r="BR47" s="871" t="s">
        <v>618</v>
      </c>
    </row>
    <row r="48" spans="2:70" s="69" customFormat="1" ht="15" customHeight="1">
      <c r="B48" s="78" t="s">
        <v>837</v>
      </c>
      <c r="C48" s="223" t="s">
        <v>1034</v>
      </c>
      <c r="D48" s="788" t="s">
        <v>1035</v>
      </c>
      <c r="E48" s="723"/>
      <c r="F48" s="723" t="s">
        <v>289</v>
      </c>
      <c r="G48" s="721" t="s">
        <v>289</v>
      </c>
      <c r="I48" s="207" t="s">
        <v>205</v>
      </c>
      <c r="J48" s="220" t="s">
        <v>1034</v>
      </c>
      <c r="K48" s="887" t="s">
        <v>1035</v>
      </c>
      <c r="L48" s="527"/>
      <c r="M48" s="973" t="s">
        <v>289</v>
      </c>
      <c r="N48" s="560" t="s">
        <v>289</v>
      </c>
      <c r="P48" s="207" t="s">
        <v>210</v>
      </c>
      <c r="Q48" s="220" t="s">
        <v>1034</v>
      </c>
      <c r="R48" s="887" t="s">
        <v>1035</v>
      </c>
      <c r="S48" s="527"/>
      <c r="T48" s="973" t="s">
        <v>289</v>
      </c>
      <c r="U48" s="560" t="s">
        <v>289</v>
      </c>
      <c r="W48" s="207" t="s">
        <v>926</v>
      </c>
      <c r="X48" s="220" t="s">
        <v>1034</v>
      </c>
      <c r="Y48" s="885" t="s">
        <v>1035</v>
      </c>
      <c r="Z48" s="527"/>
      <c r="AA48" s="973" t="s">
        <v>289</v>
      </c>
      <c r="AB48" s="560" t="s">
        <v>289</v>
      </c>
      <c r="AD48" s="207" t="s">
        <v>927</v>
      </c>
      <c r="AE48" s="220" t="s">
        <v>1034</v>
      </c>
      <c r="AF48" s="885" t="s">
        <v>1035</v>
      </c>
      <c r="AG48" s="527"/>
      <c r="AH48" s="973" t="s">
        <v>289</v>
      </c>
      <c r="AI48" s="560" t="s">
        <v>289</v>
      </c>
      <c r="AK48" s="207" t="s">
        <v>351</v>
      </c>
      <c r="AL48" s="220" t="s">
        <v>1034</v>
      </c>
      <c r="AM48" s="885" t="s">
        <v>1035</v>
      </c>
      <c r="AN48" s="527"/>
      <c r="AO48" s="973" t="s">
        <v>289</v>
      </c>
      <c r="AP48" s="560" t="s">
        <v>289</v>
      </c>
      <c r="AR48" s="207" t="s">
        <v>928</v>
      </c>
      <c r="AS48" s="220" t="s">
        <v>1034</v>
      </c>
      <c r="AT48" s="885" t="s">
        <v>1035</v>
      </c>
      <c r="AU48" s="527"/>
      <c r="AV48" s="973" t="s">
        <v>289</v>
      </c>
      <c r="AW48" s="560" t="s">
        <v>289</v>
      </c>
      <c r="AY48" s="207" t="s">
        <v>929</v>
      </c>
      <c r="AZ48" s="220" t="s">
        <v>1034</v>
      </c>
      <c r="BA48" s="885" t="s">
        <v>1035</v>
      </c>
      <c r="BB48" s="527"/>
      <c r="BC48" s="973" t="s">
        <v>289</v>
      </c>
      <c r="BD48" s="560" t="s">
        <v>289</v>
      </c>
      <c r="BF48" s="207" t="s">
        <v>930</v>
      </c>
      <c r="BG48" s="220" t="s">
        <v>1034</v>
      </c>
      <c r="BH48" s="885" t="s">
        <v>1035</v>
      </c>
      <c r="BI48" s="527"/>
      <c r="BJ48" s="973" t="s">
        <v>289</v>
      </c>
      <c r="BK48" s="560" t="s">
        <v>289</v>
      </c>
      <c r="BM48" s="207" t="s">
        <v>927</v>
      </c>
      <c r="BN48" s="220" t="s">
        <v>1034</v>
      </c>
      <c r="BO48" s="885" t="s">
        <v>1035</v>
      </c>
      <c r="BP48" s="527"/>
      <c r="BQ48" s="973" t="s">
        <v>289</v>
      </c>
      <c r="BR48" s="560" t="s">
        <v>289</v>
      </c>
    </row>
    <row r="49" spans="2:70" s="69" customFormat="1" ht="15" customHeight="1">
      <c r="B49" s="81" t="s">
        <v>839</v>
      </c>
      <c r="C49" s="95" t="s">
        <v>1036</v>
      </c>
      <c r="D49" s="330" t="s">
        <v>1037</v>
      </c>
      <c r="E49" s="493"/>
      <c r="F49" s="493" t="s">
        <v>289</v>
      </c>
      <c r="G49" s="768" t="s">
        <v>289</v>
      </c>
      <c r="I49" s="184" t="s">
        <v>206</v>
      </c>
      <c r="J49" s="223" t="s">
        <v>1036</v>
      </c>
      <c r="K49" s="998" t="s">
        <v>1037</v>
      </c>
      <c r="L49" s="723"/>
      <c r="M49" s="994" t="s">
        <v>289</v>
      </c>
      <c r="N49" s="768" t="s">
        <v>289</v>
      </c>
      <c r="P49" s="78" t="s">
        <v>212</v>
      </c>
      <c r="Q49" s="223" t="s">
        <v>1036</v>
      </c>
      <c r="R49" s="998" t="s">
        <v>1037</v>
      </c>
      <c r="S49" s="723"/>
      <c r="T49" s="994" t="s">
        <v>289</v>
      </c>
      <c r="U49" s="768" t="s">
        <v>289</v>
      </c>
      <c r="W49" s="81" t="s">
        <v>933</v>
      </c>
      <c r="X49" s="223" t="s">
        <v>1036</v>
      </c>
      <c r="Y49" s="998" t="s">
        <v>1037</v>
      </c>
      <c r="Z49" s="723"/>
      <c r="AA49" s="994" t="s">
        <v>289</v>
      </c>
      <c r="AB49" s="768" t="s">
        <v>289</v>
      </c>
      <c r="AD49" s="78" t="s">
        <v>934</v>
      </c>
      <c r="AE49" s="223" t="s">
        <v>1036</v>
      </c>
      <c r="AF49" s="998" t="s">
        <v>1037</v>
      </c>
      <c r="AG49" s="723"/>
      <c r="AH49" s="994" t="s">
        <v>289</v>
      </c>
      <c r="AI49" s="768" t="s">
        <v>289</v>
      </c>
      <c r="AK49" s="81" t="s">
        <v>358</v>
      </c>
      <c r="AL49" s="223" t="s">
        <v>1036</v>
      </c>
      <c r="AM49" s="998" t="s">
        <v>1037</v>
      </c>
      <c r="AN49" s="723"/>
      <c r="AO49" s="994" t="s">
        <v>289</v>
      </c>
      <c r="AP49" s="768" t="s">
        <v>289</v>
      </c>
      <c r="AR49" s="81" t="s">
        <v>935</v>
      </c>
      <c r="AS49" s="223" t="s">
        <v>1036</v>
      </c>
      <c r="AT49" s="998" t="s">
        <v>1037</v>
      </c>
      <c r="AU49" s="723"/>
      <c r="AV49" s="994" t="s">
        <v>289</v>
      </c>
      <c r="AW49" s="768" t="s">
        <v>289</v>
      </c>
      <c r="AY49" s="81" t="s">
        <v>936</v>
      </c>
      <c r="AZ49" s="223" t="s">
        <v>1036</v>
      </c>
      <c r="BA49" s="998" t="s">
        <v>1037</v>
      </c>
      <c r="BB49" s="723"/>
      <c r="BC49" s="994" t="s">
        <v>289</v>
      </c>
      <c r="BD49" s="768" t="s">
        <v>289</v>
      </c>
      <c r="BF49" s="78" t="s">
        <v>937</v>
      </c>
      <c r="BG49" s="223" t="s">
        <v>1036</v>
      </c>
      <c r="BH49" s="998" t="s">
        <v>1037</v>
      </c>
      <c r="BI49" s="493"/>
      <c r="BJ49" s="994" t="s">
        <v>289</v>
      </c>
      <c r="BK49" s="768" t="s">
        <v>289</v>
      </c>
      <c r="BM49" s="78" t="s">
        <v>934</v>
      </c>
      <c r="BN49" s="223" t="s">
        <v>1036</v>
      </c>
      <c r="BO49" s="998" t="s">
        <v>1037</v>
      </c>
      <c r="BP49" s="493"/>
      <c r="BQ49" s="994" t="s">
        <v>289</v>
      </c>
      <c r="BR49" s="768" t="s">
        <v>289</v>
      </c>
    </row>
    <row r="50" spans="2:70" s="69" customFormat="1" ht="15" customHeight="1">
      <c r="B50" s="81" t="s">
        <v>841</v>
      </c>
      <c r="C50" s="95" t="s">
        <v>1038</v>
      </c>
      <c r="D50" s="330" t="s">
        <v>1039</v>
      </c>
      <c r="E50" s="493"/>
      <c r="F50" s="493" t="s">
        <v>289</v>
      </c>
      <c r="G50" s="768" t="s">
        <v>289</v>
      </c>
      <c r="I50" s="237" t="s">
        <v>207</v>
      </c>
      <c r="J50" s="95" t="s">
        <v>1038</v>
      </c>
      <c r="K50" s="998" t="s">
        <v>1039</v>
      </c>
      <c r="L50" s="723"/>
      <c r="M50" s="493" t="s">
        <v>289</v>
      </c>
      <c r="N50" s="768" t="s">
        <v>289</v>
      </c>
      <c r="P50" s="81" t="s">
        <v>214</v>
      </c>
      <c r="Q50" s="95" t="s">
        <v>1038</v>
      </c>
      <c r="R50" s="998" t="s">
        <v>1039</v>
      </c>
      <c r="S50" s="723"/>
      <c r="T50" s="493" t="s">
        <v>289</v>
      </c>
      <c r="U50" s="768" t="s">
        <v>289</v>
      </c>
      <c r="W50" s="81" t="s">
        <v>940</v>
      </c>
      <c r="X50" s="95" t="s">
        <v>1038</v>
      </c>
      <c r="Y50" s="998" t="s">
        <v>1039</v>
      </c>
      <c r="Z50" s="723"/>
      <c r="AA50" s="493" t="s">
        <v>289</v>
      </c>
      <c r="AB50" s="768" t="s">
        <v>289</v>
      </c>
      <c r="AD50" s="210" t="s">
        <v>941</v>
      </c>
      <c r="AE50" s="95" t="s">
        <v>1038</v>
      </c>
      <c r="AF50" s="998" t="s">
        <v>1039</v>
      </c>
      <c r="AG50" s="723"/>
      <c r="AH50" s="493" t="s">
        <v>289</v>
      </c>
      <c r="AI50" s="768" t="s">
        <v>289</v>
      </c>
      <c r="AK50" s="210" t="s">
        <v>361</v>
      </c>
      <c r="AL50" s="95" t="s">
        <v>1038</v>
      </c>
      <c r="AM50" s="998" t="s">
        <v>1039</v>
      </c>
      <c r="AN50" s="723"/>
      <c r="AO50" s="493" t="s">
        <v>289</v>
      </c>
      <c r="AP50" s="768" t="s">
        <v>289</v>
      </c>
      <c r="AR50" s="210" t="s">
        <v>942</v>
      </c>
      <c r="AS50" s="95" t="s">
        <v>1038</v>
      </c>
      <c r="AT50" s="998" t="s">
        <v>1039</v>
      </c>
      <c r="AU50" s="723"/>
      <c r="AV50" s="493" t="s">
        <v>289</v>
      </c>
      <c r="AW50" s="768" t="s">
        <v>289</v>
      </c>
      <c r="AY50" s="210" t="s">
        <v>943</v>
      </c>
      <c r="AZ50" s="95" t="s">
        <v>1038</v>
      </c>
      <c r="BA50" s="998" t="s">
        <v>1039</v>
      </c>
      <c r="BB50" s="723"/>
      <c r="BC50" s="493" t="s">
        <v>289</v>
      </c>
      <c r="BD50" s="768" t="s">
        <v>289</v>
      </c>
      <c r="BF50" s="210" t="s">
        <v>944</v>
      </c>
      <c r="BG50" s="95" t="s">
        <v>1038</v>
      </c>
      <c r="BH50" s="998" t="s">
        <v>1039</v>
      </c>
      <c r="BI50" s="723"/>
      <c r="BJ50" s="493" t="s">
        <v>289</v>
      </c>
      <c r="BK50" s="768" t="s">
        <v>289</v>
      </c>
      <c r="BM50" s="210" t="s">
        <v>945</v>
      </c>
      <c r="BN50" s="95" t="s">
        <v>1038</v>
      </c>
      <c r="BO50" s="998" t="s">
        <v>1039</v>
      </c>
      <c r="BP50" s="723"/>
      <c r="BQ50" s="493" t="s">
        <v>289</v>
      </c>
      <c r="BR50" s="768" t="s">
        <v>289</v>
      </c>
    </row>
    <row r="51" spans="2:70" s="69" customFormat="1" ht="15" customHeight="1">
      <c r="B51" s="81" t="s">
        <v>892</v>
      </c>
      <c r="C51" s="95" t="s">
        <v>1040</v>
      </c>
      <c r="D51" s="330" t="s">
        <v>1041</v>
      </c>
      <c r="E51" s="493">
        <f>E50-E52</f>
        <v>0</v>
      </c>
      <c r="F51" s="493" t="s">
        <v>289</v>
      </c>
      <c r="G51" s="768" t="s">
        <v>289</v>
      </c>
      <c r="I51" s="80" t="s">
        <v>1042</v>
      </c>
      <c r="J51" s="223" t="s">
        <v>1040</v>
      </c>
      <c r="K51" s="998" t="s">
        <v>1041</v>
      </c>
      <c r="L51" s="725">
        <f>L50-L52</f>
        <v>0</v>
      </c>
      <c r="M51" s="994" t="s">
        <v>289</v>
      </c>
      <c r="N51" s="768" t="s">
        <v>289</v>
      </c>
      <c r="P51" s="80" t="s">
        <v>1043</v>
      </c>
      <c r="Q51" s="223" t="s">
        <v>1040</v>
      </c>
      <c r="R51" s="998" t="s">
        <v>1041</v>
      </c>
      <c r="S51" s="725">
        <f>S50-S52</f>
        <v>0</v>
      </c>
      <c r="T51" s="723" t="s">
        <v>289</v>
      </c>
      <c r="U51" s="721" t="s">
        <v>289</v>
      </c>
      <c r="W51" s="80" t="s">
        <v>1044</v>
      </c>
      <c r="X51" s="223" t="s">
        <v>1040</v>
      </c>
      <c r="Y51" s="998" t="s">
        <v>1041</v>
      </c>
      <c r="Z51" s="725">
        <f>Z50-Z52</f>
        <v>0</v>
      </c>
      <c r="AA51" s="723" t="s">
        <v>289</v>
      </c>
      <c r="AB51" s="721" t="s">
        <v>289</v>
      </c>
      <c r="AD51" s="81" t="s">
        <v>1045</v>
      </c>
      <c r="AE51" s="223" t="s">
        <v>1040</v>
      </c>
      <c r="AF51" s="998" t="s">
        <v>1041</v>
      </c>
      <c r="AG51" s="725">
        <f>AG50-AG52</f>
        <v>0</v>
      </c>
      <c r="AH51" s="723" t="s">
        <v>289</v>
      </c>
      <c r="AI51" s="721" t="s">
        <v>289</v>
      </c>
      <c r="AK51" s="81" t="s">
        <v>1046</v>
      </c>
      <c r="AL51" s="223" t="s">
        <v>1040</v>
      </c>
      <c r="AM51" s="998" t="s">
        <v>1041</v>
      </c>
      <c r="AN51" s="725">
        <f>AN50-AN52</f>
        <v>0</v>
      </c>
      <c r="AO51" s="723" t="s">
        <v>289</v>
      </c>
      <c r="AP51" s="721" t="s">
        <v>289</v>
      </c>
      <c r="AR51" s="210" t="s">
        <v>1047</v>
      </c>
      <c r="AS51" s="223" t="s">
        <v>1040</v>
      </c>
      <c r="AT51" s="998" t="s">
        <v>1041</v>
      </c>
      <c r="AU51" s="725">
        <f>AU50-AU52</f>
        <v>0</v>
      </c>
      <c r="AV51" s="723" t="s">
        <v>289</v>
      </c>
      <c r="AW51" s="721" t="s">
        <v>289</v>
      </c>
      <c r="AY51" s="81" t="s">
        <v>1048</v>
      </c>
      <c r="AZ51" s="223" t="s">
        <v>1040</v>
      </c>
      <c r="BA51" s="998" t="s">
        <v>1041</v>
      </c>
      <c r="BB51" s="725"/>
      <c r="BC51" s="723" t="s">
        <v>289</v>
      </c>
      <c r="BD51" s="721" t="s">
        <v>289</v>
      </c>
      <c r="BF51" s="81" t="s">
        <v>1049</v>
      </c>
      <c r="BG51" s="223" t="s">
        <v>1040</v>
      </c>
      <c r="BH51" s="998" t="s">
        <v>1041</v>
      </c>
      <c r="BI51" s="725">
        <f>BI50-BI52</f>
        <v>0</v>
      </c>
      <c r="BJ51" s="493" t="s">
        <v>289</v>
      </c>
      <c r="BK51" s="768" t="s">
        <v>289</v>
      </c>
      <c r="BM51" s="81" t="s">
        <v>1050</v>
      </c>
      <c r="BN51" s="223" t="s">
        <v>1040</v>
      </c>
      <c r="BO51" s="998" t="s">
        <v>1041</v>
      </c>
      <c r="BP51" s="725">
        <f>BP50-BP52</f>
        <v>0</v>
      </c>
      <c r="BQ51" s="493" t="s">
        <v>289</v>
      </c>
      <c r="BR51" s="768" t="s">
        <v>289</v>
      </c>
    </row>
    <row r="52" spans="2:70" s="69" customFormat="1" ht="15" customHeight="1">
      <c r="B52" s="81" t="s">
        <v>897</v>
      </c>
      <c r="C52" s="95" t="s">
        <v>1051</v>
      </c>
      <c r="D52" s="330" t="s">
        <v>1052</v>
      </c>
      <c r="E52" s="493">
        <f>F44</f>
        <v>0</v>
      </c>
      <c r="F52" s="493" t="s">
        <v>289</v>
      </c>
      <c r="G52" s="768" t="s">
        <v>289</v>
      </c>
      <c r="I52" s="80" t="s">
        <v>1053</v>
      </c>
      <c r="J52" s="223" t="s">
        <v>1051</v>
      </c>
      <c r="K52" s="998" t="s">
        <v>1052</v>
      </c>
      <c r="L52" s="725">
        <f>M44</f>
        <v>0</v>
      </c>
      <c r="M52" s="493" t="s">
        <v>289</v>
      </c>
      <c r="N52" s="768" t="s">
        <v>289</v>
      </c>
      <c r="P52" s="80" t="s">
        <v>1054</v>
      </c>
      <c r="Q52" s="223" t="s">
        <v>1051</v>
      </c>
      <c r="R52" s="998" t="s">
        <v>1052</v>
      </c>
      <c r="S52" s="725">
        <f>T44</f>
        <v>0</v>
      </c>
      <c r="T52" s="723" t="s">
        <v>289</v>
      </c>
      <c r="U52" s="721" t="s">
        <v>289</v>
      </c>
      <c r="W52" s="80" t="s">
        <v>1055</v>
      </c>
      <c r="X52" s="223" t="s">
        <v>1051</v>
      </c>
      <c r="Y52" s="998" t="s">
        <v>1052</v>
      </c>
      <c r="Z52" s="725">
        <f>AA44</f>
        <v>0</v>
      </c>
      <c r="AA52" s="723" t="s">
        <v>289</v>
      </c>
      <c r="AB52" s="721" t="s">
        <v>289</v>
      </c>
      <c r="AD52" s="78" t="s">
        <v>1056</v>
      </c>
      <c r="AE52" s="223" t="s">
        <v>1051</v>
      </c>
      <c r="AF52" s="998" t="s">
        <v>1052</v>
      </c>
      <c r="AG52" s="725">
        <f>AH44</f>
        <v>0</v>
      </c>
      <c r="AH52" s="723" t="s">
        <v>289</v>
      </c>
      <c r="AI52" s="721" t="s">
        <v>289</v>
      </c>
      <c r="AK52" s="81" t="s">
        <v>1057</v>
      </c>
      <c r="AL52" s="223" t="s">
        <v>1051</v>
      </c>
      <c r="AM52" s="998" t="s">
        <v>1052</v>
      </c>
      <c r="AN52" s="725">
        <f>AO44</f>
        <v>0</v>
      </c>
      <c r="AO52" s="723" t="s">
        <v>289</v>
      </c>
      <c r="AP52" s="721" t="s">
        <v>289</v>
      </c>
      <c r="AR52" s="210" t="s">
        <v>1058</v>
      </c>
      <c r="AS52" s="223" t="s">
        <v>1051</v>
      </c>
      <c r="AT52" s="998" t="s">
        <v>1052</v>
      </c>
      <c r="AU52" s="725">
        <f>AV44</f>
        <v>0</v>
      </c>
      <c r="AV52" s="723" t="s">
        <v>289</v>
      </c>
      <c r="AW52" s="721" t="s">
        <v>289</v>
      </c>
      <c r="AY52" s="81" t="s">
        <v>1059</v>
      </c>
      <c r="AZ52" s="223" t="s">
        <v>1051</v>
      </c>
      <c r="BA52" s="998" t="s">
        <v>1052</v>
      </c>
      <c r="BB52" s="725"/>
      <c r="BC52" s="723" t="s">
        <v>289</v>
      </c>
      <c r="BD52" s="721" t="s">
        <v>289</v>
      </c>
      <c r="BF52" s="78" t="s">
        <v>1060</v>
      </c>
      <c r="BG52" s="223" t="s">
        <v>1051</v>
      </c>
      <c r="BH52" s="998" t="s">
        <v>1052</v>
      </c>
      <c r="BI52" s="725">
        <f>BJ44</f>
        <v>0</v>
      </c>
      <c r="BJ52" s="493" t="s">
        <v>289</v>
      </c>
      <c r="BK52" s="768" t="s">
        <v>289</v>
      </c>
      <c r="BM52" s="78" t="s">
        <v>1061</v>
      </c>
      <c r="BN52" s="223" t="s">
        <v>1051</v>
      </c>
      <c r="BO52" s="998" t="s">
        <v>1052</v>
      </c>
      <c r="BP52" s="725">
        <f>BQ44</f>
        <v>0</v>
      </c>
      <c r="BQ52" s="493" t="s">
        <v>289</v>
      </c>
      <c r="BR52" s="768" t="s">
        <v>289</v>
      </c>
    </row>
    <row r="53" spans="2:70" s="69" customFormat="1" ht="15" customHeight="1">
      <c r="B53" s="81" t="s">
        <v>946</v>
      </c>
      <c r="C53" s="95" t="s">
        <v>1062</v>
      </c>
      <c r="D53" s="330" t="s">
        <v>1063</v>
      </c>
      <c r="E53" s="493">
        <f>SUM(E48:E50)-E54</f>
        <v>0</v>
      </c>
      <c r="F53" s="493"/>
      <c r="G53" s="768">
        <f>0.001*3.6*F53</f>
        <v>0</v>
      </c>
      <c r="I53" s="81" t="s">
        <v>948</v>
      </c>
      <c r="J53" s="223" t="s">
        <v>1062</v>
      </c>
      <c r="K53" s="998" t="s">
        <v>1063</v>
      </c>
      <c r="L53" s="725">
        <f>SUM(L48:L50)-L54</f>
        <v>0</v>
      </c>
      <c r="M53" s="723"/>
      <c r="N53" s="721">
        <f>0.001*3.6*M53</f>
        <v>0</v>
      </c>
      <c r="P53" s="81" t="s">
        <v>949</v>
      </c>
      <c r="Q53" s="223" t="s">
        <v>1062</v>
      </c>
      <c r="R53" s="998" t="s">
        <v>1063</v>
      </c>
      <c r="S53" s="725">
        <f>SUM(S48:S50)-S54</f>
        <v>0</v>
      </c>
      <c r="T53" s="723"/>
      <c r="U53" s="721">
        <f>0.001*3.6*T53</f>
        <v>0</v>
      </c>
      <c r="W53" s="81" t="s">
        <v>950</v>
      </c>
      <c r="X53" s="223" t="s">
        <v>1062</v>
      </c>
      <c r="Y53" s="998" t="s">
        <v>1063</v>
      </c>
      <c r="Z53" s="725">
        <f>SUM(Z48:Z50)-Z54</f>
        <v>0</v>
      </c>
      <c r="AA53" s="723"/>
      <c r="AB53" s="721">
        <f>0.001*3.6*AA53</f>
        <v>0</v>
      </c>
      <c r="AD53" s="81" t="s">
        <v>296</v>
      </c>
      <c r="AE53" s="223" t="s">
        <v>1062</v>
      </c>
      <c r="AF53" s="998" t="s">
        <v>1063</v>
      </c>
      <c r="AG53" s="725">
        <f>SUM(AG48:AG50)-AG54</f>
        <v>0</v>
      </c>
      <c r="AH53" s="723"/>
      <c r="AI53" s="721">
        <f>0.001*3.6*AH53</f>
        <v>0</v>
      </c>
      <c r="AK53" s="81" t="s">
        <v>951</v>
      </c>
      <c r="AL53" s="223" t="s">
        <v>1062</v>
      </c>
      <c r="AM53" s="998" t="s">
        <v>1063</v>
      </c>
      <c r="AN53" s="725">
        <f>SUM(AN48:AN50)-AN54</f>
        <v>0</v>
      </c>
      <c r="AO53" s="723"/>
      <c r="AP53" s="721">
        <f>0.001*3.6*AO53</f>
        <v>0</v>
      </c>
      <c r="AR53" s="81" t="s">
        <v>952</v>
      </c>
      <c r="AS53" s="223" t="s">
        <v>1062</v>
      </c>
      <c r="AT53" s="998" t="s">
        <v>1063</v>
      </c>
      <c r="AU53" s="725">
        <f>SUM(AU48:AU50)-AU54</f>
        <v>0</v>
      </c>
      <c r="AV53" s="723"/>
      <c r="AW53" s="721">
        <f>0.001*3.6*AV53</f>
        <v>0</v>
      </c>
      <c r="AY53" s="81" t="s">
        <v>953</v>
      </c>
      <c r="AZ53" s="223" t="s">
        <v>1062</v>
      </c>
      <c r="BA53" s="998" t="s">
        <v>1063</v>
      </c>
      <c r="BB53" s="725">
        <f>SUM(BB48:BB50)-BB54</f>
        <v>0</v>
      </c>
      <c r="BC53" s="723"/>
      <c r="BD53" s="721">
        <f>0.001*3.6*BC53</f>
        <v>0</v>
      </c>
      <c r="BF53" s="81" t="s">
        <v>954</v>
      </c>
      <c r="BG53" s="223" t="s">
        <v>1062</v>
      </c>
      <c r="BH53" s="998" t="s">
        <v>1063</v>
      </c>
      <c r="BI53" s="725">
        <f>SUM(BI48:BI50)-BI54</f>
        <v>0</v>
      </c>
      <c r="BJ53" s="723"/>
      <c r="BK53" s="721">
        <f>0.001*3.6*BJ53</f>
        <v>0</v>
      </c>
      <c r="BM53" s="81" t="s">
        <v>955</v>
      </c>
      <c r="BN53" s="223" t="s">
        <v>1062</v>
      </c>
      <c r="BO53" s="998" t="s">
        <v>1063</v>
      </c>
      <c r="BP53" s="725">
        <f>SUM(BP48:BP50)-BP54</f>
        <v>0</v>
      </c>
      <c r="BQ53" s="723"/>
      <c r="BR53" s="721">
        <f>0.001*3.6*BQ53</f>
        <v>0</v>
      </c>
    </row>
    <row r="54" spans="2:70" s="69" customFormat="1" ht="15" customHeight="1" thickBot="1">
      <c r="B54" s="232" t="s">
        <v>843</v>
      </c>
      <c r="C54" s="233" t="s">
        <v>1064</v>
      </c>
      <c r="D54" s="332" t="s">
        <v>1065</v>
      </c>
      <c r="E54" s="726">
        <f>F44</f>
        <v>0</v>
      </c>
      <c r="F54" s="234"/>
      <c r="G54" s="722">
        <f>0.001*F54*3.6</f>
        <v>0</v>
      </c>
      <c r="I54" s="232" t="s">
        <v>957</v>
      </c>
      <c r="J54" s="233" t="s">
        <v>1064</v>
      </c>
      <c r="K54" s="999" t="s">
        <v>1065</v>
      </c>
      <c r="L54" s="726">
        <f>M44</f>
        <v>0</v>
      </c>
      <c r="M54" s="724"/>
      <c r="N54" s="722">
        <f>0.001*M54*3.6</f>
        <v>0</v>
      </c>
      <c r="P54" s="232" t="s">
        <v>958</v>
      </c>
      <c r="Q54" s="233" t="s">
        <v>1064</v>
      </c>
      <c r="R54" s="999" t="s">
        <v>1065</v>
      </c>
      <c r="S54" s="726">
        <f>T44</f>
        <v>0</v>
      </c>
      <c r="T54" s="724"/>
      <c r="U54" s="722">
        <f>0.001*T54*3.6</f>
        <v>0</v>
      </c>
      <c r="W54" s="212" t="s">
        <v>959</v>
      </c>
      <c r="X54" s="68" t="s">
        <v>1064</v>
      </c>
      <c r="Y54" s="1004" t="s">
        <v>1065</v>
      </c>
      <c r="Z54" s="726">
        <f>AA44</f>
        <v>0</v>
      </c>
      <c r="AA54" s="724"/>
      <c r="AB54" s="722">
        <f>0.001*AA54*3.6</f>
        <v>0</v>
      </c>
      <c r="AD54" s="238" t="s">
        <v>312</v>
      </c>
      <c r="AE54" s="68" t="s">
        <v>1064</v>
      </c>
      <c r="AF54" s="1004" t="s">
        <v>1065</v>
      </c>
      <c r="AG54" s="726">
        <f>AH44</f>
        <v>0</v>
      </c>
      <c r="AH54" s="724"/>
      <c r="AI54" s="722">
        <f>0.001*AH54*3.6</f>
        <v>0</v>
      </c>
      <c r="AK54" s="232" t="s">
        <v>960</v>
      </c>
      <c r="AL54" s="233" t="s">
        <v>1064</v>
      </c>
      <c r="AM54" s="999" t="s">
        <v>1065</v>
      </c>
      <c r="AN54" s="726">
        <f>AO44</f>
        <v>0</v>
      </c>
      <c r="AO54" s="724"/>
      <c r="AP54" s="722">
        <f>0.001*AO54*3.6</f>
        <v>0</v>
      </c>
      <c r="AR54" s="81" t="s">
        <v>961</v>
      </c>
      <c r="AS54" s="68" t="s">
        <v>1064</v>
      </c>
      <c r="AT54" s="1004" t="s">
        <v>1065</v>
      </c>
      <c r="AU54" s="726">
        <f>AV44</f>
        <v>0</v>
      </c>
      <c r="AV54" s="724"/>
      <c r="AW54" s="722">
        <f>0.001*AV54*3.6</f>
        <v>0</v>
      </c>
      <c r="AY54" s="232" t="s">
        <v>962</v>
      </c>
      <c r="AZ54" s="233" t="s">
        <v>1066</v>
      </c>
      <c r="BA54" s="999" t="s">
        <v>1065</v>
      </c>
      <c r="BB54" s="726">
        <f>BC44</f>
        <v>0</v>
      </c>
      <c r="BC54" s="724"/>
      <c r="BD54" s="722">
        <f>0.001*BC54*3.6</f>
        <v>0</v>
      </c>
      <c r="BF54" s="212" t="s">
        <v>963</v>
      </c>
      <c r="BG54" s="68" t="s">
        <v>1064</v>
      </c>
      <c r="BH54" s="1004" t="s">
        <v>1065</v>
      </c>
      <c r="BI54" s="726">
        <f>BJ44</f>
        <v>0</v>
      </c>
      <c r="BJ54" s="724"/>
      <c r="BK54" s="722">
        <f>0.001*BJ54*3.6</f>
        <v>0</v>
      </c>
      <c r="BM54" s="239" t="s">
        <v>964</v>
      </c>
      <c r="BN54" s="68" t="s">
        <v>1064</v>
      </c>
      <c r="BO54" s="1004" t="s">
        <v>1065</v>
      </c>
      <c r="BP54" s="726">
        <f>BQ44</f>
        <v>0</v>
      </c>
      <c r="BQ54" s="724"/>
      <c r="BR54" s="722">
        <f>0.001*BQ54*3.6</f>
        <v>0</v>
      </c>
    </row>
    <row r="55" spans="2:70" s="69" customFormat="1" ht="15" customHeight="1" thickBot="1">
      <c r="B55" s="218" t="s">
        <v>846</v>
      </c>
      <c r="C55" s="219" t="s">
        <v>1067</v>
      </c>
      <c r="D55" s="792" t="s">
        <v>1068</v>
      </c>
      <c r="E55" s="727">
        <f>E53+E54</f>
        <v>0</v>
      </c>
      <c r="F55" s="727">
        <f>SUM(F48:F54)</f>
        <v>0</v>
      </c>
      <c r="G55" s="857">
        <f>SUM(G48:G54)</f>
        <v>0</v>
      </c>
      <c r="I55" s="218" t="s">
        <v>966</v>
      </c>
      <c r="J55" s="219" t="s">
        <v>1067</v>
      </c>
      <c r="K55" s="794" t="s">
        <v>1068</v>
      </c>
      <c r="L55" s="727">
        <f>L53+L54</f>
        <v>0</v>
      </c>
      <c r="M55" s="727">
        <f>SUM(M48:M54)</f>
        <v>0</v>
      </c>
      <c r="N55" s="857">
        <f>SUM(N48:N54)</f>
        <v>0</v>
      </c>
      <c r="P55" s="218" t="s">
        <v>967</v>
      </c>
      <c r="Q55" s="219" t="s">
        <v>1067</v>
      </c>
      <c r="R55" s="794" t="s">
        <v>1068</v>
      </c>
      <c r="S55" s="727">
        <f>S53+S54</f>
        <v>0</v>
      </c>
      <c r="T55" s="727">
        <f>SUM(T48:T54)</f>
        <v>0</v>
      </c>
      <c r="U55" s="857">
        <f>SUM(U48:U54)</f>
        <v>0</v>
      </c>
      <c r="W55" s="218" t="s">
        <v>968</v>
      </c>
      <c r="X55" s="219" t="s">
        <v>1067</v>
      </c>
      <c r="Y55" s="794" t="s">
        <v>1068</v>
      </c>
      <c r="Z55" s="727">
        <f>Z53+Z54</f>
        <v>0</v>
      </c>
      <c r="AA55" s="727">
        <f>SUM(AA48:AA54)</f>
        <v>0</v>
      </c>
      <c r="AB55" s="857">
        <f>SUM(AB48:AB54)</f>
        <v>0</v>
      </c>
      <c r="AD55" s="218" t="s">
        <v>324</v>
      </c>
      <c r="AE55" s="219" t="s">
        <v>1067</v>
      </c>
      <c r="AF55" s="794" t="s">
        <v>1068</v>
      </c>
      <c r="AG55" s="727">
        <f>AG53+AG54</f>
        <v>0</v>
      </c>
      <c r="AH55" s="727">
        <f>SUM(AH48:AH54)</f>
        <v>0</v>
      </c>
      <c r="AI55" s="857">
        <f>SUM(AI48:AI54)</f>
        <v>0</v>
      </c>
      <c r="AK55" s="218" t="s">
        <v>969</v>
      </c>
      <c r="AL55" s="219" t="s">
        <v>1067</v>
      </c>
      <c r="AM55" s="794" t="s">
        <v>1068</v>
      </c>
      <c r="AN55" s="727">
        <f>AN53+AN54</f>
        <v>0</v>
      </c>
      <c r="AO55" s="727">
        <f>SUM(AO48:AO54)</f>
        <v>0</v>
      </c>
      <c r="AP55" s="857">
        <f>SUM(AP48:AP54)</f>
        <v>0</v>
      </c>
      <c r="AR55" s="218" t="s">
        <v>970</v>
      </c>
      <c r="AS55" s="219" t="s">
        <v>1067</v>
      </c>
      <c r="AT55" s="794" t="s">
        <v>1068</v>
      </c>
      <c r="AU55" s="727">
        <f>AU53+AU54</f>
        <v>0</v>
      </c>
      <c r="AV55" s="727">
        <f>SUM(AV48:AV54)</f>
        <v>0</v>
      </c>
      <c r="AW55" s="857">
        <f>SUM(AW48:AW54)</f>
        <v>0</v>
      </c>
      <c r="AY55" s="218" t="s">
        <v>971</v>
      </c>
      <c r="AZ55" s="219" t="s">
        <v>1067</v>
      </c>
      <c r="BA55" s="794" t="s">
        <v>1068</v>
      </c>
      <c r="BB55" s="727">
        <f>BB53+BB54</f>
        <v>0</v>
      </c>
      <c r="BC55" s="727">
        <f>SUM(BC48:BC54)</f>
        <v>0</v>
      </c>
      <c r="BD55" s="857">
        <f>SUM(BD48:BD54)</f>
        <v>0</v>
      </c>
      <c r="BF55" s="218" t="s">
        <v>972</v>
      </c>
      <c r="BG55" s="219" t="s">
        <v>1067</v>
      </c>
      <c r="BH55" s="794" t="s">
        <v>1068</v>
      </c>
      <c r="BI55" s="727">
        <f>BI53+BI54</f>
        <v>0</v>
      </c>
      <c r="BJ55" s="727">
        <f>SUM(BJ48:BJ54)</f>
        <v>0</v>
      </c>
      <c r="BK55" s="857">
        <f>SUM(BK48:BK54)</f>
        <v>0</v>
      </c>
      <c r="BM55" s="218" t="s">
        <v>973</v>
      </c>
      <c r="BN55" s="219" t="s">
        <v>1067</v>
      </c>
      <c r="BO55" s="794" t="s">
        <v>1068</v>
      </c>
      <c r="BP55" s="727">
        <f>BP53+BP54</f>
        <v>0</v>
      </c>
      <c r="BQ55" s="727">
        <f>SUM(BQ48:BQ54)</f>
        <v>0</v>
      </c>
      <c r="BR55" s="857">
        <f>SUM(BR48:BR54)</f>
        <v>0</v>
      </c>
    </row>
    <row r="56" spans="2:70" s="69" customFormat="1" ht="15" customHeight="1" thickBot="1">
      <c r="B56" s="66" t="s">
        <v>848</v>
      </c>
      <c r="C56" s="255" t="s">
        <v>335</v>
      </c>
      <c r="D56" s="838" t="s">
        <v>317</v>
      </c>
      <c r="E56" s="850" t="s">
        <v>289</v>
      </c>
      <c r="F56" s="850"/>
      <c r="G56" s="851" t="s">
        <v>289</v>
      </c>
      <c r="I56" s="218" t="s">
        <v>975</v>
      </c>
      <c r="J56" s="255" t="s">
        <v>335</v>
      </c>
      <c r="K56" s="838" t="s">
        <v>317</v>
      </c>
      <c r="L56" s="256" t="s">
        <v>289</v>
      </c>
      <c r="M56" s="258">
        <f>F56</f>
        <v>0</v>
      </c>
      <c r="N56" s="257" t="s">
        <v>289</v>
      </c>
      <c r="P56" s="81" t="s">
        <v>976</v>
      </c>
      <c r="Q56" s="255" t="s">
        <v>335</v>
      </c>
      <c r="R56" s="838" t="s">
        <v>317</v>
      </c>
      <c r="S56" s="256" t="s">
        <v>289</v>
      </c>
      <c r="T56" s="258">
        <f>M56</f>
        <v>0</v>
      </c>
      <c r="U56" s="257" t="s">
        <v>289</v>
      </c>
      <c r="W56" s="78" t="s">
        <v>977</v>
      </c>
      <c r="X56" s="255" t="s">
        <v>335</v>
      </c>
      <c r="Y56" s="838" t="s">
        <v>317</v>
      </c>
      <c r="Z56" s="256" t="s">
        <v>289</v>
      </c>
      <c r="AA56" s="258">
        <f>T56</f>
        <v>0</v>
      </c>
      <c r="AB56" s="257" t="s">
        <v>289</v>
      </c>
      <c r="AD56" s="81" t="s">
        <v>331</v>
      </c>
      <c r="AE56" s="255" t="s">
        <v>335</v>
      </c>
      <c r="AF56" s="838" t="s">
        <v>317</v>
      </c>
      <c r="AG56" s="256" t="s">
        <v>289</v>
      </c>
      <c r="AH56" s="258">
        <f>AA56</f>
        <v>0</v>
      </c>
      <c r="AI56" s="257" t="s">
        <v>289</v>
      </c>
      <c r="AK56" s="218" t="s">
        <v>978</v>
      </c>
      <c r="AL56" s="255" t="s">
        <v>335</v>
      </c>
      <c r="AM56" s="838" t="s">
        <v>317</v>
      </c>
      <c r="AN56" s="256" t="s">
        <v>289</v>
      </c>
      <c r="AO56" s="258">
        <f>AH56</f>
        <v>0</v>
      </c>
      <c r="AP56" s="257" t="s">
        <v>289</v>
      </c>
      <c r="AR56" s="218" t="s">
        <v>979</v>
      </c>
      <c r="AS56" s="255" t="s">
        <v>335</v>
      </c>
      <c r="AT56" s="838" t="s">
        <v>317</v>
      </c>
      <c r="AU56" s="256" t="s">
        <v>289</v>
      </c>
      <c r="AV56" s="258">
        <f>AO56</f>
        <v>0</v>
      </c>
      <c r="AW56" s="257" t="s">
        <v>289</v>
      </c>
      <c r="AY56" s="207" t="s">
        <v>998</v>
      </c>
      <c r="AZ56" s="259" t="s">
        <v>335</v>
      </c>
      <c r="BA56" s="654" t="s">
        <v>317</v>
      </c>
      <c r="BB56" s="256" t="s">
        <v>289</v>
      </c>
      <c r="BC56" s="258"/>
      <c r="BD56" s="257" t="s">
        <v>289</v>
      </c>
      <c r="BF56" s="81" t="s">
        <v>981</v>
      </c>
      <c r="BG56" s="259" t="s">
        <v>335</v>
      </c>
      <c r="BH56" s="654" t="s">
        <v>317</v>
      </c>
      <c r="BI56" s="261" t="s">
        <v>289</v>
      </c>
      <c r="BJ56" s="261">
        <f>BC56</f>
        <v>0</v>
      </c>
      <c r="BK56" s="263" t="s">
        <v>289</v>
      </c>
      <c r="BM56" s="81" t="s">
        <v>982</v>
      </c>
      <c r="BN56" s="259" t="s">
        <v>335</v>
      </c>
      <c r="BO56" s="654" t="s">
        <v>317</v>
      </c>
      <c r="BP56" s="261" t="s">
        <v>289</v>
      </c>
      <c r="BQ56" s="285">
        <f>BJ56</f>
        <v>0</v>
      </c>
      <c r="BR56" s="263" t="s">
        <v>289</v>
      </c>
    </row>
    <row r="57" spans="2:70" s="69" customFormat="1" ht="15" customHeight="1">
      <c r="B57" s="389" t="s">
        <v>850</v>
      </c>
      <c r="C57" s="259" t="s">
        <v>1069</v>
      </c>
      <c r="D57" s="654" t="s">
        <v>1070</v>
      </c>
      <c r="E57" s="852" t="s">
        <v>289</v>
      </c>
      <c r="F57" s="852"/>
      <c r="G57" s="853" t="s">
        <v>289</v>
      </c>
      <c r="I57" s="78" t="s">
        <v>984</v>
      </c>
      <c r="J57" s="259" t="s">
        <v>1069</v>
      </c>
      <c r="K57" s="654" t="s">
        <v>1070</v>
      </c>
      <c r="L57" s="266" t="s">
        <v>289</v>
      </c>
      <c r="M57" s="268">
        <f>F57</f>
        <v>0</v>
      </c>
      <c r="N57" s="267" t="s">
        <v>289</v>
      </c>
      <c r="P57" s="81" t="s">
        <v>985</v>
      </c>
      <c r="Q57" s="259" t="s">
        <v>1069</v>
      </c>
      <c r="R57" s="654" t="s">
        <v>1070</v>
      </c>
      <c r="S57" s="266" t="s">
        <v>289</v>
      </c>
      <c r="T57" s="268">
        <f>M57</f>
        <v>0</v>
      </c>
      <c r="U57" s="267" t="s">
        <v>289</v>
      </c>
      <c r="W57" s="81" t="s">
        <v>986</v>
      </c>
      <c r="X57" s="259" t="s">
        <v>1069</v>
      </c>
      <c r="Y57" s="654" t="s">
        <v>1070</v>
      </c>
      <c r="Z57" s="266" t="s">
        <v>289</v>
      </c>
      <c r="AA57" s="268">
        <f>T57</f>
        <v>0</v>
      </c>
      <c r="AB57" s="267" t="s">
        <v>289</v>
      </c>
      <c r="AD57" s="81" t="s">
        <v>336</v>
      </c>
      <c r="AE57" s="259" t="s">
        <v>1069</v>
      </c>
      <c r="AF57" s="654" t="s">
        <v>1070</v>
      </c>
      <c r="AG57" s="266" t="s">
        <v>289</v>
      </c>
      <c r="AH57" s="268">
        <f>AA57</f>
        <v>0</v>
      </c>
      <c r="AI57" s="267" t="s">
        <v>289</v>
      </c>
      <c r="AK57" s="78" t="s">
        <v>987</v>
      </c>
      <c r="AL57" s="259" t="s">
        <v>1069</v>
      </c>
      <c r="AM57" s="654" t="s">
        <v>1070</v>
      </c>
      <c r="AN57" s="266" t="s">
        <v>289</v>
      </c>
      <c r="AO57" s="268"/>
      <c r="AP57" s="267" t="s">
        <v>289</v>
      </c>
      <c r="AR57" s="78" t="s">
        <v>988</v>
      </c>
      <c r="AS57" s="259" t="s">
        <v>1069</v>
      </c>
      <c r="AT57" s="654" t="s">
        <v>1070</v>
      </c>
      <c r="AU57" s="266" t="s">
        <v>289</v>
      </c>
      <c r="AV57" s="268">
        <f>AO57</f>
        <v>0</v>
      </c>
      <c r="AW57" s="267" t="s">
        <v>289</v>
      </c>
      <c r="AY57" s="78" t="s">
        <v>989</v>
      </c>
      <c r="AZ57" s="615" t="s">
        <v>1069</v>
      </c>
      <c r="BA57" s="42" t="s">
        <v>1070</v>
      </c>
      <c r="BB57" s="266" t="s">
        <v>289</v>
      </c>
      <c r="BC57" s="268">
        <f>AV57</f>
        <v>0</v>
      </c>
      <c r="BD57" s="267" t="s">
        <v>289</v>
      </c>
      <c r="BF57" s="81" t="s">
        <v>990</v>
      </c>
      <c r="BG57" s="615" t="s">
        <v>1069</v>
      </c>
      <c r="BH57" s="42" t="s">
        <v>1070</v>
      </c>
      <c r="BI57" s="154" t="s">
        <v>289</v>
      </c>
      <c r="BJ57" s="271">
        <f>BC57</f>
        <v>0</v>
      </c>
      <c r="BK57" s="270" t="s">
        <v>289</v>
      </c>
      <c r="BM57" s="81" t="s">
        <v>991</v>
      </c>
      <c r="BN57" s="615" t="s">
        <v>1069</v>
      </c>
      <c r="BO57" s="42" t="s">
        <v>1070</v>
      </c>
      <c r="BP57" s="154" t="s">
        <v>289</v>
      </c>
      <c r="BQ57" s="271">
        <f t="shared" ref="BQ57:BQ59" si="27">BJ57</f>
        <v>0</v>
      </c>
      <c r="BR57" s="270" t="s">
        <v>289</v>
      </c>
    </row>
    <row r="58" spans="2:70" s="69" customFormat="1" ht="15" customHeight="1">
      <c r="B58" s="623" t="s">
        <v>852</v>
      </c>
      <c r="C58" s="615" t="s">
        <v>1071</v>
      </c>
      <c r="D58" s="42" t="s">
        <v>1072</v>
      </c>
      <c r="E58" s="854" t="s">
        <v>289</v>
      </c>
      <c r="F58" s="854"/>
      <c r="G58" s="855" t="s">
        <v>289</v>
      </c>
      <c r="I58" s="623" t="s">
        <v>852</v>
      </c>
      <c r="J58" s="615" t="s">
        <v>1071</v>
      </c>
      <c r="K58" s="42" t="s">
        <v>1072</v>
      </c>
      <c r="L58" s="154" t="s">
        <v>289</v>
      </c>
      <c r="M58" s="268">
        <f t="shared" ref="M58:M59" si="28">F58</f>
        <v>0</v>
      </c>
      <c r="N58" s="273" t="s">
        <v>289</v>
      </c>
      <c r="P58" s="623" t="s">
        <v>994</v>
      </c>
      <c r="Q58" s="615" t="s">
        <v>1071</v>
      </c>
      <c r="R58" s="42" t="s">
        <v>1072</v>
      </c>
      <c r="S58" s="154" t="s">
        <v>289</v>
      </c>
      <c r="T58" s="268">
        <f t="shared" ref="T58:T59" si="29">M58</f>
        <v>0</v>
      </c>
      <c r="U58" s="273" t="s">
        <v>289</v>
      </c>
      <c r="W58" s="81" t="s">
        <v>995</v>
      </c>
      <c r="X58" s="615" t="s">
        <v>1071</v>
      </c>
      <c r="Y58" s="42" t="s">
        <v>1072</v>
      </c>
      <c r="Z58" s="154" t="s">
        <v>289</v>
      </c>
      <c r="AA58" s="268">
        <f t="shared" ref="AA58:AA59" si="30">T58</f>
        <v>0</v>
      </c>
      <c r="AB58" s="273" t="s">
        <v>289</v>
      </c>
      <c r="AD58" s="81" t="s">
        <v>345</v>
      </c>
      <c r="AE58" s="615" t="s">
        <v>1071</v>
      </c>
      <c r="AF58" s="42" t="s">
        <v>1072</v>
      </c>
      <c r="AG58" s="154" t="s">
        <v>289</v>
      </c>
      <c r="AH58" s="268">
        <f t="shared" ref="AH58:AH59" si="31">AA58</f>
        <v>0</v>
      </c>
      <c r="AI58" s="273" t="s">
        <v>289</v>
      </c>
      <c r="AK58" s="81" t="s">
        <v>996</v>
      </c>
      <c r="AL58" s="615" t="s">
        <v>1071</v>
      </c>
      <c r="AM58" s="42" t="s">
        <v>1072</v>
      </c>
      <c r="AN58" s="154" t="s">
        <v>289</v>
      </c>
      <c r="AO58" s="268"/>
      <c r="AP58" s="273" t="s">
        <v>289</v>
      </c>
      <c r="AR58" s="81" t="s">
        <v>997</v>
      </c>
      <c r="AS58" s="615" t="s">
        <v>1071</v>
      </c>
      <c r="AT58" s="42" t="s">
        <v>1072</v>
      </c>
      <c r="AU58" s="154" t="s">
        <v>289</v>
      </c>
      <c r="AV58" s="268">
        <f t="shared" ref="AV58:AV59" si="32">AO58</f>
        <v>0</v>
      </c>
      <c r="AW58" s="273" t="s">
        <v>289</v>
      </c>
      <c r="AY58" s="81" t="s">
        <v>998</v>
      </c>
      <c r="AZ58" s="615" t="s">
        <v>1071</v>
      </c>
      <c r="BA58" s="42" t="s">
        <v>1072</v>
      </c>
      <c r="BB58" s="154" t="s">
        <v>289</v>
      </c>
      <c r="BC58" s="268">
        <f t="shared" ref="BC58:BC59" si="33">AV58</f>
        <v>0</v>
      </c>
      <c r="BD58" s="273" t="s">
        <v>289</v>
      </c>
      <c r="BF58" s="81" t="s">
        <v>999</v>
      </c>
      <c r="BG58" s="615" t="s">
        <v>1071</v>
      </c>
      <c r="BH58" s="42" t="s">
        <v>1072</v>
      </c>
      <c r="BI58" s="154" t="s">
        <v>289</v>
      </c>
      <c r="BJ58" s="271">
        <f t="shared" ref="BJ58:BJ59" si="34">BC58</f>
        <v>0</v>
      </c>
      <c r="BK58" s="270" t="s">
        <v>289</v>
      </c>
      <c r="BM58" s="81" t="s">
        <v>1000</v>
      </c>
      <c r="BN58" s="615" t="s">
        <v>1071</v>
      </c>
      <c r="BO58" s="42" t="s">
        <v>1072</v>
      </c>
      <c r="BP58" s="154" t="s">
        <v>289</v>
      </c>
      <c r="BQ58" s="261"/>
      <c r="BR58" s="270" t="s">
        <v>289</v>
      </c>
    </row>
    <row r="59" spans="2:70" s="69" customFormat="1" ht="15" customHeight="1" thickBot="1">
      <c r="B59" s="388" t="s">
        <v>854</v>
      </c>
      <c r="C59" s="274" t="s">
        <v>1073</v>
      </c>
      <c r="D59" s="566" t="s">
        <v>1074</v>
      </c>
      <c r="E59" s="849" t="s">
        <v>289</v>
      </c>
      <c r="F59" s="849"/>
      <c r="G59" s="856" t="s">
        <v>289</v>
      </c>
      <c r="I59" s="388" t="s">
        <v>1075</v>
      </c>
      <c r="J59" s="274" t="s">
        <v>1073</v>
      </c>
      <c r="K59" s="566" t="s">
        <v>1074</v>
      </c>
      <c r="L59" s="275" t="s">
        <v>289</v>
      </c>
      <c r="M59" s="268">
        <f t="shared" si="28"/>
        <v>0</v>
      </c>
      <c r="N59" s="276" t="s">
        <v>289</v>
      </c>
      <c r="P59" s="388" t="s">
        <v>1075</v>
      </c>
      <c r="Q59" s="274" t="s">
        <v>1073</v>
      </c>
      <c r="R59" s="566" t="s">
        <v>1074</v>
      </c>
      <c r="S59" s="275" t="s">
        <v>289</v>
      </c>
      <c r="T59" s="268">
        <f t="shared" si="29"/>
        <v>0</v>
      </c>
      <c r="U59" s="276" t="s">
        <v>289</v>
      </c>
      <c r="W59" s="83" t="s">
        <v>1076</v>
      </c>
      <c r="X59" s="274" t="s">
        <v>1073</v>
      </c>
      <c r="Y59" s="566" t="s">
        <v>1074</v>
      </c>
      <c r="Z59" s="275" t="s">
        <v>289</v>
      </c>
      <c r="AA59" s="268">
        <f t="shared" si="30"/>
        <v>0</v>
      </c>
      <c r="AB59" s="276" t="s">
        <v>289</v>
      </c>
      <c r="AD59" s="83" t="s">
        <v>348</v>
      </c>
      <c r="AE59" s="274" t="s">
        <v>1073</v>
      </c>
      <c r="AF59" s="566" t="s">
        <v>1074</v>
      </c>
      <c r="AG59" s="275" t="s">
        <v>289</v>
      </c>
      <c r="AH59" s="268">
        <f t="shared" si="31"/>
        <v>0</v>
      </c>
      <c r="AI59" s="276" t="s">
        <v>289</v>
      </c>
      <c r="AK59" s="83" t="s">
        <v>1077</v>
      </c>
      <c r="AL59" s="274" t="s">
        <v>1073</v>
      </c>
      <c r="AM59" s="566" t="s">
        <v>1074</v>
      </c>
      <c r="AN59" s="275" t="s">
        <v>289</v>
      </c>
      <c r="AO59" s="268"/>
      <c r="AP59" s="276" t="s">
        <v>289</v>
      </c>
      <c r="AR59" s="83" t="s">
        <v>1078</v>
      </c>
      <c r="AS59" s="274" t="s">
        <v>1073</v>
      </c>
      <c r="AT59" s="566" t="s">
        <v>1074</v>
      </c>
      <c r="AU59" s="275" t="s">
        <v>289</v>
      </c>
      <c r="AV59" s="268">
        <f t="shared" si="32"/>
        <v>0</v>
      </c>
      <c r="AW59" s="276" t="s">
        <v>289</v>
      </c>
      <c r="AY59" s="83" t="s">
        <v>1079</v>
      </c>
      <c r="AZ59" s="274" t="s">
        <v>1073</v>
      </c>
      <c r="BA59" s="566" t="s">
        <v>1074</v>
      </c>
      <c r="BB59" s="275" t="s">
        <v>289</v>
      </c>
      <c r="BC59" s="268">
        <f t="shared" si="33"/>
        <v>0</v>
      </c>
      <c r="BD59" s="276" t="s">
        <v>289</v>
      </c>
      <c r="BF59" s="83" t="s">
        <v>1080</v>
      </c>
      <c r="BG59" s="274" t="s">
        <v>1073</v>
      </c>
      <c r="BH59" s="566" t="s">
        <v>1074</v>
      </c>
      <c r="BI59" s="275" t="s">
        <v>289</v>
      </c>
      <c r="BJ59" s="278">
        <f t="shared" si="34"/>
        <v>0</v>
      </c>
      <c r="BK59" s="277" t="s">
        <v>289</v>
      </c>
      <c r="BM59" s="83" t="s">
        <v>1081</v>
      </c>
      <c r="BN59" s="274" t="s">
        <v>1073</v>
      </c>
      <c r="BO59" s="566" t="s">
        <v>1074</v>
      </c>
      <c r="BP59" s="275" t="s">
        <v>289</v>
      </c>
      <c r="BQ59" s="278">
        <f t="shared" si="27"/>
        <v>0</v>
      </c>
      <c r="BR59" s="277" t="s">
        <v>289</v>
      </c>
    </row>
    <row r="60" spans="2:70" s="69" customFormat="1" ht="15" customHeight="1" thickBot="1">
      <c r="B60" s="66" t="s">
        <v>856</v>
      </c>
      <c r="C60" s="255" t="s">
        <v>1082</v>
      </c>
      <c r="D60" s="453" t="s">
        <v>1083</v>
      </c>
      <c r="E60" s="850" t="s">
        <v>289</v>
      </c>
      <c r="F60" s="850">
        <f>F57*F58*F59</f>
        <v>0</v>
      </c>
      <c r="G60" s="851" t="s">
        <v>289</v>
      </c>
      <c r="I60" s="66" t="s">
        <v>1084</v>
      </c>
      <c r="J60" s="279" t="s">
        <v>1082</v>
      </c>
      <c r="K60" s="453" t="s">
        <v>1085</v>
      </c>
      <c r="L60" s="280" t="s">
        <v>289</v>
      </c>
      <c r="M60" s="256">
        <f>M57*M58*M59</f>
        <v>0</v>
      </c>
      <c r="N60" s="281" t="s">
        <v>289</v>
      </c>
      <c r="P60" s="66" t="s">
        <v>1086</v>
      </c>
      <c r="Q60" s="279" t="s">
        <v>1082</v>
      </c>
      <c r="R60" s="453" t="s">
        <v>1085</v>
      </c>
      <c r="S60" s="280" t="s">
        <v>289</v>
      </c>
      <c r="T60" s="256">
        <f>T57*T58*T59</f>
        <v>0</v>
      </c>
      <c r="U60" s="281" t="s">
        <v>289</v>
      </c>
      <c r="W60" s="66" t="s">
        <v>1087</v>
      </c>
      <c r="X60" s="279" t="s">
        <v>1082</v>
      </c>
      <c r="Y60" s="453" t="s">
        <v>1085</v>
      </c>
      <c r="Z60" s="280" t="s">
        <v>289</v>
      </c>
      <c r="AA60" s="256">
        <f>AA57*AA58*AA59</f>
        <v>0</v>
      </c>
      <c r="AB60" s="281" t="s">
        <v>289</v>
      </c>
      <c r="AD60" s="66" t="s">
        <v>1088</v>
      </c>
      <c r="AE60" s="279" t="s">
        <v>1082</v>
      </c>
      <c r="AF60" s="453" t="s">
        <v>1085</v>
      </c>
      <c r="AG60" s="280" t="s">
        <v>289</v>
      </c>
      <c r="AH60" s="256">
        <f>AH57*AH58*AH59</f>
        <v>0</v>
      </c>
      <c r="AI60" s="281" t="s">
        <v>289</v>
      </c>
      <c r="AK60" s="66" t="s">
        <v>1089</v>
      </c>
      <c r="AL60" s="279" t="s">
        <v>1082</v>
      </c>
      <c r="AM60" s="453" t="s">
        <v>1085</v>
      </c>
      <c r="AN60" s="280" t="s">
        <v>289</v>
      </c>
      <c r="AO60" s="256">
        <f>AO57*AO58*AO59</f>
        <v>0</v>
      </c>
      <c r="AP60" s="281" t="s">
        <v>289</v>
      </c>
      <c r="AR60" s="66" t="s">
        <v>1090</v>
      </c>
      <c r="AS60" s="279" t="s">
        <v>1082</v>
      </c>
      <c r="AT60" s="453" t="s">
        <v>1085</v>
      </c>
      <c r="AU60" s="280" t="s">
        <v>289</v>
      </c>
      <c r="AV60" s="256">
        <f>AV57*AV58*AV59</f>
        <v>0</v>
      </c>
      <c r="AW60" s="281" t="s">
        <v>289</v>
      </c>
      <c r="AY60" s="66" t="s">
        <v>1091</v>
      </c>
      <c r="AZ60" s="279" t="s">
        <v>1082</v>
      </c>
      <c r="BA60" s="453" t="s">
        <v>1085</v>
      </c>
      <c r="BB60" s="280" t="s">
        <v>289</v>
      </c>
      <c r="BC60" s="256">
        <f>BC57*BC58*BC59</f>
        <v>0</v>
      </c>
      <c r="BD60" s="281" t="s">
        <v>289</v>
      </c>
      <c r="BF60" s="66" t="s">
        <v>1092</v>
      </c>
      <c r="BG60" s="279" t="s">
        <v>1082</v>
      </c>
      <c r="BH60" s="453" t="s">
        <v>1085</v>
      </c>
      <c r="BI60" s="280" t="s">
        <v>289</v>
      </c>
      <c r="BJ60" s="256">
        <f>BJ57*BJ58*BJ59</f>
        <v>0</v>
      </c>
      <c r="BK60" s="282" t="s">
        <v>289</v>
      </c>
      <c r="BM60" s="66" t="s">
        <v>1093</v>
      </c>
      <c r="BN60" s="279" t="s">
        <v>1082</v>
      </c>
      <c r="BO60" s="453" t="s">
        <v>1085</v>
      </c>
      <c r="BP60" s="280" t="s">
        <v>289</v>
      </c>
      <c r="BQ60" s="256">
        <f>BQ57*BQ58*BQ59</f>
        <v>0</v>
      </c>
      <c r="BR60" s="282" t="s">
        <v>289</v>
      </c>
    </row>
    <row r="61" spans="2:70" s="69" customFormat="1" ht="15" customHeight="1">
      <c r="B61" s="389" t="s">
        <v>858</v>
      </c>
      <c r="C61" s="259" t="s">
        <v>1094</v>
      </c>
      <c r="D61" s="654" t="s">
        <v>1095</v>
      </c>
      <c r="E61" s="852" t="s">
        <v>289</v>
      </c>
      <c r="F61" s="852"/>
      <c r="G61" s="853" t="s">
        <v>289</v>
      </c>
      <c r="I61" s="622" t="s">
        <v>1096</v>
      </c>
      <c r="J61" s="392" t="s">
        <v>1094</v>
      </c>
      <c r="K61" s="888" t="s">
        <v>1095</v>
      </c>
      <c r="L61" s="284" t="s">
        <v>289</v>
      </c>
      <c r="M61" s="285">
        <f>F61</f>
        <v>0</v>
      </c>
      <c r="N61" s="286" t="s">
        <v>289</v>
      </c>
      <c r="P61" s="389" t="s">
        <v>1097</v>
      </c>
      <c r="Q61" s="283" t="s">
        <v>1094</v>
      </c>
      <c r="R61" s="654" t="s">
        <v>1095</v>
      </c>
      <c r="S61" s="266" t="s">
        <v>289</v>
      </c>
      <c r="T61" s="285">
        <f>M61</f>
        <v>0</v>
      </c>
      <c r="U61" s="267" t="s">
        <v>289</v>
      </c>
      <c r="W61" s="389" t="s">
        <v>1098</v>
      </c>
      <c r="X61" s="283" t="s">
        <v>1094</v>
      </c>
      <c r="Y61" s="654" t="s">
        <v>1095</v>
      </c>
      <c r="Z61" s="266" t="s">
        <v>289</v>
      </c>
      <c r="AA61" s="285">
        <f>T61</f>
        <v>0</v>
      </c>
      <c r="AB61" s="267" t="s">
        <v>289</v>
      </c>
      <c r="AD61" s="389" t="s">
        <v>1099</v>
      </c>
      <c r="AE61" s="283" t="s">
        <v>1094</v>
      </c>
      <c r="AF61" s="654" t="s">
        <v>1095</v>
      </c>
      <c r="AG61" s="266" t="s">
        <v>289</v>
      </c>
      <c r="AH61" s="285">
        <f>AA61</f>
        <v>0</v>
      </c>
      <c r="AI61" s="267" t="s">
        <v>289</v>
      </c>
      <c r="AK61" s="389" t="s">
        <v>1100</v>
      </c>
      <c r="AL61" s="283" t="s">
        <v>1094</v>
      </c>
      <c r="AM61" s="654" t="s">
        <v>1095</v>
      </c>
      <c r="AN61" s="266" t="s">
        <v>289</v>
      </c>
      <c r="AO61" s="285">
        <f>AH61</f>
        <v>0</v>
      </c>
      <c r="AP61" s="267" t="s">
        <v>289</v>
      </c>
      <c r="AR61" s="389" t="s">
        <v>1101</v>
      </c>
      <c r="AS61" s="283" t="s">
        <v>1094</v>
      </c>
      <c r="AT61" s="654" t="s">
        <v>1095</v>
      </c>
      <c r="AU61" s="266" t="s">
        <v>289</v>
      </c>
      <c r="AV61" s="285">
        <v>1</v>
      </c>
      <c r="AW61" s="267" t="s">
        <v>289</v>
      </c>
      <c r="AY61" s="389" t="s">
        <v>1102</v>
      </c>
      <c r="AZ61" s="283" t="s">
        <v>1094</v>
      </c>
      <c r="BA61" s="654" t="s">
        <v>1095</v>
      </c>
      <c r="BB61" s="266" t="s">
        <v>289</v>
      </c>
      <c r="BC61" s="285"/>
      <c r="BD61" s="267" t="s">
        <v>289</v>
      </c>
      <c r="BF61" s="389" t="s">
        <v>1103</v>
      </c>
      <c r="BG61" s="283" t="s">
        <v>1094</v>
      </c>
      <c r="BH61" s="654" t="s">
        <v>1095</v>
      </c>
      <c r="BI61" s="266" t="s">
        <v>289</v>
      </c>
      <c r="BJ61" s="261">
        <f>BC61</f>
        <v>0</v>
      </c>
      <c r="BK61" s="263" t="s">
        <v>289</v>
      </c>
      <c r="BM61" s="389" t="s">
        <v>1104</v>
      </c>
      <c r="BN61" s="283" t="s">
        <v>1094</v>
      </c>
      <c r="BO61" s="654" t="s">
        <v>1095</v>
      </c>
      <c r="BP61" s="266" t="s">
        <v>289</v>
      </c>
      <c r="BQ61" s="261"/>
      <c r="BR61" s="263" t="s">
        <v>289</v>
      </c>
    </row>
    <row r="62" spans="2:70" s="69" customFormat="1" ht="15" customHeight="1" thickBot="1">
      <c r="B62" s="388" t="s">
        <v>860</v>
      </c>
      <c r="C62" s="274" t="s">
        <v>1105</v>
      </c>
      <c r="D62" s="566" t="s">
        <v>270</v>
      </c>
      <c r="E62" s="849" t="s">
        <v>289</v>
      </c>
      <c r="F62" s="849"/>
      <c r="G62" s="856" t="s">
        <v>289</v>
      </c>
      <c r="I62" s="388" t="s">
        <v>1106</v>
      </c>
      <c r="J62" s="612" t="s">
        <v>1105</v>
      </c>
      <c r="K62" s="89" t="s">
        <v>270</v>
      </c>
      <c r="L62" s="289" t="s">
        <v>289</v>
      </c>
      <c r="M62" s="290">
        <f>F62</f>
        <v>0</v>
      </c>
      <c r="N62" s="291" t="s">
        <v>289</v>
      </c>
      <c r="P62" s="388" t="s">
        <v>1107</v>
      </c>
      <c r="Q62" s="287" t="s">
        <v>1105</v>
      </c>
      <c r="R62" s="564" t="s">
        <v>270</v>
      </c>
      <c r="S62" s="275" t="s">
        <v>289</v>
      </c>
      <c r="T62" s="290">
        <f>M62</f>
        <v>0</v>
      </c>
      <c r="U62" s="276" t="s">
        <v>289</v>
      </c>
      <c r="W62" s="388" t="s">
        <v>1108</v>
      </c>
      <c r="X62" s="287" t="s">
        <v>1105</v>
      </c>
      <c r="Y62" s="564" t="s">
        <v>270</v>
      </c>
      <c r="Z62" s="275" t="s">
        <v>289</v>
      </c>
      <c r="AA62" s="290">
        <f>T62</f>
        <v>0</v>
      </c>
      <c r="AB62" s="276" t="s">
        <v>289</v>
      </c>
      <c r="AD62" s="388" t="s">
        <v>1109</v>
      </c>
      <c r="AE62" s="287" t="s">
        <v>1105</v>
      </c>
      <c r="AF62" s="564" t="s">
        <v>270</v>
      </c>
      <c r="AG62" s="275" t="s">
        <v>289</v>
      </c>
      <c r="AH62" s="290">
        <f>AA62</f>
        <v>0</v>
      </c>
      <c r="AI62" s="276" t="s">
        <v>289</v>
      </c>
      <c r="AK62" s="388" t="s">
        <v>1110</v>
      </c>
      <c r="AL62" s="287" t="s">
        <v>1105</v>
      </c>
      <c r="AM62" s="564" t="s">
        <v>270</v>
      </c>
      <c r="AN62" s="275" t="s">
        <v>289</v>
      </c>
      <c r="AO62" s="290">
        <f>AH62</f>
        <v>0</v>
      </c>
      <c r="AP62" s="276" t="s">
        <v>289</v>
      </c>
      <c r="AR62" s="388" t="s">
        <v>1111</v>
      </c>
      <c r="AS62" s="287" t="s">
        <v>1105</v>
      </c>
      <c r="AT62" s="564" t="s">
        <v>270</v>
      </c>
      <c r="AU62" s="275" t="s">
        <v>289</v>
      </c>
      <c r="AV62" s="290">
        <v>1</v>
      </c>
      <c r="AW62" s="276" t="s">
        <v>289</v>
      </c>
      <c r="AY62" s="388" t="s">
        <v>1112</v>
      </c>
      <c r="AZ62" s="287" t="s">
        <v>1105</v>
      </c>
      <c r="BA62" s="564" t="s">
        <v>270</v>
      </c>
      <c r="BB62" s="275" t="s">
        <v>289</v>
      </c>
      <c r="BC62" s="290"/>
      <c r="BD62" s="276" t="s">
        <v>289</v>
      </c>
      <c r="BF62" s="388" t="s">
        <v>1113</v>
      </c>
      <c r="BG62" s="287" t="s">
        <v>1105</v>
      </c>
      <c r="BH62" s="564" t="s">
        <v>270</v>
      </c>
      <c r="BI62" s="275" t="s">
        <v>289</v>
      </c>
      <c r="BJ62" s="288">
        <f>BC62</f>
        <v>0</v>
      </c>
      <c r="BK62" s="277" t="s">
        <v>289</v>
      </c>
      <c r="BM62" s="388" t="s">
        <v>1114</v>
      </c>
      <c r="BN62" s="287" t="s">
        <v>1105</v>
      </c>
      <c r="BO62" s="564" t="s">
        <v>270</v>
      </c>
      <c r="BP62" s="275" t="s">
        <v>289</v>
      </c>
      <c r="BQ62" s="288"/>
      <c r="BR62" s="277" t="s">
        <v>289</v>
      </c>
    </row>
    <row r="63" spans="2:70" s="69" customFormat="1" ht="15" customHeight="1" thickBot="1">
      <c r="B63" s="66" t="s">
        <v>862</v>
      </c>
      <c r="C63" s="837" t="s">
        <v>1115</v>
      </c>
      <c r="D63" s="838" t="s">
        <v>1116</v>
      </c>
      <c r="E63" s="850" t="s">
        <v>289</v>
      </c>
      <c r="F63" s="850">
        <f>F61*F62</f>
        <v>0</v>
      </c>
      <c r="G63" s="851" t="s">
        <v>289</v>
      </c>
      <c r="I63" s="66" t="s">
        <v>1117</v>
      </c>
      <c r="J63" s="294" t="s">
        <v>1115</v>
      </c>
      <c r="K63" s="89" t="s">
        <v>1116</v>
      </c>
      <c r="L63" s="295" t="s">
        <v>289</v>
      </c>
      <c r="M63" s="296">
        <f>M61*M62</f>
        <v>0</v>
      </c>
      <c r="N63" s="297" t="s">
        <v>289</v>
      </c>
      <c r="P63" s="66" t="s">
        <v>1118</v>
      </c>
      <c r="Q63" s="293" t="s">
        <v>1115</v>
      </c>
      <c r="R63" s="838" t="s">
        <v>1116</v>
      </c>
      <c r="S63" s="280" t="s">
        <v>289</v>
      </c>
      <c r="T63" s="296">
        <f>T61*T62</f>
        <v>0</v>
      </c>
      <c r="U63" s="281" t="s">
        <v>289</v>
      </c>
      <c r="W63" s="292" t="s">
        <v>1119</v>
      </c>
      <c r="X63" s="293" t="s">
        <v>1115</v>
      </c>
      <c r="Y63" s="838" t="s">
        <v>1116</v>
      </c>
      <c r="Z63" s="280" t="s">
        <v>289</v>
      </c>
      <c r="AA63" s="296">
        <f>AA61*AA62</f>
        <v>0</v>
      </c>
      <c r="AB63" s="281" t="s">
        <v>289</v>
      </c>
      <c r="AD63" s="292" t="s">
        <v>1120</v>
      </c>
      <c r="AE63" s="293" t="s">
        <v>1115</v>
      </c>
      <c r="AF63" s="838" t="s">
        <v>1116</v>
      </c>
      <c r="AG63" s="280" t="s">
        <v>289</v>
      </c>
      <c r="AH63" s="296">
        <f>AH61*AH62</f>
        <v>0</v>
      </c>
      <c r="AI63" s="281" t="s">
        <v>289</v>
      </c>
      <c r="AK63" s="292" t="s">
        <v>1121</v>
      </c>
      <c r="AL63" s="293" t="s">
        <v>1115</v>
      </c>
      <c r="AM63" s="838" t="s">
        <v>1116</v>
      </c>
      <c r="AN63" s="280" t="s">
        <v>289</v>
      </c>
      <c r="AO63" s="296">
        <f>AO61*AO62</f>
        <v>0</v>
      </c>
      <c r="AP63" s="281" t="s">
        <v>289</v>
      </c>
      <c r="AR63" s="292" t="s">
        <v>1122</v>
      </c>
      <c r="AS63" s="293" t="s">
        <v>1115</v>
      </c>
      <c r="AT63" s="838" t="s">
        <v>1116</v>
      </c>
      <c r="AU63" s="280" t="s">
        <v>289</v>
      </c>
      <c r="AV63" s="296">
        <f>AV61*AV62</f>
        <v>1</v>
      </c>
      <c r="AW63" s="281" t="s">
        <v>289</v>
      </c>
      <c r="AY63" s="292" t="s">
        <v>1123</v>
      </c>
      <c r="AZ63" s="293" t="s">
        <v>1115</v>
      </c>
      <c r="BA63" s="838" t="s">
        <v>1116</v>
      </c>
      <c r="BB63" s="280" t="s">
        <v>289</v>
      </c>
      <c r="BC63" s="296">
        <f>BC61*BC62</f>
        <v>0</v>
      </c>
      <c r="BD63" s="281" t="s">
        <v>289</v>
      </c>
      <c r="BF63" s="292" t="s">
        <v>1124</v>
      </c>
      <c r="BG63" s="293" t="s">
        <v>1115</v>
      </c>
      <c r="BH63" s="838" t="s">
        <v>1116</v>
      </c>
      <c r="BI63" s="280" t="s">
        <v>289</v>
      </c>
      <c r="BJ63" s="256">
        <f>BJ61*BJ62</f>
        <v>0</v>
      </c>
      <c r="BK63" s="282" t="s">
        <v>289</v>
      </c>
      <c r="BM63" s="292" t="s">
        <v>1125</v>
      </c>
      <c r="BN63" s="293" t="s">
        <v>1115</v>
      </c>
      <c r="BO63" s="838" t="s">
        <v>1116</v>
      </c>
      <c r="BP63" s="280" t="s">
        <v>289</v>
      </c>
      <c r="BQ63" s="256">
        <f>BQ61*BQ62</f>
        <v>0</v>
      </c>
      <c r="BR63" s="282" t="s">
        <v>289</v>
      </c>
    </row>
    <row r="64" spans="2:70" s="69" customFormat="1" ht="15" customHeight="1">
      <c r="B64" s="78" t="s">
        <v>864</v>
      </c>
      <c r="C64" s="223" t="s">
        <v>1126</v>
      </c>
      <c r="D64" s="788" t="s">
        <v>1127</v>
      </c>
      <c r="E64" s="723">
        <f>E48+E49+E51</f>
        <v>0</v>
      </c>
      <c r="F64" s="723" t="e">
        <f>F63*F53/(F56*F60)</f>
        <v>#DIV/0!</v>
      </c>
      <c r="G64" s="721" t="e">
        <f>0.001*F64*3.6</f>
        <v>#DIV/0!</v>
      </c>
      <c r="I64" s="73" t="s">
        <v>1128</v>
      </c>
      <c r="J64" s="220" t="s">
        <v>1126</v>
      </c>
      <c r="K64" s="998" t="s">
        <v>1127</v>
      </c>
      <c r="L64" s="973">
        <f>L48+L49+L51</f>
        <v>0</v>
      </c>
      <c r="M64" s="527" t="e">
        <f>M63*M53/(M56*M60)</f>
        <v>#DIV/0!</v>
      </c>
      <c r="N64" s="560" t="e">
        <f>0.001*M64*3.6</f>
        <v>#DIV/0!</v>
      </c>
      <c r="P64" s="73" t="s">
        <v>1129</v>
      </c>
      <c r="Q64" s="220" t="s">
        <v>1126</v>
      </c>
      <c r="R64" s="998" t="s">
        <v>1127</v>
      </c>
      <c r="S64" s="973">
        <f>S48+S49+S51</f>
        <v>0</v>
      </c>
      <c r="T64" s="527" t="e">
        <f>T63*T53/(T56*T60)</f>
        <v>#DIV/0!</v>
      </c>
      <c r="U64" s="560" t="e">
        <f>0.001*T64*3.6</f>
        <v>#DIV/0!</v>
      </c>
      <c r="W64" s="73" t="s">
        <v>1130</v>
      </c>
      <c r="X64" s="220" t="s">
        <v>1126</v>
      </c>
      <c r="Y64" s="998" t="s">
        <v>1127</v>
      </c>
      <c r="Z64" s="973">
        <f>Z48+Z49+Z51</f>
        <v>0</v>
      </c>
      <c r="AA64" s="527" t="e">
        <f>AA63*AA53/(AA56*AA60)</f>
        <v>#DIV/0!</v>
      </c>
      <c r="AB64" s="560" t="e">
        <f>0.001*AA64*3.6</f>
        <v>#DIV/0!</v>
      </c>
      <c r="AD64" s="73" t="s">
        <v>1131</v>
      </c>
      <c r="AE64" s="220" t="s">
        <v>1126</v>
      </c>
      <c r="AF64" s="998" t="s">
        <v>1127</v>
      </c>
      <c r="AG64" s="973">
        <f>AG48+AG49+AG51</f>
        <v>0</v>
      </c>
      <c r="AH64" s="527" t="e">
        <f>AH63*AH53/(AH56*AH60)</f>
        <v>#DIV/0!</v>
      </c>
      <c r="AI64" s="560" t="e">
        <f>0.001*AH64*3.6</f>
        <v>#DIV/0!</v>
      </c>
      <c r="AK64" s="73" t="s">
        <v>1132</v>
      </c>
      <c r="AL64" s="220" t="s">
        <v>1126</v>
      </c>
      <c r="AM64" s="998" t="s">
        <v>1127</v>
      </c>
      <c r="AN64" s="973">
        <f>AN48+AN49+AN51</f>
        <v>0</v>
      </c>
      <c r="AO64" s="527" t="e">
        <f>AO63*AO53/(AO56*AO60)</f>
        <v>#DIV/0!</v>
      </c>
      <c r="AP64" s="560" t="e">
        <f>0.001*AO64*3.6</f>
        <v>#DIV/0!</v>
      </c>
      <c r="AR64" s="73" t="s">
        <v>1133</v>
      </c>
      <c r="AS64" s="220" t="s">
        <v>1126</v>
      </c>
      <c r="AT64" s="998" t="s">
        <v>1127</v>
      </c>
      <c r="AU64" s="973">
        <f>AU48+AU49+AU51</f>
        <v>0</v>
      </c>
      <c r="AV64" s="527" t="e">
        <f>AV63*AV53/(AV56*AV60)</f>
        <v>#DIV/0!</v>
      </c>
      <c r="AW64" s="560" t="e">
        <f>0.001*AV64*3.6</f>
        <v>#DIV/0!</v>
      </c>
      <c r="AY64" s="73" t="s">
        <v>1134</v>
      </c>
      <c r="AZ64" s="220" t="s">
        <v>1126</v>
      </c>
      <c r="BA64" s="998" t="s">
        <v>1127</v>
      </c>
      <c r="BB64" s="973">
        <f>BB48+BB49+BB51</f>
        <v>0</v>
      </c>
      <c r="BC64" s="527" t="e">
        <f>BC63*BC53/(BC56*BC60)</f>
        <v>#DIV/0!</v>
      </c>
      <c r="BD64" s="560" t="e">
        <f>0.001*BC64*3.6</f>
        <v>#DIV/0!</v>
      </c>
      <c r="BF64" s="73" t="s">
        <v>1135</v>
      </c>
      <c r="BG64" s="220" t="s">
        <v>1126</v>
      </c>
      <c r="BH64" s="998" t="s">
        <v>1127</v>
      </c>
      <c r="BI64" s="973">
        <f>BI48+BI49+BI51</f>
        <v>0</v>
      </c>
      <c r="BJ64" s="527" t="e">
        <f>BJ63*BJ53/(BJ56*BJ60)</f>
        <v>#DIV/0!</v>
      </c>
      <c r="BK64" s="560" t="e">
        <f>0.001*BJ64*3.6</f>
        <v>#DIV/0!</v>
      </c>
      <c r="BM64" s="73" t="s">
        <v>1136</v>
      </c>
      <c r="BN64" s="220" t="s">
        <v>1126</v>
      </c>
      <c r="BO64" s="998" t="s">
        <v>1127</v>
      </c>
      <c r="BP64" s="973">
        <f>BP48+BP49+BP51</f>
        <v>0</v>
      </c>
      <c r="BQ64" s="527" t="e">
        <f>BQ63*BQ53/(BQ56*BQ60)</f>
        <v>#DIV/0!</v>
      </c>
      <c r="BR64" s="560" t="e">
        <f>0.001*BQ64*3.6</f>
        <v>#DIV/0!</v>
      </c>
    </row>
    <row r="65" spans="2:70" s="69" customFormat="1" ht="15" customHeight="1" thickBot="1">
      <c r="B65" s="232" t="s">
        <v>866</v>
      </c>
      <c r="C65" s="233" t="s">
        <v>1137</v>
      </c>
      <c r="D65" s="332" t="s">
        <v>1138</v>
      </c>
      <c r="E65" s="726">
        <f>E52</f>
        <v>0</v>
      </c>
      <c r="F65" s="726" t="e">
        <f>F63*F54/(F56*F60)</f>
        <v>#DIV/0!</v>
      </c>
      <c r="G65" s="722" t="e">
        <f>0.001*F65*3.6</f>
        <v>#DIV/0!</v>
      </c>
      <c r="I65" s="298" t="s">
        <v>1139</v>
      </c>
      <c r="J65" s="299" t="s">
        <v>1137</v>
      </c>
      <c r="K65" s="999" t="s">
        <v>1138</v>
      </c>
      <c r="L65" s="724">
        <f>L52</f>
        <v>0</v>
      </c>
      <c r="M65" s="724" t="e">
        <f>M63*M54/(M56*M60)</f>
        <v>#DIV/0!</v>
      </c>
      <c r="N65" s="995" t="e">
        <f>0.001*M65*3.6</f>
        <v>#DIV/0!</v>
      </c>
      <c r="P65" s="298" t="s">
        <v>1140</v>
      </c>
      <c r="Q65" s="299" t="s">
        <v>1137</v>
      </c>
      <c r="R65" s="999" t="s">
        <v>1138</v>
      </c>
      <c r="S65" s="724">
        <f>S52</f>
        <v>0</v>
      </c>
      <c r="T65" s="724" t="e">
        <f>T63*T54/(T56*T60)</f>
        <v>#DIV/0!</v>
      </c>
      <c r="U65" s="995" t="e">
        <f>0.001*T65*3.6</f>
        <v>#DIV/0!</v>
      </c>
      <c r="W65" s="298" t="s">
        <v>1141</v>
      </c>
      <c r="X65" s="299" t="s">
        <v>1137</v>
      </c>
      <c r="Y65" s="999" t="s">
        <v>1138</v>
      </c>
      <c r="Z65" s="724">
        <f>Z52</f>
        <v>0</v>
      </c>
      <c r="AA65" s="724" t="e">
        <f>AA63*AA54/(AA56*AA60)</f>
        <v>#DIV/0!</v>
      </c>
      <c r="AB65" s="995" t="e">
        <f>0.001*AA65*3.6</f>
        <v>#DIV/0!</v>
      </c>
      <c r="AD65" s="298" t="s">
        <v>1142</v>
      </c>
      <c r="AE65" s="299" t="s">
        <v>1137</v>
      </c>
      <c r="AF65" s="999" t="s">
        <v>1138</v>
      </c>
      <c r="AG65" s="724">
        <f>AG52</f>
        <v>0</v>
      </c>
      <c r="AH65" s="724" t="e">
        <f>AH63*AH54/(AH56*AH60)</f>
        <v>#DIV/0!</v>
      </c>
      <c r="AI65" s="995" t="e">
        <f>0.001*AH65*3.6</f>
        <v>#DIV/0!</v>
      </c>
      <c r="AK65" s="298" t="s">
        <v>1143</v>
      </c>
      <c r="AL65" s="299" t="s">
        <v>1137</v>
      </c>
      <c r="AM65" s="999" t="s">
        <v>1138</v>
      </c>
      <c r="AN65" s="724">
        <f>AN52</f>
        <v>0</v>
      </c>
      <c r="AO65" s="724" t="e">
        <f>AO63*AO54/(AO56*AO60)</f>
        <v>#DIV/0!</v>
      </c>
      <c r="AP65" s="995" t="e">
        <f>0.001*AO65*3.6</f>
        <v>#DIV/0!</v>
      </c>
      <c r="AR65" s="298" t="s">
        <v>1144</v>
      </c>
      <c r="AS65" s="299" t="s">
        <v>1137</v>
      </c>
      <c r="AT65" s="999" t="s">
        <v>1138</v>
      </c>
      <c r="AU65" s="724">
        <f>AU52</f>
        <v>0</v>
      </c>
      <c r="AV65" s="724" t="e">
        <f>AV63*AV54/(AV56*AV60)</f>
        <v>#DIV/0!</v>
      </c>
      <c r="AW65" s="995" t="e">
        <f>0.001*AV65*3.6</f>
        <v>#DIV/0!</v>
      </c>
      <c r="AY65" s="298" t="s">
        <v>1145</v>
      </c>
      <c r="AZ65" s="299" t="s">
        <v>1137</v>
      </c>
      <c r="BA65" s="999" t="s">
        <v>1138</v>
      </c>
      <c r="BB65" s="724">
        <f>BB52</f>
        <v>0</v>
      </c>
      <c r="BC65" s="724" t="e">
        <f>BC63*BC54/(BC56*BC60)</f>
        <v>#DIV/0!</v>
      </c>
      <c r="BD65" s="995" t="e">
        <f>0.001*BC65*3.6</f>
        <v>#DIV/0!</v>
      </c>
      <c r="BF65" s="298" t="s">
        <v>1146</v>
      </c>
      <c r="BG65" s="299" t="s">
        <v>1137</v>
      </c>
      <c r="BH65" s="999" t="s">
        <v>1138</v>
      </c>
      <c r="BI65" s="724">
        <f>BI52</f>
        <v>0</v>
      </c>
      <c r="BJ65" s="724" t="e">
        <f>BJ63*BJ54/(BJ56*BJ60)</f>
        <v>#DIV/0!</v>
      </c>
      <c r="BK65" s="995" t="e">
        <f>0.001*BJ65*3.6</f>
        <v>#DIV/0!</v>
      </c>
      <c r="BM65" s="298" t="s">
        <v>1147</v>
      </c>
      <c r="BN65" s="299" t="s">
        <v>1137</v>
      </c>
      <c r="BO65" s="999" t="s">
        <v>1138</v>
      </c>
      <c r="BP65" s="724">
        <f>BP52</f>
        <v>0</v>
      </c>
      <c r="BQ65" s="724" t="e">
        <f>BQ63*BQ54/(BQ56*BQ60)</f>
        <v>#DIV/0!</v>
      </c>
      <c r="BR65" s="995" t="e">
        <f>0.001*BQ65*3.6</f>
        <v>#DIV/0!</v>
      </c>
    </row>
    <row r="66" spans="2:70" s="69" customFormat="1" ht="15" customHeight="1" thickBot="1">
      <c r="B66" s="218" t="s">
        <v>868</v>
      </c>
      <c r="C66" s="219" t="s">
        <v>1148</v>
      </c>
      <c r="D66" s="792" t="s">
        <v>1149</v>
      </c>
      <c r="E66" s="727">
        <f>SUM(E64:E65)</f>
        <v>0</v>
      </c>
      <c r="F66" s="727" t="e">
        <f>SUM(F64:F65)</f>
        <v>#DIV/0!</v>
      </c>
      <c r="G66" s="857" t="e">
        <f>SUM(G64:G65)</f>
        <v>#DIV/0!</v>
      </c>
      <c r="I66" s="218" t="s">
        <v>1150</v>
      </c>
      <c r="J66" s="219" t="s">
        <v>1148</v>
      </c>
      <c r="K66" s="794" t="s">
        <v>1149</v>
      </c>
      <c r="L66" s="727">
        <f>SUM(L64:L65)</f>
        <v>0</v>
      </c>
      <c r="M66" s="727" t="e">
        <f>SUM(M64:M65)</f>
        <v>#DIV/0!</v>
      </c>
      <c r="N66" s="857" t="e">
        <f>SUM(N64:N65)</f>
        <v>#DIV/0!</v>
      </c>
      <c r="P66" s="218" t="s">
        <v>1151</v>
      </c>
      <c r="Q66" s="219" t="s">
        <v>1148</v>
      </c>
      <c r="R66" s="794" t="s">
        <v>1149</v>
      </c>
      <c r="S66" s="727">
        <f>SUM(S64:S65)</f>
        <v>0</v>
      </c>
      <c r="T66" s="727" t="e">
        <f>SUM(T64:T65)</f>
        <v>#DIV/0!</v>
      </c>
      <c r="U66" s="857" t="e">
        <f>SUM(U64:U65)</f>
        <v>#DIV/0!</v>
      </c>
      <c r="W66" s="218" t="s">
        <v>1152</v>
      </c>
      <c r="X66" s="219" t="s">
        <v>1148</v>
      </c>
      <c r="Y66" s="794" t="s">
        <v>1149</v>
      </c>
      <c r="Z66" s="727">
        <f>SUM(Z64:Z65)</f>
        <v>0</v>
      </c>
      <c r="AA66" s="727" t="e">
        <f>SUM(AA64:AA65)</f>
        <v>#DIV/0!</v>
      </c>
      <c r="AB66" s="857" t="e">
        <f>SUM(AB64:AB65)</f>
        <v>#DIV/0!</v>
      </c>
      <c r="AD66" s="218" t="s">
        <v>1153</v>
      </c>
      <c r="AE66" s="219" t="s">
        <v>1148</v>
      </c>
      <c r="AF66" s="794" t="s">
        <v>1149</v>
      </c>
      <c r="AG66" s="727">
        <f>SUM(AG64:AG65)</f>
        <v>0</v>
      </c>
      <c r="AH66" s="727" t="e">
        <f>SUM(AH64:AH65)</f>
        <v>#DIV/0!</v>
      </c>
      <c r="AI66" s="857" t="e">
        <f>SUM(AI64:AI65)</f>
        <v>#DIV/0!</v>
      </c>
      <c r="AK66" s="218" t="s">
        <v>1154</v>
      </c>
      <c r="AL66" s="219" t="s">
        <v>1148</v>
      </c>
      <c r="AM66" s="794" t="s">
        <v>1149</v>
      </c>
      <c r="AN66" s="727">
        <f>SUM(AN64:AN65)</f>
        <v>0</v>
      </c>
      <c r="AO66" s="727" t="e">
        <f>SUM(AO64:AO65)</f>
        <v>#DIV/0!</v>
      </c>
      <c r="AP66" s="857" t="e">
        <f>SUM(AP64:AP65)</f>
        <v>#DIV/0!</v>
      </c>
      <c r="AR66" s="218" t="s">
        <v>1155</v>
      </c>
      <c r="AS66" s="219" t="s">
        <v>1156</v>
      </c>
      <c r="AT66" s="794" t="s">
        <v>1149</v>
      </c>
      <c r="AU66" s="727">
        <f>SUM(AU64:AU65)</f>
        <v>0</v>
      </c>
      <c r="AV66" s="727" t="e">
        <f>SUM(AV64:AV65)</f>
        <v>#DIV/0!</v>
      </c>
      <c r="AW66" s="857" t="e">
        <f>SUM(AW64:AW65)</f>
        <v>#DIV/0!</v>
      </c>
      <c r="AY66" s="218" t="s">
        <v>1157</v>
      </c>
      <c r="AZ66" s="219" t="s">
        <v>1156</v>
      </c>
      <c r="BA66" s="794" t="s">
        <v>1149</v>
      </c>
      <c r="BB66" s="727">
        <f>SUM(BB64:BB65)</f>
        <v>0</v>
      </c>
      <c r="BC66" s="727" t="e">
        <f>SUM(BC64:BC65)</f>
        <v>#DIV/0!</v>
      </c>
      <c r="BD66" s="857" t="e">
        <f>SUM(BD64:BD65)</f>
        <v>#DIV/0!</v>
      </c>
      <c r="BF66" s="218" t="s">
        <v>1158</v>
      </c>
      <c r="BG66" s="219" t="s">
        <v>1156</v>
      </c>
      <c r="BH66" s="794" t="s">
        <v>1149</v>
      </c>
      <c r="BI66" s="727">
        <f>SUM(BI64:BI65)</f>
        <v>0</v>
      </c>
      <c r="BJ66" s="727" t="e">
        <f>SUM(BJ64:BJ65)</f>
        <v>#DIV/0!</v>
      </c>
      <c r="BK66" s="857" t="e">
        <f>SUM(BK64:BK65)</f>
        <v>#DIV/0!</v>
      </c>
      <c r="BM66" s="218" t="s">
        <v>1159</v>
      </c>
      <c r="BN66" s="219" t="s">
        <v>1156</v>
      </c>
      <c r="BO66" s="794" t="s">
        <v>1149</v>
      </c>
      <c r="BP66" s="727">
        <f>SUM(BP64:BP65)</f>
        <v>0</v>
      </c>
      <c r="BQ66" s="727" t="e">
        <f>SUM(BQ64:BQ65)</f>
        <v>#DIV/0!</v>
      </c>
      <c r="BR66" s="857" t="e">
        <f>SUM(BR64:BR65)</f>
        <v>#DIV/0!</v>
      </c>
    </row>
    <row r="67" spans="2:70" s="69" customFormat="1" ht="15" customHeight="1">
      <c r="B67" s="78" t="s">
        <v>1160</v>
      </c>
      <c r="C67" s="223" t="s">
        <v>1161</v>
      </c>
      <c r="D67" s="653" t="s">
        <v>482</v>
      </c>
      <c r="E67" s="264" t="s">
        <v>289</v>
      </c>
      <c r="F67" s="264"/>
      <c r="G67" s="721">
        <f>0.001*F67*3.6</f>
        <v>0</v>
      </c>
      <c r="I67" s="207" t="s">
        <v>1162</v>
      </c>
      <c r="J67" s="220" t="s">
        <v>1161</v>
      </c>
      <c r="K67" s="484" t="s">
        <v>482</v>
      </c>
      <c r="L67" s="242" t="s">
        <v>289</v>
      </c>
      <c r="M67" s="262"/>
      <c r="N67" s="560">
        <f>0.001*M67*3.6</f>
        <v>0</v>
      </c>
      <c r="P67" s="207" t="s">
        <v>1163</v>
      </c>
      <c r="Q67" s="220" t="s">
        <v>1161</v>
      </c>
      <c r="R67" s="484" t="s">
        <v>482</v>
      </c>
      <c r="S67" s="242" t="s">
        <v>289</v>
      </c>
      <c r="T67" s="262"/>
      <c r="U67" s="560">
        <f>0.001*T67*3.6</f>
        <v>0</v>
      </c>
      <c r="W67" s="207" t="s">
        <v>1164</v>
      </c>
      <c r="X67" s="220" t="s">
        <v>1161</v>
      </c>
      <c r="Y67" s="484" t="s">
        <v>482</v>
      </c>
      <c r="Z67" s="242" t="s">
        <v>289</v>
      </c>
      <c r="AA67" s="262"/>
      <c r="AB67" s="560">
        <f>0.001*AA67*3.6</f>
        <v>0</v>
      </c>
      <c r="AD67" s="207" t="s">
        <v>1165</v>
      </c>
      <c r="AE67" s="220" t="s">
        <v>1161</v>
      </c>
      <c r="AF67" s="484" t="s">
        <v>482</v>
      </c>
      <c r="AG67" s="242" t="s">
        <v>289</v>
      </c>
      <c r="AH67" s="262"/>
      <c r="AI67" s="560">
        <f>0.001*AH67*3.6</f>
        <v>0</v>
      </c>
      <c r="AK67" s="207" t="s">
        <v>1166</v>
      </c>
      <c r="AL67" s="220" t="s">
        <v>1161</v>
      </c>
      <c r="AM67" s="484" t="s">
        <v>482</v>
      </c>
      <c r="AN67" s="242" t="s">
        <v>289</v>
      </c>
      <c r="AO67" s="262"/>
      <c r="AP67" s="560">
        <f>0.001*AO67*3.6</f>
        <v>0</v>
      </c>
      <c r="AR67" s="207" t="s">
        <v>1167</v>
      </c>
      <c r="AS67" s="220" t="s">
        <v>1161</v>
      </c>
      <c r="AT67" s="484" t="s">
        <v>482</v>
      </c>
      <c r="AU67" s="242" t="s">
        <v>289</v>
      </c>
      <c r="AV67" s="262"/>
      <c r="AW67" s="560">
        <f>0.001*AV67*3.6</f>
        <v>0</v>
      </c>
      <c r="AY67" s="207" t="s">
        <v>1168</v>
      </c>
      <c r="AZ67" s="220" t="s">
        <v>1161</v>
      </c>
      <c r="BA67" s="484" t="s">
        <v>482</v>
      </c>
      <c r="BB67" s="242" t="s">
        <v>289</v>
      </c>
      <c r="BC67" s="262"/>
      <c r="BD67" s="560">
        <f>0.001*BC67*3.6</f>
        <v>0</v>
      </c>
      <c r="BF67" s="207" t="s">
        <v>1169</v>
      </c>
      <c r="BG67" s="220" t="s">
        <v>1161</v>
      </c>
      <c r="BH67" s="484" t="s">
        <v>482</v>
      </c>
      <c r="BI67" s="242" t="s">
        <v>289</v>
      </c>
      <c r="BJ67" s="265">
        <f>BC67</f>
        <v>0</v>
      </c>
      <c r="BK67" s="560">
        <f>0.001*BJ67*3.6</f>
        <v>0</v>
      </c>
      <c r="BM67" s="207" t="s">
        <v>1170</v>
      </c>
      <c r="BN67" s="220" t="s">
        <v>1161</v>
      </c>
      <c r="BO67" s="484" t="s">
        <v>482</v>
      </c>
      <c r="BP67" s="242" t="s">
        <v>289</v>
      </c>
      <c r="BQ67" s="265">
        <f>BJ67</f>
        <v>0</v>
      </c>
      <c r="BR67" s="560">
        <f>0.001*BQ67*3.6</f>
        <v>0</v>
      </c>
    </row>
    <row r="68" spans="2:70" s="69" customFormat="1" ht="15" customHeight="1" thickBot="1">
      <c r="B68" s="232" t="s">
        <v>1171</v>
      </c>
      <c r="C68" s="233" t="s">
        <v>1172</v>
      </c>
      <c r="D68" s="839" t="s">
        <v>493</v>
      </c>
      <c r="E68" s="234" t="s">
        <v>289</v>
      </c>
      <c r="F68" s="234"/>
      <c r="G68" s="722">
        <f>0.001*F68*3.6</f>
        <v>0</v>
      </c>
      <c r="I68" s="232" t="s">
        <v>1173</v>
      </c>
      <c r="J68" s="302" t="s">
        <v>1172</v>
      </c>
      <c r="K68" s="652" t="s">
        <v>493</v>
      </c>
      <c r="L68" s="234" t="s">
        <v>289</v>
      </c>
      <c r="M68" s="264"/>
      <c r="N68" s="722">
        <f>0.001*M68*3.6</f>
        <v>0</v>
      </c>
      <c r="P68" s="232" t="s">
        <v>1174</v>
      </c>
      <c r="Q68" s="302" t="s">
        <v>1172</v>
      </c>
      <c r="R68" s="652" t="s">
        <v>493</v>
      </c>
      <c r="S68" s="234" t="s">
        <v>289</v>
      </c>
      <c r="T68" s="264"/>
      <c r="U68" s="722">
        <f>0.001*T68*3.6</f>
        <v>0</v>
      </c>
      <c r="W68" s="232" t="s">
        <v>1175</v>
      </c>
      <c r="X68" s="302" t="s">
        <v>1172</v>
      </c>
      <c r="Y68" s="652" t="s">
        <v>493</v>
      </c>
      <c r="Z68" s="234" t="s">
        <v>289</v>
      </c>
      <c r="AA68" s="264"/>
      <c r="AB68" s="722">
        <f>0.001*AA68*3.6</f>
        <v>0</v>
      </c>
      <c r="AD68" s="232" t="s">
        <v>1176</v>
      </c>
      <c r="AE68" s="302" t="s">
        <v>1172</v>
      </c>
      <c r="AF68" s="652" t="s">
        <v>493</v>
      </c>
      <c r="AG68" s="234" t="s">
        <v>289</v>
      </c>
      <c r="AH68" s="264"/>
      <c r="AI68" s="722">
        <f>0.001*AH68*3.6</f>
        <v>0</v>
      </c>
      <c r="AK68" s="232" t="s">
        <v>1177</v>
      </c>
      <c r="AL68" s="302" t="s">
        <v>1172</v>
      </c>
      <c r="AM68" s="652" t="s">
        <v>493</v>
      </c>
      <c r="AN68" s="234" t="s">
        <v>289</v>
      </c>
      <c r="AO68" s="264"/>
      <c r="AP68" s="722">
        <f>0.001*AO68*3.6</f>
        <v>0</v>
      </c>
      <c r="AR68" s="232" t="s">
        <v>1178</v>
      </c>
      <c r="AS68" s="302" t="s">
        <v>1172</v>
      </c>
      <c r="AT68" s="652" t="s">
        <v>493</v>
      </c>
      <c r="AU68" s="234" t="s">
        <v>289</v>
      </c>
      <c r="AV68" s="264"/>
      <c r="AW68" s="722">
        <f>0.001*AV68*3.6</f>
        <v>0</v>
      </c>
      <c r="AY68" s="232" t="s">
        <v>1179</v>
      </c>
      <c r="AZ68" s="302" t="s">
        <v>1172</v>
      </c>
      <c r="BA68" s="652" t="s">
        <v>493</v>
      </c>
      <c r="BB68" s="234" t="s">
        <v>289</v>
      </c>
      <c r="BC68" s="264"/>
      <c r="BD68" s="722">
        <f>0.001*BC68*3.6</f>
        <v>0</v>
      </c>
      <c r="BF68" s="232" t="s">
        <v>1180</v>
      </c>
      <c r="BG68" s="302" t="s">
        <v>1172</v>
      </c>
      <c r="BH68" s="652" t="s">
        <v>493</v>
      </c>
      <c r="BI68" s="234" t="s">
        <v>289</v>
      </c>
      <c r="BJ68" s="524">
        <f>BC68</f>
        <v>0</v>
      </c>
      <c r="BK68" s="722">
        <f>0.001*BJ68*3.6</f>
        <v>0</v>
      </c>
      <c r="BM68" s="232" t="s">
        <v>1181</v>
      </c>
      <c r="BN68" s="302" t="s">
        <v>1172</v>
      </c>
      <c r="BO68" s="652" t="s">
        <v>493</v>
      </c>
      <c r="BP68" s="234" t="s">
        <v>289</v>
      </c>
      <c r="BQ68" s="524">
        <f>BJ68</f>
        <v>0</v>
      </c>
      <c r="BR68" s="722">
        <f>0.001*BQ68*3.6</f>
        <v>0</v>
      </c>
    </row>
    <row r="69" spans="2:70" s="69" customFormat="1" ht="15" customHeight="1" thickBot="1">
      <c r="B69" s="218" t="s">
        <v>1182</v>
      </c>
      <c r="C69" s="219" t="s">
        <v>1183</v>
      </c>
      <c r="D69" s="453" t="s">
        <v>1184</v>
      </c>
      <c r="E69" s="598" t="s">
        <v>289</v>
      </c>
      <c r="F69" s="858">
        <f>F67+F68</f>
        <v>0</v>
      </c>
      <c r="G69" s="859">
        <f>G67+G68</f>
        <v>0</v>
      </c>
      <c r="I69" s="218" t="s">
        <v>1185</v>
      </c>
      <c r="J69" s="219" t="s">
        <v>1183</v>
      </c>
      <c r="K69" s="453" t="s">
        <v>1184</v>
      </c>
      <c r="L69" s="598" t="s">
        <v>289</v>
      </c>
      <c r="M69" s="858">
        <f>M67+M68</f>
        <v>0</v>
      </c>
      <c r="N69" s="859">
        <f>N67+N68</f>
        <v>0</v>
      </c>
      <c r="P69" s="218" t="s">
        <v>1186</v>
      </c>
      <c r="Q69" s="219" t="s">
        <v>1183</v>
      </c>
      <c r="R69" s="453" t="s">
        <v>1184</v>
      </c>
      <c r="S69" s="598" t="s">
        <v>289</v>
      </c>
      <c r="T69" s="858">
        <f>T67+T68</f>
        <v>0</v>
      </c>
      <c r="U69" s="859">
        <f>U67+U68</f>
        <v>0</v>
      </c>
      <c r="W69" s="218" t="s">
        <v>1187</v>
      </c>
      <c r="X69" s="219" t="s">
        <v>1183</v>
      </c>
      <c r="Y69" s="453" t="s">
        <v>1184</v>
      </c>
      <c r="Z69" s="598" t="s">
        <v>289</v>
      </c>
      <c r="AA69" s="858">
        <f>AA67+AA68</f>
        <v>0</v>
      </c>
      <c r="AB69" s="859">
        <f>AB67+AB68</f>
        <v>0</v>
      </c>
      <c r="AD69" s="218" t="s">
        <v>1188</v>
      </c>
      <c r="AE69" s="219" t="s">
        <v>1183</v>
      </c>
      <c r="AF69" s="453" t="s">
        <v>1184</v>
      </c>
      <c r="AG69" s="598" t="s">
        <v>289</v>
      </c>
      <c r="AH69" s="858">
        <f>AH67+AH68</f>
        <v>0</v>
      </c>
      <c r="AI69" s="859">
        <f>AI67+AI68</f>
        <v>0</v>
      </c>
      <c r="AK69" s="218" t="s">
        <v>1189</v>
      </c>
      <c r="AL69" s="219" t="s">
        <v>1183</v>
      </c>
      <c r="AM69" s="453" t="s">
        <v>1184</v>
      </c>
      <c r="AN69" s="598" t="s">
        <v>289</v>
      </c>
      <c r="AO69" s="858">
        <f>AO67+AO68</f>
        <v>0</v>
      </c>
      <c r="AP69" s="859">
        <f>AP67+AP68</f>
        <v>0</v>
      </c>
      <c r="AR69" s="218" t="s">
        <v>1190</v>
      </c>
      <c r="AS69" s="219" t="s">
        <v>1183</v>
      </c>
      <c r="AT69" s="453" t="s">
        <v>1184</v>
      </c>
      <c r="AU69" s="598" t="s">
        <v>289</v>
      </c>
      <c r="AV69" s="858">
        <f>AV67+AV68</f>
        <v>0</v>
      </c>
      <c r="AW69" s="859">
        <f>AW67+AW68</f>
        <v>0</v>
      </c>
      <c r="AY69" s="218" t="s">
        <v>1191</v>
      </c>
      <c r="AZ69" s="219" t="s">
        <v>1183</v>
      </c>
      <c r="BA69" s="453" t="s">
        <v>1184</v>
      </c>
      <c r="BB69" s="598" t="s">
        <v>289</v>
      </c>
      <c r="BC69" s="858">
        <f>BC67+BC68</f>
        <v>0</v>
      </c>
      <c r="BD69" s="859">
        <f>BD67+BD68</f>
        <v>0</v>
      </c>
      <c r="BF69" s="218" t="s">
        <v>1192</v>
      </c>
      <c r="BG69" s="219" t="s">
        <v>1183</v>
      </c>
      <c r="BH69" s="453" t="s">
        <v>1184</v>
      </c>
      <c r="BI69" s="598" t="s">
        <v>289</v>
      </c>
      <c r="BJ69" s="858">
        <f>BJ67+BJ68</f>
        <v>0</v>
      </c>
      <c r="BK69" s="859">
        <f>BK67+BK68</f>
        <v>0</v>
      </c>
      <c r="BM69" s="218" t="s">
        <v>1193</v>
      </c>
      <c r="BN69" s="219" t="s">
        <v>1183</v>
      </c>
      <c r="BO69" s="453" t="s">
        <v>1184</v>
      </c>
      <c r="BP69" s="598" t="s">
        <v>289</v>
      </c>
      <c r="BQ69" s="858">
        <f>BQ67+BQ68</f>
        <v>0</v>
      </c>
      <c r="BR69" s="859">
        <f>BR67+BR68</f>
        <v>0</v>
      </c>
    </row>
    <row r="70" spans="2:70" s="69" customFormat="1" ht="15" customHeight="1" thickBot="1"/>
    <row r="71" spans="2:70" s="69" customFormat="1" ht="15" customHeight="1">
      <c r="B71" s="1611" t="s">
        <v>99</v>
      </c>
      <c r="C71" s="2179" t="s">
        <v>1194</v>
      </c>
      <c r="D71" s="77" t="s">
        <v>1195</v>
      </c>
      <c r="E71" s="77" t="s">
        <v>1196</v>
      </c>
      <c r="F71" s="77" t="s">
        <v>582</v>
      </c>
      <c r="G71" s="76" t="s">
        <v>584</v>
      </c>
      <c r="I71" s="1611" t="s">
        <v>99</v>
      </c>
      <c r="J71" s="2179" t="s">
        <v>1194</v>
      </c>
      <c r="K71" s="77" t="s">
        <v>1195</v>
      </c>
      <c r="L71" s="77" t="s">
        <v>1196</v>
      </c>
      <c r="M71" s="77" t="s">
        <v>582</v>
      </c>
      <c r="N71" s="76" t="s">
        <v>584</v>
      </c>
      <c r="P71" s="1611" t="s">
        <v>99</v>
      </c>
      <c r="Q71" s="2179" t="s">
        <v>1194</v>
      </c>
      <c r="R71" s="77" t="s">
        <v>1195</v>
      </c>
      <c r="S71" s="77" t="s">
        <v>1196</v>
      </c>
      <c r="T71" s="77" t="s">
        <v>582</v>
      </c>
      <c r="U71" s="76" t="s">
        <v>584</v>
      </c>
      <c r="W71" s="1611" t="s">
        <v>99</v>
      </c>
      <c r="X71" s="2179" t="s">
        <v>1194</v>
      </c>
      <c r="Y71" s="77" t="s">
        <v>1195</v>
      </c>
      <c r="Z71" s="77" t="s">
        <v>1196</v>
      </c>
      <c r="AA71" s="77" t="s">
        <v>582</v>
      </c>
      <c r="AB71" s="76" t="s">
        <v>584</v>
      </c>
      <c r="AD71" s="1611" t="s">
        <v>99</v>
      </c>
      <c r="AE71" s="2179" t="s">
        <v>1194</v>
      </c>
      <c r="AF71" s="77" t="s">
        <v>1195</v>
      </c>
      <c r="AG71" s="77" t="s">
        <v>1196</v>
      </c>
      <c r="AH71" s="77" t="s">
        <v>582</v>
      </c>
      <c r="AI71" s="76" t="s">
        <v>584</v>
      </c>
      <c r="AK71" s="1611" t="s">
        <v>99</v>
      </c>
      <c r="AL71" s="2179" t="s">
        <v>1194</v>
      </c>
      <c r="AM71" s="77" t="s">
        <v>1195</v>
      </c>
      <c r="AN71" s="77" t="s">
        <v>1196</v>
      </c>
      <c r="AO71" s="77" t="s">
        <v>582</v>
      </c>
      <c r="AP71" s="76" t="s">
        <v>584</v>
      </c>
      <c r="AR71" s="1611" t="s">
        <v>99</v>
      </c>
      <c r="AS71" s="2179" t="s">
        <v>1194</v>
      </c>
      <c r="AT71" s="77" t="s">
        <v>1195</v>
      </c>
      <c r="AU71" s="77" t="s">
        <v>1196</v>
      </c>
      <c r="AV71" s="77" t="s">
        <v>582</v>
      </c>
      <c r="AW71" s="76" t="s">
        <v>584</v>
      </c>
      <c r="AY71" s="1611" t="s">
        <v>99</v>
      </c>
      <c r="AZ71" s="2179" t="s">
        <v>1194</v>
      </c>
      <c r="BA71" s="77" t="s">
        <v>1195</v>
      </c>
      <c r="BB71" s="77" t="s">
        <v>1196</v>
      </c>
      <c r="BC71" s="77" t="s">
        <v>582</v>
      </c>
      <c r="BD71" s="76" t="s">
        <v>584</v>
      </c>
      <c r="BF71" s="1611" t="s">
        <v>99</v>
      </c>
      <c r="BG71" s="2179" t="s">
        <v>1194</v>
      </c>
      <c r="BH71" s="77" t="s">
        <v>1195</v>
      </c>
      <c r="BI71" s="77" t="s">
        <v>1196</v>
      </c>
      <c r="BJ71" s="77" t="s">
        <v>582</v>
      </c>
      <c r="BK71" s="76" t="s">
        <v>584</v>
      </c>
      <c r="BM71" s="1611" t="s">
        <v>99</v>
      </c>
      <c r="BN71" s="2179" t="s">
        <v>1194</v>
      </c>
      <c r="BO71" s="77" t="s">
        <v>1195</v>
      </c>
      <c r="BP71" s="77" t="s">
        <v>1196</v>
      </c>
      <c r="BQ71" s="77" t="s">
        <v>582</v>
      </c>
      <c r="BR71" s="76" t="s">
        <v>584</v>
      </c>
    </row>
    <row r="72" spans="2:70" s="69" customFormat="1" ht="15" customHeight="1" thickBot="1">
      <c r="B72" s="1612"/>
      <c r="C72" s="2180"/>
      <c r="D72" s="873" t="s">
        <v>119</v>
      </c>
      <c r="E72" s="873" t="s">
        <v>257</v>
      </c>
      <c r="F72" s="873" t="s">
        <v>302</v>
      </c>
      <c r="G72" s="874" t="s">
        <v>302</v>
      </c>
      <c r="I72" s="1612"/>
      <c r="J72" s="2180"/>
      <c r="K72" s="873" t="s">
        <v>119</v>
      </c>
      <c r="L72" s="873" t="s">
        <v>257</v>
      </c>
      <c r="M72" s="873" t="s">
        <v>302</v>
      </c>
      <c r="N72" s="874" t="s">
        <v>302</v>
      </c>
      <c r="P72" s="1612"/>
      <c r="Q72" s="2180"/>
      <c r="R72" s="873" t="s">
        <v>119</v>
      </c>
      <c r="S72" s="873" t="s">
        <v>257</v>
      </c>
      <c r="T72" s="873" t="s">
        <v>302</v>
      </c>
      <c r="U72" s="874" t="s">
        <v>302</v>
      </c>
      <c r="W72" s="1612"/>
      <c r="X72" s="2180"/>
      <c r="Y72" s="873" t="s">
        <v>119</v>
      </c>
      <c r="Z72" s="873" t="s">
        <v>257</v>
      </c>
      <c r="AA72" s="873" t="s">
        <v>302</v>
      </c>
      <c r="AB72" s="874" t="s">
        <v>302</v>
      </c>
      <c r="AD72" s="1612"/>
      <c r="AE72" s="2180"/>
      <c r="AF72" s="873" t="s">
        <v>119</v>
      </c>
      <c r="AG72" s="873" t="s">
        <v>257</v>
      </c>
      <c r="AH72" s="873" t="s">
        <v>302</v>
      </c>
      <c r="AI72" s="874" t="s">
        <v>302</v>
      </c>
      <c r="AK72" s="1612"/>
      <c r="AL72" s="2180"/>
      <c r="AM72" s="873" t="s">
        <v>119</v>
      </c>
      <c r="AN72" s="873" t="s">
        <v>257</v>
      </c>
      <c r="AO72" s="873" t="s">
        <v>302</v>
      </c>
      <c r="AP72" s="874" t="s">
        <v>302</v>
      </c>
      <c r="AR72" s="1612"/>
      <c r="AS72" s="2180"/>
      <c r="AT72" s="873" t="s">
        <v>119</v>
      </c>
      <c r="AU72" s="873" t="s">
        <v>257</v>
      </c>
      <c r="AV72" s="873" t="s">
        <v>302</v>
      </c>
      <c r="AW72" s="874" t="s">
        <v>302</v>
      </c>
      <c r="AY72" s="1612"/>
      <c r="AZ72" s="2180"/>
      <c r="BA72" s="873" t="s">
        <v>119</v>
      </c>
      <c r="BB72" s="873" t="s">
        <v>257</v>
      </c>
      <c r="BC72" s="873" t="s">
        <v>302</v>
      </c>
      <c r="BD72" s="874" t="s">
        <v>302</v>
      </c>
      <c r="BF72" s="1612"/>
      <c r="BG72" s="2180"/>
      <c r="BH72" s="873" t="s">
        <v>119</v>
      </c>
      <c r="BI72" s="873" t="s">
        <v>257</v>
      </c>
      <c r="BJ72" s="873" t="s">
        <v>302</v>
      </c>
      <c r="BK72" s="874" t="s">
        <v>302</v>
      </c>
      <c r="BM72" s="1612"/>
      <c r="BN72" s="2180"/>
      <c r="BO72" s="873" t="s">
        <v>119</v>
      </c>
      <c r="BP72" s="873" t="s">
        <v>257</v>
      </c>
      <c r="BQ72" s="873" t="s">
        <v>302</v>
      </c>
      <c r="BR72" s="874" t="s">
        <v>302</v>
      </c>
    </row>
    <row r="73" spans="2:70" s="69" customFormat="1" ht="15" customHeight="1">
      <c r="B73" s="207" t="s">
        <v>837</v>
      </c>
      <c r="C73" s="220" t="s">
        <v>1197</v>
      </c>
      <c r="D73" s="260">
        <v>100</v>
      </c>
      <c r="E73" s="265">
        <f>0.01*E53*D73</f>
        <v>0</v>
      </c>
      <c r="F73" s="265" t="s">
        <v>289</v>
      </c>
      <c r="G73" s="862" t="s">
        <v>289</v>
      </c>
      <c r="I73" s="207" t="s">
        <v>205</v>
      </c>
      <c r="J73" s="220" t="s">
        <v>1197</v>
      </c>
      <c r="K73" s="265">
        <f>D73</f>
        <v>100</v>
      </c>
      <c r="L73" s="265">
        <f>0.01*L53*K73</f>
        <v>0</v>
      </c>
      <c r="M73" s="265" t="s">
        <v>289</v>
      </c>
      <c r="N73" s="862" t="s">
        <v>289</v>
      </c>
      <c r="P73" s="207" t="s">
        <v>210</v>
      </c>
      <c r="Q73" s="220" t="s">
        <v>1197</v>
      </c>
      <c r="R73" s="260">
        <f>K73</f>
        <v>100</v>
      </c>
      <c r="S73" s="265">
        <f>0.01*S53*R73</f>
        <v>0</v>
      </c>
      <c r="T73" s="265" t="s">
        <v>289</v>
      </c>
      <c r="U73" s="862" t="s">
        <v>289</v>
      </c>
      <c r="W73" s="207" t="s">
        <v>926</v>
      </c>
      <c r="X73" s="220" t="s">
        <v>1197</v>
      </c>
      <c r="Y73" s="260">
        <f>R73</f>
        <v>100</v>
      </c>
      <c r="Z73" s="265">
        <f>0.01*Z53*Y73</f>
        <v>0</v>
      </c>
      <c r="AA73" s="265" t="s">
        <v>289</v>
      </c>
      <c r="AB73" s="862" t="s">
        <v>289</v>
      </c>
      <c r="AD73" s="207" t="s">
        <v>927</v>
      </c>
      <c r="AE73" s="220" t="s">
        <v>1197</v>
      </c>
      <c r="AF73" s="260">
        <f>Y73</f>
        <v>100</v>
      </c>
      <c r="AG73" s="265">
        <f>0.01*AG53*AF73</f>
        <v>0</v>
      </c>
      <c r="AH73" s="265" t="s">
        <v>289</v>
      </c>
      <c r="AI73" s="862" t="s">
        <v>289</v>
      </c>
      <c r="AK73" s="207" t="s">
        <v>351</v>
      </c>
      <c r="AL73" s="220" t="s">
        <v>1197</v>
      </c>
      <c r="AM73" s="260">
        <f>AF73</f>
        <v>100</v>
      </c>
      <c r="AN73" s="265">
        <f>0.01*AN53*AM73</f>
        <v>0</v>
      </c>
      <c r="AO73" s="265" t="s">
        <v>289</v>
      </c>
      <c r="AP73" s="862" t="s">
        <v>289</v>
      </c>
      <c r="AR73" s="207" t="s">
        <v>928</v>
      </c>
      <c r="AS73" s="220" t="s">
        <v>1197</v>
      </c>
      <c r="AT73" s="260">
        <f>AM73</f>
        <v>100</v>
      </c>
      <c r="AU73" s="265">
        <f>0.01*AU53*AT73</f>
        <v>0</v>
      </c>
      <c r="AV73" s="265" t="s">
        <v>289</v>
      </c>
      <c r="AW73" s="862" t="s">
        <v>289</v>
      </c>
      <c r="AY73" s="207" t="s">
        <v>929</v>
      </c>
      <c r="AZ73" s="220" t="s">
        <v>1197</v>
      </c>
      <c r="BA73" s="260"/>
      <c r="BB73" s="265">
        <f>0.01*BB53*BA73</f>
        <v>0</v>
      </c>
      <c r="BC73" s="265" t="s">
        <v>289</v>
      </c>
      <c r="BD73" s="862" t="s">
        <v>289</v>
      </c>
      <c r="BF73" s="207" t="s">
        <v>930</v>
      </c>
      <c r="BG73" s="220" t="s">
        <v>1197</v>
      </c>
      <c r="BH73" s="1520">
        <f>BA73</f>
        <v>0</v>
      </c>
      <c r="BI73" s="265">
        <f>0.01*BI53*BH73</f>
        <v>0</v>
      </c>
      <c r="BJ73" s="265" t="s">
        <v>289</v>
      </c>
      <c r="BK73" s="862" t="s">
        <v>289</v>
      </c>
      <c r="BM73" s="207" t="s">
        <v>931</v>
      </c>
      <c r="BN73" s="220" t="s">
        <v>1197</v>
      </c>
      <c r="BO73" s="265"/>
      <c r="BP73" s="265">
        <f>0.01*BP53*BO73</f>
        <v>0</v>
      </c>
      <c r="BQ73" s="265" t="s">
        <v>289</v>
      </c>
      <c r="BR73" s="862" t="s">
        <v>289</v>
      </c>
    </row>
    <row r="74" spans="2:70" s="69" customFormat="1" ht="15" customHeight="1">
      <c r="B74" s="81" t="s">
        <v>839</v>
      </c>
      <c r="C74" s="95" t="s">
        <v>1198</v>
      </c>
      <c r="D74" s="82">
        <v>100</v>
      </c>
      <c r="E74" s="319">
        <f>0.01*E54*D74</f>
        <v>0</v>
      </c>
      <c r="F74" s="319" t="s">
        <v>289</v>
      </c>
      <c r="G74" s="155" t="s">
        <v>289</v>
      </c>
      <c r="I74" s="81" t="s">
        <v>206</v>
      </c>
      <c r="J74" s="95" t="s">
        <v>1198</v>
      </c>
      <c r="K74" s="319">
        <f>D74</f>
        <v>100</v>
      </c>
      <c r="L74" s="319">
        <f>0.01*L54*K74</f>
        <v>0</v>
      </c>
      <c r="M74" s="319" t="s">
        <v>289</v>
      </c>
      <c r="N74" s="155" t="s">
        <v>289</v>
      </c>
      <c r="P74" s="81" t="s">
        <v>212</v>
      </c>
      <c r="Q74" s="95" t="s">
        <v>1198</v>
      </c>
      <c r="R74" s="82">
        <f>K74</f>
        <v>100</v>
      </c>
      <c r="S74" s="319">
        <f>0.01*S54*R74</f>
        <v>0</v>
      </c>
      <c r="T74" s="319" t="s">
        <v>289</v>
      </c>
      <c r="U74" s="155" t="s">
        <v>289</v>
      </c>
      <c r="W74" s="81" t="s">
        <v>933</v>
      </c>
      <c r="X74" s="95" t="s">
        <v>1198</v>
      </c>
      <c r="Y74" s="82">
        <f>R74</f>
        <v>100</v>
      </c>
      <c r="Z74" s="319">
        <f>0.01*Z54*Y74</f>
        <v>0</v>
      </c>
      <c r="AA74" s="319" t="s">
        <v>289</v>
      </c>
      <c r="AB74" s="155" t="s">
        <v>289</v>
      </c>
      <c r="AD74" s="81" t="s">
        <v>934</v>
      </c>
      <c r="AE74" s="95" t="s">
        <v>1198</v>
      </c>
      <c r="AF74" s="82">
        <f>Y74</f>
        <v>100</v>
      </c>
      <c r="AG74" s="319">
        <f>0.01*AG54*AF74</f>
        <v>0</v>
      </c>
      <c r="AH74" s="319" t="s">
        <v>289</v>
      </c>
      <c r="AI74" s="155" t="s">
        <v>289</v>
      </c>
      <c r="AK74" s="81" t="s">
        <v>358</v>
      </c>
      <c r="AL74" s="95" t="s">
        <v>1198</v>
      </c>
      <c r="AM74" s="82">
        <f>AF74</f>
        <v>100</v>
      </c>
      <c r="AN74" s="319">
        <f>0.01*AN54*AM74</f>
        <v>0</v>
      </c>
      <c r="AO74" s="319" t="s">
        <v>289</v>
      </c>
      <c r="AP74" s="155" t="s">
        <v>289</v>
      </c>
      <c r="AR74" s="81" t="s">
        <v>935</v>
      </c>
      <c r="AS74" s="95" t="s">
        <v>1198</v>
      </c>
      <c r="AT74" s="82">
        <f>AM74</f>
        <v>100</v>
      </c>
      <c r="AU74" s="319">
        <f>0.01*AU54*AT74</f>
        <v>0</v>
      </c>
      <c r="AV74" s="319" t="s">
        <v>289</v>
      </c>
      <c r="AW74" s="155" t="s">
        <v>289</v>
      </c>
      <c r="AY74" s="81" t="s">
        <v>936</v>
      </c>
      <c r="AZ74" s="95" t="s">
        <v>1198</v>
      </c>
      <c r="BA74" s="82"/>
      <c r="BB74" s="319">
        <f>0.01*BB54*BA74</f>
        <v>0</v>
      </c>
      <c r="BC74" s="319" t="s">
        <v>289</v>
      </c>
      <c r="BD74" s="155" t="s">
        <v>289</v>
      </c>
      <c r="BF74" s="81" t="s">
        <v>937</v>
      </c>
      <c r="BG74" s="95" t="s">
        <v>1198</v>
      </c>
      <c r="BH74" s="1507">
        <f t="shared" ref="BH74:BH76" si="35">BA74</f>
        <v>0</v>
      </c>
      <c r="BI74" s="319">
        <f>0.01*BI54*BH74</f>
        <v>0</v>
      </c>
      <c r="BJ74" s="319" t="s">
        <v>289</v>
      </c>
      <c r="BK74" s="155" t="s">
        <v>289</v>
      </c>
      <c r="BM74" s="81" t="s">
        <v>938</v>
      </c>
      <c r="BN74" s="95" t="s">
        <v>1198</v>
      </c>
      <c r="BO74" s="319"/>
      <c r="BP74" s="319">
        <f>0.01*BP54*BO74</f>
        <v>0</v>
      </c>
      <c r="BQ74" s="319" t="s">
        <v>289</v>
      </c>
      <c r="BR74" s="155" t="s">
        <v>289</v>
      </c>
    </row>
    <row r="75" spans="2:70" s="69" customFormat="1" ht="15" customHeight="1">
      <c r="B75" s="184" t="s">
        <v>841</v>
      </c>
      <c r="C75" s="95" t="s">
        <v>1199</v>
      </c>
      <c r="D75" s="82">
        <v>100</v>
      </c>
      <c r="E75" s="319" t="s">
        <v>289</v>
      </c>
      <c r="F75" s="319">
        <f>0.01*F53*D75</f>
        <v>0</v>
      </c>
      <c r="G75" s="155" t="e">
        <f>0.01*F64*D75</f>
        <v>#DIV/0!</v>
      </c>
      <c r="I75" s="81" t="s">
        <v>207</v>
      </c>
      <c r="J75" s="95" t="s">
        <v>1199</v>
      </c>
      <c r="K75" s="319">
        <f t="shared" ref="K75:K76" si="36">D75</f>
        <v>100</v>
      </c>
      <c r="L75" s="319" t="s">
        <v>289</v>
      </c>
      <c r="M75" s="319">
        <f>0.01*M53*K75</f>
        <v>0</v>
      </c>
      <c r="N75" s="155" t="e">
        <f>0.01*M64*K75</f>
        <v>#DIV/0!</v>
      </c>
      <c r="P75" s="81" t="s">
        <v>214</v>
      </c>
      <c r="Q75" s="95" t="s">
        <v>1199</v>
      </c>
      <c r="R75" s="82">
        <f t="shared" ref="R75:R76" si="37">K75</f>
        <v>100</v>
      </c>
      <c r="S75" s="319" t="s">
        <v>289</v>
      </c>
      <c r="T75" s="319">
        <f>0.01*T53*R75</f>
        <v>0</v>
      </c>
      <c r="U75" s="155" t="e">
        <f>0.01*T64*R75</f>
        <v>#DIV/0!</v>
      </c>
      <c r="W75" s="81" t="s">
        <v>940</v>
      </c>
      <c r="X75" s="95" t="s">
        <v>1199</v>
      </c>
      <c r="Y75" s="82">
        <f t="shared" ref="Y75:Y76" si="38">R75</f>
        <v>100</v>
      </c>
      <c r="Z75" s="319" t="s">
        <v>289</v>
      </c>
      <c r="AA75" s="319">
        <f>0.01*AA53*Y75</f>
        <v>0</v>
      </c>
      <c r="AB75" s="155" t="e">
        <f>0.01*AA64*Y75</f>
        <v>#DIV/0!</v>
      </c>
      <c r="AD75" s="210" t="s">
        <v>941</v>
      </c>
      <c r="AE75" s="95" t="s">
        <v>1199</v>
      </c>
      <c r="AF75" s="82">
        <f t="shared" ref="AF75:AF76" si="39">Y75</f>
        <v>100</v>
      </c>
      <c r="AG75" s="319" t="s">
        <v>289</v>
      </c>
      <c r="AH75" s="319">
        <f>0.01*AH53*AF75</f>
        <v>0</v>
      </c>
      <c r="AI75" s="155" t="e">
        <f>0.01*AH64*AF75</f>
        <v>#DIV/0!</v>
      </c>
      <c r="AK75" s="210" t="s">
        <v>361</v>
      </c>
      <c r="AL75" s="95" t="s">
        <v>1199</v>
      </c>
      <c r="AM75" s="82">
        <f t="shared" ref="AM75:AM76" si="40">AF75</f>
        <v>100</v>
      </c>
      <c r="AN75" s="319" t="s">
        <v>289</v>
      </c>
      <c r="AO75" s="319">
        <f>0.01*AO53*AM75</f>
        <v>0</v>
      </c>
      <c r="AP75" s="155" t="e">
        <f>0.01*AO64*AM75</f>
        <v>#DIV/0!</v>
      </c>
      <c r="AR75" s="210" t="s">
        <v>942</v>
      </c>
      <c r="AS75" s="95" t="s">
        <v>1199</v>
      </c>
      <c r="AT75" s="82">
        <f t="shared" ref="AT75:AT76" si="41">AM75</f>
        <v>100</v>
      </c>
      <c r="AU75" s="319" t="s">
        <v>289</v>
      </c>
      <c r="AV75" s="319">
        <f>0.01*AV53*AT75</f>
        <v>0</v>
      </c>
      <c r="AW75" s="155" t="e">
        <f>0.01*AV64*AT75</f>
        <v>#DIV/0!</v>
      </c>
      <c r="AY75" s="210" t="s">
        <v>943</v>
      </c>
      <c r="AZ75" s="95" t="s">
        <v>1199</v>
      </c>
      <c r="BA75" s="82"/>
      <c r="BB75" s="319" t="s">
        <v>289</v>
      </c>
      <c r="BC75" s="319">
        <f>0.01*BC53*BA75</f>
        <v>0</v>
      </c>
      <c r="BD75" s="155" t="e">
        <f>0.01*BC64*BA75</f>
        <v>#DIV/0!</v>
      </c>
      <c r="BF75" s="210" t="s">
        <v>944</v>
      </c>
      <c r="BG75" s="95" t="s">
        <v>1199</v>
      </c>
      <c r="BH75" s="1507">
        <f t="shared" si="35"/>
        <v>0</v>
      </c>
      <c r="BI75" s="319" t="s">
        <v>289</v>
      </c>
      <c r="BJ75" s="319">
        <f>0.01*BJ53*BH75</f>
        <v>0</v>
      </c>
      <c r="BK75" s="155" t="e">
        <f>0.01*BJ64*BH75</f>
        <v>#DIV/0!</v>
      </c>
      <c r="BM75" s="210" t="s">
        <v>945</v>
      </c>
      <c r="BN75" s="95" t="s">
        <v>1199</v>
      </c>
      <c r="BO75" s="319"/>
      <c r="BP75" s="319" t="s">
        <v>289</v>
      </c>
      <c r="BQ75" s="319">
        <f>0.01*BQ53*BO75</f>
        <v>0</v>
      </c>
      <c r="BR75" s="155" t="e">
        <f>0.01*BQ64*BO75</f>
        <v>#DIV/0!</v>
      </c>
    </row>
    <row r="76" spans="2:70" s="69" customFormat="1" ht="15" customHeight="1">
      <c r="B76" s="184" t="s">
        <v>946</v>
      </c>
      <c r="C76" s="95" t="s">
        <v>1200</v>
      </c>
      <c r="D76" s="82">
        <v>100</v>
      </c>
      <c r="E76" s="319" t="s">
        <v>289</v>
      </c>
      <c r="F76" s="319">
        <f>0.01*F54*D76</f>
        <v>0</v>
      </c>
      <c r="G76" s="155" t="e">
        <f>0.01*F65*D76</f>
        <v>#DIV/0!</v>
      </c>
      <c r="I76" s="81" t="s">
        <v>948</v>
      </c>
      <c r="J76" s="95" t="s">
        <v>1200</v>
      </c>
      <c r="K76" s="319">
        <f t="shared" si="36"/>
        <v>100</v>
      </c>
      <c r="L76" s="319" t="s">
        <v>289</v>
      </c>
      <c r="M76" s="319">
        <f>0.01*M54*K76</f>
        <v>0</v>
      </c>
      <c r="N76" s="155" t="e">
        <f>0.01*M65*K76</f>
        <v>#DIV/0!</v>
      </c>
      <c r="P76" s="81" t="s">
        <v>949</v>
      </c>
      <c r="Q76" s="95" t="s">
        <v>1200</v>
      </c>
      <c r="R76" s="82">
        <f t="shared" si="37"/>
        <v>100</v>
      </c>
      <c r="S76" s="319" t="s">
        <v>289</v>
      </c>
      <c r="T76" s="319">
        <f>0.01*T54*R76</f>
        <v>0</v>
      </c>
      <c r="U76" s="155" t="e">
        <f>0.01*T65*R76</f>
        <v>#DIV/0!</v>
      </c>
      <c r="W76" s="81" t="s">
        <v>950</v>
      </c>
      <c r="X76" s="95" t="s">
        <v>1200</v>
      </c>
      <c r="Y76" s="82">
        <f t="shared" si="38"/>
        <v>100</v>
      </c>
      <c r="Z76" s="319" t="s">
        <v>289</v>
      </c>
      <c r="AA76" s="319">
        <f>0.01*AA54*Y76</f>
        <v>0</v>
      </c>
      <c r="AB76" s="155" t="e">
        <f>0.01*AA65*Y76</f>
        <v>#DIV/0!</v>
      </c>
      <c r="AD76" s="81" t="s">
        <v>296</v>
      </c>
      <c r="AE76" s="95" t="s">
        <v>1200</v>
      </c>
      <c r="AF76" s="82">
        <f t="shared" si="39"/>
        <v>100</v>
      </c>
      <c r="AG76" s="319" t="s">
        <v>289</v>
      </c>
      <c r="AH76" s="319">
        <f>0.01*AH54*AF76</f>
        <v>0</v>
      </c>
      <c r="AI76" s="155" t="e">
        <f>0.01*AH65*AF76</f>
        <v>#DIV/0!</v>
      </c>
      <c r="AK76" s="81" t="s">
        <v>951</v>
      </c>
      <c r="AL76" s="95" t="s">
        <v>1200</v>
      </c>
      <c r="AM76" s="82">
        <f t="shared" si="40"/>
        <v>100</v>
      </c>
      <c r="AN76" s="319" t="s">
        <v>289</v>
      </c>
      <c r="AO76" s="319">
        <f>0.01*AO54*AM76</f>
        <v>0</v>
      </c>
      <c r="AP76" s="155" t="e">
        <f>0.01*AO65*AM76</f>
        <v>#DIV/0!</v>
      </c>
      <c r="AR76" s="81" t="s">
        <v>952</v>
      </c>
      <c r="AS76" s="95" t="s">
        <v>1200</v>
      </c>
      <c r="AT76" s="82">
        <f t="shared" si="41"/>
        <v>100</v>
      </c>
      <c r="AU76" s="319" t="s">
        <v>289</v>
      </c>
      <c r="AV76" s="319">
        <f>0.01*AV54*AT76</f>
        <v>0</v>
      </c>
      <c r="AW76" s="155" t="e">
        <f>0.01*AV65*AT76</f>
        <v>#DIV/0!</v>
      </c>
      <c r="AY76" s="81" t="s">
        <v>953</v>
      </c>
      <c r="AZ76" s="95" t="s">
        <v>1200</v>
      </c>
      <c r="BA76" s="82"/>
      <c r="BB76" s="319" t="s">
        <v>289</v>
      </c>
      <c r="BC76" s="319">
        <f>0.01*BC54*BA76</f>
        <v>0</v>
      </c>
      <c r="BD76" s="155" t="e">
        <f>0.01*BC65*BA76</f>
        <v>#DIV/0!</v>
      </c>
      <c r="BF76" s="81" t="s">
        <v>954</v>
      </c>
      <c r="BG76" s="95" t="s">
        <v>1200</v>
      </c>
      <c r="BH76" s="1507">
        <f t="shared" si="35"/>
        <v>0</v>
      </c>
      <c r="BI76" s="319" t="s">
        <v>289</v>
      </c>
      <c r="BJ76" s="319">
        <f>0.01*BJ54*BH76</f>
        <v>0</v>
      </c>
      <c r="BK76" s="155" t="e">
        <f>0.01*BJ65*BH76</f>
        <v>#DIV/0!</v>
      </c>
      <c r="BM76" s="81" t="s">
        <v>955</v>
      </c>
      <c r="BN76" s="95" t="s">
        <v>1200</v>
      </c>
      <c r="BO76" s="319"/>
      <c r="BP76" s="319" t="s">
        <v>289</v>
      </c>
      <c r="BQ76" s="319">
        <f>0.01*BQ54*BO76</f>
        <v>0</v>
      </c>
      <c r="BR76" s="155" t="e">
        <f>0.01*BQ65*BO76</f>
        <v>#DIV/0!</v>
      </c>
    </row>
    <row r="77" spans="2:70" s="69" customFormat="1" ht="15" customHeight="1">
      <c r="B77" s="81" t="s">
        <v>843</v>
      </c>
      <c r="C77" s="304" t="s">
        <v>1201</v>
      </c>
      <c r="D77" s="82">
        <f>100-D73</f>
        <v>0</v>
      </c>
      <c r="E77" s="319">
        <f>0.01*E53*D77</f>
        <v>0</v>
      </c>
      <c r="F77" s="319" t="s">
        <v>289</v>
      </c>
      <c r="G77" s="155" t="s">
        <v>289</v>
      </c>
      <c r="I77" s="81" t="s">
        <v>957</v>
      </c>
      <c r="J77" s="304" t="s">
        <v>1201</v>
      </c>
      <c r="K77" s="319">
        <f>100-K73</f>
        <v>0</v>
      </c>
      <c r="L77" s="319">
        <f>0.01*L53*K77</f>
        <v>0</v>
      </c>
      <c r="M77" s="319" t="s">
        <v>289</v>
      </c>
      <c r="N77" s="155" t="s">
        <v>289</v>
      </c>
      <c r="P77" s="81" t="s">
        <v>958</v>
      </c>
      <c r="Q77" s="304" t="s">
        <v>1201</v>
      </c>
      <c r="R77" s="82">
        <f>100-R73</f>
        <v>0</v>
      </c>
      <c r="S77" s="319">
        <f>0.01*S53*R77</f>
        <v>0</v>
      </c>
      <c r="T77" s="319" t="s">
        <v>289</v>
      </c>
      <c r="U77" s="155" t="s">
        <v>289</v>
      </c>
      <c r="W77" s="81" t="s">
        <v>959</v>
      </c>
      <c r="X77" s="304" t="s">
        <v>1201</v>
      </c>
      <c r="Y77" s="82">
        <f>100-Y73</f>
        <v>0</v>
      </c>
      <c r="Z77" s="319">
        <f>0.01*Z53*Y77</f>
        <v>0</v>
      </c>
      <c r="AA77" s="319" t="s">
        <v>289</v>
      </c>
      <c r="AB77" s="155" t="s">
        <v>289</v>
      </c>
      <c r="AD77" s="81" t="s">
        <v>312</v>
      </c>
      <c r="AE77" s="304" t="s">
        <v>1201</v>
      </c>
      <c r="AF77" s="82">
        <f>100-AF73</f>
        <v>0</v>
      </c>
      <c r="AG77" s="319">
        <f>0.01*AG53*AF77</f>
        <v>0</v>
      </c>
      <c r="AH77" s="319" t="s">
        <v>289</v>
      </c>
      <c r="AI77" s="155" t="s">
        <v>289</v>
      </c>
      <c r="AK77" s="81" t="s">
        <v>960</v>
      </c>
      <c r="AL77" s="304" t="s">
        <v>1201</v>
      </c>
      <c r="AM77" s="82">
        <f>100-AM73</f>
        <v>0</v>
      </c>
      <c r="AN77" s="319">
        <f>0.01*AN53*AM77</f>
        <v>0</v>
      </c>
      <c r="AO77" s="319" t="s">
        <v>289</v>
      </c>
      <c r="AP77" s="155" t="s">
        <v>289</v>
      </c>
      <c r="AR77" s="81" t="s">
        <v>961</v>
      </c>
      <c r="AS77" s="304" t="s">
        <v>1201</v>
      </c>
      <c r="AT77" s="82">
        <f>100-AT73</f>
        <v>0</v>
      </c>
      <c r="AU77" s="319">
        <f>0.01*AU53*AT77</f>
        <v>0</v>
      </c>
      <c r="AV77" s="319" t="s">
        <v>289</v>
      </c>
      <c r="AW77" s="155" t="s">
        <v>289</v>
      </c>
      <c r="AY77" s="81" t="s">
        <v>962</v>
      </c>
      <c r="AZ77" s="95" t="s">
        <v>1201</v>
      </c>
      <c r="BA77" s="82">
        <f>100-BA73</f>
        <v>100</v>
      </c>
      <c r="BB77" s="319">
        <f>0.01*BB53*BA77</f>
        <v>0</v>
      </c>
      <c r="BC77" s="319" t="s">
        <v>289</v>
      </c>
      <c r="BD77" s="155" t="s">
        <v>289</v>
      </c>
      <c r="BF77" s="81" t="s">
        <v>963</v>
      </c>
      <c r="BG77" s="304" t="s">
        <v>1201</v>
      </c>
      <c r="BH77" s="79">
        <f>100-BH73</f>
        <v>100</v>
      </c>
      <c r="BI77" s="319">
        <f>0.01*BI53*BH77</f>
        <v>0</v>
      </c>
      <c r="BJ77" s="319" t="s">
        <v>289</v>
      </c>
      <c r="BK77" s="155" t="s">
        <v>289</v>
      </c>
      <c r="BM77" s="81" t="s">
        <v>964</v>
      </c>
      <c r="BN77" s="304" t="s">
        <v>1201</v>
      </c>
      <c r="BO77" s="319">
        <f>100-BO73</f>
        <v>100</v>
      </c>
      <c r="BP77" s="319">
        <f>0.01*BP53*BO77</f>
        <v>0</v>
      </c>
      <c r="BQ77" s="319" t="s">
        <v>289</v>
      </c>
      <c r="BR77" s="155" t="s">
        <v>289</v>
      </c>
    </row>
    <row r="78" spans="2:70" s="69" customFormat="1" ht="15" customHeight="1">
      <c r="B78" s="184" t="s">
        <v>846</v>
      </c>
      <c r="C78" s="304" t="s">
        <v>1202</v>
      </c>
      <c r="D78" s="82">
        <f>100-D74</f>
        <v>0</v>
      </c>
      <c r="E78" s="319">
        <f>0.01*E54*D78</f>
        <v>0</v>
      </c>
      <c r="F78" s="319" t="s">
        <v>289</v>
      </c>
      <c r="G78" s="155" t="s">
        <v>289</v>
      </c>
      <c r="I78" s="81" t="s">
        <v>966</v>
      </c>
      <c r="J78" s="304" t="s">
        <v>1202</v>
      </c>
      <c r="K78" s="319">
        <f>100-K74</f>
        <v>0</v>
      </c>
      <c r="L78" s="319">
        <f>0.01*L54*K78</f>
        <v>0</v>
      </c>
      <c r="M78" s="319"/>
      <c r="N78" s="155"/>
      <c r="P78" s="81" t="s">
        <v>967</v>
      </c>
      <c r="Q78" s="304" t="s">
        <v>1202</v>
      </c>
      <c r="R78" s="82">
        <f>100-R74</f>
        <v>0</v>
      </c>
      <c r="S78" s="319">
        <f>0.01*S54*R78</f>
        <v>0</v>
      </c>
      <c r="T78" s="319"/>
      <c r="U78" s="155"/>
      <c r="W78" s="81" t="s">
        <v>968</v>
      </c>
      <c r="X78" s="304" t="s">
        <v>1202</v>
      </c>
      <c r="Y78" s="82">
        <f>100-Y74</f>
        <v>0</v>
      </c>
      <c r="Z78" s="319">
        <f>0.01*Z54*Y78</f>
        <v>0</v>
      </c>
      <c r="AA78" s="319"/>
      <c r="AB78" s="155"/>
      <c r="AD78" s="81" t="s">
        <v>324</v>
      </c>
      <c r="AE78" s="304" t="s">
        <v>1202</v>
      </c>
      <c r="AF78" s="82">
        <f>100-AF74</f>
        <v>0</v>
      </c>
      <c r="AG78" s="319">
        <f>0.01*AG54*AF78</f>
        <v>0</v>
      </c>
      <c r="AH78" s="319"/>
      <c r="AI78" s="155"/>
      <c r="AK78" s="81" t="s">
        <v>969</v>
      </c>
      <c r="AL78" s="304" t="s">
        <v>1202</v>
      </c>
      <c r="AM78" s="82">
        <f>100-AM74</f>
        <v>0</v>
      </c>
      <c r="AN78" s="319">
        <f>0.01*AN54*AM78</f>
        <v>0</v>
      </c>
      <c r="AO78" s="319"/>
      <c r="AP78" s="155"/>
      <c r="AR78" s="81" t="s">
        <v>970</v>
      </c>
      <c r="AS78" s="304" t="s">
        <v>1202</v>
      </c>
      <c r="AT78" s="82">
        <f>100-AT74</f>
        <v>0</v>
      </c>
      <c r="AU78" s="319">
        <f>0.01*AU54*AT78</f>
        <v>0</v>
      </c>
      <c r="AV78" s="319"/>
      <c r="AW78" s="155"/>
      <c r="AY78" s="81" t="s">
        <v>971</v>
      </c>
      <c r="AZ78" s="95" t="s">
        <v>1202</v>
      </c>
      <c r="BA78" s="82">
        <f>100-BA74</f>
        <v>100</v>
      </c>
      <c r="BB78" s="319">
        <f>0.01*BB54*BA78</f>
        <v>0</v>
      </c>
      <c r="BC78" s="319"/>
      <c r="BD78" s="155"/>
      <c r="BF78" s="81" t="s">
        <v>972</v>
      </c>
      <c r="BG78" s="304" t="s">
        <v>1202</v>
      </c>
      <c r="BH78" s="79">
        <f>100-BH74</f>
        <v>100</v>
      </c>
      <c r="BI78" s="319">
        <f>0.01*BI54*BH78</f>
        <v>0</v>
      </c>
      <c r="BJ78" s="319"/>
      <c r="BK78" s="155"/>
      <c r="BM78" s="81" t="s">
        <v>973</v>
      </c>
      <c r="BN78" s="304" t="s">
        <v>1202</v>
      </c>
      <c r="BO78" s="319">
        <f>100-BO74</f>
        <v>100</v>
      </c>
      <c r="BP78" s="319">
        <f>0.01*BP54*BO78</f>
        <v>0</v>
      </c>
      <c r="BQ78" s="319"/>
      <c r="BR78" s="155"/>
    </row>
    <row r="79" spans="2:70" s="69" customFormat="1" ht="15" customHeight="1">
      <c r="B79" s="184" t="s">
        <v>848</v>
      </c>
      <c r="C79" s="304" t="s">
        <v>1203</v>
      </c>
      <c r="D79" s="82">
        <f>100-D75</f>
        <v>0</v>
      </c>
      <c r="E79" s="319" t="s">
        <v>289</v>
      </c>
      <c r="F79" s="319">
        <f>0.01*F53*D79</f>
        <v>0</v>
      </c>
      <c r="G79" s="155" t="e">
        <f>0.01*F64*D79</f>
        <v>#DIV/0!</v>
      </c>
      <c r="I79" s="81" t="s">
        <v>975</v>
      </c>
      <c r="J79" s="304" t="s">
        <v>1203</v>
      </c>
      <c r="K79" s="319">
        <f>100-K75</f>
        <v>0</v>
      </c>
      <c r="L79" s="319" t="s">
        <v>289</v>
      </c>
      <c r="M79" s="319">
        <f>0.01*M53*K79</f>
        <v>0</v>
      </c>
      <c r="N79" s="155" t="e">
        <f>0.01*M64*K79</f>
        <v>#DIV/0!</v>
      </c>
      <c r="P79" s="81" t="s">
        <v>976</v>
      </c>
      <c r="Q79" s="304" t="s">
        <v>1203</v>
      </c>
      <c r="R79" s="82">
        <f>100-R75</f>
        <v>0</v>
      </c>
      <c r="S79" s="319" t="s">
        <v>289</v>
      </c>
      <c r="T79" s="319">
        <f>0.01*T53*R79</f>
        <v>0</v>
      </c>
      <c r="U79" s="155" t="e">
        <f>0.01*T64*R79</f>
        <v>#DIV/0!</v>
      </c>
      <c r="W79" s="81" t="s">
        <v>977</v>
      </c>
      <c r="X79" s="304" t="s">
        <v>1203</v>
      </c>
      <c r="Y79" s="82">
        <f>100-Y75</f>
        <v>0</v>
      </c>
      <c r="Z79" s="319" t="s">
        <v>289</v>
      </c>
      <c r="AA79" s="319">
        <f>0.01*AA53*Y79</f>
        <v>0</v>
      </c>
      <c r="AB79" s="155" t="e">
        <f>0.01*AA64*Y79</f>
        <v>#DIV/0!</v>
      </c>
      <c r="AD79" s="81" t="s">
        <v>331</v>
      </c>
      <c r="AE79" s="304" t="s">
        <v>1203</v>
      </c>
      <c r="AF79" s="82">
        <f>100-AF75</f>
        <v>0</v>
      </c>
      <c r="AG79" s="319" t="s">
        <v>289</v>
      </c>
      <c r="AH79" s="319">
        <f>0.01*AH53*AF79</f>
        <v>0</v>
      </c>
      <c r="AI79" s="155" t="e">
        <f>0.01*AH64*AF79</f>
        <v>#DIV/0!</v>
      </c>
      <c r="AK79" s="81" t="s">
        <v>978</v>
      </c>
      <c r="AL79" s="304" t="s">
        <v>1203</v>
      </c>
      <c r="AM79" s="82">
        <f>100-AM75</f>
        <v>0</v>
      </c>
      <c r="AN79" s="319" t="s">
        <v>289</v>
      </c>
      <c r="AO79" s="319">
        <f>0.01*AO53*AM79</f>
        <v>0</v>
      </c>
      <c r="AP79" s="155" t="e">
        <f>0.01*AO64*AM79</f>
        <v>#DIV/0!</v>
      </c>
      <c r="AR79" s="81" t="s">
        <v>979</v>
      </c>
      <c r="AS79" s="304" t="s">
        <v>1203</v>
      </c>
      <c r="AT79" s="82">
        <f>100-AT75</f>
        <v>0</v>
      </c>
      <c r="AU79" s="319" t="s">
        <v>289</v>
      </c>
      <c r="AV79" s="319">
        <f>0.01*AV53*AT79</f>
        <v>0</v>
      </c>
      <c r="AW79" s="155" t="e">
        <f>0.01*AV64*AT79</f>
        <v>#DIV/0!</v>
      </c>
      <c r="AY79" s="81" t="s">
        <v>980</v>
      </c>
      <c r="AZ79" s="95" t="s">
        <v>1203</v>
      </c>
      <c r="BA79" s="82">
        <f>100-BA75</f>
        <v>100</v>
      </c>
      <c r="BB79" s="319" t="s">
        <v>289</v>
      </c>
      <c r="BC79" s="319">
        <f>0.01*BC53*BA79</f>
        <v>0</v>
      </c>
      <c r="BD79" s="155" t="e">
        <f>0.01*BC64*BA79</f>
        <v>#DIV/0!</v>
      </c>
      <c r="BF79" s="81" t="s">
        <v>981</v>
      </c>
      <c r="BG79" s="304" t="s">
        <v>1203</v>
      </c>
      <c r="BH79" s="79">
        <f>100-BH75</f>
        <v>100</v>
      </c>
      <c r="BI79" s="319" t="s">
        <v>289</v>
      </c>
      <c r="BJ79" s="319">
        <f>0.01*BJ53*BH79</f>
        <v>0</v>
      </c>
      <c r="BK79" s="155" t="e">
        <f>0.01*BJ64*BH79</f>
        <v>#DIV/0!</v>
      </c>
      <c r="BM79" s="81" t="s">
        <v>982</v>
      </c>
      <c r="BN79" s="304" t="s">
        <v>1203</v>
      </c>
      <c r="BO79" s="319">
        <f>100-BO75</f>
        <v>100</v>
      </c>
      <c r="BP79" s="319" t="s">
        <v>289</v>
      </c>
      <c r="BQ79" s="319">
        <f>0.01*BQ53*BO79</f>
        <v>0</v>
      </c>
      <c r="BR79" s="155" t="e">
        <f>0.01*BQ64*BO79</f>
        <v>#DIV/0!</v>
      </c>
    </row>
    <row r="80" spans="2:70" s="69" customFormat="1" ht="15" customHeight="1" thickBot="1">
      <c r="B80" s="305" t="s">
        <v>850</v>
      </c>
      <c r="C80" s="306" t="s">
        <v>1204</v>
      </c>
      <c r="D80" s="228">
        <f>100-D76</f>
        <v>0</v>
      </c>
      <c r="E80" s="863" t="s">
        <v>289</v>
      </c>
      <c r="F80" s="863">
        <f>0.01*F54*D80</f>
        <v>0</v>
      </c>
      <c r="G80" s="864" t="e">
        <f>0.01*F65*D80</f>
        <v>#DIV/0!</v>
      </c>
      <c r="I80" s="212" t="s">
        <v>984</v>
      </c>
      <c r="J80" s="306" t="s">
        <v>1204</v>
      </c>
      <c r="K80" s="863">
        <f>100-K76</f>
        <v>0</v>
      </c>
      <c r="L80" s="863"/>
      <c r="M80" s="863">
        <f>0.01*M54*K80</f>
        <v>0</v>
      </c>
      <c r="N80" s="864" t="e">
        <f>0.01*M65*K80</f>
        <v>#DIV/0!</v>
      </c>
      <c r="P80" s="212" t="s">
        <v>985</v>
      </c>
      <c r="Q80" s="306" t="s">
        <v>1204</v>
      </c>
      <c r="R80" s="228">
        <f>100-R76</f>
        <v>0</v>
      </c>
      <c r="S80" s="863"/>
      <c r="T80" s="863">
        <f>0.01*T54*R80</f>
        <v>0</v>
      </c>
      <c r="U80" s="864" t="e">
        <f>0.01*T65*R80</f>
        <v>#DIV/0!</v>
      </c>
      <c r="W80" s="212" t="s">
        <v>986</v>
      </c>
      <c r="X80" s="306" t="s">
        <v>1204</v>
      </c>
      <c r="Y80" s="228">
        <f>100-Y76</f>
        <v>0</v>
      </c>
      <c r="Z80" s="863"/>
      <c r="AA80" s="863">
        <f>0.01*AA54*Y80</f>
        <v>0</v>
      </c>
      <c r="AB80" s="864" t="e">
        <f>0.01*AA65*Y80</f>
        <v>#DIV/0!</v>
      </c>
      <c r="AD80" s="212" t="s">
        <v>336</v>
      </c>
      <c r="AE80" s="306" t="s">
        <v>1204</v>
      </c>
      <c r="AF80" s="228">
        <f>100-AF76</f>
        <v>0</v>
      </c>
      <c r="AG80" s="863"/>
      <c r="AH80" s="863">
        <f>0.01*AH54*AF80</f>
        <v>0</v>
      </c>
      <c r="AI80" s="864" t="e">
        <f>0.01*AH65*AF80</f>
        <v>#DIV/0!</v>
      </c>
      <c r="AK80" s="212" t="s">
        <v>987</v>
      </c>
      <c r="AL80" s="306" t="s">
        <v>1204</v>
      </c>
      <c r="AM80" s="228">
        <f>100-AM76</f>
        <v>0</v>
      </c>
      <c r="AN80" s="863"/>
      <c r="AO80" s="863">
        <f>0.01*AO54*AM80</f>
        <v>0</v>
      </c>
      <c r="AP80" s="864" t="e">
        <f>0.01*AO65*AM80</f>
        <v>#DIV/0!</v>
      </c>
      <c r="AR80" s="212" t="s">
        <v>988</v>
      </c>
      <c r="AS80" s="306" t="s">
        <v>1204</v>
      </c>
      <c r="AT80" s="228">
        <f>100-AT76</f>
        <v>0</v>
      </c>
      <c r="AU80" s="863"/>
      <c r="AV80" s="863">
        <f>0.01*AV54*AT80</f>
        <v>0</v>
      </c>
      <c r="AW80" s="864" t="e">
        <f>0.01*AV65*AT80</f>
        <v>#DIV/0!</v>
      </c>
      <c r="AY80" s="212" t="s">
        <v>989</v>
      </c>
      <c r="AZ80" s="68" t="s">
        <v>1204</v>
      </c>
      <c r="BA80" s="228">
        <f>100-BA76</f>
        <v>100</v>
      </c>
      <c r="BB80" s="863"/>
      <c r="BC80" s="863">
        <f>0.01*BC54*BA80</f>
        <v>0</v>
      </c>
      <c r="BD80" s="864" t="e">
        <f>0.01*BC65*BA80</f>
        <v>#DIV/0!</v>
      </c>
      <c r="BF80" s="212" t="s">
        <v>990</v>
      </c>
      <c r="BG80" s="306" t="s">
        <v>1204</v>
      </c>
      <c r="BH80" s="370">
        <f>100-BH76</f>
        <v>100</v>
      </c>
      <c r="BI80" s="863"/>
      <c r="BJ80" s="863">
        <f>0.01*BJ54*BH80</f>
        <v>0</v>
      </c>
      <c r="BK80" s="864" t="e">
        <f>0.01*BJ65*BH80</f>
        <v>#DIV/0!</v>
      </c>
      <c r="BM80" s="212" t="s">
        <v>991</v>
      </c>
      <c r="BN80" s="306" t="s">
        <v>1204</v>
      </c>
      <c r="BO80" s="863">
        <f>100-BO76</f>
        <v>100</v>
      </c>
      <c r="BP80" s="863"/>
      <c r="BQ80" s="863">
        <f>0.01*BQ54*BO80</f>
        <v>0</v>
      </c>
      <c r="BR80" s="864" t="e">
        <f>0.01*BQ65*BO80</f>
        <v>#DIV/0!</v>
      </c>
    </row>
    <row r="81" spans="2:70" s="69" customFormat="1" ht="15" customHeight="1" thickBot="1"/>
    <row r="82" spans="2:70" s="69" customFormat="1" ht="15" customHeight="1" thickBot="1">
      <c r="B82" s="204" t="s">
        <v>109</v>
      </c>
      <c r="C82" s="205" t="s">
        <v>1205</v>
      </c>
      <c r="D82" s="2194" t="s">
        <v>829</v>
      </c>
      <c r="E82" s="2195"/>
      <c r="F82" s="2195"/>
      <c r="G82" s="2196"/>
      <c r="I82" s="204" t="s">
        <v>109</v>
      </c>
      <c r="J82" s="205" t="s">
        <v>1205</v>
      </c>
      <c r="K82" s="2194" t="s">
        <v>829</v>
      </c>
      <c r="L82" s="2195"/>
      <c r="M82" s="2195"/>
      <c r="N82" s="2196"/>
      <c r="P82" s="204" t="s">
        <v>109</v>
      </c>
      <c r="Q82" s="205" t="s">
        <v>1205</v>
      </c>
      <c r="R82" s="2194" t="s">
        <v>829</v>
      </c>
      <c r="S82" s="2195"/>
      <c r="T82" s="2195"/>
      <c r="U82" s="2196"/>
      <c r="W82" s="204" t="s">
        <v>109</v>
      </c>
      <c r="X82" s="205" t="s">
        <v>1205</v>
      </c>
      <c r="Y82" s="2194" t="s">
        <v>829</v>
      </c>
      <c r="Z82" s="2195"/>
      <c r="AA82" s="2195"/>
      <c r="AB82" s="2196"/>
      <c r="AD82" s="204" t="s">
        <v>109</v>
      </c>
      <c r="AE82" s="205" t="s">
        <v>1205</v>
      </c>
      <c r="AF82" s="2194" t="s">
        <v>829</v>
      </c>
      <c r="AG82" s="2195"/>
      <c r="AH82" s="2195"/>
      <c r="AI82" s="2196"/>
      <c r="AK82" s="204" t="s">
        <v>109</v>
      </c>
      <c r="AL82" s="205" t="s">
        <v>1205</v>
      </c>
      <c r="AM82" s="2194" t="s">
        <v>829</v>
      </c>
      <c r="AN82" s="2195"/>
      <c r="AO82" s="2195"/>
      <c r="AP82" s="2196"/>
      <c r="AR82" s="204" t="s">
        <v>109</v>
      </c>
      <c r="AS82" s="205" t="s">
        <v>1205</v>
      </c>
      <c r="AT82" s="2194" t="s">
        <v>829</v>
      </c>
      <c r="AU82" s="2195"/>
      <c r="AV82" s="2195"/>
      <c r="AW82" s="2196"/>
      <c r="AY82" s="204" t="s">
        <v>109</v>
      </c>
      <c r="AZ82" s="205" t="s">
        <v>1205</v>
      </c>
      <c r="BA82" s="2194" t="s">
        <v>829</v>
      </c>
      <c r="BB82" s="2195"/>
      <c r="BC82" s="2195"/>
      <c r="BD82" s="2196"/>
      <c r="BF82" s="204" t="s">
        <v>109</v>
      </c>
      <c r="BG82" s="205" t="s">
        <v>1205</v>
      </c>
      <c r="BH82" s="2194" t="s">
        <v>829</v>
      </c>
      <c r="BI82" s="2195"/>
      <c r="BJ82" s="2195"/>
      <c r="BK82" s="2196"/>
      <c r="BM82" s="204" t="s">
        <v>109</v>
      </c>
      <c r="BN82" s="205" t="s">
        <v>1205</v>
      </c>
      <c r="BO82" s="2194" t="s">
        <v>829</v>
      </c>
      <c r="BP82" s="2195"/>
      <c r="BQ82" s="2195"/>
      <c r="BR82" s="2196"/>
    </row>
    <row r="83" spans="2:70" s="69" customFormat="1" ht="15" customHeight="1">
      <c r="B83" s="207" t="s">
        <v>837</v>
      </c>
      <c r="C83" s="208" t="s">
        <v>1206</v>
      </c>
      <c r="D83" s="2197"/>
      <c r="E83" s="2198"/>
      <c r="F83" s="2198"/>
      <c r="G83" s="2199"/>
      <c r="I83" s="207" t="s">
        <v>205</v>
      </c>
      <c r="J83" s="208" t="s">
        <v>1206</v>
      </c>
      <c r="K83" s="2197">
        <f>D83</f>
        <v>0</v>
      </c>
      <c r="L83" s="2198"/>
      <c r="M83" s="2198"/>
      <c r="N83" s="2199"/>
      <c r="P83" s="207" t="s">
        <v>210</v>
      </c>
      <c r="Q83" s="208" t="s">
        <v>1206</v>
      </c>
      <c r="R83" s="2197">
        <f>K83</f>
        <v>0</v>
      </c>
      <c r="S83" s="2198"/>
      <c r="T83" s="2198"/>
      <c r="U83" s="2199"/>
      <c r="W83" s="207" t="s">
        <v>926</v>
      </c>
      <c r="X83" s="208" t="s">
        <v>1206</v>
      </c>
      <c r="Y83" s="2197">
        <f>R83</f>
        <v>0</v>
      </c>
      <c r="Z83" s="2198"/>
      <c r="AA83" s="2198"/>
      <c r="AB83" s="2199"/>
      <c r="AD83" s="207" t="s">
        <v>927</v>
      </c>
      <c r="AE83" s="208" t="s">
        <v>1206</v>
      </c>
      <c r="AF83" s="2197"/>
      <c r="AG83" s="2198"/>
      <c r="AH83" s="2198"/>
      <c r="AI83" s="2199"/>
      <c r="AK83" s="207" t="s">
        <v>351</v>
      </c>
      <c r="AL83" s="208" t="s">
        <v>1206</v>
      </c>
      <c r="AM83" s="2197">
        <f>AF83</f>
        <v>0</v>
      </c>
      <c r="AN83" s="2198"/>
      <c r="AO83" s="2198"/>
      <c r="AP83" s="2199"/>
      <c r="AR83" s="207" t="s">
        <v>928</v>
      </c>
      <c r="AS83" s="208" t="s">
        <v>1206</v>
      </c>
      <c r="AT83" s="2197">
        <f>AM83</f>
        <v>0</v>
      </c>
      <c r="AU83" s="2198"/>
      <c r="AV83" s="2198"/>
      <c r="AW83" s="2199"/>
      <c r="AY83" s="207" t="s">
        <v>929</v>
      </c>
      <c r="AZ83" s="208" t="s">
        <v>1206</v>
      </c>
      <c r="BA83" s="2197">
        <f>AT83</f>
        <v>0</v>
      </c>
      <c r="BB83" s="2198"/>
      <c r="BC83" s="2198"/>
      <c r="BD83" s="2199"/>
      <c r="BF83" s="207" t="s">
        <v>930</v>
      </c>
      <c r="BG83" s="208" t="s">
        <v>1206</v>
      </c>
      <c r="BH83" s="2197">
        <f>BA83</f>
        <v>0</v>
      </c>
      <c r="BI83" s="2198"/>
      <c r="BJ83" s="2198"/>
      <c r="BK83" s="2199"/>
      <c r="BM83" s="207" t="s">
        <v>931</v>
      </c>
      <c r="BN83" s="208" t="s">
        <v>1206</v>
      </c>
      <c r="BO83" s="2197">
        <f>BH83</f>
        <v>0</v>
      </c>
      <c r="BP83" s="2198"/>
      <c r="BQ83" s="2198"/>
      <c r="BR83" s="2199"/>
    </row>
    <row r="84" spans="2:70" s="69" customFormat="1" ht="15" customHeight="1">
      <c r="B84" s="81" t="s">
        <v>839</v>
      </c>
      <c r="C84" s="209" t="s">
        <v>1207</v>
      </c>
      <c r="D84" s="2200"/>
      <c r="E84" s="2201"/>
      <c r="F84" s="2201"/>
      <c r="G84" s="2202"/>
      <c r="I84" s="184" t="s">
        <v>206</v>
      </c>
      <c r="J84" s="209" t="s">
        <v>1207</v>
      </c>
      <c r="K84" s="2200">
        <f>D84</f>
        <v>0</v>
      </c>
      <c r="L84" s="2201"/>
      <c r="M84" s="2201"/>
      <c r="N84" s="2202"/>
      <c r="P84" s="78" t="s">
        <v>212</v>
      </c>
      <c r="Q84" s="209" t="s">
        <v>1207</v>
      </c>
      <c r="R84" s="2200">
        <f>K84</f>
        <v>0</v>
      </c>
      <c r="S84" s="2201"/>
      <c r="T84" s="2201"/>
      <c r="U84" s="2202"/>
      <c r="W84" s="78" t="s">
        <v>933</v>
      </c>
      <c r="X84" s="209" t="s">
        <v>1207</v>
      </c>
      <c r="Y84" s="2200">
        <f>R84</f>
        <v>0</v>
      </c>
      <c r="Z84" s="2201"/>
      <c r="AA84" s="2201"/>
      <c r="AB84" s="2202"/>
      <c r="AD84" s="78" t="s">
        <v>934</v>
      </c>
      <c r="AE84" s="209" t="s">
        <v>1207</v>
      </c>
      <c r="AF84" s="2200"/>
      <c r="AG84" s="2201"/>
      <c r="AH84" s="2201"/>
      <c r="AI84" s="2202"/>
      <c r="AK84" s="184" t="s">
        <v>358</v>
      </c>
      <c r="AL84" s="209" t="s">
        <v>1207</v>
      </c>
      <c r="AM84" s="2200">
        <f t="shared" ref="AM84:AM88" si="42">AF84</f>
        <v>0</v>
      </c>
      <c r="AN84" s="2201"/>
      <c r="AO84" s="2201"/>
      <c r="AP84" s="2202"/>
      <c r="AR84" s="78" t="s">
        <v>935</v>
      </c>
      <c r="AS84" s="209" t="s">
        <v>1207</v>
      </c>
      <c r="AT84" s="2200">
        <f t="shared" ref="AT84:AT88" si="43">AM84</f>
        <v>0</v>
      </c>
      <c r="AU84" s="2201"/>
      <c r="AV84" s="2201"/>
      <c r="AW84" s="2202"/>
      <c r="AY84" s="81" t="s">
        <v>936</v>
      </c>
      <c r="AZ84" s="209" t="s">
        <v>1207</v>
      </c>
      <c r="BA84" s="2200">
        <f t="shared" ref="BA84:BA88" si="44">AT84</f>
        <v>0</v>
      </c>
      <c r="BB84" s="2201"/>
      <c r="BC84" s="2201"/>
      <c r="BD84" s="2202"/>
      <c r="BF84" s="78" t="s">
        <v>937</v>
      </c>
      <c r="BG84" s="209" t="s">
        <v>1207</v>
      </c>
      <c r="BH84" s="2200">
        <f t="shared" ref="BH84:BH88" si="45">BA84</f>
        <v>0</v>
      </c>
      <c r="BI84" s="2201"/>
      <c r="BJ84" s="2201"/>
      <c r="BK84" s="2202"/>
      <c r="BM84" s="81" t="s">
        <v>938</v>
      </c>
      <c r="BN84" s="209" t="s">
        <v>1207</v>
      </c>
      <c r="BO84" s="2200">
        <f t="shared" ref="BO84:BO88" si="46">BH84</f>
        <v>0</v>
      </c>
      <c r="BP84" s="2201"/>
      <c r="BQ84" s="2201"/>
      <c r="BR84" s="2202"/>
    </row>
    <row r="85" spans="2:70" s="69" customFormat="1" ht="15" customHeight="1">
      <c r="B85" s="81" t="s">
        <v>841</v>
      </c>
      <c r="C85" s="209" t="s">
        <v>1208</v>
      </c>
      <c r="D85" s="2200"/>
      <c r="E85" s="2201"/>
      <c r="F85" s="2201"/>
      <c r="G85" s="2202"/>
      <c r="I85" s="237" t="s">
        <v>207</v>
      </c>
      <c r="J85" s="209" t="s">
        <v>1208</v>
      </c>
      <c r="K85" s="2200">
        <f t="shared" ref="K85:K88" si="47">D85</f>
        <v>0</v>
      </c>
      <c r="L85" s="2201"/>
      <c r="M85" s="2201"/>
      <c r="N85" s="2202"/>
      <c r="P85" s="81" t="s">
        <v>214</v>
      </c>
      <c r="Q85" s="209" t="s">
        <v>1208</v>
      </c>
      <c r="R85" s="2200">
        <f t="shared" ref="R85:R88" si="48">K85</f>
        <v>0</v>
      </c>
      <c r="S85" s="2201"/>
      <c r="T85" s="2201"/>
      <c r="U85" s="2202"/>
      <c r="W85" s="81" t="s">
        <v>940</v>
      </c>
      <c r="X85" s="209" t="s">
        <v>1208</v>
      </c>
      <c r="Y85" s="2200">
        <f t="shared" ref="Y85:Y88" si="49">R85</f>
        <v>0</v>
      </c>
      <c r="Z85" s="2201"/>
      <c r="AA85" s="2201"/>
      <c r="AB85" s="2202"/>
      <c r="AD85" s="210" t="s">
        <v>941</v>
      </c>
      <c r="AE85" s="209" t="s">
        <v>1208</v>
      </c>
      <c r="AF85" s="2200"/>
      <c r="AG85" s="2201"/>
      <c r="AH85" s="2201"/>
      <c r="AI85" s="2202"/>
      <c r="AK85" s="81" t="s">
        <v>361</v>
      </c>
      <c r="AL85" s="209" t="s">
        <v>1208</v>
      </c>
      <c r="AM85" s="2200">
        <f t="shared" si="42"/>
        <v>0</v>
      </c>
      <c r="AN85" s="2201"/>
      <c r="AO85" s="2201"/>
      <c r="AP85" s="2202"/>
      <c r="AR85" s="210" t="s">
        <v>942</v>
      </c>
      <c r="AS85" s="209" t="s">
        <v>1208</v>
      </c>
      <c r="AT85" s="2200">
        <f t="shared" si="43"/>
        <v>0</v>
      </c>
      <c r="AU85" s="2201"/>
      <c r="AV85" s="2201"/>
      <c r="AW85" s="2202"/>
      <c r="AY85" s="210" t="s">
        <v>943</v>
      </c>
      <c r="AZ85" s="209" t="s">
        <v>1208</v>
      </c>
      <c r="BA85" s="2200">
        <f t="shared" si="44"/>
        <v>0</v>
      </c>
      <c r="BB85" s="2201"/>
      <c r="BC85" s="2201"/>
      <c r="BD85" s="2202"/>
      <c r="BF85" s="210" t="s">
        <v>944</v>
      </c>
      <c r="BG85" s="209" t="s">
        <v>1208</v>
      </c>
      <c r="BH85" s="2200">
        <f t="shared" si="45"/>
        <v>0</v>
      </c>
      <c r="BI85" s="2201"/>
      <c r="BJ85" s="2201"/>
      <c r="BK85" s="2202"/>
      <c r="BM85" s="210" t="s">
        <v>945</v>
      </c>
      <c r="BN85" s="209" t="s">
        <v>1208</v>
      </c>
      <c r="BO85" s="2200">
        <f t="shared" si="46"/>
        <v>0</v>
      </c>
      <c r="BP85" s="2201"/>
      <c r="BQ85" s="2201"/>
      <c r="BR85" s="2202"/>
    </row>
    <row r="86" spans="2:70" s="69" customFormat="1" ht="15" customHeight="1">
      <c r="B86" s="81" t="s">
        <v>946</v>
      </c>
      <c r="C86" s="209" t="s">
        <v>1209</v>
      </c>
      <c r="D86" s="2200"/>
      <c r="E86" s="2201"/>
      <c r="F86" s="2201"/>
      <c r="G86" s="2202"/>
      <c r="I86" s="81" t="s">
        <v>948</v>
      </c>
      <c r="J86" s="209" t="s">
        <v>1209</v>
      </c>
      <c r="K86" s="2200">
        <f t="shared" si="47"/>
        <v>0</v>
      </c>
      <c r="L86" s="2201"/>
      <c r="M86" s="2201"/>
      <c r="N86" s="2202"/>
      <c r="P86" s="81" t="s">
        <v>949</v>
      </c>
      <c r="Q86" s="209" t="s">
        <v>1209</v>
      </c>
      <c r="R86" s="2200">
        <f t="shared" si="48"/>
        <v>0</v>
      </c>
      <c r="S86" s="2201"/>
      <c r="T86" s="2201"/>
      <c r="U86" s="2202"/>
      <c r="W86" s="81" t="s">
        <v>950</v>
      </c>
      <c r="X86" s="209" t="s">
        <v>1209</v>
      </c>
      <c r="Y86" s="2200">
        <f t="shared" si="49"/>
        <v>0</v>
      </c>
      <c r="Z86" s="2201"/>
      <c r="AA86" s="2201"/>
      <c r="AB86" s="2202"/>
      <c r="AD86" s="81" t="s">
        <v>296</v>
      </c>
      <c r="AE86" s="209" t="s">
        <v>1209</v>
      </c>
      <c r="AF86" s="2200"/>
      <c r="AG86" s="2201"/>
      <c r="AH86" s="2201"/>
      <c r="AI86" s="2202"/>
      <c r="AK86" s="81" t="s">
        <v>951</v>
      </c>
      <c r="AL86" s="209" t="s">
        <v>1209</v>
      </c>
      <c r="AM86" s="2200">
        <f t="shared" si="42"/>
        <v>0</v>
      </c>
      <c r="AN86" s="2201"/>
      <c r="AO86" s="2201"/>
      <c r="AP86" s="2202"/>
      <c r="AR86" s="81" t="s">
        <v>952</v>
      </c>
      <c r="AS86" s="209" t="s">
        <v>1209</v>
      </c>
      <c r="AT86" s="2200">
        <f t="shared" si="43"/>
        <v>0</v>
      </c>
      <c r="AU86" s="2201"/>
      <c r="AV86" s="2201"/>
      <c r="AW86" s="2202"/>
      <c r="AY86" s="81" t="s">
        <v>953</v>
      </c>
      <c r="AZ86" s="209" t="s">
        <v>1209</v>
      </c>
      <c r="BA86" s="2200">
        <f t="shared" si="44"/>
        <v>0</v>
      </c>
      <c r="BB86" s="2201"/>
      <c r="BC86" s="2201"/>
      <c r="BD86" s="2202"/>
      <c r="BF86" s="81" t="s">
        <v>954</v>
      </c>
      <c r="BG86" s="209" t="s">
        <v>1209</v>
      </c>
      <c r="BH86" s="2200">
        <f t="shared" si="45"/>
        <v>0</v>
      </c>
      <c r="BI86" s="2201"/>
      <c r="BJ86" s="2201"/>
      <c r="BK86" s="2202"/>
      <c r="BM86" s="78" t="s">
        <v>955</v>
      </c>
      <c r="BN86" s="209" t="s">
        <v>1209</v>
      </c>
      <c r="BO86" s="2200">
        <f t="shared" si="46"/>
        <v>0</v>
      </c>
      <c r="BP86" s="2201"/>
      <c r="BQ86" s="2201"/>
      <c r="BR86" s="2202"/>
    </row>
    <row r="87" spans="2:70" s="69" customFormat="1" ht="15" customHeight="1">
      <c r="B87" s="81" t="s">
        <v>843</v>
      </c>
      <c r="C87" s="211" t="s">
        <v>1210</v>
      </c>
      <c r="D87" s="2200"/>
      <c r="E87" s="2201"/>
      <c r="F87" s="2201"/>
      <c r="G87" s="2202"/>
      <c r="I87" s="81" t="s">
        <v>957</v>
      </c>
      <c r="J87" s="211" t="s">
        <v>1210</v>
      </c>
      <c r="K87" s="2200">
        <f t="shared" si="47"/>
        <v>0</v>
      </c>
      <c r="L87" s="2201"/>
      <c r="M87" s="2201"/>
      <c r="N87" s="2202"/>
      <c r="P87" s="81" t="s">
        <v>958</v>
      </c>
      <c r="Q87" s="211" t="s">
        <v>1210</v>
      </c>
      <c r="R87" s="2200">
        <f t="shared" si="48"/>
        <v>0</v>
      </c>
      <c r="S87" s="2201"/>
      <c r="T87" s="2201"/>
      <c r="U87" s="2202"/>
      <c r="W87" s="78" t="s">
        <v>959</v>
      </c>
      <c r="X87" s="211" t="s">
        <v>1210</v>
      </c>
      <c r="Y87" s="2200">
        <f t="shared" si="49"/>
        <v>0</v>
      </c>
      <c r="Z87" s="2201"/>
      <c r="AA87" s="2201"/>
      <c r="AB87" s="2202"/>
      <c r="AD87" s="78" t="s">
        <v>312</v>
      </c>
      <c r="AE87" s="211" t="s">
        <v>1210</v>
      </c>
      <c r="AF87" s="2200"/>
      <c r="AG87" s="2201"/>
      <c r="AH87" s="2201"/>
      <c r="AI87" s="2202"/>
      <c r="AK87" s="78" t="s">
        <v>960</v>
      </c>
      <c r="AL87" s="211" t="s">
        <v>1210</v>
      </c>
      <c r="AM87" s="2200">
        <f t="shared" si="42"/>
        <v>0</v>
      </c>
      <c r="AN87" s="2201"/>
      <c r="AO87" s="2201"/>
      <c r="AP87" s="2202"/>
      <c r="AR87" s="78" t="s">
        <v>961</v>
      </c>
      <c r="AS87" s="211" t="s">
        <v>1210</v>
      </c>
      <c r="AT87" s="2200">
        <f t="shared" si="43"/>
        <v>0</v>
      </c>
      <c r="AU87" s="2201"/>
      <c r="AV87" s="2201"/>
      <c r="AW87" s="2202"/>
      <c r="AY87" s="78" t="s">
        <v>962</v>
      </c>
      <c r="AZ87" s="211" t="s">
        <v>1210</v>
      </c>
      <c r="BA87" s="2200">
        <f t="shared" si="44"/>
        <v>0</v>
      </c>
      <c r="BB87" s="2201"/>
      <c r="BC87" s="2201"/>
      <c r="BD87" s="2202"/>
      <c r="BF87" s="78" t="s">
        <v>963</v>
      </c>
      <c r="BG87" s="211" t="s">
        <v>1210</v>
      </c>
      <c r="BH87" s="2200">
        <f t="shared" si="45"/>
        <v>0</v>
      </c>
      <c r="BI87" s="2201"/>
      <c r="BJ87" s="2201"/>
      <c r="BK87" s="2202"/>
      <c r="BM87" s="309" t="s">
        <v>964</v>
      </c>
      <c r="BN87" s="211" t="s">
        <v>1210</v>
      </c>
      <c r="BO87" s="2200">
        <f t="shared" si="46"/>
        <v>0</v>
      </c>
      <c r="BP87" s="2201"/>
      <c r="BQ87" s="2201"/>
      <c r="BR87" s="2202"/>
    </row>
    <row r="88" spans="2:70" s="69" customFormat="1" ht="15" customHeight="1" thickBot="1">
      <c r="B88" s="212" t="s">
        <v>846</v>
      </c>
      <c r="C88" s="310" t="s">
        <v>1211</v>
      </c>
      <c r="D88" s="2210"/>
      <c r="E88" s="2211"/>
      <c r="F88" s="2211"/>
      <c r="G88" s="2212"/>
      <c r="I88" s="212" t="s">
        <v>966</v>
      </c>
      <c r="J88" s="310" t="s">
        <v>1211</v>
      </c>
      <c r="K88" s="2210">
        <f t="shared" si="47"/>
        <v>0</v>
      </c>
      <c r="L88" s="2211"/>
      <c r="M88" s="2211"/>
      <c r="N88" s="2212"/>
      <c r="P88" s="212" t="s">
        <v>967</v>
      </c>
      <c r="Q88" s="310" t="s">
        <v>1211</v>
      </c>
      <c r="R88" s="2210">
        <f t="shared" si="48"/>
        <v>0</v>
      </c>
      <c r="S88" s="2211"/>
      <c r="T88" s="2211"/>
      <c r="U88" s="2212"/>
      <c r="W88" s="212" t="s">
        <v>968</v>
      </c>
      <c r="X88" s="310" t="s">
        <v>1211</v>
      </c>
      <c r="Y88" s="2210">
        <f t="shared" si="49"/>
        <v>0</v>
      </c>
      <c r="Z88" s="2211"/>
      <c r="AA88" s="2211"/>
      <c r="AB88" s="2212"/>
      <c r="AD88" s="212" t="s">
        <v>324</v>
      </c>
      <c r="AE88" s="310" t="s">
        <v>1211</v>
      </c>
      <c r="AF88" s="2210"/>
      <c r="AG88" s="2211"/>
      <c r="AH88" s="2211"/>
      <c r="AI88" s="2212"/>
      <c r="AK88" s="212" t="s">
        <v>969</v>
      </c>
      <c r="AL88" s="310" t="s">
        <v>1211</v>
      </c>
      <c r="AM88" s="2210">
        <f t="shared" si="42"/>
        <v>0</v>
      </c>
      <c r="AN88" s="2211"/>
      <c r="AO88" s="2211"/>
      <c r="AP88" s="2212"/>
      <c r="AR88" s="212" t="s">
        <v>970</v>
      </c>
      <c r="AS88" s="310" t="s">
        <v>1211</v>
      </c>
      <c r="AT88" s="2210">
        <f t="shared" si="43"/>
        <v>0</v>
      </c>
      <c r="AU88" s="2211"/>
      <c r="AV88" s="2211"/>
      <c r="AW88" s="2212"/>
      <c r="AY88" s="212" t="s">
        <v>971</v>
      </c>
      <c r="AZ88" s="310" t="s">
        <v>1211</v>
      </c>
      <c r="BA88" s="2210">
        <f t="shared" si="44"/>
        <v>0</v>
      </c>
      <c r="BB88" s="2211"/>
      <c r="BC88" s="2211"/>
      <c r="BD88" s="2212"/>
      <c r="BF88" s="212" t="s">
        <v>972</v>
      </c>
      <c r="BG88" s="310" t="s">
        <v>1211</v>
      </c>
      <c r="BH88" s="2210">
        <f t="shared" si="45"/>
        <v>0</v>
      </c>
      <c r="BI88" s="2211"/>
      <c r="BJ88" s="2211"/>
      <c r="BK88" s="2212"/>
      <c r="BM88" s="212" t="s">
        <v>973</v>
      </c>
      <c r="BN88" s="310" t="s">
        <v>1211</v>
      </c>
      <c r="BO88" s="2210">
        <f t="shared" si="46"/>
        <v>0</v>
      </c>
      <c r="BP88" s="2211"/>
      <c r="BQ88" s="2211"/>
      <c r="BR88" s="2212"/>
    </row>
    <row r="89" spans="2:70" s="69" customFormat="1" ht="15" customHeight="1" thickBot="1">
      <c r="I89" s="216"/>
      <c r="K89" s="2191"/>
      <c r="L89" s="2191"/>
      <c r="M89" s="2191"/>
      <c r="N89" s="2191"/>
      <c r="P89" s="216"/>
      <c r="R89" s="2191"/>
      <c r="S89" s="2191"/>
      <c r="T89" s="2191"/>
      <c r="U89" s="2191"/>
      <c r="W89" s="216"/>
      <c r="Y89" s="2191"/>
      <c r="Z89" s="2191"/>
      <c r="AA89" s="2191"/>
      <c r="AB89" s="2191"/>
      <c r="AD89" s="216"/>
      <c r="AF89" s="2191"/>
      <c r="AG89" s="2191"/>
      <c r="AH89" s="2191"/>
      <c r="AI89" s="2191"/>
      <c r="AK89" s="216"/>
      <c r="AM89" s="2191"/>
      <c r="AN89" s="2191"/>
      <c r="AO89" s="2191"/>
      <c r="AP89" s="2191"/>
      <c r="AR89" s="216"/>
      <c r="AT89" s="2191"/>
      <c r="AU89" s="2191"/>
      <c r="AV89" s="2191"/>
      <c r="AW89" s="2191"/>
      <c r="AY89" s="216"/>
      <c r="BA89" s="2191"/>
      <c r="BB89" s="2191"/>
      <c r="BC89" s="2191"/>
      <c r="BD89" s="2191"/>
      <c r="BF89" s="216"/>
      <c r="BH89" s="2191"/>
      <c r="BI89" s="2191"/>
      <c r="BJ89" s="2191"/>
      <c r="BK89" s="2191"/>
      <c r="BM89" s="216"/>
      <c r="BO89" s="2191"/>
      <c r="BP89" s="2191"/>
      <c r="BQ89" s="2191"/>
      <c r="BR89" s="2191"/>
    </row>
    <row r="90" spans="2:70" s="69" customFormat="1" ht="15" customHeight="1" thickBot="1">
      <c r="B90" s="71" t="s">
        <v>116</v>
      </c>
      <c r="C90" s="206" t="s">
        <v>1212</v>
      </c>
      <c r="D90" s="2215" t="s">
        <v>1009</v>
      </c>
      <c r="E90" s="2216"/>
      <c r="F90" s="867" t="s">
        <v>665</v>
      </c>
      <c r="G90" s="868" t="s">
        <v>666</v>
      </c>
      <c r="I90" s="71" t="s">
        <v>116</v>
      </c>
      <c r="J90" s="206" t="s">
        <v>1212</v>
      </c>
      <c r="K90" s="2215" t="s">
        <v>1009</v>
      </c>
      <c r="L90" s="2216"/>
      <c r="M90" s="867" t="s">
        <v>665</v>
      </c>
      <c r="N90" s="868" t="s">
        <v>666</v>
      </c>
      <c r="P90" s="71" t="s">
        <v>116</v>
      </c>
      <c r="Q90" s="206" t="s">
        <v>1212</v>
      </c>
      <c r="R90" s="2215" t="s">
        <v>1009</v>
      </c>
      <c r="S90" s="2216"/>
      <c r="T90" s="867" t="s">
        <v>665</v>
      </c>
      <c r="U90" s="868" t="s">
        <v>666</v>
      </c>
      <c r="W90" s="71" t="s">
        <v>116</v>
      </c>
      <c r="X90" s="206" t="s">
        <v>1212</v>
      </c>
      <c r="Y90" s="2215" t="s">
        <v>1009</v>
      </c>
      <c r="Z90" s="2216"/>
      <c r="AA90" s="867" t="s">
        <v>665</v>
      </c>
      <c r="AB90" s="868" t="s">
        <v>666</v>
      </c>
      <c r="AD90" s="71" t="s">
        <v>116</v>
      </c>
      <c r="AE90" s="206" t="s">
        <v>1212</v>
      </c>
      <c r="AF90" s="2215" t="s">
        <v>1009</v>
      </c>
      <c r="AG90" s="2216"/>
      <c r="AH90" s="867" t="s">
        <v>665</v>
      </c>
      <c r="AI90" s="868" t="s">
        <v>666</v>
      </c>
      <c r="AK90" s="71" t="s">
        <v>116</v>
      </c>
      <c r="AL90" s="206" t="s">
        <v>1212</v>
      </c>
      <c r="AM90" s="2215" t="s">
        <v>1009</v>
      </c>
      <c r="AN90" s="2216"/>
      <c r="AO90" s="867" t="s">
        <v>665</v>
      </c>
      <c r="AP90" s="868" t="s">
        <v>666</v>
      </c>
      <c r="AR90" s="71" t="s">
        <v>116</v>
      </c>
      <c r="AS90" s="206" t="s">
        <v>1212</v>
      </c>
      <c r="AT90" s="2215" t="s">
        <v>1009</v>
      </c>
      <c r="AU90" s="2216"/>
      <c r="AV90" s="867" t="s">
        <v>665</v>
      </c>
      <c r="AW90" s="868" t="s">
        <v>666</v>
      </c>
      <c r="AY90" s="71" t="s">
        <v>116</v>
      </c>
      <c r="AZ90" s="206" t="s">
        <v>1212</v>
      </c>
      <c r="BA90" s="2215" t="s">
        <v>1009</v>
      </c>
      <c r="BB90" s="2216"/>
      <c r="BC90" s="867" t="s">
        <v>665</v>
      </c>
      <c r="BD90" s="868" t="s">
        <v>666</v>
      </c>
      <c r="BF90" s="71" t="s">
        <v>116</v>
      </c>
      <c r="BG90" s="206" t="s">
        <v>1212</v>
      </c>
      <c r="BH90" s="2215" t="s">
        <v>1009</v>
      </c>
      <c r="BI90" s="2216"/>
      <c r="BJ90" s="867" t="s">
        <v>665</v>
      </c>
      <c r="BK90" s="868" t="s">
        <v>666</v>
      </c>
      <c r="BM90" s="71" t="s">
        <v>116</v>
      </c>
      <c r="BN90" s="206" t="s">
        <v>1212</v>
      </c>
      <c r="BO90" s="2215" t="s">
        <v>1009</v>
      </c>
      <c r="BP90" s="2216"/>
      <c r="BQ90" s="867" t="s">
        <v>665</v>
      </c>
      <c r="BR90" s="868" t="s">
        <v>666</v>
      </c>
    </row>
    <row r="91" spans="2:70" s="69" customFormat="1" ht="15" customHeight="1">
      <c r="B91" s="207" t="s">
        <v>837</v>
      </c>
      <c r="C91" s="311" t="s">
        <v>1213</v>
      </c>
      <c r="D91" s="2217" t="s">
        <v>1214</v>
      </c>
      <c r="E91" s="2218"/>
      <c r="F91" s="527">
        <f>'1.1. Obiekt'!F42</f>
        <v>0</v>
      </c>
      <c r="G91" s="865" t="s">
        <v>888</v>
      </c>
      <c r="I91" s="207" t="s">
        <v>205</v>
      </c>
      <c r="J91" s="311" t="s">
        <v>1213</v>
      </c>
      <c r="K91" s="2217" t="s">
        <v>1214</v>
      </c>
      <c r="L91" s="2218"/>
      <c r="M91" s="527">
        <f>F91</f>
        <v>0</v>
      </c>
      <c r="N91" s="865" t="s">
        <v>888</v>
      </c>
      <c r="P91" s="207" t="s">
        <v>210</v>
      </c>
      <c r="Q91" s="311" t="s">
        <v>1213</v>
      </c>
      <c r="R91" s="2217" t="s">
        <v>1214</v>
      </c>
      <c r="S91" s="2218"/>
      <c r="T91" s="530">
        <f>M91</f>
        <v>0</v>
      </c>
      <c r="U91" s="865" t="s">
        <v>888</v>
      </c>
      <c r="W91" s="207" t="s">
        <v>926</v>
      </c>
      <c r="X91" s="311" t="s">
        <v>1213</v>
      </c>
      <c r="Y91" s="2217" t="s">
        <v>1214</v>
      </c>
      <c r="Z91" s="2218"/>
      <c r="AA91" s="530">
        <f>T91</f>
        <v>0</v>
      </c>
      <c r="AB91" s="865" t="s">
        <v>888</v>
      </c>
      <c r="AD91" s="207" t="s">
        <v>927</v>
      </c>
      <c r="AE91" s="311" t="s">
        <v>1213</v>
      </c>
      <c r="AF91" s="2217" t="s">
        <v>1214</v>
      </c>
      <c r="AG91" s="2218"/>
      <c r="AH91" s="530">
        <f>'1.1. Obiekt'!O42</f>
        <v>0</v>
      </c>
      <c r="AI91" s="865" t="s">
        <v>888</v>
      </c>
      <c r="AK91" s="207" t="s">
        <v>351</v>
      </c>
      <c r="AL91" s="311" t="s">
        <v>1213</v>
      </c>
      <c r="AM91" s="2217" t="s">
        <v>1214</v>
      </c>
      <c r="AN91" s="2218"/>
      <c r="AO91" s="530">
        <f>AH91</f>
        <v>0</v>
      </c>
      <c r="AP91" s="865" t="s">
        <v>888</v>
      </c>
      <c r="AR91" s="207" t="s">
        <v>928</v>
      </c>
      <c r="AS91" s="311" t="s">
        <v>1213</v>
      </c>
      <c r="AT91" s="2217" t="s">
        <v>1214</v>
      </c>
      <c r="AU91" s="2218"/>
      <c r="AV91" s="530">
        <f>AO91</f>
        <v>0</v>
      </c>
      <c r="AW91" s="865" t="s">
        <v>888</v>
      </c>
      <c r="AY91" s="207" t="s">
        <v>929</v>
      </c>
      <c r="AZ91" s="311" t="s">
        <v>1213</v>
      </c>
      <c r="BA91" s="2217" t="s">
        <v>1214</v>
      </c>
      <c r="BB91" s="2218"/>
      <c r="BC91" s="530">
        <f>AV91</f>
        <v>0</v>
      </c>
      <c r="BD91" s="865" t="s">
        <v>888</v>
      </c>
      <c r="BF91" s="207" t="s">
        <v>930</v>
      </c>
      <c r="BG91" s="311" t="s">
        <v>1213</v>
      </c>
      <c r="BH91" s="2217" t="s">
        <v>1214</v>
      </c>
      <c r="BI91" s="2218"/>
      <c r="BJ91" s="527">
        <f>BC91</f>
        <v>0</v>
      </c>
      <c r="BK91" s="865" t="s">
        <v>888</v>
      </c>
      <c r="BM91" s="207" t="s">
        <v>931</v>
      </c>
      <c r="BN91" s="311" t="s">
        <v>1213</v>
      </c>
      <c r="BO91" s="2217" t="s">
        <v>1214</v>
      </c>
      <c r="BP91" s="2218"/>
      <c r="BQ91" s="527">
        <f>BJ91</f>
        <v>0</v>
      </c>
      <c r="BR91" s="865" t="s">
        <v>888</v>
      </c>
    </row>
    <row r="92" spans="2:70" s="69" customFormat="1" ht="15" customHeight="1">
      <c r="B92" s="623" t="s">
        <v>839</v>
      </c>
      <c r="C92" s="312" t="s">
        <v>1215</v>
      </c>
      <c r="D92" s="2219" t="s">
        <v>1216</v>
      </c>
      <c r="E92" s="1659"/>
      <c r="F92" s="493">
        <f>E66</f>
        <v>0</v>
      </c>
      <c r="G92" s="846" t="s">
        <v>257</v>
      </c>
      <c r="I92" s="184" t="s">
        <v>206</v>
      </c>
      <c r="J92" s="312" t="s">
        <v>1215</v>
      </c>
      <c r="K92" s="2219" t="s">
        <v>1216</v>
      </c>
      <c r="L92" s="1659"/>
      <c r="M92" s="493">
        <f>L66</f>
        <v>0</v>
      </c>
      <c r="N92" s="846" t="s">
        <v>257</v>
      </c>
      <c r="P92" s="78" t="s">
        <v>212</v>
      </c>
      <c r="Q92" s="312" t="s">
        <v>1215</v>
      </c>
      <c r="R92" s="2219" t="s">
        <v>1216</v>
      </c>
      <c r="S92" s="1659"/>
      <c r="T92" s="737">
        <f>S66</f>
        <v>0</v>
      </c>
      <c r="U92" s="846" t="s">
        <v>257</v>
      </c>
      <c r="W92" s="78" t="s">
        <v>933</v>
      </c>
      <c r="X92" s="312" t="s">
        <v>1215</v>
      </c>
      <c r="Y92" s="2219" t="s">
        <v>1216</v>
      </c>
      <c r="Z92" s="1659"/>
      <c r="AA92" s="737">
        <f>Z66</f>
        <v>0</v>
      </c>
      <c r="AB92" s="846" t="s">
        <v>257</v>
      </c>
      <c r="AD92" s="78" t="s">
        <v>934</v>
      </c>
      <c r="AE92" s="312" t="s">
        <v>1215</v>
      </c>
      <c r="AF92" s="2219" t="s">
        <v>1216</v>
      </c>
      <c r="AG92" s="1659"/>
      <c r="AH92" s="737">
        <f>AG66</f>
        <v>0</v>
      </c>
      <c r="AI92" s="846" t="s">
        <v>257</v>
      </c>
      <c r="AK92" s="81" t="s">
        <v>358</v>
      </c>
      <c r="AL92" s="312" t="s">
        <v>1215</v>
      </c>
      <c r="AM92" s="2219" t="s">
        <v>1216</v>
      </c>
      <c r="AN92" s="1659"/>
      <c r="AO92" s="737">
        <f>AN66</f>
        <v>0</v>
      </c>
      <c r="AP92" s="846" t="s">
        <v>257</v>
      </c>
      <c r="AR92" s="78" t="s">
        <v>935</v>
      </c>
      <c r="AS92" s="312" t="s">
        <v>1215</v>
      </c>
      <c r="AT92" s="2219" t="s">
        <v>1216</v>
      </c>
      <c r="AU92" s="1659"/>
      <c r="AV92" s="737">
        <f>AU66</f>
        <v>0</v>
      </c>
      <c r="AW92" s="846" t="s">
        <v>257</v>
      </c>
      <c r="AY92" s="81" t="s">
        <v>936</v>
      </c>
      <c r="AZ92" s="312" t="s">
        <v>1215</v>
      </c>
      <c r="BA92" s="2219" t="s">
        <v>1216</v>
      </c>
      <c r="BB92" s="1659"/>
      <c r="BC92" s="737">
        <f>BB66</f>
        <v>0</v>
      </c>
      <c r="BD92" s="846" t="s">
        <v>257</v>
      </c>
      <c r="BF92" s="78" t="s">
        <v>937</v>
      </c>
      <c r="BG92" s="312" t="s">
        <v>1215</v>
      </c>
      <c r="BH92" s="2219" t="s">
        <v>1216</v>
      </c>
      <c r="BI92" s="1659"/>
      <c r="BJ92" s="493">
        <f>BI66</f>
        <v>0</v>
      </c>
      <c r="BK92" s="846" t="s">
        <v>257</v>
      </c>
      <c r="BM92" s="81" t="s">
        <v>938</v>
      </c>
      <c r="BN92" s="312" t="s">
        <v>1215</v>
      </c>
      <c r="BO92" s="2219" t="s">
        <v>1216</v>
      </c>
      <c r="BP92" s="1659"/>
      <c r="BQ92" s="493">
        <f>BP66</f>
        <v>0</v>
      </c>
      <c r="BR92" s="846" t="s">
        <v>257</v>
      </c>
    </row>
    <row r="93" spans="2:70" s="69" customFormat="1" ht="15" customHeight="1">
      <c r="B93" s="623" t="s">
        <v>841</v>
      </c>
      <c r="C93" s="738" t="s">
        <v>1217</v>
      </c>
      <c r="D93" s="2219" t="s">
        <v>289</v>
      </c>
      <c r="E93" s="1659"/>
      <c r="F93" s="493"/>
      <c r="G93" s="846" t="s">
        <v>119</v>
      </c>
      <c r="I93" s="237" t="s">
        <v>207</v>
      </c>
      <c r="J93" s="738" t="s">
        <v>1217</v>
      </c>
      <c r="K93" s="2219" t="s">
        <v>289</v>
      </c>
      <c r="L93" s="1659"/>
      <c r="M93" s="493"/>
      <c r="N93" s="846" t="s">
        <v>119</v>
      </c>
      <c r="P93" s="81" t="s">
        <v>214</v>
      </c>
      <c r="Q93" s="738" t="s">
        <v>1217</v>
      </c>
      <c r="R93" s="2220" t="s">
        <v>289</v>
      </c>
      <c r="S93" s="2221"/>
      <c r="T93" s="737"/>
      <c r="U93" s="846" t="s">
        <v>119</v>
      </c>
      <c r="W93" s="81" t="s">
        <v>940</v>
      </c>
      <c r="X93" s="738" t="s">
        <v>1217</v>
      </c>
      <c r="Y93" s="2220" t="s">
        <v>289</v>
      </c>
      <c r="Z93" s="2221"/>
      <c r="AA93" s="737">
        <f>T93</f>
        <v>0</v>
      </c>
      <c r="AB93" s="846" t="s">
        <v>119</v>
      </c>
      <c r="AD93" s="210" t="s">
        <v>941</v>
      </c>
      <c r="AE93" s="738" t="s">
        <v>1217</v>
      </c>
      <c r="AF93" s="2220" t="s">
        <v>289</v>
      </c>
      <c r="AG93" s="2221"/>
      <c r="AH93" s="737"/>
      <c r="AI93" s="846" t="s">
        <v>119</v>
      </c>
      <c r="AK93" s="210" t="s">
        <v>361</v>
      </c>
      <c r="AL93" s="738" t="s">
        <v>1217</v>
      </c>
      <c r="AM93" s="2220" t="s">
        <v>289</v>
      </c>
      <c r="AN93" s="2221"/>
      <c r="AO93" s="737">
        <f>AH93</f>
        <v>0</v>
      </c>
      <c r="AP93" s="846" t="s">
        <v>119</v>
      </c>
      <c r="AR93" s="210" t="s">
        <v>942</v>
      </c>
      <c r="AS93" s="738" t="s">
        <v>1217</v>
      </c>
      <c r="AT93" s="2220" t="s">
        <v>289</v>
      </c>
      <c r="AU93" s="2221"/>
      <c r="AV93" s="737">
        <v>0</v>
      </c>
      <c r="AW93" s="846" t="s">
        <v>119</v>
      </c>
      <c r="AY93" s="210" t="s">
        <v>943</v>
      </c>
      <c r="AZ93" s="738" t="s">
        <v>1217</v>
      </c>
      <c r="BA93" s="2220" t="s">
        <v>289</v>
      </c>
      <c r="BB93" s="2221"/>
      <c r="BC93" s="737"/>
      <c r="BD93" s="846" t="s">
        <v>119</v>
      </c>
      <c r="BF93" s="210" t="s">
        <v>944</v>
      </c>
      <c r="BG93" s="738" t="s">
        <v>1217</v>
      </c>
      <c r="BH93" s="2220" t="s">
        <v>289</v>
      </c>
      <c r="BI93" s="2221"/>
      <c r="BJ93" s="493"/>
      <c r="BK93" s="846" t="s">
        <v>119</v>
      </c>
      <c r="BM93" s="210" t="s">
        <v>945</v>
      </c>
      <c r="BN93" s="738" t="s">
        <v>1217</v>
      </c>
      <c r="BO93" s="2220" t="s">
        <v>289</v>
      </c>
      <c r="BP93" s="2221"/>
      <c r="BQ93" s="493"/>
      <c r="BR93" s="846" t="s">
        <v>119</v>
      </c>
    </row>
    <row r="94" spans="2:70" s="69" customFormat="1" ht="15" customHeight="1" thickBot="1">
      <c r="B94" s="624" t="s">
        <v>946</v>
      </c>
      <c r="C94" s="791" t="s">
        <v>1218</v>
      </c>
      <c r="D94" s="2222" t="s">
        <v>499</v>
      </c>
      <c r="E94" s="1677"/>
      <c r="F94" s="559">
        <f>0.01*F92*F93</f>
        <v>0</v>
      </c>
      <c r="G94" s="847" t="s">
        <v>257</v>
      </c>
      <c r="I94" s="212" t="s">
        <v>948</v>
      </c>
      <c r="J94" s="791" t="s">
        <v>1218</v>
      </c>
      <c r="K94" s="2222" t="s">
        <v>499</v>
      </c>
      <c r="L94" s="1677"/>
      <c r="M94" s="559">
        <f>0.01*M92*M93</f>
        <v>0</v>
      </c>
      <c r="N94" s="847" t="s">
        <v>257</v>
      </c>
      <c r="P94" s="212" t="s">
        <v>949</v>
      </c>
      <c r="Q94" s="791" t="s">
        <v>1218</v>
      </c>
      <c r="R94" s="2222" t="s">
        <v>499</v>
      </c>
      <c r="S94" s="1677"/>
      <c r="T94" s="760">
        <f>0.01*T92*T93</f>
        <v>0</v>
      </c>
      <c r="U94" s="847" t="s">
        <v>257</v>
      </c>
      <c r="W94" s="212" t="s">
        <v>950</v>
      </c>
      <c r="X94" s="791" t="s">
        <v>1218</v>
      </c>
      <c r="Y94" s="2222" t="s">
        <v>499</v>
      </c>
      <c r="Z94" s="1677"/>
      <c r="AA94" s="760">
        <f>0.01*AA92*AA93</f>
        <v>0</v>
      </c>
      <c r="AB94" s="847" t="s">
        <v>257</v>
      </c>
      <c r="AD94" s="212" t="s">
        <v>296</v>
      </c>
      <c r="AE94" s="791" t="s">
        <v>1218</v>
      </c>
      <c r="AF94" s="2222" t="s">
        <v>499</v>
      </c>
      <c r="AG94" s="1677"/>
      <c r="AH94" s="760">
        <f>0.01*AH92*AH93</f>
        <v>0</v>
      </c>
      <c r="AI94" s="847" t="s">
        <v>257</v>
      </c>
      <c r="AK94" s="212" t="s">
        <v>951</v>
      </c>
      <c r="AL94" s="791" t="s">
        <v>1218</v>
      </c>
      <c r="AM94" s="2222" t="s">
        <v>499</v>
      </c>
      <c r="AN94" s="1677"/>
      <c r="AO94" s="760">
        <f>0.01*AO92*AO93</f>
        <v>0</v>
      </c>
      <c r="AP94" s="847" t="s">
        <v>257</v>
      </c>
      <c r="AR94" s="212" t="s">
        <v>952</v>
      </c>
      <c r="AS94" s="791" t="s">
        <v>1218</v>
      </c>
      <c r="AT94" s="2222" t="s">
        <v>499</v>
      </c>
      <c r="AU94" s="1677"/>
      <c r="AV94" s="760">
        <f>0.01*AV92*AV93</f>
        <v>0</v>
      </c>
      <c r="AW94" s="847" t="s">
        <v>257</v>
      </c>
      <c r="AY94" s="212" t="s">
        <v>953</v>
      </c>
      <c r="AZ94" s="791" t="s">
        <v>1218</v>
      </c>
      <c r="BA94" s="2222" t="s">
        <v>499</v>
      </c>
      <c r="BB94" s="1677"/>
      <c r="BC94" s="760">
        <f>0.01*BC92*BC93</f>
        <v>0</v>
      </c>
      <c r="BD94" s="847" t="s">
        <v>257</v>
      </c>
      <c r="BF94" s="212" t="s">
        <v>954</v>
      </c>
      <c r="BG94" s="791" t="s">
        <v>1218</v>
      </c>
      <c r="BH94" s="2222" t="s">
        <v>499</v>
      </c>
      <c r="BI94" s="1677"/>
      <c r="BJ94" s="559">
        <f>0.01*BJ92*BJ93</f>
        <v>0</v>
      </c>
      <c r="BK94" s="847" t="s">
        <v>257</v>
      </c>
      <c r="BM94" s="212" t="s">
        <v>955</v>
      </c>
      <c r="BN94" s="791" t="s">
        <v>1218</v>
      </c>
      <c r="BO94" s="2222" t="s">
        <v>499</v>
      </c>
      <c r="BP94" s="1677"/>
      <c r="BQ94" s="559">
        <f>0.01*BQ92*BQ93</f>
        <v>0</v>
      </c>
      <c r="BR94" s="847" t="s">
        <v>257</v>
      </c>
    </row>
    <row r="95" spans="2:70" s="69" customFormat="1" ht="15" customHeight="1" thickBot="1">
      <c r="K95" s="2191"/>
      <c r="L95" s="2191"/>
      <c r="M95" s="2191"/>
      <c r="N95" s="2191"/>
      <c r="R95" s="2191"/>
      <c r="S95" s="2191"/>
      <c r="T95" s="2191"/>
      <c r="U95" s="2191"/>
      <c r="Y95" s="2191"/>
      <c r="Z95" s="2191"/>
      <c r="AA95" s="2191"/>
      <c r="AB95" s="2191"/>
      <c r="AF95" s="2191"/>
      <c r="AG95" s="2191"/>
      <c r="AH95" s="2191"/>
      <c r="AI95" s="2191"/>
      <c r="AM95" s="2191"/>
      <c r="AN95" s="2191"/>
      <c r="AO95" s="2191"/>
      <c r="AP95" s="2191"/>
      <c r="AT95" s="2191"/>
      <c r="AU95" s="2191"/>
      <c r="AV95" s="2191"/>
      <c r="AW95" s="2191"/>
      <c r="BA95" s="2191"/>
      <c r="BB95" s="2191"/>
      <c r="BC95" s="2191"/>
      <c r="BD95" s="2191"/>
      <c r="BH95" s="2191"/>
      <c r="BI95" s="2191"/>
      <c r="BJ95" s="2191"/>
      <c r="BK95" s="2191"/>
      <c r="BO95" s="2191"/>
      <c r="BP95" s="2191"/>
      <c r="BQ95" s="2191"/>
      <c r="BR95" s="2191"/>
    </row>
    <row r="96" spans="2:70" s="69" customFormat="1" ht="15" customHeight="1">
      <c r="B96" s="2181" t="s">
        <v>124</v>
      </c>
      <c r="C96" s="1626" t="s">
        <v>1219</v>
      </c>
      <c r="D96" s="2213" t="s">
        <v>1009</v>
      </c>
      <c r="E96" s="118" t="s">
        <v>577</v>
      </c>
      <c r="F96" s="2213" t="s">
        <v>1033</v>
      </c>
      <c r="G96" s="2223"/>
      <c r="H96" s="111"/>
      <c r="I96" s="2181" t="s">
        <v>124</v>
      </c>
      <c r="J96" s="1626" t="s">
        <v>1219</v>
      </c>
      <c r="K96" s="2213" t="s">
        <v>1009</v>
      </c>
      <c r="L96" s="118" t="s">
        <v>577</v>
      </c>
      <c r="M96" s="2213" t="s">
        <v>1033</v>
      </c>
      <c r="N96" s="2223"/>
      <c r="P96" s="2181" t="s">
        <v>124</v>
      </c>
      <c r="Q96" s="1626" t="s">
        <v>1219</v>
      </c>
      <c r="R96" s="2213" t="s">
        <v>1009</v>
      </c>
      <c r="S96" s="118" t="s">
        <v>577</v>
      </c>
      <c r="T96" s="2213" t="s">
        <v>1033</v>
      </c>
      <c r="U96" s="2223"/>
      <c r="W96" s="2181" t="s">
        <v>124</v>
      </c>
      <c r="X96" s="1626" t="s">
        <v>1219</v>
      </c>
      <c r="Y96" s="2213" t="s">
        <v>1009</v>
      </c>
      <c r="Z96" s="118" t="s">
        <v>577</v>
      </c>
      <c r="AA96" s="2213" t="s">
        <v>1033</v>
      </c>
      <c r="AB96" s="2223"/>
      <c r="AD96" s="2181" t="s">
        <v>124</v>
      </c>
      <c r="AE96" s="1626" t="s">
        <v>1219</v>
      </c>
      <c r="AF96" s="2213" t="s">
        <v>1009</v>
      </c>
      <c r="AG96" s="118" t="s">
        <v>577</v>
      </c>
      <c r="AH96" s="2213" t="s">
        <v>1033</v>
      </c>
      <c r="AI96" s="2223"/>
      <c r="AK96" s="2181" t="s">
        <v>124</v>
      </c>
      <c r="AL96" s="1626" t="s">
        <v>1219</v>
      </c>
      <c r="AM96" s="2213" t="s">
        <v>1009</v>
      </c>
      <c r="AN96" s="118" t="s">
        <v>577</v>
      </c>
      <c r="AO96" s="2213" t="s">
        <v>1033</v>
      </c>
      <c r="AP96" s="2223"/>
      <c r="AR96" s="2181" t="s">
        <v>124</v>
      </c>
      <c r="AS96" s="1626" t="s">
        <v>1219</v>
      </c>
      <c r="AT96" s="2213" t="s">
        <v>1009</v>
      </c>
      <c r="AU96" s="118" t="s">
        <v>577</v>
      </c>
      <c r="AV96" s="2213" t="s">
        <v>1033</v>
      </c>
      <c r="AW96" s="2223"/>
      <c r="AY96" s="2181" t="s">
        <v>124</v>
      </c>
      <c r="AZ96" s="1626" t="s">
        <v>1219</v>
      </c>
      <c r="BA96" s="2213" t="s">
        <v>1009</v>
      </c>
      <c r="BB96" s="118" t="s">
        <v>577</v>
      </c>
      <c r="BC96" s="2213" t="s">
        <v>1033</v>
      </c>
      <c r="BD96" s="2223"/>
      <c r="BF96" s="2181" t="s">
        <v>124</v>
      </c>
      <c r="BG96" s="1626" t="s">
        <v>1219</v>
      </c>
      <c r="BH96" s="2213" t="s">
        <v>1009</v>
      </c>
      <c r="BI96" s="118" t="s">
        <v>577</v>
      </c>
      <c r="BJ96" s="2213" t="s">
        <v>1033</v>
      </c>
      <c r="BK96" s="2223"/>
      <c r="BM96" s="2181" t="s">
        <v>124</v>
      </c>
      <c r="BN96" s="1626" t="s">
        <v>1219</v>
      </c>
      <c r="BO96" s="2213" t="s">
        <v>1009</v>
      </c>
      <c r="BP96" s="118" t="s">
        <v>577</v>
      </c>
      <c r="BQ96" s="2213" t="s">
        <v>1033</v>
      </c>
      <c r="BR96" s="2223"/>
    </row>
    <row r="97" spans="2:70" s="69" customFormat="1" ht="15" customHeight="1" thickBot="1">
      <c r="B97" s="2182"/>
      <c r="C97" s="2183"/>
      <c r="D97" s="1742"/>
      <c r="E97" s="127" t="s">
        <v>257</v>
      </c>
      <c r="F97" s="127" t="s">
        <v>302</v>
      </c>
      <c r="G97" s="871" t="s">
        <v>618</v>
      </c>
      <c r="H97" s="111"/>
      <c r="I97" s="2182"/>
      <c r="J97" s="2183"/>
      <c r="K97" s="1742"/>
      <c r="L97" s="127" t="s">
        <v>257</v>
      </c>
      <c r="M97" s="127" t="s">
        <v>302</v>
      </c>
      <c r="N97" s="871" t="s">
        <v>618</v>
      </c>
      <c r="P97" s="2182"/>
      <c r="Q97" s="2183"/>
      <c r="R97" s="1742"/>
      <c r="S97" s="127" t="s">
        <v>257</v>
      </c>
      <c r="T97" s="127" t="s">
        <v>302</v>
      </c>
      <c r="U97" s="871" t="s">
        <v>618</v>
      </c>
      <c r="W97" s="2182"/>
      <c r="X97" s="2183"/>
      <c r="Y97" s="1742"/>
      <c r="Z97" s="127" t="s">
        <v>257</v>
      </c>
      <c r="AA97" s="127" t="s">
        <v>302</v>
      </c>
      <c r="AB97" s="871" t="s">
        <v>618</v>
      </c>
      <c r="AD97" s="2182"/>
      <c r="AE97" s="2183"/>
      <c r="AF97" s="1742"/>
      <c r="AG97" s="127" t="s">
        <v>257</v>
      </c>
      <c r="AH97" s="127" t="s">
        <v>302</v>
      </c>
      <c r="AI97" s="871" t="s">
        <v>618</v>
      </c>
      <c r="AK97" s="2182"/>
      <c r="AL97" s="2183"/>
      <c r="AM97" s="1742"/>
      <c r="AN97" s="127" t="s">
        <v>257</v>
      </c>
      <c r="AO97" s="127" t="s">
        <v>302</v>
      </c>
      <c r="AP97" s="871" t="s">
        <v>618</v>
      </c>
      <c r="AR97" s="2182"/>
      <c r="AS97" s="2183"/>
      <c r="AT97" s="1742"/>
      <c r="AU97" s="127" t="s">
        <v>257</v>
      </c>
      <c r="AV97" s="127" t="s">
        <v>302</v>
      </c>
      <c r="AW97" s="871" t="s">
        <v>618</v>
      </c>
      <c r="AY97" s="2182"/>
      <c r="AZ97" s="2183"/>
      <c r="BA97" s="1742"/>
      <c r="BB97" s="127" t="s">
        <v>257</v>
      </c>
      <c r="BC97" s="127" t="s">
        <v>302</v>
      </c>
      <c r="BD97" s="871" t="s">
        <v>618</v>
      </c>
      <c r="BF97" s="2182"/>
      <c r="BG97" s="2183"/>
      <c r="BH97" s="1742"/>
      <c r="BI97" s="127" t="s">
        <v>257</v>
      </c>
      <c r="BJ97" s="127" t="s">
        <v>302</v>
      </c>
      <c r="BK97" s="871" t="s">
        <v>618</v>
      </c>
      <c r="BM97" s="2182"/>
      <c r="BN97" s="2183"/>
      <c r="BO97" s="1742"/>
      <c r="BP97" s="127" t="s">
        <v>257</v>
      </c>
      <c r="BQ97" s="127" t="s">
        <v>302</v>
      </c>
      <c r="BR97" s="871" t="s">
        <v>618</v>
      </c>
    </row>
    <row r="98" spans="2:70" s="69" customFormat="1" ht="15" customHeight="1">
      <c r="B98" s="78" t="s">
        <v>837</v>
      </c>
      <c r="C98" s="223" t="s">
        <v>1220</v>
      </c>
      <c r="D98" s="788" t="s">
        <v>1221</v>
      </c>
      <c r="E98" s="244">
        <v>0</v>
      </c>
      <c r="F98" s="341"/>
      <c r="G98" s="1023">
        <f>0.001*F98*3.6</f>
        <v>0</v>
      </c>
      <c r="H98" s="111"/>
      <c r="I98" s="78" t="s">
        <v>205</v>
      </c>
      <c r="J98" s="223" t="s">
        <v>1220</v>
      </c>
      <c r="K98" s="788" t="s">
        <v>1222</v>
      </c>
      <c r="L98" s="723">
        <f>M94</f>
        <v>0</v>
      </c>
      <c r="M98" s="356">
        <f>F98</f>
        <v>0</v>
      </c>
      <c r="N98" s="721">
        <f>0.001*M98*3.6</f>
        <v>0</v>
      </c>
      <c r="P98" s="78" t="s">
        <v>210</v>
      </c>
      <c r="Q98" s="223" t="s">
        <v>1220</v>
      </c>
      <c r="R98" s="788" t="s">
        <v>1222</v>
      </c>
      <c r="S98" s="244">
        <f>T94</f>
        <v>0</v>
      </c>
      <c r="T98" s="317">
        <f>M98</f>
        <v>0</v>
      </c>
      <c r="U98" s="1023">
        <f>0.001*T98*3.6</f>
        <v>0</v>
      </c>
      <c r="W98" s="78" t="s">
        <v>926</v>
      </c>
      <c r="X98" s="223" t="s">
        <v>1220</v>
      </c>
      <c r="Y98" s="788" t="s">
        <v>1222</v>
      </c>
      <c r="Z98" s="244">
        <f>AA94</f>
        <v>0</v>
      </c>
      <c r="AA98" s="317">
        <f>T98</f>
        <v>0</v>
      </c>
      <c r="AB98" s="1023">
        <f>0.001*AA98*3.6</f>
        <v>0</v>
      </c>
      <c r="AD98" s="78" t="s">
        <v>927</v>
      </c>
      <c r="AE98" s="223" t="s">
        <v>1220</v>
      </c>
      <c r="AF98" s="788" t="s">
        <v>1222</v>
      </c>
      <c r="AG98" s="244">
        <f>AH94</f>
        <v>0</v>
      </c>
      <c r="AH98" s="262"/>
      <c r="AI98" s="1023">
        <f>0.001*AH98*3.6</f>
        <v>0</v>
      </c>
      <c r="AK98" s="649" t="s">
        <v>351</v>
      </c>
      <c r="AL98" s="223" t="s">
        <v>1220</v>
      </c>
      <c r="AM98" s="788" t="s">
        <v>1222</v>
      </c>
      <c r="AN98" s="244">
        <f>AO94</f>
        <v>0</v>
      </c>
      <c r="AO98" s="317">
        <f>AH98</f>
        <v>0</v>
      </c>
      <c r="AP98" s="1023">
        <f>0.001*AO98*3.6</f>
        <v>0</v>
      </c>
      <c r="AR98" s="78" t="s">
        <v>928</v>
      </c>
      <c r="AS98" s="223" t="s">
        <v>1220</v>
      </c>
      <c r="AT98" s="788" t="s">
        <v>1222</v>
      </c>
      <c r="AU98" s="244">
        <f>AV94</f>
        <v>0</v>
      </c>
      <c r="AV98" s="317">
        <f>AO98</f>
        <v>0</v>
      </c>
      <c r="AW98" s="1023">
        <f>0.001*AV98*3.6</f>
        <v>0</v>
      </c>
      <c r="AY98" s="78" t="s">
        <v>929</v>
      </c>
      <c r="AZ98" s="223" t="s">
        <v>1220</v>
      </c>
      <c r="BA98" s="788" t="s">
        <v>1222</v>
      </c>
      <c r="BB98" s="723">
        <f>BC94</f>
        <v>0</v>
      </c>
      <c r="BC98" s="723"/>
      <c r="BD98" s="721">
        <f>0.001*BC98*3.6</f>
        <v>0</v>
      </c>
      <c r="BF98" s="78" t="s">
        <v>930</v>
      </c>
      <c r="BG98" s="223" t="s">
        <v>1220</v>
      </c>
      <c r="BH98" s="788" t="s">
        <v>1222</v>
      </c>
      <c r="BI98" s="723">
        <f>BJ94</f>
        <v>0</v>
      </c>
      <c r="BJ98" s="356">
        <f>BC98</f>
        <v>0</v>
      </c>
      <c r="BK98" s="721">
        <f>0.001*BJ98*3.6</f>
        <v>0</v>
      </c>
      <c r="BM98" s="78" t="s">
        <v>931</v>
      </c>
      <c r="BN98" s="223" t="s">
        <v>1220</v>
      </c>
      <c r="BO98" s="788" t="s">
        <v>1222</v>
      </c>
      <c r="BP98" s="723">
        <f>BQ94</f>
        <v>0</v>
      </c>
      <c r="BQ98" s="356">
        <f>BJ98</f>
        <v>0</v>
      </c>
      <c r="BR98" s="721">
        <f>0.001*BQ98*3.6</f>
        <v>0</v>
      </c>
    </row>
    <row r="99" spans="2:70" s="69" customFormat="1" ht="15" customHeight="1">
      <c r="B99" s="623" t="s">
        <v>839</v>
      </c>
      <c r="C99" s="615" t="s">
        <v>1223</v>
      </c>
      <c r="D99" s="42" t="s">
        <v>304</v>
      </c>
      <c r="E99" s="269" t="s">
        <v>289</v>
      </c>
      <c r="F99" s="269"/>
      <c r="G99" s="1022" t="s">
        <v>289</v>
      </c>
      <c r="H99" s="111"/>
      <c r="I99" s="184" t="s">
        <v>206</v>
      </c>
      <c r="J99" s="615" t="s">
        <v>1223</v>
      </c>
      <c r="K99" s="42" t="s">
        <v>304</v>
      </c>
      <c r="L99" s="242" t="s">
        <v>289</v>
      </c>
      <c r="M99" s="319">
        <f>F99</f>
        <v>0</v>
      </c>
      <c r="N99" s="1113" t="s">
        <v>289</v>
      </c>
      <c r="P99" s="81" t="s">
        <v>212</v>
      </c>
      <c r="Q99" s="615" t="s">
        <v>1223</v>
      </c>
      <c r="R99" s="42" t="s">
        <v>304</v>
      </c>
      <c r="S99" s="269" t="s">
        <v>289</v>
      </c>
      <c r="T99" s="82">
        <f>M99</f>
        <v>0</v>
      </c>
      <c r="U99" s="1022" t="s">
        <v>289</v>
      </c>
      <c r="W99" s="81" t="s">
        <v>933</v>
      </c>
      <c r="X99" s="615" t="s">
        <v>1223</v>
      </c>
      <c r="Y99" s="42" t="s">
        <v>304</v>
      </c>
      <c r="Z99" s="269" t="s">
        <v>289</v>
      </c>
      <c r="AA99" s="82">
        <f>T99</f>
        <v>0</v>
      </c>
      <c r="AB99" s="1022" t="s">
        <v>289</v>
      </c>
      <c r="AD99" s="81" t="s">
        <v>934</v>
      </c>
      <c r="AE99" s="615" t="s">
        <v>1223</v>
      </c>
      <c r="AF99" s="42" t="s">
        <v>304</v>
      </c>
      <c r="AG99" s="269" t="s">
        <v>289</v>
      </c>
      <c r="AH99" s="723"/>
      <c r="AI99" s="1022" t="s">
        <v>289</v>
      </c>
      <c r="AK99" s="423" t="s">
        <v>358</v>
      </c>
      <c r="AL99" s="615" t="s">
        <v>1223</v>
      </c>
      <c r="AM99" s="42" t="s">
        <v>304</v>
      </c>
      <c r="AN99" s="269" t="s">
        <v>289</v>
      </c>
      <c r="AO99" s="82">
        <f>AH99</f>
        <v>0</v>
      </c>
      <c r="AP99" s="1022" t="s">
        <v>289</v>
      </c>
      <c r="AR99" s="81" t="s">
        <v>935</v>
      </c>
      <c r="AS99" s="615" t="s">
        <v>1223</v>
      </c>
      <c r="AT99" s="42" t="s">
        <v>304</v>
      </c>
      <c r="AU99" s="269" t="s">
        <v>289</v>
      </c>
      <c r="AV99" s="82">
        <f>AO99</f>
        <v>0</v>
      </c>
      <c r="AW99" s="1022" t="s">
        <v>289</v>
      </c>
      <c r="AY99" s="81" t="s">
        <v>936</v>
      </c>
      <c r="AZ99" s="615" t="s">
        <v>1223</v>
      </c>
      <c r="BA99" s="42" t="s">
        <v>304</v>
      </c>
      <c r="BB99" s="242" t="s">
        <v>289</v>
      </c>
      <c r="BC99" s="242"/>
      <c r="BD99" s="1113" t="s">
        <v>289</v>
      </c>
      <c r="BF99" s="81" t="s">
        <v>937</v>
      </c>
      <c r="BG99" s="615" t="s">
        <v>1223</v>
      </c>
      <c r="BH99" s="42" t="s">
        <v>304</v>
      </c>
      <c r="BI99" s="242" t="s">
        <v>289</v>
      </c>
      <c r="BJ99" s="319">
        <f>BC99</f>
        <v>0</v>
      </c>
      <c r="BK99" s="1113" t="s">
        <v>289</v>
      </c>
      <c r="BM99" s="81" t="s">
        <v>938</v>
      </c>
      <c r="BN99" s="615" t="s">
        <v>1223</v>
      </c>
      <c r="BO99" s="42" t="s">
        <v>304</v>
      </c>
      <c r="BP99" s="242" t="s">
        <v>289</v>
      </c>
      <c r="BQ99" s="319">
        <f>BJ99</f>
        <v>0</v>
      </c>
      <c r="BR99" s="1113" t="s">
        <v>289</v>
      </c>
    </row>
    <row r="100" spans="2:70" s="69" customFormat="1" ht="15" customHeight="1">
      <c r="B100" s="623" t="s">
        <v>841</v>
      </c>
      <c r="C100" s="615" t="s">
        <v>305</v>
      </c>
      <c r="D100" s="42" t="s">
        <v>1224</v>
      </c>
      <c r="E100" s="269" t="s">
        <v>289</v>
      </c>
      <c r="F100" s="269"/>
      <c r="G100" s="1022" t="s">
        <v>289</v>
      </c>
      <c r="H100" s="111"/>
      <c r="I100" s="237" t="s">
        <v>207</v>
      </c>
      <c r="J100" s="615" t="s">
        <v>305</v>
      </c>
      <c r="K100" s="42" t="s">
        <v>1224</v>
      </c>
      <c r="L100" s="242" t="s">
        <v>289</v>
      </c>
      <c r="M100" s="319">
        <f t="shared" ref="M100:M102" si="50">F100</f>
        <v>0</v>
      </c>
      <c r="N100" s="1113" t="s">
        <v>289</v>
      </c>
      <c r="P100" s="81" t="s">
        <v>214</v>
      </c>
      <c r="Q100" s="615" t="s">
        <v>305</v>
      </c>
      <c r="R100" s="42" t="s">
        <v>1224</v>
      </c>
      <c r="S100" s="269" t="s">
        <v>289</v>
      </c>
      <c r="T100" s="82">
        <f t="shared" ref="T100:T102" si="51">M100</f>
        <v>0</v>
      </c>
      <c r="U100" s="1022" t="s">
        <v>289</v>
      </c>
      <c r="W100" s="81" t="s">
        <v>940</v>
      </c>
      <c r="X100" s="615" t="s">
        <v>305</v>
      </c>
      <c r="Y100" s="42" t="s">
        <v>1224</v>
      </c>
      <c r="Z100" s="269" t="s">
        <v>289</v>
      </c>
      <c r="AA100" s="82">
        <f t="shared" ref="AA100:AA102" si="52">T100</f>
        <v>0</v>
      </c>
      <c r="AB100" s="1022" t="s">
        <v>289</v>
      </c>
      <c r="AD100" s="210" t="s">
        <v>941</v>
      </c>
      <c r="AE100" s="615" t="s">
        <v>305</v>
      </c>
      <c r="AF100" s="42" t="s">
        <v>1224</v>
      </c>
      <c r="AG100" s="269" t="s">
        <v>289</v>
      </c>
      <c r="AH100" s="723"/>
      <c r="AI100" s="1022" t="s">
        <v>289</v>
      </c>
      <c r="AK100" s="1021" t="s">
        <v>361</v>
      </c>
      <c r="AL100" s="615" t="s">
        <v>305</v>
      </c>
      <c r="AM100" s="42" t="s">
        <v>1224</v>
      </c>
      <c r="AN100" s="269" t="s">
        <v>289</v>
      </c>
      <c r="AO100" s="82">
        <f>AH100</f>
        <v>0</v>
      </c>
      <c r="AP100" s="1022" t="s">
        <v>289</v>
      </c>
      <c r="AR100" s="210" t="s">
        <v>942</v>
      </c>
      <c r="AS100" s="615" t="s">
        <v>305</v>
      </c>
      <c r="AT100" s="42" t="s">
        <v>1224</v>
      </c>
      <c r="AU100" s="269" t="s">
        <v>289</v>
      </c>
      <c r="AV100" s="82">
        <f t="shared" ref="AV100:AV102" si="53">AO100</f>
        <v>0</v>
      </c>
      <c r="AW100" s="1022" t="s">
        <v>289</v>
      </c>
      <c r="AY100" s="210" t="s">
        <v>943</v>
      </c>
      <c r="AZ100" s="615" t="s">
        <v>305</v>
      </c>
      <c r="BA100" s="42" t="s">
        <v>1224</v>
      </c>
      <c r="BB100" s="242" t="s">
        <v>289</v>
      </c>
      <c r="BC100" s="242"/>
      <c r="BD100" s="1113" t="s">
        <v>289</v>
      </c>
      <c r="BF100" s="210" t="s">
        <v>944</v>
      </c>
      <c r="BG100" s="615" t="s">
        <v>305</v>
      </c>
      <c r="BH100" s="42" t="s">
        <v>1224</v>
      </c>
      <c r="BI100" s="242" t="s">
        <v>289</v>
      </c>
      <c r="BJ100" s="319">
        <f t="shared" ref="BJ100:BJ102" si="54">BC100</f>
        <v>0</v>
      </c>
      <c r="BK100" s="1113" t="s">
        <v>289</v>
      </c>
      <c r="BM100" s="210" t="s">
        <v>945</v>
      </c>
      <c r="BN100" s="615" t="s">
        <v>305</v>
      </c>
      <c r="BO100" s="42" t="s">
        <v>1224</v>
      </c>
      <c r="BP100" s="242" t="s">
        <v>289</v>
      </c>
      <c r="BQ100" s="319">
        <f t="shared" ref="BQ100:BQ102" si="55">BJ100</f>
        <v>0</v>
      </c>
      <c r="BR100" s="1113" t="s">
        <v>289</v>
      </c>
    </row>
    <row r="101" spans="2:70" s="69" customFormat="1" ht="15" customHeight="1">
      <c r="B101" s="623" t="s">
        <v>946</v>
      </c>
      <c r="C101" s="615" t="s">
        <v>307</v>
      </c>
      <c r="D101" s="42" t="s">
        <v>308</v>
      </c>
      <c r="E101" s="269" t="s">
        <v>289</v>
      </c>
      <c r="F101" s="269"/>
      <c r="G101" s="1022" t="s">
        <v>289</v>
      </c>
      <c r="H101" s="111"/>
      <c r="I101" s="81" t="s">
        <v>948</v>
      </c>
      <c r="J101" s="615" t="s">
        <v>307</v>
      </c>
      <c r="K101" s="42" t="s">
        <v>308</v>
      </c>
      <c r="L101" s="242" t="s">
        <v>289</v>
      </c>
      <c r="M101" s="319">
        <f t="shared" si="50"/>
        <v>0</v>
      </c>
      <c r="N101" s="1113" t="s">
        <v>289</v>
      </c>
      <c r="P101" s="81" t="s">
        <v>949</v>
      </c>
      <c r="Q101" s="615" t="s">
        <v>307</v>
      </c>
      <c r="R101" s="42" t="s">
        <v>308</v>
      </c>
      <c r="S101" s="269" t="s">
        <v>289</v>
      </c>
      <c r="T101" s="82">
        <f t="shared" si="51"/>
        <v>0</v>
      </c>
      <c r="U101" s="1022" t="s">
        <v>289</v>
      </c>
      <c r="W101" s="81" t="s">
        <v>950</v>
      </c>
      <c r="X101" s="615" t="s">
        <v>307</v>
      </c>
      <c r="Y101" s="42" t="s">
        <v>308</v>
      </c>
      <c r="Z101" s="269" t="s">
        <v>289</v>
      </c>
      <c r="AA101" s="82">
        <f t="shared" si="52"/>
        <v>0</v>
      </c>
      <c r="AB101" s="1022" t="s">
        <v>289</v>
      </c>
      <c r="AD101" s="81" t="s">
        <v>296</v>
      </c>
      <c r="AE101" s="615" t="s">
        <v>307</v>
      </c>
      <c r="AF101" s="42" t="s">
        <v>308</v>
      </c>
      <c r="AG101" s="269" t="s">
        <v>289</v>
      </c>
      <c r="AH101" s="723"/>
      <c r="AI101" s="1022" t="s">
        <v>289</v>
      </c>
      <c r="AK101" s="423" t="s">
        <v>951</v>
      </c>
      <c r="AL101" s="615" t="s">
        <v>307</v>
      </c>
      <c r="AM101" s="42" t="s">
        <v>308</v>
      </c>
      <c r="AN101" s="269" t="s">
        <v>289</v>
      </c>
      <c r="AO101" s="82">
        <f>AH101</f>
        <v>0</v>
      </c>
      <c r="AP101" s="1022" t="s">
        <v>289</v>
      </c>
      <c r="AR101" s="81" t="s">
        <v>952</v>
      </c>
      <c r="AS101" s="615" t="s">
        <v>307</v>
      </c>
      <c r="AT101" s="42" t="s">
        <v>308</v>
      </c>
      <c r="AU101" s="269" t="s">
        <v>289</v>
      </c>
      <c r="AV101" s="82">
        <f t="shared" si="53"/>
        <v>0</v>
      </c>
      <c r="AW101" s="1022" t="s">
        <v>289</v>
      </c>
      <c r="AY101" s="81" t="s">
        <v>953</v>
      </c>
      <c r="AZ101" s="615" t="s">
        <v>307</v>
      </c>
      <c r="BA101" s="42" t="s">
        <v>308</v>
      </c>
      <c r="BB101" s="242" t="s">
        <v>289</v>
      </c>
      <c r="BC101" s="242"/>
      <c r="BD101" s="1113" t="s">
        <v>289</v>
      </c>
      <c r="BF101" s="81" t="s">
        <v>954</v>
      </c>
      <c r="BG101" s="615" t="s">
        <v>307</v>
      </c>
      <c r="BH101" s="42" t="s">
        <v>308</v>
      </c>
      <c r="BI101" s="242" t="s">
        <v>289</v>
      </c>
      <c r="BJ101" s="319">
        <f t="shared" si="54"/>
        <v>0</v>
      </c>
      <c r="BK101" s="1113" t="s">
        <v>289</v>
      </c>
      <c r="BM101" s="81" t="s">
        <v>955</v>
      </c>
      <c r="BN101" s="615" t="s">
        <v>307</v>
      </c>
      <c r="BO101" s="42" t="s">
        <v>308</v>
      </c>
      <c r="BP101" s="242" t="s">
        <v>289</v>
      </c>
      <c r="BQ101" s="319">
        <f t="shared" si="55"/>
        <v>0</v>
      </c>
      <c r="BR101" s="1113" t="s">
        <v>289</v>
      </c>
    </row>
    <row r="102" spans="2:70" s="69" customFormat="1" ht="15" customHeight="1">
      <c r="B102" s="623" t="s">
        <v>843</v>
      </c>
      <c r="C102" s="615" t="s">
        <v>309</v>
      </c>
      <c r="D102" s="42" t="s">
        <v>310</v>
      </c>
      <c r="E102" s="269" t="s">
        <v>289</v>
      </c>
      <c r="F102" s="269"/>
      <c r="G102" s="1022" t="s">
        <v>289</v>
      </c>
      <c r="H102" s="111"/>
      <c r="I102" s="81" t="s">
        <v>957</v>
      </c>
      <c r="J102" s="615" t="s">
        <v>309</v>
      </c>
      <c r="K102" s="42" t="s">
        <v>310</v>
      </c>
      <c r="L102" s="242" t="s">
        <v>289</v>
      </c>
      <c r="M102" s="319">
        <f t="shared" si="50"/>
        <v>0</v>
      </c>
      <c r="N102" s="1113" t="s">
        <v>289</v>
      </c>
      <c r="P102" s="81" t="s">
        <v>958</v>
      </c>
      <c r="Q102" s="615" t="s">
        <v>309</v>
      </c>
      <c r="R102" s="42" t="s">
        <v>310</v>
      </c>
      <c r="S102" s="269" t="s">
        <v>289</v>
      </c>
      <c r="T102" s="82">
        <f t="shared" si="51"/>
        <v>0</v>
      </c>
      <c r="U102" s="1022" t="s">
        <v>289</v>
      </c>
      <c r="W102" s="81" t="s">
        <v>959</v>
      </c>
      <c r="X102" s="615" t="s">
        <v>309</v>
      </c>
      <c r="Y102" s="42" t="s">
        <v>310</v>
      </c>
      <c r="Z102" s="269" t="s">
        <v>289</v>
      </c>
      <c r="AA102" s="82">
        <f t="shared" si="52"/>
        <v>0</v>
      </c>
      <c r="AB102" s="1022" t="s">
        <v>289</v>
      </c>
      <c r="AD102" s="81" t="s">
        <v>312</v>
      </c>
      <c r="AE102" s="615" t="s">
        <v>309</v>
      </c>
      <c r="AF102" s="42" t="s">
        <v>310</v>
      </c>
      <c r="AG102" s="269" t="s">
        <v>289</v>
      </c>
      <c r="AH102" s="723"/>
      <c r="AI102" s="1022" t="s">
        <v>289</v>
      </c>
      <c r="AK102" s="423" t="s">
        <v>960</v>
      </c>
      <c r="AL102" s="615" t="s">
        <v>309</v>
      </c>
      <c r="AM102" s="42" t="s">
        <v>310</v>
      </c>
      <c r="AN102" s="269" t="s">
        <v>289</v>
      </c>
      <c r="AO102" s="82">
        <f>AH102</f>
        <v>0</v>
      </c>
      <c r="AP102" s="1022" t="s">
        <v>289</v>
      </c>
      <c r="AR102" s="81" t="s">
        <v>961</v>
      </c>
      <c r="AS102" s="615" t="s">
        <v>309</v>
      </c>
      <c r="AT102" s="42" t="s">
        <v>310</v>
      </c>
      <c r="AU102" s="269" t="s">
        <v>289</v>
      </c>
      <c r="AV102" s="82">
        <f t="shared" si="53"/>
        <v>0</v>
      </c>
      <c r="AW102" s="1022" t="s">
        <v>289</v>
      </c>
      <c r="AY102" s="81" t="s">
        <v>962</v>
      </c>
      <c r="AZ102" s="615" t="s">
        <v>309</v>
      </c>
      <c r="BA102" s="42" t="s">
        <v>310</v>
      </c>
      <c r="BB102" s="242" t="s">
        <v>289</v>
      </c>
      <c r="BC102" s="242"/>
      <c r="BD102" s="1113" t="s">
        <v>289</v>
      </c>
      <c r="BF102" s="81" t="s">
        <v>963</v>
      </c>
      <c r="BG102" s="615" t="s">
        <v>309</v>
      </c>
      <c r="BH102" s="42" t="s">
        <v>310</v>
      </c>
      <c r="BI102" s="242" t="s">
        <v>289</v>
      </c>
      <c r="BJ102" s="319">
        <f t="shared" si="54"/>
        <v>0</v>
      </c>
      <c r="BK102" s="1113" t="s">
        <v>289</v>
      </c>
      <c r="BM102" s="81" t="s">
        <v>964</v>
      </c>
      <c r="BN102" s="615" t="s">
        <v>309</v>
      </c>
      <c r="BO102" s="42" t="s">
        <v>310</v>
      </c>
      <c r="BP102" s="242" t="s">
        <v>289</v>
      </c>
      <c r="BQ102" s="319">
        <f t="shared" si="55"/>
        <v>0</v>
      </c>
      <c r="BR102" s="1113" t="s">
        <v>289</v>
      </c>
    </row>
    <row r="103" spans="2:70" s="69" customFormat="1" ht="15" customHeight="1">
      <c r="B103" s="623" t="s">
        <v>846</v>
      </c>
      <c r="C103" s="615" t="s">
        <v>1225</v>
      </c>
      <c r="D103" s="45" t="s">
        <v>1226</v>
      </c>
      <c r="E103" s="269" t="s">
        <v>289</v>
      </c>
      <c r="F103" s="269">
        <f>F99*F100*F101*F102</f>
        <v>0</v>
      </c>
      <c r="G103" s="1022" t="s">
        <v>289</v>
      </c>
      <c r="H103" s="111"/>
      <c r="I103" s="81" t="s">
        <v>966</v>
      </c>
      <c r="J103" s="615" t="s">
        <v>1225</v>
      </c>
      <c r="K103" s="45" t="s">
        <v>1226</v>
      </c>
      <c r="L103" s="242" t="s">
        <v>289</v>
      </c>
      <c r="M103" s="242">
        <f>M99*M100*M101*M102</f>
        <v>0</v>
      </c>
      <c r="N103" s="1113" t="s">
        <v>289</v>
      </c>
      <c r="P103" s="81" t="s">
        <v>967</v>
      </c>
      <c r="Q103" s="615" t="s">
        <v>1225</v>
      </c>
      <c r="R103" s="45" t="s">
        <v>1226</v>
      </c>
      <c r="S103" s="269" t="s">
        <v>289</v>
      </c>
      <c r="T103" s="269">
        <f>T99*T100*T101*T102</f>
        <v>0</v>
      </c>
      <c r="U103" s="1022" t="s">
        <v>289</v>
      </c>
      <c r="W103" s="81" t="s">
        <v>968</v>
      </c>
      <c r="X103" s="615" t="s">
        <v>1225</v>
      </c>
      <c r="Y103" s="45" t="s">
        <v>1226</v>
      </c>
      <c r="Z103" s="269" t="s">
        <v>289</v>
      </c>
      <c r="AA103" s="269">
        <f>AA99*AA100*AA101*AA102</f>
        <v>0</v>
      </c>
      <c r="AB103" s="1022" t="s">
        <v>289</v>
      </c>
      <c r="AD103" s="81" t="s">
        <v>324</v>
      </c>
      <c r="AE103" s="615" t="s">
        <v>1225</v>
      </c>
      <c r="AF103" s="45" t="s">
        <v>1226</v>
      </c>
      <c r="AG103" s="269" t="s">
        <v>289</v>
      </c>
      <c r="AH103" s="269">
        <f>AH99*AH100*AH101*AH102</f>
        <v>0</v>
      </c>
      <c r="AI103" s="1022" t="s">
        <v>289</v>
      </c>
      <c r="AK103" s="423" t="s">
        <v>969</v>
      </c>
      <c r="AL103" s="615" t="s">
        <v>1225</v>
      </c>
      <c r="AM103" s="45" t="s">
        <v>1226</v>
      </c>
      <c r="AN103" s="269" t="s">
        <v>289</v>
      </c>
      <c r="AO103" s="269">
        <f>AO99*AO100*AO101*AO102</f>
        <v>0</v>
      </c>
      <c r="AP103" s="1022" t="s">
        <v>289</v>
      </c>
      <c r="AR103" s="81" t="s">
        <v>970</v>
      </c>
      <c r="AS103" s="615" t="s">
        <v>1225</v>
      </c>
      <c r="AT103" s="45" t="s">
        <v>1226</v>
      </c>
      <c r="AU103" s="269" t="s">
        <v>289</v>
      </c>
      <c r="AV103" s="269">
        <f>AV99*AV100*AV101*AV102</f>
        <v>0</v>
      </c>
      <c r="AW103" s="1022" t="s">
        <v>289</v>
      </c>
      <c r="AY103" s="81" t="s">
        <v>971</v>
      </c>
      <c r="AZ103" s="615" t="s">
        <v>1225</v>
      </c>
      <c r="BA103" s="45" t="s">
        <v>1226</v>
      </c>
      <c r="BB103" s="242" t="s">
        <v>289</v>
      </c>
      <c r="BC103" s="242">
        <f>BC99*BC100*BC101*BC102</f>
        <v>0</v>
      </c>
      <c r="BD103" s="1113" t="s">
        <v>289</v>
      </c>
      <c r="BF103" s="81" t="s">
        <v>972</v>
      </c>
      <c r="BG103" s="615" t="s">
        <v>1225</v>
      </c>
      <c r="BH103" s="45" t="s">
        <v>1226</v>
      </c>
      <c r="BI103" s="242" t="s">
        <v>289</v>
      </c>
      <c r="BJ103" s="242">
        <f>BJ99*BJ100*BJ101*BJ102</f>
        <v>0</v>
      </c>
      <c r="BK103" s="1113" t="s">
        <v>289</v>
      </c>
      <c r="BM103" s="81" t="s">
        <v>973</v>
      </c>
      <c r="BN103" s="615" t="s">
        <v>1225</v>
      </c>
      <c r="BO103" s="45" t="s">
        <v>1226</v>
      </c>
      <c r="BP103" s="242" t="s">
        <v>289</v>
      </c>
      <c r="BQ103" s="242">
        <f>BQ99*BQ100*BQ101*BQ102</f>
        <v>0</v>
      </c>
      <c r="BR103" s="1113" t="s">
        <v>289</v>
      </c>
    </row>
    <row r="104" spans="2:70" s="69" customFormat="1" ht="15" customHeight="1">
      <c r="B104" s="81" t="s">
        <v>848</v>
      </c>
      <c r="C104" s="95" t="s">
        <v>1227</v>
      </c>
      <c r="D104" s="330" t="s">
        <v>1228</v>
      </c>
      <c r="E104" s="737">
        <f>E98</f>
        <v>0</v>
      </c>
      <c r="F104" s="512">
        <f>IFERROR(F98/F103,)</f>
        <v>0</v>
      </c>
      <c r="G104" s="754">
        <f>0.001*F104*3.6</f>
        <v>0</v>
      </c>
      <c r="H104" s="111"/>
      <c r="I104" s="81" t="s">
        <v>975</v>
      </c>
      <c r="J104" s="95" t="s">
        <v>1227</v>
      </c>
      <c r="K104" s="330" t="s">
        <v>1228</v>
      </c>
      <c r="L104" s="493">
        <f>L98</f>
        <v>0</v>
      </c>
      <c r="M104" s="512">
        <f>IFERROR(M98/M103,)</f>
        <v>0</v>
      </c>
      <c r="N104" s="768">
        <f>0.001*M104*3.6</f>
        <v>0</v>
      </c>
      <c r="P104" s="81" t="s">
        <v>976</v>
      </c>
      <c r="Q104" s="95" t="s">
        <v>1227</v>
      </c>
      <c r="R104" s="330" t="s">
        <v>1228</v>
      </c>
      <c r="S104" s="737">
        <f>S98</f>
        <v>0</v>
      </c>
      <c r="T104" s="512">
        <f>IFERROR(T98/T103,)</f>
        <v>0</v>
      </c>
      <c r="U104" s="754">
        <f>0.001*T104*3.6</f>
        <v>0</v>
      </c>
      <c r="W104" s="81" t="s">
        <v>977</v>
      </c>
      <c r="X104" s="95" t="s">
        <v>1227</v>
      </c>
      <c r="Y104" s="330" t="s">
        <v>1228</v>
      </c>
      <c r="Z104" s="737">
        <f>Z98</f>
        <v>0</v>
      </c>
      <c r="AA104" s="512">
        <f>IFERROR(AA98/AA103,)</f>
        <v>0</v>
      </c>
      <c r="AB104" s="754">
        <f>0.001*AA104*3.6</f>
        <v>0</v>
      </c>
      <c r="AD104" s="81" t="s">
        <v>331</v>
      </c>
      <c r="AE104" s="95" t="s">
        <v>1227</v>
      </c>
      <c r="AF104" s="330" t="s">
        <v>1228</v>
      </c>
      <c r="AG104" s="737">
        <f>AG98</f>
        <v>0</v>
      </c>
      <c r="AH104" s="512">
        <f>IFERROR(AH98/AH103,)</f>
        <v>0</v>
      </c>
      <c r="AI104" s="754">
        <f>0.001*AH104*3.6</f>
        <v>0</v>
      </c>
      <c r="AK104" s="423" t="s">
        <v>978</v>
      </c>
      <c r="AL104" s="95" t="s">
        <v>1227</v>
      </c>
      <c r="AM104" s="330" t="s">
        <v>1228</v>
      </c>
      <c r="AN104" s="737">
        <f>AN98</f>
        <v>0</v>
      </c>
      <c r="AO104" s="512">
        <f>IFERROR(AO98/AO103,)</f>
        <v>0</v>
      </c>
      <c r="AP104" s="754">
        <f>0.001*AO104*3.6</f>
        <v>0</v>
      </c>
      <c r="AR104" s="81" t="s">
        <v>979</v>
      </c>
      <c r="AS104" s="95" t="s">
        <v>1227</v>
      </c>
      <c r="AT104" s="330" t="s">
        <v>1228</v>
      </c>
      <c r="AU104" s="737">
        <f>AU98</f>
        <v>0</v>
      </c>
      <c r="AV104" s="512">
        <f>IFERROR(AV98/AV103,)</f>
        <v>0</v>
      </c>
      <c r="AW104" s="754">
        <f>0.001*AV104*3.6</f>
        <v>0</v>
      </c>
      <c r="AY104" s="81" t="s">
        <v>980</v>
      </c>
      <c r="AZ104" s="95" t="s">
        <v>1227</v>
      </c>
      <c r="BA104" s="330" t="s">
        <v>1228</v>
      </c>
      <c r="BB104" s="493">
        <f>BB98</f>
        <v>0</v>
      </c>
      <c r="BC104" s="512"/>
      <c r="BD104" s="768">
        <f>0.001*BC104*3.6</f>
        <v>0</v>
      </c>
      <c r="BF104" s="81" t="s">
        <v>981</v>
      </c>
      <c r="BG104" s="95" t="s">
        <v>1227</v>
      </c>
      <c r="BH104" s="330" t="s">
        <v>1228</v>
      </c>
      <c r="BI104" s="493">
        <f>BI98</f>
        <v>0</v>
      </c>
      <c r="BJ104" s="512">
        <f>IFERROR(BJ98/BJ103,)</f>
        <v>0</v>
      </c>
      <c r="BK104" s="768">
        <f>0.001*BJ104*3.6</f>
        <v>0</v>
      </c>
      <c r="BM104" s="81" t="s">
        <v>982</v>
      </c>
      <c r="BN104" s="95" t="s">
        <v>1227</v>
      </c>
      <c r="BO104" s="330" t="s">
        <v>1228</v>
      </c>
      <c r="BP104" s="493">
        <f>BP98</f>
        <v>0</v>
      </c>
      <c r="BQ104" s="512"/>
      <c r="BR104" s="768">
        <f>0.001*BQ104*3.6</f>
        <v>0</v>
      </c>
    </row>
    <row r="105" spans="2:70" s="69" customFormat="1" ht="15" customHeight="1" thickBot="1">
      <c r="B105" s="212" t="s">
        <v>850</v>
      </c>
      <c r="C105" s="68" t="s">
        <v>652</v>
      </c>
      <c r="D105" s="480" t="s">
        <v>1229</v>
      </c>
      <c r="E105" s="760" t="s">
        <v>289</v>
      </c>
      <c r="F105" s="878">
        <v>0</v>
      </c>
      <c r="G105" s="761">
        <f>0.001*F105*3.6</f>
        <v>0</v>
      </c>
      <c r="H105" s="111"/>
      <c r="I105" s="212" t="s">
        <v>984</v>
      </c>
      <c r="J105" s="68" t="s">
        <v>652</v>
      </c>
      <c r="K105" s="480" t="s">
        <v>1229</v>
      </c>
      <c r="L105" s="559" t="s">
        <v>289</v>
      </c>
      <c r="M105" s="928">
        <f>F105</f>
        <v>0</v>
      </c>
      <c r="N105" s="561">
        <f>0.001*M105*3.6</f>
        <v>0</v>
      </c>
      <c r="P105" s="212" t="s">
        <v>985</v>
      </c>
      <c r="Q105" s="68" t="s">
        <v>652</v>
      </c>
      <c r="R105" s="480" t="s">
        <v>1229</v>
      </c>
      <c r="S105" s="760" t="s">
        <v>289</v>
      </c>
      <c r="T105" s="927">
        <f>M105</f>
        <v>0</v>
      </c>
      <c r="U105" s="761">
        <f>0.001*T105*3.6</f>
        <v>0</v>
      </c>
      <c r="W105" s="212" t="s">
        <v>986</v>
      </c>
      <c r="X105" s="68" t="s">
        <v>652</v>
      </c>
      <c r="Y105" s="480" t="s">
        <v>1229</v>
      </c>
      <c r="Z105" s="760" t="s">
        <v>289</v>
      </c>
      <c r="AA105" s="927">
        <f>T105</f>
        <v>0</v>
      </c>
      <c r="AB105" s="761">
        <f>0.001*AA105*3.6</f>
        <v>0</v>
      </c>
      <c r="AD105" s="212" t="s">
        <v>336</v>
      </c>
      <c r="AE105" s="68" t="s">
        <v>652</v>
      </c>
      <c r="AF105" s="480" t="s">
        <v>1229</v>
      </c>
      <c r="AG105" s="760" t="s">
        <v>289</v>
      </c>
      <c r="AH105" s="927">
        <f>AA105</f>
        <v>0</v>
      </c>
      <c r="AI105" s="761">
        <f>0.001*AH105*3.6</f>
        <v>0</v>
      </c>
      <c r="AK105" s="423" t="s">
        <v>987</v>
      </c>
      <c r="AL105" s="95" t="s">
        <v>652</v>
      </c>
      <c r="AM105" s="88" t="s">
        <v>1229</v>
      </c>
      <c r="AN105" s="760" t="s">
        <v>289</v>
      </c>
      <c r="AO105" s="927">
        <f>AH105</f>
        <v>0</v>
      </c>
      <c r="AP105" s="761">
        <f>0.001*AO105*3.6</f>
        <v>0</v>
      </c>
      <c r="AR105" s="212" t="s">
        <v>988</v>
      </c>
      <c r="AS105" s="68" t="s">
        <v>652</v>
      </c>
      <c r="AT105" s="480" t="s">
        <v>1229</v>
      </c>
      <c r="AU105" s="760" t="s">
        <v>289</v>
      </c>
      <c r="AV105" s="927">
        <f>AO105</f>
        <v>0</v>
      </c>
      <c r="AW105" s="761">
        <f>0.001*AV105*3.6</f>
        <v>0</v>
      </c>
      <c r="AY105" s="212" t="s">
        <v>989</v>
      </c>
      <c r="AZ105" s="68" t="s">
        <v>652</v>
      </c>
      <c r="BA105" s="480" t="s">
        <v>1229</v>
      </c>
      <c r="BB105" s="559" t="s">
        <v>289</v>
      </c>
      <c r="BC105" s="928"/>
      <c r="BD105" s="561">
        <f>0.001*BC105*3.6</f>
        <v>0</v>
      </c>
      <c r="BF105" s="212" t="s">
        <v>990</v>
      </c>
      <c r="BG105" s="68" t="s">
        <v>652</v>
      </c>
      <c r="BH105" s="480" t="s">
        <v>1229</v>
      </c>
      <c r="BI105" s="559" t="s">
        <v>289</v>
      </c>
      <c r="BJ105" s="928">
        <f>BC105</f>
        <v>0</v>
      </c>
      <c r="BK105" s="561">
        <f>0.001*BJ105*3.6</f>
        <v>0</v>
      </c>
      <c r="BM105" s="212" t="s">
        <v>991</v>
      </c>
      <c r="BN105" s="68" t="s">
        <v>652</v>
      </c>
      <c r="BO105" s="480" t="s">
        <v>1229</v>
      </c>
      <c r="BP105" s="559" t="s">
        <v>289</v>
      </c>
      <c r="BQ105" s="928"/>
      <c r="BR105" s="561">
        <f>0.001*BQ105*3.6</f>
        <v>0</v>
      </c>
    </row>
    <row r="106" spans="2:70" s="69" customFormat="1" ht="15" customHeight="1" thickBot="1">
      <c r="B106" s="417"/>
      <c r="C106" s="417"/>
      <c r="D106" s="840"/>
      <c r="E106" s="417"/>
      <c r="F106" s="417"/>
      <c r="G106" s="324"/>
      <c r="I106" s="417"/>
      <c r="J106" s="417"/>
      <c r="K106" s="840"/>
      <c r="L106" s="417"/>
      <c r="M106" s="417"/>
      <c r="N106" s="324"/>
      <c r="P106" s="417"/>
      <c r="Q106" s="417"/>
      <c r="R106" s="840"/>
      <c r="S106" s="417"/>
      <c r="T106" s="417"/>
      <c r="U106" s="324"/>
      <c r="W106" s="417"/>
      <c r="X106" s="417"/>
      <c r="Y106" s="840"/>
      <c r="Z106" s="417"/>
      <c r="AA106" s="417"/>
      <c r="AB106" s="324"/>
      <c r="AD106" s="417"/>
      <c r="AE106" s="417"/>
      <c r="AF106" s="840"/>
      <c r="AG106" s="417"/>
      <c r="AH106" s="417"/>
      <c r="AI106" s="324"/>
      <c r="AK106" s="417"/>
      <c r="AL106" s="417"/>
      <c r="AM106" s="840"/>
      <c r="AN106" s="417"/>
      <c r="AO106" s="417"/>
      <c r="AP106" s="324"/>
      <c r="AR106" s="417"/>
      <c r="AS106" s="417"/>
      <c r="AT106" s="840"/>
      <c r="AU106" s="417"/>
      <c r="AV106" s="417"/>
      <c r="AW106" s="324"/>
      <c r="AY106" s="417"/>
      <c r="AZ106" s="417"/>
      <c r="BA106" s="840"/>
      <c r="BB106" s="417"/>
      <c r="BC106" s="417"/>
      <c r="BD106" s="324"/>
      <c r="BF106" s="417"/>
      <c r="BG106" s="417"/>
      <c r="BH106" s="840"/>
      <c r="BI106" s="417"/>
      <c r="BJ106" s="417"/>
      <c r="BK106" s="324"/>
      <c r="BM106" s="417"/>
      <c r="BN106" s="417"/>
      <c r="BO106" s="840"/>
      <c r="BP106" s="417"/>
      <c r="BQ106" s="417"/>
      <c r="BR106" s="324"/>
    </row>
    <row r="107" spans="2:70" s="69" customFormat="1" ht="15" customHeight="1">
      <c r="B107" s="1611" t="s">
        <v>126</v>
      </c>
      <c r="C107" s="2251" t="s">
        <v>1230</v>
      </c>
      <c r="D107" s="77" t="s">
        <v>1195</v>
      </c>
      <c r="E107" s="77" t="s">
        <v>1196</v>
      </c>
      <c r="F107" s="77" t="s">
        <v>582</v>
      </c>
      <c r="G107" s="76" t="s">
        <v>584</v>
      </c>
      <c r="I107" s="1611" t="s">
        <v>126</v>
      </c>
      <c r="J107" s="2251" t="s">
        <v>1230</v>
      </c>
      <c r="K107" s="77" t="s">
        <v>1195</v>
      </c>
      <c r="L107" s="77" t="s">
        <v>1196</v>
      </c>
      <c r="M107" s="77" t="s">
        <v>582</v>
      </c>
      <c r="N107" s="76" t="s">
        <v>584</v>
      </c>
      <c r="P107" s="1611" t="s">
        <v>126</v>
      </c>
      <c r="Q107" s="2251" t="s">
        <v>1230</v>
      </c>
      <c r="R107" s="77" t="s">
        <v>1195</v>
      </c>
      <c r="S107" s="77" t="s">
        <v>1196</v>
      </c>
      <c r="T107" s="77" t="s">
        <v>582</v>
      </c>
      <c r="U107" s="76" t="s">
        <v>584</v>
      </c>
      <c r="W107" s="1611" t="s">
        <v>126</v>
      </c>
      <c r="X107" s="2251" t="s">
        <v>1230</v>
      </c>
      <c r="Y107" s="77" t="s">
        <v>1195</v>
      </c>
      <c r="Z107" s="77" t="s">
        <v>1196</v>
      </c>
      <c r="AA107" s="77" t="s">
        <v>582</v>
      </c>
      <c r="AB107" s="76" t="s">
        <v>584</v>
      </c>
      <c r="AD107" s="1611" t="s">
        <v>126</v>
      </c>
      <c r="AE107" s="2251" t="s">
        <v>1230</v>
      </c>
      <c r="AF107" s="77" t="s">
        <v>1195</v>
      </c>
      <c r="AG107" s="77" t="s">
        <v>1196</v>
      </c>
      <c r="AH107" s="77" t="s">
        <v>582</v>
      </c>
      <c r="AI107" s="76" t="s">
        <v>584</v>
      </c>
      <c r="AK107" s="1611" t="s">
        <v>126</v>
      </c>
      <c r="AL107" s="2251" t="s">
        <v>1230</v>
      </c>
      <c r="AM107" s="77" t="s">
        <v>1195</v>
      </c>
      <c r="AN107" s="77" t="s">
        <v>1196</v>
      </c>
      <c r="AO107" s="77" t="s">
        <v>582</v>
      </c>
      <c r="AP107" s="76" t="s">
        <v>584</v>
      </c>
      <c r="AR107" s="1611" t="s">
        <v>126</v>
      </c>
      <c r="AS107" s="2251" t="s">
        <v>1230</v>
      </c>
      <c r="AT107" s="77" t="s">
        <v>1195</v>
      </c>
      <c r="AU107" s="77" t="s">
        <v>1196</v>
      </c>
      <c r="AV107" s="77" t="s">
        <v>582</v>
      </c>
      <c r="AW107" s="76" t="s">
        <v>584</v>
      </c>
      <c r="AY107" s="1611" t="s">
        <v>126</v>
      </c>
      <c r="AZ107" s="2251" t="s">
        <v>1230</v>
      </c>
      <c r="BA107" s="77" t="s">
        <v>1195</v>
      </c>
      <c r="BB107" s="77" t="s">
        <v>1196</v>
      </c>
      <c r="BC107" s="77" t="s">
        <v>582</v>
      </c>
      <c r="BD107" s="76" t="s">
        <v>584</v>
      </c>
      <c r="BF107" s="1611" t="s">
        <v>126</v>
      </c>
      <c r="BG107" s="2251" t="s">
        <v>1230</v>
      </c>
      <c r="BH107" s="77" t="s">
        <v>1195</v>
      </c>
      <c r="BI107" s="77" t="s">
        <v>1196</v>
      </c>
      <c r="BJ107" s="77" t="s">
        <v>582</v>
      </c>
      <c r="BK107" s="76" t="s">
        <v>584</v>
      </c>
      <c r="BM107" s="1611" t="s">
        <v>126</v>
      </c>
      <c r="BN107" s="2251" t="s">
        <v>1230</v>
      </c>
      <c r="BO107" s="77" t="s">
        <v>1195</v>
      </c>
      <c r="BP107" s="77" t="s">
        <v>1196</v>
      </c>
      <c r="BQ107" s="77" t="s">
        <v>582</v>
      </c>
      <c r="BR107" s="76" t="s">
        <v>584</v>
      </c>
    </row>
    <row r="108" spans="2:70" s="69" customFormat="1" ht="15" customHeight="1" thickBot="1">
      <c r="B108" s="1612"/>
      <c r="C108" s="1718"/>
      <c r="D108" s="370" t="s">
        <v>119</v>
      </c>
      <c r="E108" s="370" t="s">
        <v>257</v>
      </c>
      <c r="F108" s="370" t="s">
        <v>302</v>
      </c>
      <c r="G108" s="378" t="s">
        <v>302</v>
      </c>
      <c r="I108" s="1612"/>
      <c r="J108" s="1718"/>
      <c r="K108" s="370" t="s">
        <v>119</v>
      </c>
      <c r="L108" s="370" t="s">
        <v>257</v>
      </c>
      <c r="M108" s="370" t="s">
        <v>302</v>
      </c>
      <c r="N108" s="378" t="s">
        <v>302</v>
      </c>
      <c r="P108" s="1612"/>
      <c r="Q108" s="1718"/>
      <c r="R108" s="370" t="s">
        <v>119</v>
      </c>
      <c r="S108" s="370" t="s">
        <v>257</v>
      </c>
      <c r="T108" s="370" t="s">
        <v>302</v>
      </c>
      <c r="U108" s="378" t="s">
        <v>302</v>
      </c>
      <c r="W108" s="1612"/>
      <c r="X108" s="1718"/>
      <c r="Y108" s="370" t="s">
        <v>119</v>
      </c>
      <c r="Z108" s="370" t="s">
        <v>257</v>
      </c>
      <c r="AA108" s="370" t="s">
        <v>302</v>
      </c>
      <c r="AB108" s="378" t="s">
        <v>302</v>
      </c>
      <c r="AD108" s="1612"/>
      <c r="AE108" s="1718"/>
      <c r="AF108" s="370" t="s">
        <v>119</v>
      </c>
      <c r="AG108" s="370" t="s">
        <v>257</v>
      </c>
      <c r="AH108" s="370" t="s">
        <v>302</v>
      </c>
      <c r="AI108" s="378" t="s">
        <v>302</v>
      </c>
      <c r="AK108" s="1612"/>
      <c r="AL108" s="1718"/>
      <c r="AM108" s="370" t="s">
        <v>119</v>
      </c>
      <c r="AN108" s="370" t="s">
        <v>257</v>
      </c>
      <c r="AO108" s="370" t="s">
        <v>302</v>
      </c>
      <c r="AP108" s="378" t="s">
        <v>302</v>
      </c>
      <c r="AR108" s="1612"/>
      <c r="AS108" s="1718"/>
      <c r="AT108" s="370" t="s">
        <v>119</v>
      </c>
      <c r="AU108" s="370" t="s">
        <v>257</v>
      </c>
      <c r="AV108" s="370" t="s">
        <v>302</v>
      </c>
      <c r="AW108" s="378" t="s">
        <v>302</v>
      </c>
      <c r="AY108" s="1612"/>
      <c r="AZ108" s="1718"/>
      <c r="BA108" s="370" t="s">
        <v>119</v>
      </c>
      <c r="BB108" s="370" t="s">
        <v>257</v>
      </c>
      <c r="BC108" s="370" t="s">
        <v>302</v>
      </c>
      <c r="BD108" s="378" t="s">
        <v>302</v>
      </c>
      <c r="BF108" s="1612"/>
      <c r="BG108" s="1718"/>
      <c r="BH108" s="370" t="s">
        <v>119</v>
      </c>
      <c r="BI108" s="370" t="s">
        <v>257</v>
      </c>
      <c r="BJ108" s="370" t="s">
        <v>302</v>
      </c>
      <c r="BK108" s="378" t="s">
        <v>302</v>
      </c>
      <c r="BM108" s="1612"/>
      <c r="BN108" s="1718"/>
      <c r="BO108" s="370" t="s">
        <v>119</v>
      </c>
      <c r="BP108" s="370" t="s">
        <v>257</v>
      </c>
      <c r="BQ108" s="370" t="s">
        <v>302</v>
      </c>
      <c r="BR108" s="378" t="s">
        <v>302</v>
      </c>
    </row>
    <row r="109" spans="2:70" s="69" customFormat="1" ht="15" customHeight="1">
      <c r="B109" s="207" t="s">
        <v>837</v>
      </c>
      <c r="C109" s="220" t="s">
        <v>1231</v>
      </c>
      <c r="D109" s="260">
        <v>100</v>
      </c>
      <c r="E109" s="265">
        <f>0.01*E104*D109</f>
        <v>0</v>
      </c>
      <c r="F109" s="265" t="s">
        <v>289</v>
      </c>
      <c r="G109" s="862" t="s">
        <v>289</v>
      </c>
      <c r="I109" s="207" t="s">
        <v>205</v>
      </c>
      <c r="J109" s="220" t="s">
        <v>1231</v>
      </c>
      <c r="K109" s="265">
        <f>D109</f>
        <v>100</v>
      </c>
      <c r="L109" s="265">
        <f>0.01*L104*K109</f>
        <v>0</v>
      </c>
      <c r="M109" s="265" t="s">
        <v>289</v>
      </c>
      <c r="N109" s="862" t="s">
        <v>289</v>
      </c>
      <c r="P109" s="207" t="s">
        <v>210</v>
      </c>
      <c r="Q109" s="220" t="s">
        <v>1231</v>
      </c>
      <c r="R109" s="260">
        <f>K109</f>
        <v>100</v>
      </c>
      <c r="S109" s="260">
        <f>0.01*S104*R109</f>
        <v>0</v>
      </c>
      <c r="T109" s="260" t="s">
        <v>289</v>
      </c>
      <c r="U109" s="860" t="s">
        <v>289</v>
      </c>
      <c r="W109" s="207" t="s">
        <v>926</v>
      </c>
      <c r="X109" s="220" t="s">
        <v>1231</v>
      </c>
      <c r="Y109" s="260">
        <f>R109</f>
        <v>100</v>
      </c>
      <c r="Z109" s="260">
        <f>0.01*Z104*Y109</f>
        <v>0</v>
      </c>
      <c r="AA109" s="260" t="s">
        <v>289</v>
      </c>
      <c r="AB109" s="860" t="s">
        <v>289</v>
      </c>
      <c r="AD109" s="207" t="s">
        <v>927</v>
      </c>
      <c r="AE109" s="220" t="s">
        <v>1231</v>
      </c>
      <c r="AF109" s="260"/>
      <c r="AG109" s="260">
        <f>0.01*AG104*AF109</f>
        <v>0</v>
      </c>
      <c r="AH109" s="260" t="s">
        <v>289</v>
      </c>
      <c r="AI109" s="860" t="s">
        <v>289</v>
      </c>
      <c r="AK109" s="207" t="s">
        <v>351</v>
      </c>
      <c r="AL109" s="220" t="s">
        <v>1231</v>
      </c>
      <c r="AM109" s="260">
        <f>AF109</f>
        <v>0</v>
      </c>
      <c r="AN109" s="260">
        <f>0.01*AN104*AM109</f>
        <v>0</v>
      </c>
      <c r="AO109" s="260" t="s">
        <v>289</v>
      </c>
      <c r="AP109" s="860" t="s">
        <v>289</v>
      </c>
      <c r="AR109" s="207" t="s">
        <v>928</v>
      </c>
      <c r="AS109" s="220" t="s">
        <v>1231</v>
      </c>
      <c r="AT109" s="260">
        <f>AM109</f>
        <v>0</v>
      </c>
      <c r="AU109" s="260">
        <f>0.01*AU104*AT109</f>
        <v>0</v>
      </c>
      <c r="AV109" s="260" t="s">
        <v>289</v>
      </c>
      <c r="AW109" s="860" t="s">
        <v>289</v>
      </c>
      <c r="AY109" s="207" t="s">
        <v>929</v>
      </c>
      <c r="AZ109" s="220" t="s">
        <v>1231</v>
      </c>
      <c r="BA109" s="260"/>
      <c r="BB109" s="260">
        <f>0.01*BB104*BA109</f>
        <v>0</v>
      </c>
      <c r="BC109" s="260" t="s">
        <v>289</v>
      </c>
      <c r="BD109" s="860" t="s">
        <v>289</v>
      </c>
      <c r="BF109" s="207" t="s">
        <v>930</v>
      </c>
      <c r="BG109" s="220" t="s">
        <v>1231</v>
      </c>
      <c r="BH109" s="265">
        <f>BA109</f>
        <v>0</v>
      </c>
      <c r="BI109" s="265">
        <f>0.01*BI104*BH109</f>
        <v>0</v>
      </c>
      <c r="BJ109" s="265" t="s">
        <v>289</v>
      </c>
      <c r="BK109" s="862" t="s">
        <v>289</v>
      </c>
      <c r="BM109" s="207" t="s">
        <v>931</v>
      </c>
      <c r="BN109" s="220" t="s">
        <v>1231</v>
      </c>
      <c r="BO109" s="265">
        <f>BH109</f>
        <v>0</v>
      </c>
      <c r="BP109" s="265">
        <f>0.01*BP104*BO109</f>
        <v>0</v>
      </c>
      <c r="BQ109" s="265" t="s">
        <v>289</v>
      </c>
      <c r="BR109" s="862" t="s">
        <v>289</v>
      </c>
    </row>
    <row r="110" spans="2:70" s="69" customFormat="1" ht="15" customHeight="1">
      <c r="B110" s="184" t="s">
        <v>839</v>
      </c>
      <c r="C110" s="95" t="s">
        <v>1232</v>
      </c>
      <c r="D110" s="82">
        <v>100</v>
      </c>
      <c r="E110" s="319" t="s">
        <v>289</v>
      </c>
      <c r="F110" s="319">
        <f>0.01*F98*D110</f>
        <v>0</v>
      </c>
      <c r="G110" s="155">
        <f>IFERROR(0.01*F104*D110,"-")</f>
        <v>0</v>
      </c>
      <c r="I110" s="184" t="s">
        <v>206</v>
      </c>
      <c r="J110" s="95" t="s">
        <v>1232</v>
      </c>
      <c r="K110" s="524">
        <f>D110</f>
        <v>100</v>
      </c>
      <c r="L110" s="319" t="s">
        <v>289</v>
      </c>
      <c r="M110" s="319">
        <f>0.01*M98*K110</f>
        <v>0</v>
      </c>
      <c r="N110" s="155">
        <f>0.01*M104*K110</f>
        <v>0</v>
      </c>
      <c r="P110" s="78" t="s">
        <v>212</v>
      </c>
      <c r="Q110" s="95" t="s">
        <v>1232</v>
      </c>
      <c r="R110" s="996">
        <f>K110</f>
        <v>100</v>
      </c>
      <c r="S110" s="82" t="s">
        <v>289</v>
      </c>
      <c r="T110" s="82">
        <f>0.01*T98*R110</f>
        <v>0</v>
      </c>
      <c r="U110" s="157">
        <f>0.01*T104*R110</f>
        <v>0</v>
      </c>
      <c r="W110" s="184" t="s">
        <v>933</v>
      </c>
      <c r="X110" s="95" t="s">
        <v>1232</v>
      </c>
      <c r="Y110" s="996">
        <f>R110</f>
        <v>100</v>
      </c>
      <c r="Z110" s="82" t="s">
        <v>289</v>
      </c>
      <c r="AA110" s="82">
        <f>0.01*AA98*Y110</f>
        <v>0</v>
      </c>
      <c r="AB110" s="157">
        <f>0.01*AA104*Y110</f>
        <v>0</v>
      </c>
      <c r="AD110" s="78" t="s">
        <v>934</v>
      </c>
      <c r="AE110" s="95" t="s">
        <v>1232</v>
      </c>
      <c r="AF110" s="996"/>
      <c r="AG110" s="82" t="s">
        <v>289</v>
      </c>
      <c r="AH110" s="82">
        <f>0.01*AH98*AF110</f>
        <v>0</v>
      </c>
      <c r="AI110" s="157">
        <f>0.01*AH104*AF110</f>
        <v>0</v>
      </c>
      <c r="AK110" s="184" t="s">
        <v>358</v>
      </c>
      <c r="AL110" s="95" t="s">
        <v>1232</v>
      </c>
      <c r="AM110" s="996">
        <f>AF110</f>
        <v>0</v>
      </c>
      <c r="AN110" s="82" t="s">
        <v>289</v>
      </c>
      <c r="AO110" s="82">
        <f>0.01*AO98*AM110</f>
        <v>0</v>
      </c>
      <c r="AP110" s="157">
        <f>0.01*AO104*AM110</f>
        <v>0</v>
      </c>
      <c r="AR110" s="184" t="s">
        <v>935</v>
      </c>
      <c r="AS110" s="95" t="s">
        <v>1232</v>
      </c>
      <c r="AT110" s="996">
        <f>AM110</f>
        <v>0</v>
      </c>
      <c r="AU110" s="82" t="s">
        <v>289</v>
      </c>
      <c r="AV110" s="82">
        <f>0.01*AV98*AT110</f>
        <v>0</v>
      </c>
      <c r="AW110" s="157">
        <f>0.01*AV104*AT110</f>
        <v>0</v>
      </c>
      <c r="AY110" s="184" t="s">
        <v>936</v>
      </c>
      <c r="AZ110" s="95" t="s">
        <v>1232</v>
      </c>
      <c r="BA110" s="996"/>
      <c r="BB110" s="82" t="s">
        <v>289</v>
      </c>
      <c r="BC110" s="82">
        <f>0.01*BC98*BA110</f>
        <v>0</v>
      </c>
      <c r="BD110" s="157">
        <f>0.01*BC104*BA110</f>
        <v>0</v>
      </c>
      <c r="BF110" s="184" t="s">
        <v>937</v>
      </c>
      <c r="BG110" s="95" t="s">
        <v>1232</v>
      </c>
      <c r="BH110" s="524">
        <f>BA110</f>
        <v>0</v>
      </c>
      <c r="BI110" s="319" t="s">
        <v>289</v>
      </c>
      <c r="BJ110" s="319">
        <f>0.01*BJ98*BH110</f>
        <v>0</v>
      </c>
      <c r="BK110" s="155">
        <f>0.01*BJ104*BH110</f>
        <v>0</v>
      </c>
      <c r="BM110" s="184" t="s">
        <v>938</v>
      </c>
      <c r="BN110" s="95" t="s">
        <v>1232</v>
      </c>
      <c r="BO110" s="524">
        <f>BH110</f>
        <v>0</v>
      </c>
      <c r="BP110" s="319" t="s">
        <v>289</v>
      </c>
      <c r="BQ110" s="319">
        <f>0.01*BQ98*BO110</f>
        <v>0</v>
      </c>
      <c r="BR110" s="155">
        <f>0.01*BQ104*BO110</f>
        <v>0</v>
      </c>
    </row>
    <row r="111" spans="2:70" s="69" customFormat="1" ht="15" customHeight="1">
      <c r="B111" s="81" t="s">
        <v>841</v>
      </c>
      <c r="C111" s="304" t="s">
        <v>1233</v>
      </c>
      <c r="D111" s="82">
        <f>100-D109</f>
        <v>0</v>
      </c>
      <c r="E111" s="319">
        <f>0.01*E104*D111</f>
        <v>0</v>
      </c>
      <c r="F111" s="319" t="s">
        <v>289</v>
      </c>
      <c r="G111" s="155" t="s">
        <v>289</v>
      </c>
      <c r="I111" s="81" t="s">
        <v>207</v>
      </c>
      <c r="J111" s="304" t="s">
        <v>1233</v>
      </c>
      <c r="K111" s="319">
        <f>100-K109</f>
        <v>0</v>
      </c>
      <c r="L111" s="319">
        <f>0.01*L104*K111</f>
        <v>0</v>
      </c>
      <c r="M111" s="319" t="s">
        <v>289</v>
      </c>
      <c r="N111" s="155" t="s">
        <v>289</v>
      </c>
      <c r="P111" s="81" t="s">
        <v>214</v>
      </c>
      <c r="Q111" s="304" t="s">
        <v>1233</v>
      </c>
      <c r="R111" s="82">
        <f>100-R109</f>
        <v>0</v>
      </c>
      <c r="S111" s="82">
        <f>0.01*S104*R111</f>
        <v>0</v>
      </c>
      <c r="T111" s="82" t="s">
        <v>289</v>
      </c>
      <c r="U111" s="157" t="s">
        <v>289</v>
      </c>
      <c r="W111" s="81" t="s">
        <v>940</v>
      </c>
      <c r="X111" s="304" t="s">
        <v>1233</v>
      </c>
      <c r="Y111" s="82">
        <f>100-Y109</f>
        <v>0</v>
      </c>
      <c r="Z111" s="82">
        <f>0.01*Z104*Y111</f>
        <v>0</v>
      </c>
      <c r="AA111" s="82" t="s">
        <v>289</v>
      </c>
      <c r="AB111" s="157" t="s">
        <v>289</v>
      </c>
      <c r="AD111" s="210" t="s">
        <v>941</v>
      </c>
      <c r="AE111" s="304" t="s">
        <v>1233</v>
      </c>
      <c r="AF111" s="82"/>
      <c r="AG111" s="82">
        <f>0.01*AG104*AF111</f>
        <v>0</v>
      </c>
      <c r="AH111" s="82" t="s">
        <v>289</v>
      </c>
      <c r="AI111" s="157" t="s">
        <v>289</v>
      </c>
      <c r="AK111" s="81" t="s">
        <v>361</v>
      </c>
      <c r="AL111" s="304" t="s">
        <v>1233</v>
      </c>
      <c r="AM111" s="82">
        <f>100-AM109</f>
        <v>100</v>
      </c>
      <c r="AN111" s="82">
        <f>0.01*AN104*AM111</f>
        <v>0</v>
      </c>
      <c r="AO111" s="82" t="s">
        <v>289</v>
      </c>
      <c r="AP111" s="157" t="s">
        <v>289</v>
      </c>
      <c r="AR111" s="81" t="s">
        <v>942</v>
      </c>
      <c r="AS111" s="304" t="s">
        <v>1233</v>
      </c>
      <c r="AT111" s="82">
        <f>100-AT109</f>
        <v>100</v>
      </c>
      <c r="AU111" s="82">
        <f>0.01*AU104*AT111</f>
        <v>0</v>
      </c>
      <c r="AV111" s="82" t="s">
        <v>289</v>
      </c>
      <c r="AW111" s="157" t="s">
        <v>289</v>
      </c>
      <c r="AY111" s="81" t="s">
        <v>943</v>
      </c>
      <c r="AZ111" s="304" t="s">
        <v>1233</v>
      </c>
      <c r="BA111" s="82">
        <f>100-BA109</f>
        <v>100</v>
      </c>
      <c r="BB111" s="82">
        <f>0.01*BB104*BA111</f>
        <v>0</v>
      </c>
      <c r="BC111" s="82" t="s">
        <v>289</v>
      </c>
      <c r="BD111" s="157" t="s">
        <v>289</v>
      </c>
      <c r="BF111" s="81" t="s">
        <v>944</v>
      </c>
      <c r="BG111" s="304" t="s">
        <v>1233</v>
      </c>
      <c r="BH111" s="319">
        <f>100-BH109</f>
        <v>100</v>
      </c>
      <c r="BI111" s="319">
        <f>0.01*BI104*BH111</f>
        <v>0</v>
      </c>
      <c r="BJ111" s="319" t="s">
        <v>289</v>
      </c>
      <c r="BK111" s="155" t="s">
        <v>289</v>
      </c>
      <c r="BM111" s="81" t="s">
        <v>945</v>
      </c>
      <c r="BN111" s="304" t="s">
        <v>1233</v>
      </c>
      <c r="BO111" s="319">
        <f>100-BO109</f>
        <v>100</v>
      </c>
      <c r="BP111" s="319">
        <f>0.01*BP104*BO111</f>
        <v>0</v>
      </c>
      <c r="BQ111" s="319" t="s">
        <v>289</v>
      </c>
      <c r="BR111" s="155" t="s">
        <v>289</v>
      </c>
    </row>
    <row r="112" spans="2:70" s="69" customFormat="1" ht="15" customHeight="1" thickBot="1">
      <c r="B112" s="305" t="s">
        <v>946</v>
      </c>
      <c r="C112" s="306" t="s">
        <v>1234</v>
      </c>
      <c r="D112" s="228">
        <f>100-D110</f>
        <v>0</v>
      </c>
      <c r="E112" s="863" t="s">
        <v>289</v>
      </c>
      <c r="F112" s="863">
        <f>0.01*F98*D112</f>
        <v>0</v>
      </c>
      <c r="G112" s="864">
        <f>IFERROR(0.01*F104*D112,"-")</f>
        <v>0</v>
      </c>
      <c r="I112" s="305" t="s">
        <v>948</v>
      </c>
      <c r="J112" s="306" t="s">
        <v>1234</v>
      </c>
      <c r="K112" s="863">
        <f>100-K110</f>
        <v>0</v>
      </c>
      <c r="L112" s="863" t="s">
        <v>289</v>
      </c>
      <c r="M112" s="863">
        <f>0.01*M98*K112</f>
        <v>0</v>
      </c>
      <c r="N112" s="864">
        <f>0.01*M104*K112</f>
        <v>0</v>
      </c>
      <c r="P112" s="212" t="s">
        <v>949</v>
      </c>
      <c r="Q112" s="306" t="s">
        <v>1234</v>
      </c>
      <c r="R112" s="228">
        <f>100-R110</f>
        <v>0</v>
      </c>
      <c r="S112" s="228" t="s">
        <v>289</v>
      </c>
      <c r="T112" s="228">
        <f>0.01*T98*R112</f>
        <v>0</v>
      </c>
      <c r="U112" s="814">
        <f>0.01*T104*R112</f>
        <v>0</v>
      </c>
      <c r="W112" s="305" t="s">
        <v>950</v>
      </c>
      <c r="X112" s="306" t="s">
        <v>1234</v>
      </c>
      <c r="Y112" s="228">
        <f>100-Y110</f>
        <v>0</v>
      </c>
      <c r="Z112" s="228" t="s">
        <v>289</v>
      </c>
      <c r="AA112" s="228">
        <f>0.01*AA98*Y112</f>
        <v>0</v>
      </c>
      <c r="AB112" s="814">
        <f>0.01*AA104*Y112</f>
        <v>0</v>
      </c>
      <c r="AD112" s="212" t="s">
        <v>296</v>
      </c>
      <c r="AE112" s="306" t="s">
        <v>1234</v>
      </c>
      <c r="AF112" s="228"/>
      <c r="AG112" s="228" t="s">
        <v>289</v>
      </c>
      <c r="AH112" s="228">
        <f>0.01*AH98*AF112</f>
        <v>0</v>
      </c>
      <c r="AI112" s="814">
        <f>0.01*AH104*AF112</f>
        <v>0</v>
      </c>
      <c r="AK112" s="305" t="s">
        <v>951</v>
      </c>
      <c r="AL112" s="306" t="s">
        <v>1234</v>
      </c>
      <c r="AM112" s="228">
        <f>100-AM110</f>
        <v>100</v>
      </c>
      <c r="AN112" s="228" t="s">
        <v>289</v>
      </c>
      <c r="AO112" s="228">
        <f>0.01*AO98*AM112</f>
        <v>0</v>
      </c>
      <c r="AP112" s="814">
        <f>0.01*AO104*AM112</f>
        <v>0</v>
      </c>
      <c r="AR112" s="305" t="s">
        <v>952</v>
      </c>
      <c r="AS112" s="306" t="s">
        <v>1234</v>
      </c>
      <c r="AT112" s="228">
        <f>100-AT110</f>
        <v>100</v>
      </c>
      <c r="AU112" s="228" t="s">
        <v>289</v>
      </c>
      <c r="AV112" s="228">
        <f>0.01*AV98*AT112</f>
        <v>0</v>
      </c>
      <c r="AW112" s="814">
        <f>0.01*AV104*AT112</f>
        <v>0</v>
      </c>
      <c r="AY112" s="305" t="s">
        <v>953</v>
      </c>
      <c r="AZ112" s="306" t="s">
        <v>1234</v>
      </c>
      <c r="BA112" s="228">
        <f>100-BA110</f>
        <v>100</v>
      </c>
      <c r="BB112" s="228" t="s">
        <v>289</v>
      </c>
      <c r="BC112" s="228">
        <f>0.01*BC98*BA112</f>
        <v>0</v>
      </c>
      <c r="BD112" s="814">
        <f>0.01*BC104*BA112</f>
        <v>0</v>
      </c>
      <c r="BF112" s="305" t="s">
        <v>954</v>
      </c>
      <c r="BG112" s="306" t="s">
        <v>1234</v>
      </c>
      <c r="BH112" s="863">
        <f>100-BH110</f>
        <v>100</v>
      </c>
      <c r="BI112" s="863" t="s">
        <v>289</v>
      </c>
      <c r="BJ112" s="863">
        <f>0.01*BJ98*BH112</f>
        <v>0</v>
      </c>
      <c r="BK112" s="864">
        <f>0.01*BJ104*BH112</f>
        <v>0</v>
      </c>
      <c r="BM112" s="305" t="s">
        <v>955</v>
      </c>
      <c r="BN112" s="306" t="s">
        <v>1234</v>
      </c>
      <c r="BO112" s="863">
        <f>100-BO110</f>
        <v>100</v>
      </c>
      <c r="BP112" s="863" t="s">
        <v>289</v>
      </c>
      <c r="BQ112" s="863">
        <f>0.01*BQ98*BO112</f>
        <v>0</v>
      </c>
      <c r="BR112" s="864">
        <f>0.01*BQ104*BO112</f>
        <v>0</v>
      </c>
    </row>
    <row r="113" spans="2:70" s="69" customFormat="1" ht="15" customHeight="1" thickBot="1">
      <c r="B113" s="417"/>
      <c r="C113" s="417"/>
      <c r="D113" s="840"/>
      <c r="E113" s="417"/>
      <c r="F113" s="417"/>
      <c r="G113" s="324"/>
      <c r="I113" s="417"/>
      <c r="J113" s="417"/>
      <c r="K113" s="840"/>
      <c r="L113" s="417"/>
      <c r="M113" s="417"/>
      <c r="N113" s="324"/>
      <c r="P113" s="417"/>
      <c r="Q113" s="417"/>
      <c r="R113" s="840"/>
      <c r="S113" s="417"/>
      <c r="T113" s="417"/>
      <c r="U113" s="324"/>
      <c r="W113" s="417"/>
      <c r="X113" s="417"/>
      <c r="Y113" s="840"/>
      <c r="Z113" s="417"/>
      <c r="AA113" s="417"/>
      <c r="AB113" s="324"/>
      <c r="AD113" s="417"/>
      <c r="AE113" s="417"/>
      <c r="AF113" s="840"/>
      <c r="AG113" s="417"/>
      <c r="AH113" s="417"/>
      <c r="AI113" s="324"/>
      <c r="AK113" s="417"/>
      <c r="AL113" s="417"/>
      <c r="AM113" s="840"/>
      <c r="AN113" s="417"/>
      <c r="AO113" s="417"/>
      <c r="AP113" s="324"/>
      <c r="AR113" s="417"/>
      <c r="AS113" s="417"/>
      <c r="AT113" s="840"/>
      <c r="AU113" s="417"/>
      <c r="AV113" s="417"/>
      <c r="AW113" s="324"/>
      <c r="AY113" s="417"/>
      <c r="AZ113" s="417"/>
      <c r="BA113" s="840"/>
      <c r="BB113" s="417"/>
      <c r="BC113" s="417"/>
      <c r="BD113" s="324"/>
      <c r="BF113" s="417"/>
      <c r="BG113" s="417"/>
      <c r="BH113" s="840"/>
      <c r="BI113" s="417"/>
      <c r="BJ113" s="417"/>
      <c r="BK113" s="324"/>
      <c r="BM113" s="417"/>
      <c r="BN113" s="417"/>
      <c r="BO113" s="840"/>
      <c r="BP113" s="417"/>
      <c r="BQ113" s="417"/>
      <c r="BR113" s="324"/>
    </row>
    <row r="114" spans="2:70" s="69" customFormat="1" ht="15" customHeight="1" thickBot="1">
      <c r="B114" s="204" t="s">
        <v>129</v>
      </c>
      <c r="C114" s="205" t="s">
        <v>1235</v>
      </c>
      <c r="D114" s="2194" t="s">
        <v>829</v>
      </c>
      <c r="E114" s="2195"/>
      <c r="F114" s="2195"/>
      <c r="G114" s="2196"/>
      <c r="I114" s="204" t="s">
        <v>129</v>
      </c>
      <c r="J114" s="205" t="s">
        <v>1235</v>
      </c>
      <c r="K114" s="2194" t="s">
        <v>829</v>
      </c>
      <c r="L114" s="2195"/>
      <c r="M114" s="2195"/>
      <c r="N114" s="2196"/>
      <c r="P114" s="204" t="s">
        <v>129</v>
      </c>
      <c r="Q114" s="205" t="s">
        <v>1235</v>
      </c>
      <c r="R114" s="2194" t="s">
        <v>829</v>
      </c>
      <c r="S114" s="2195"/>
      <c r="T114" s="2195"/>
      <c r="U114" s="2196"/>
      <c r="W114" s="204" t="s">
        <v>129</v>
      </c>
      <c r="X114" s="205" t="s">
        <v>1235</v>
      </c>
      <c r="Y114" s="2194" t="s">
        <v>829</v>
      </c>
      <c r="Z114" s="2195"/>
      <c r="AA114" s="2195"/>
      <c r="AB114" s="2196"/>
      <c r="AD114" s="204" t="s">
        <v>129</v>
      </c>
      <c r="AE114" s="205" t="s">
        <v>1235</v>
      </c>
      <c r="AF114" s="2194" t="s">
        <v>829</v>
      </c>
      <c r="AG114" s="2195"/>
      <c r="AH114" s="2195"/>
      <c r="AI114" s="2196"/>
      <c r="AK114" s="204" t="s">
        <v>129</v>
      </c>
      <c r="AL114" s="205" t="s">
        <v>1235</v>
      </c>
      <c r="AM114" s="2194" t="s">
        <v>829</v>
      </c>
      <c r="AN114" s="2195"/>
      <c r="AO114" s="2195"/>
      <c r="AP114" s="2196"/>
      <c r="AR114" s="204" t="s">
        <v>129</v>
      </c>
      <c r="AS114" s="205" t="s">
        <v>1235</v>
      </c>
      <c r="AT114" s="2194" t="s">
        <v>829</v>
      </c>
      <c r="AU114" s="2195"/>
      <c r="AV114" s="2195"/>
      <c r="AW114" s="2196"/>
      <c r="AY114" s="204" t="s">
        <v>129</v>
      </c>
      <c r="AZ114" s="205" t="s">
        <v>1235</v>
      </c>
      <c r="BA114" s="2194" t="s">
        <v>829</v>
      </c>
      <c r="BB114" s="2195"/>
      <c r="BC114" s="2195"/>
      <c r="BD114" s="2196"/>
      <c r="BF114" s="204" t="s">
        <v>129</v>
      </c>
      <c r="BG114" s="205" t="s">
        <v>1235</v>
      </c>
      <c r="BH114" s="2194" t="s">
        <v>829</v>
      </c>
      <c r="BI114" s="2195"/>
      <c r="BJ114" s="2195"/>
      <c r="BK114" s="2196"/>
      <c r="BM114" s="204" t="s">
        <v>129</v>
      </c>
      <c r="BN114" s="205" t="s">
        <v>1235</v>
      </c>
      <c r="BO114" s="2194" t="s">
        <v>829</v>
      </c>
      <c r="BP114" s="2195"/>
      <c r="BQ114" s="2195"/>
      <c r="BR114" s="2196"/>
    </row>
    <row r="115" spans="2:70" s="69" customFormat="1" ht="15" customHeight="1">
      <c r="B115" s="207" t="s">
        <v>837</v>
      </c>
      <c r="C115" s="208" t="s">
        <v>1236</v>
      </c>
      <c r="D115" s="2197"/>
      <c r="E115" s="2198"/>
      <c r="F115" s="2198"/>
      <c r="G115" s="2199"/>
      <c r="I115" s="207" t="s">
        <v>205</v>
      </c>
      <c r="J115" s="208" t="s">
        <v>1236</v>
      </c>
      <c r="K115" s="2197">
        <f>D115</f>
        <v>0</v>
      </c>
      <c r="L115" s="2198"/>
      <c r="M115" s="2198"/>
      <c r="N115" s="2199"/>
      <c r="P115" s="207" t="s">
        <v>210</v>
      </c>
      <c r="Q115" s="208" t="s">
        <v>1236</v>
      </c>
      <c r="R115" s="2197">
        <f>K115</f>
        <v>0</v>
      </c>
      <c r="S115" s="2198"/>
      <c r="T115" s="2198"/>
      <c r="U115" s="2199"/>
      <c r="W115" s="207" t="s">
        <v>926</v>
      </c>
      <c r="X115" s="208" t="s">
        <v>1236</v>
      </c>
      <c r="Y115" s="2197">
        <f>R115</f>
        <v>0</v>
      </c>
      <c r="Z115" s="2198"/>
      <c r="AA115" s="2198"/>
      <c r="AB115" s="2199"/>
      <c r="AD115" s="207" t="s">
        <v>927</v>
      </c>
      <c r="AE115" s="208" t="s">
        <v>1236</v>
      </c>
      <c r="AF115" s="2197">
        <f>Y115</f>
        <v>0</v>
      </c>
      <c r="AG115" s="2198"/>
      <c r="AH115" s="2198"/>
      <c r="AI115" s="2199"/>
      <c r="AK115" s="207" t="s">
        <v>351</v>
      </c>
      <c r="AL115" s="208" t="s">
        <v>1236</v>
      </c>
      <c r="AM115" s="2197">
        <f>AF115</f>
        <v>0</v>
      </c>
      <c r="AN115" s="2198"/>
      <c r="AO115" s="2198"/>
      <c r="AP115" s="2199"/>
      <c r="AR115" s="207" t="s">
        <v>928</v>
      </c>
      <c r="AS115" s="208" t="s">
        <v>1236</v>
      </c>
      <c r="AT115" s="2197"/>
      <c r="AU115" s="2198"/>
      <c r="AV115" s="2198"/>
      <c r="AW115" s="2199"/>
      <c r="AY115" s="207" t="s">
        <v>929</v>
      </c>
      <c r="AZ115" s="208" t="s">
        <v>1236</v>
      </c>
      <c r="BA115" s="2197">
        <f>AT115</f>
        <v>0</v>
      </c>
      <c r="BB115" s="2198"/>
      <c r="BC115" s="2198"/>
      <c r="BD115" s="2199"/>
      <c r="BF115" s="207" t="s">
        <v>930</v>
      </c>
      <c r="BG115" s="208" t="s">
        <v>1236</v>
      </c>
      <c r="BH115" s="2197"/>
      <c r="BI115" s="2198"/>
      <c r="BJ115" s="2198"/>
      <c r="BK115" s="2199"/>
      <c r="BM115" s="207" t="s">
        <v>931</v>
      </c>
      <c r="BN115" s="208" t="s">
        <v>1236</v>
      </c>
      <c r="BO115" s="2197">
        <f>BH115</f>
        <v>0</v>
      </c>
      <c r="BP115" s="2198"/>
      <c r="BQ115" s="2198"/>
      <c r="BR115" s="2199"/>
    </row>
    <row r="116" spans="2:70" s="69" customFormat="1" ht="15" customHeight="1">
      <c r="B116" s="81" t="s">
        <v>839</v>
      </c>
      <c r="C116" s="209" t="s">
        <v>1237</v>
      </c>
      <c r="D116" s="2200"/>
      <c r="E116" s="2201"/>
      <c r="F116" s="2201"/>
      <c r="G116" s="2202"/>
      <c r="I116" s="179" t="s">
        <v>206</v>
      </c>
      <c r="J116" s="209" t="s">
        <v>1237</v>
      </c>
      <c r="K116" s="2200">
        <f>D116</f>
        <v>0</v>
      </c>
      <c r="L116" s="2201"/>
      <c r="M116" s="2201"/>
      <c r="N116" s="2202"/>
      <c r="P116" s="78" t="s">
        <v>212</v>
      </c>
      <c r="Q116" s="209" t="s">
        <v>1237</v>
      </c>
      <c r="R116" s="2200">
        <f>K116</f>
        <v>0</v>
      </c>
      <c r="S116" s="2201"/>
      <c r="T116" s="2201"/>
      <c r="U116" s="2202"/>
      <c r="W116" s="78" t="s">
        <v>933</v>
      </c>
      <c r="X116" s="209" t="s">
        <v>1237</v>
      </c>
      <c r="Y116" s="2200">
        <f>R116</f>
        <v>0</v>
      </c>
      <c r="Z116" s="2201"/>
      <c r="AA116" s="2201"/>
      <c r="AB116" s="2202"/>
      <c r="AD116" s="78" t="s">
        <v>934</v>
      </c>
      <c r="AE116" s="209" t="s">
        <v>1237</v>
      </c>
      <c r="AF116" s="2200">
        <f>Y116</f>
        <v>0</v>
      </c>
      <c r="AG116" s="2201"/>
      <c r="AH116" s="2201"/>
      <c r="AI116" s="2202"/>
      <c r="AK116" s="81" t="s">
        <v>358</v>
      </c>
      <c r="AL116" s="209" t="s">
        <v>1237</v>
      </c>
      <c r="AM116" s="2200">
        <f>AF116</f>
        <v>0</v>
      </c>
      <c r="AN116" s="2201"/>
      <c r="AO116" s="2201"/>
      <c r="AP116" s="2202"/>
      <c r="AR116" s="78" t="s">
        <v>935</v>
      </c>
      <c r="AS116" s="209" t="s">
        <v>1237</v>
      </c>
      <c r="AT116" s="2200"/>
      <c r="AU116" s="2201"/>
      <c r="AV116" s="2201"/>
      <c r="AW116" s="2202"/>
      <c r="AY116" s="81" t="s">
        <v>936</v>
      </c>
      <c r="AZ116" s="209" t="s">
        <v>1237</v>
      </c>
      <c r="BA116" s="2200">
        <f>AT116</f>
        <v>0</v>
      </c>
      <c r="BB116" s="2201"/>
      <c r="BC116" s="2201"/>
      <c r="BD116" s="2202"/>
      <c r="BF116" s="78" t="s">
        <v>937</v>
      </c>
      <c r="BG116" s="209" t="s">
        <v>1237</v>
      </c>
      <c r="BH116" s="2200"/>
      <c r="BI116" s="2201"/>
      <c r="BJ116" s="2201"/>
      <c r="BK116" s="2202"/>
      <c r="BM116" s="81" t="s">
        <v>938</v>
      </c>
      <c r="BN116" s="209" t="s">
        <v>1237</v>
      </c>
      <c r="BO116" s="2200">
        <f>BH116</f>
        <v>0</v>
      </c>
      <c r="BP116" s="2201"/>
      <c r="BQ116" s="2201"/>
      <c r="BR116" s="2202"/>
    </row>
    <row r="117" spans="2:70" s="69" customFormat="1" ht="15" customHeight="1">
      <c r="B117" s="81" t="s">
        <v>841</v>
      </c>
      <c r="C117" s="209" t="s">
        <v>1238</v>
      </c>
      <c r="D117" s="2200"/>
      <c r="E117" s="2201"/>
      <c r="F117" s="2201"/>
      <c r="G117" s="2202"/>
      <c r="I117" s="237" t="s">
        <v>207</v>
      </c>
      <c r="J117" s="209" t="s">
        <v>1238</v>
      </c>
      <c r="K117" s="2200">
        <f t="shared" ref="K117:K120" si="56">D117</f>
        <v>0</v>
      </c>
      <c r="L117" s="2201"/>
      <c r="M117" s="2201"/>
      <c r="N117" s="2202"/>
      <c r="P117" s="81" t="s">
        <v>214</v>
      </c>
      <c r="Q117" s="209" t="s">
        <v>1238</v>
      </c>
      <c r="R117" s="2200">
        <f t="shared" ref="R117:R120" si="57">K117</f>
        <v>0</v>
      </c>
      <c r="S117" s="2201"/>
      <c r="T117" s="2201"/>
      <c r="U117" s="2202"/>
      <c r="W117" s="81" t="s">
        <v>940</v>
      </c>
      <c r="X117" s="209" t="s">
        <v>1238</v>
      </c>
      <c r="Y117" s="2200">
        <f t="shared" ref="Y117:Y120" si="58">R117</f>
        <v>0</v>
      </c>
      <c r="Z117" s="2201"/>
      <c r="AA117" s="2201"/>
      <c r="AB117" s="2202"/>
      <c r="AD117" s="210" t="s">
        <v>941</v>
      </c>
      <c r="AE117" s="209" t="s">
        <v>1238</v>
      </c>
      <c r="AF117" s="2200">
        <f t="shared" ref="AF117:AF120" si="59">Y117</f>
        <v>0</v>
      </c>
      <c r="AG117" s="2201"/>
      <c r="AH117" s="2201"/>
      <c r="AI117" s="2202"/>
      <c r="AK117" s="210" t="s">
        <v>361</v>
      </c>
      <c r="AL117" s="209" t="s">
        <v>1238</v>
      </c>
      <c r="AM117" s="2200">
        <f t="shared" ref="AM117:AM120" si="60">AF117</f>
        <v>0</v>
      </c>
      <c r="AN117" s="2201"/>
      <c r="AO117" s="2201"/>
      <c r="AP117" s="2202"/>
      <c r="AR117" s="210" t="s">
        <v>942</v>
      </c>
      <c r="AS117" s="209" t="s">
        <v>1238</v>
      </c>
      <c r="AT117" s="2200"/>
      <c r="AU117" s="2201"/>
      <c r="AV117" s="2201"/>
      <c r="AW117" s="2202"/>
      <c r="AY117" s="210" t="s">
        <v>943</v>
      </c>
      <c r="AZ117" s="209" t="s">
        <v>1238</v>
      </c>
      <c r="BA117" s="2200">
        <f t="shared" ref="BA117:BA120" si="61">AT117</f>
        <v>0</v>
      </c>
      <c r="BB117" s="2201"/>
      <c r="BC117" s="2201"/>
      <c r="BD117" s="2202"/>
      <c r="BF117" s="210" t="s">
        <v>944</v>
      </c>
      <c r="BG117" s="209" t="s">
        <v>1238</v>
      </c>
      <c r="BH117" s="2200"/>
      <c r="BI117" s="2201"/>
      <c r="BJ117" s="2201"/>
      <c r="BK117" s="2202"/>
      <c r="BM117" s="210" t="s">
        <v>945</v>
      </c>
      <c r="BN117" s="209" t="s">
        <v>1238</v>
      </c>
      <c r="BO117" s="2200">
        <f t="shared" ref="BO117:BO120" si="62">BH117</f>
        <v>0</v>
      </c>
      <c r="BP117" s="2201"/>
      <c r="BQ117" s="2201"/>
      <c r="BR117" s="2202"/>
    </row>
    <row r="118" spans="2:70" s="69" customFormat="1" ht="15" customHeight="1">
      <c r="B118" s="81" t="s">
        <v>946</v>
      </c>
      <c r="C118" s="209" t="s">
        <v>1239</v>
      </c>
      <c r="D118" s="2200"/>
      <c r="E118" s="2201"/>
      <c r="F118" s="2201"/>
      <c r="G118" s="2202"/>
      <c r="I118" s="81" t="s">
        <v>948</v>
      </c>
      <c r="J118" s="209" t="s">
        <v>1239</v>
      </c>
      <c r="K118" s="2200">
        <f t="shared" si="56"/>
        <v>0</v>
      </c>
      <c r="L118" s="2201"/>
      <c r="M118" s="2201"/>
      <c r="N118" s="2202"/>
      <c r="P118" s="81" t="s">
        <v>949</v>
      </c>
      <c r="Q118" s="209" t="s">
        <v>1239</v>
      </c>
      <c r="R118" s="2200">
        <f t="shared" si="57"/>
        <v>0</v>
      </c>
      <c r="S118" s="2201"/>
      <c r="T118" s="2201"/>
      <c r="U118" s="2202"/>
      <c r="W118" s="81" t="s">
        <v>950</v>
      </c>
      <c r="X118" s="209" t="s">
        <v>1239</v>
      </c>
      <c r="Y118" s="2200">
        <f t="shared" si="58"/>
        <v>0</v>
      </c>
      <c r="Z118" s="2201"/>
      <c r="AA118" s="2201"/>
      <c r="AB118" s="2202"/>
      <c r="AD118" s="81" t="s">
        <v>296</v>
      </c>
      <c r="AE118" s="209" t="s">
        <v>1239</v>
      </c>
      <c r="AF118" s="2200">
        <f t="shared" si="59"/>
        <v>0</v>
      </c>
      <c r="AG118" s="2201"/>
      <c r="AH118" s="2201"/>
      <c r="AI118" s="2202"/>
      <c r="AK118" s="81" t="s">
        <v>951</v>
      </c>
      <c r="AL118" s="209" t="s">
        <v>1239</v>
      </c>
      <c r="AM118" s="2200">
        <f t="shared" si="60"/>
        <v>0</v>
      </c>
      <c r="AN118" s="2201"/>
      <c r="AO118" s="2201"/>
      <c r="AP118" s="2202"/>
      <c r="AR118" s="81" t="s">
        <v>952</v>
      </c>
      <c r="AS118" s="209" t="s">
        <v>1239</v>
      </c>
      <c r="AT118" s="2200"/>
      <c r="AU118" s="2201"/>
      <c r="AV118" s="2201"/>
      <c r="AW118" s="2202"/>
      <c r="AY118" s="81" t="s">
        <v>953</v>
      </c>
      <c r="AZ118" s="209" t="s">
        <v>1239</v>
      </c>
      <c r="BA118" s="2200">
        <f t="shared" si="61"/>
        <v>0</v>
      </c>
      <c r="BB118" s="2201"/>
      <c r="BC118" s="2201"/>
      <c r="BD118" s="2202"/>
      <c r="BF118" s="81" t="s">
        <v>954</v>
      </c>
      <c r="BG118" s="209" t="s">
        <v>1239</v>
      </c>
      <c r="BH118" s="2200"/>
      <c r="BI118" s="2201"/>
      <c r="BJ118" s="2201"/>
      <c r="BK118" s="2202"/>
      <c r="BM118" s="78" t="s">
        <v>955</v>
      </c>
      <c r="BN118" s="209" t="s">
        <v>1239</v>
      </c>
      <c r="BO118" s="2200">
        <f t="shared" si="62"/>
        <v>0</v>
      </c>
      <c r="BP118" s="2201"/>
      <c r="BQ118" s="2201"/>
      <c r="BR118" s="2202"/>
    </row>
    <row r="119" spans="2:70" s="69" customFormat="1" ht="15" customHeight="1">
      <c r="B119" s="81" t="s">
        <v>843</v>
      </c>
      <c r="C119" s="209" t="s">
        <v>1240</v>
      </c>
      <c r="D119" s="2200"/>
      <c r="E119" s="2201"/>
      <c r="F119" s="2201"/>
      <c r="G119" s="2202"/>
      <c r="I119" s="81" t="s">
        <v>957</v>
      </c>
      <c r="J119" s="209" t="s">
        <v>1240</v>
      </c>
      <c r="K119" s="2200">
        <f t="shared" si="56"/>
        <v>0</v>
      </c>
      <c r="L119" s="2201"/>
      <c r="M119" s="2201"/>
      <c r="N119" s="2202"/>
      <c r="P119" s="81" t="s">
        <v>958</v>
      </c>
      <c r="Q119" s="209" t="s">
        <v>1240</v>
      </c>
      <c r="R119" s="2200">
        <f t="shared" si="57"/>
        <v>0</v>
      </c>
      <c r="S119" s="2201"/>
      <c r="T119" s="2201"/>
      <c r="U119" s="2202"/>
      <c r="W119" s="81" t="s">
        <v>959</v>
      </c>
      <c r="X119" s="209" t="s">
        <v>1240</v>
      </c>
      <c r="Y119" s="2200">
        <f t="shared" si="58"/>
        <v>0</v>
      </c>
      <c r="Z119" s="2201"/>
      <c r="AA119" s="2201"/>
      <c r="AB119" s="2202"/>
      <c r="AD119" s="81" t="s">
        <v>312</v>
      </c>
      <c r="AE119" s="209" t="s">
        <v>1240</v>
      </c>
      <c r="AF119" s="2200">
        <f t="shared" si="59"/>
        <v>0</v>
      </c>
      <c r="AG119" s="2201"/>
      <c r="AH119" s="2201"/>
      <c r="AI119" s="2202"/>
      <c r="AK119" s="81" t="s">
        <v>960</v>
      </c>
      <c r="AL119" s="209" t="s">
        <v>1240</v>
      </c>
      <c r="AM119" s="2200">
        <f t="shared" si="60"/>
        <v>0</v>
      </c>
      <c r="AN119" s="2201"/>
      <c r="AO119" s="2201"/>
      <c r="AP119" s="2202"/>
      <c r="AR119" s="78" t="s">
        <v>961</v>
      </c>
      <c r="AS119" s="209" t="s">
        <v>1240</v>
      </c>
      <c r="AT119" s="2200"/>
      <c r="AU119" s="2201"/>
      <c r="AV119" s="2201"/>
      <c r="AW119" s="2202"/>
      <c r="AY119" s="81" t="s">
        <v>962</v>
      </c>
      <c r="AZ119" s="209" t="s">
        <v>1240</v>
      </c>
      <c r="BA119" s="2200">
        <f t="shared" si="61"/>
        <v>0</v>
      </c>
      <c r="BB119" s="2201"/>
      <c r="BC119" s="2201"/>
      <c r="BD119" s="2202"/>
      <c r="BF119" s="78" t="s">
        <v>963</v>
      </c>
      <c r="BG119" s="209" t="s">
        <v>1240</v>
      </c>
      <c r="BH119" s="2200"/>
      <c r="BI119" s="2201"/>
      <c r="BJ119" s="2201"/>
      <c r="BK119" s="2202"/>
      <c r="BM119" s="309" t="s">
        <v>964</v>
      </c>
      <c r="BN119" s="209" t="s">
        <v>1240</v>
      </c>
      <c r="BO119" s="2200">
        <f t="shared" si="62"/>
        <v>0</v>
      </c>
      <c r="BP119" s="2201"/>
      <c r="BQ119" s="2201"/>
      <c r="BR119" s="2202"/>
    </row>
    <row r="120" spans="2:70" s="69" customFormat="1" ht="15" customHeight="1">
      <c r="B120" s="81" t="s">
        <v>846</v>
      </c>
      <c r="C120" s="211" t="s">
        <v>1210</v>
      </c>
      <c r="D120" s="2200"/>
      <c r="E120" s="2201"/>
      <c r="F120" s="2201"/>
      <c r="G120" s="2202"/>
      <c r="I120" s="81" t="s">
        <v>966</v>
      </c>
      <c r="J120" s="211" t="s">
        <v>1210</v>
      </c>
      <c r="K120" s="2200">
        <f t="shared" si="56"/>
        <v>0</v>
      </c>
      <c r="L120" s="2201"/>
      <c r="M120" s="2201"/>
      <c r="N120" s="2202"/>
      <c r="P120" s="81" t="s">
        <v>967</v>
      </c>
      <c r="Q120" s="211" t="s">
        <v>1210</v>
      </c>
      <c r="R120" s="2200">
        <f t="shared" si="57"/>
        <v>0</v>
      </c>
      <c r="S120" s="2201"/>
      <c r="T120" s="2201"/>
      <c r="U120" s="2202"/>
      <c r="W120" s="81" t="s">
        <v>968</v>
      </c>
      <c r="X120" s="211" t="s">
        <v>1210</v>
      </c>
      <c r="Y120" s="2200">
        <f t="shared" si="58"/>
        <v>0</v>
      </c>
      <c r="Z120" s="2201"/>
      <c r="AA120" s="2201"/>
      <c r="AB120" s="2202"/>
      <c r="AD120" s="81" t="s">
        <v>324</v>
      </c>
      <c r="AE120" s="211" t="s">
        <v>1210</v>
      </c>
      <c r="AF120" s="2200">
        <f t="shared" si="59"/>
        <v>0</v>
      </c>
      <c r="AG120" s="2201"/>
      <c r="AH120" s="2201"/>
      <c r="AI120" s="2202"/>
      <c r="AK120" s="81" t="s">
        <v>969</v>
      </c>
      <c r="AL120" s="211" t="s">
        <v>1210</v>
      </c>
      <c r="AM120" s="2200">
        <f t="shared" si="60"/>
        <v>0</v>
      </c>
      <c r="AN120" s="2201"/>
      <c r="AO120" s="2201"/>
      <c r="AP120" s="2202"/>
      <c r="AR120" s="81" t="s">
        <v>970</v>
      </c>
      <c r="AS120" s="211" t="s">
        <v>1210</v>
      </c>
      <c r="AT120" s="2200"/>
      <c r="AU120" s="2201"/>
      <c r="AV120" s="2201"/>
      <c r="AW120" s="2202"/>
      <c r="AY120" s="81" t="s">
        <v>971</v>
      </c>
      <c r="AZ120" s="211" t="s">
        <v>1210</v>
      </c>
      <c r="BA120" s="2200">
        <f t="shared" si="61"/>
        <v>0</v>
      </c>
      <c r="BB120" s="2201"/>
      <c r="BC120" s="2201"/>
      <c r="BD120" s="2202"/>
      <c r="BF120" s="81" t="s">
        <v>972</v>
      </c>
      <c r="BG120" s="211" t="s">
        <v>1210</v>
      </c>
      <c r="BH120" s="2200"/>
      <c r="BI120" s="2201"/>
      <c r="BJ120" s="2201"/>
      <c r="BK120" s="2202"/>
      <c r="BM120" s="81" t="s">
        <v>973</v>
      </c>
      <c r="BN120" s="211" t="s">
        <v>1210</v>
      </c>
      <c r="BO120" s="2200">
        <f t="shared" si="62"/>
        <v>0</v>
      </c>
      <c r="BP120" s="2201"/>
      <c r="BQ120" s="2201"/>
      <c r="BR120" s="2202"/>
    </row>
    <row r="121" spans="2:70" s="69" customFormat="1" ht="15" customHeight="1" thickBot="1">
      <c r="B121" s="212" t="s">
        <v>848</v>
      </c>
      <c r="C121" s="310" t="s">
        <v>1241</v>
      </c>
      <c r="D121" s="2210"/>
      <c r="E121" s="2211"/>
      <c r="F121" s="2211"/>
      <c r="G121" s="2212"/>
      <c r="I121" s="325" t="s">
        <v>975</v>
      </c>
      <c r="J121" s="310" t="s">
        <v>1241</v>
      </c>
      <c r="K121" s="2210">
        <f>D121</f>
        <v>0</v>
      </c>
      <c r="L121" s="2211"/>
      <c r="M121" s="2211"/>
      <c r="N121" s="2212"/>
      <c r="P121" s="325" t="s">
        <v>976</v>
      </c>
      <c r="Q121" s="310" t="s">
        <v>1241</v>
      </c>
      <c r="R121" s="2210">
        <f>K121</f>
        <v>0</v>
      </c>
      <c r="S121" s="2211"/>
      <c r="T121" s="2211"/>
      <c r="U121" s="2212"/>
      <c r="W121" s="325" t="s">
        <v>977</v>
      </c>
      <c r="X121" s="310" t="s">
        <v>1241</v>
      </c>
      <c r="Y121" s="2210">
        <f>R121</f>
        <v>0</v>
      </c>
      <c r="Z121" s="2211"/>
      <c r="AA121" s="2211"/>
      <c r="AB121" s="2212"/>
      <c r="AD121" s="325" t="s">
        <v>331</v>
      </c>
      <c r="AE121" s="310" t="s">
        <v>1241</v>
      </c>
      <c r="AF121" s="2210">
        <f>Y121</f>
        <v>0</v>
      </c>
      <c r="AG121" s="2211"/>
      <c r="AH121" s="2211"/>
      <c r="AI121" s="2212"/>
      <c r="AK121" s="325" t="s">
        <v>978</v>
      </c>
      <c r="AL121" s="310" t="s">
        <v>1241</v>
      </c>
      <c r="AM121" s="2210">
        <f>AF121</f>
        <v>0</v>
      </c>
      <c r="AN121" s="2211"/>
      <c r="AO121" s="2211"/>
      <c r="AP121" s="2212"/>
      <c r="AR121" s="325" t="s">
        <v>979</v>
      </c>
      <c r="AS121" s="310" t="s">
        <v>1241</v>
      </c>
      <c r="AT121" s="2210"/>
      <c r="AU121" s="2211"/>
      <c r="AV121" s="2211"/>
      <c r="AW121" s="2212"/>
      <c r="AY121" s="238" t="s">
        <v>980</v>
      </c>
      <c r="AZ121" s="310" t="s">
        <v>1241</v>
      </c>
      <c r="BA121" s="2210">
        <f>AT121</f>
        <v>0</v>
      </c>
      <c r="BB121" s="2211"/>
      <c r="BC121" s="2211"/>
      <c r="BD121" s="2212"/>
      <c r="BF121" s="325" t="s">
        <v>981</v>
      </c>
      <c r="BG121" s="310" t="s">
        <v>1241</v>
      </c>
      <c r="BH121" s="2210"/>
      <c r="BI121" s="2211"/>
      <c r="BJ121" s="2211"/>
      <c r="BK121" s="2212"/>
      <c r="BM121" s="325" t="s">
        <v>982</v>
      </c>
      <c r="BN121" s="310" t="s">
        <v>1241</v>
      </c>
      <c r="BO121" s="2210">
        <f>BH121</f>
        <v>0</v>
      </c>
      <c r="BP121" s="2211"/>
      <c r="BQ121" s="2211"/>
      <c r="BR121" s="2212"/>
    </row>
    <row r="122" spans="2:70" s="69" customFormat="1" ht="15" customHeight="1" thickBot="1"/>
    <row r="123" spans="2:70" s="69" customFormat="1" ht="15" customHeight="1" thickBot="1">
      <c r="B123" s="71" t="s">
        <v>137</v>
      </c>
      <c r="C123" s="875" t="s">
        <v>1242</v>
      </c>
      <c r="D123" s="872" t="s">
        <v>1009</v>
      </c>
      <c r="E123" s="872" t="s">
        <v>289</v>
      </c>
      <c r="F123" s="867" t="s">
        <v>665</v>
      </c>
      <c r="G123" s="868" t="s">
        <v>666</v>
      </c>
      <c r="I123" s="71" t="s">
        <v>137</v>
      </c>
      <c r="J123" s="875" t="s">
        <v>1242</v>
      </c>
      <c r="K123" s="872" t="s">
        <v>1009</v>
      </c>
      <c r="L123" s="872" t="s">
        <v>289</v>
      </c>
      <c r="M123" s="867" t="s">
        <v>665</v>
      </c>
      <c r="N123" s="868" t="s">
        <v>666</v>
      </c>
      <c r="P123" s="71" t="s">
        <v>137</v>
      </c>
      <c r="Q123" s="875" t="s">
        <v>1242</v>
      </c>
      <c r="R123" s="872" t="s">
        <v>1009</v>
      </c>
      <c r="S123" s="872" t="s">
        <v>289</v>
      </c>
      <c r="T123" s="867" t="s">
        <v>665</v>
      </c>
      <c r="U123" s="868" t="s">
        <v>666</v>
      </c>
      <c r="W123" s="71" t="s">
        <v>137</v>
      </c>
      <c r="X123" s="875" t="s">
        <v>1242</v>
      </c>
      <c r="Y123" s="872" t="s">
        <v>1009</v>
      </c>
      <c r="Z123" s="872" t="s">
        <v>289</v>
      </c>
      <c r="AA123" s="867" t="s">
        <v>665</v>
      </c>
      <c r="AB123" s="868" t="s">
        <v>666</v>
      </c>
      <c r="AD123" s="71" t="s">
        <v>137</v>
      </c>
      <c r="AE123" s="875" t="s">
        <v>1242</v>
      </c>
      <c r="AF123" s="872" t="s">
        <v>1009</v>
      </c>
      <c r="AG123" s="872" t="s">
        <v>289</v>
      </c>
      <c r="AH123" s="867" t="s">
        <v>665</v>
      </c>
      <c r="AI123" s="868" t="s">
        <v>666</v>
      </c>
      <c r="AK123" s="71" t="s">
        <v>137</v>
      </c>
      <c r="AL123" s="875" t="s">
        <v>1242</v>
      </c>
      <c r="AM123" s="872" t="s">
        <v>1009</v>
      </c>
      <c r="AN123" s="872" t="s">
        <v>289</v>
      </c>
      <c r="AO123" s="867" t="s">
        <v>665</v>
      </c>
      <c r="AP123" s="868" t="s">
        <v>666</v>
      </c>
      <c r="AR123" s="71" t="s">
        <v>137</v>
      </c>
      <c r="AS123" s="875" t="s">
        <v>1242</v>
      </c>
      <c r="AT123" s="872" t="s">
        <v>1009</v>
      </c>
      <c r="AU123" s="872" t="s">
        <v>289</v>
      </c>
      <c r="AV123" s="867" t="s">
        <v>665</v>
      </c>
      <c r="AW123" s="868" t="s">
        <v>666</v>
      </c>
      <c r="AY123" s="71" t="s">
        <v>137</v>
      </c>
      <c r="AZ123" s="875" t="s">
        <v>1242</v>
      </c>
      <c r="BA123" s="872" t="s">
        <v>1009</v>
      </c>
      <c r="BB123" s="872" t="s">
        <v>289</v>
      </c>
      <c r="BC123" s="867" t="s">
        <v>665</v>
      </c>
      <c r="BD123" s="868" t="s">
        <v>666</v>
      </c>
      <c r="BF123" s="71" t="s">
        <v>137</v>
      </c>
      <c r="BG123" s="875" t="s">
        <v>1242</v>
      </c>
      <c r="BH123" s="872" t="s">
        <v>1009</v>
      </c>
      <c r="BI123" s="872" t="s">
        <v>289</v>
      </c>
      <c r="BJ123" s="867" t="s">
        <v>665</v>
      </c>
      <c r="BK123" s="868" t="s">
        <v>666</v>
      </c>
      <c r="BM123" s="71" t="s">
        <v>137</v>
      </c>
      <c r="BN123" s="875" t="s">
        <v>1242</v>
      </c>
      <c r="BO123" s="872" t="s">
        <v>1009</v>
      </c>
      <c r="BP123" s="872" t="s">
        <v>289</v>
      </c>
      <c r="BQ123" s="867" t="s">
        <v>665</v>
      </c>
      <c r="BR123" s="868" t="s">
        <v>666</v>
      </c>
    </row>
    <row r="124" spans="2:70" s="69" customFormat="1" ht="15" customHeight="1">
      <c r="B124" s="1384" t="s">
        <v>837</v>
      </c>
      <c r="C124" s="462" t="s">
        <v>1243</v>
      </c>
      <c r="D124" s="327" t="s">
        <v>1244</v>
      </c>
      <c r="E124" s="284" t="s">
        <v>289</v>
      </c>
      <c r="F124" s="328">
        <f>'1.1. Obiekt'!F51</f>
        <v>0</v>
      </c>
      <c r="G124" s="845" t="s">
        <v>754</v>
      </c>
      <c r="I124" s="1384" t="s">
        <v>205</v>
      </c>
      <c r="J124" s="462" t="s">
        <v>1243</v>
      </c>
      <c r="K124" s="327" t="s">
        <v>1244</v>
      </c>
      <c r="L124" s="284" t="s">
        <v>289</v>
      </c>
      <c r="M124" s="328">
        <f>F124</f>
        <v>0</v>
      </c>
      <c r="N124" s="845" t="s">
        <v>754</v>
      </c>
      <c r="P124" s="1384" t="s">
        <v>210</v>
      </c>
      <c r="Q124" s="462" t="s">
        <v>1243</v>
      </c>
      <c r="R124" s="327" t="s">
        <v>1244</v>
      </c>
      <c r="S124" s="284" t="s">
        <v>289</v>
      </c>
      <c r="T124" s="328">
        <f>M124</f>
        <v>0</v>
      </c>
      <c r="U124" s="845" t="s">
        <v>754</v>
      </c>
      <c r="W124" s="207" t="s">
        <v>926</v>
      </c>
      <c r="X124" s="326" t="s">
        <v>1243</v>
      </c>
      <c r="Y124" s="327" t="s">
        <v>1244</v>
      </c>
      <c r="Z124" s="284" t="s">
        <v>289</v>
      </c>
      <c r="AA124" s="328">
        <f>T124</f>
        <v>0</v>
      </c>
      <c r="AB124" s="845" t="s">
        <v>754</v>
      </c>
      <c r="AD124" s="207" t="s">
        <v>927</v>
      </c>
      <c r="AE124" s="326" t="s">
        <v>1243</v>
      </c>
      <c r="AF124" s="327" t="s">
        <v>1244</v>
      </c>
      <c r="AG124" s="284" t="s">
        <v>289</v>
      </c>
      <c r="AH124" s="328">
        <f>AA124</f>
        <v>0</v>
      </c>
      <c r="AI124" s="845" t="s">
        <v>754</v>
      </c>
      <c r="AK124" s="207" t="s">
        <v>351</v>
      </c>
      <c r="AL124" s="326" t="s">
        <v>1243</v>
      </c>
      <c r="AM124" s="327" t="s">
        <v>1244</v>
      </c>
      <c r="AN124" s="284" t="s">
        <v>289</v>
      </c>
      <c r="AO124" s="328">
        <f>AH124</f>
        <v>0</v>
      </c>
      <c r="AP124" s="845" t="s">
        <v>754</v>
      </c>
      <c r="AR124" s="207" t="s">
        <v>928</v>
      </c>
      <c r="AS124" s="326" t="s">
        <v>1243</v>
      </c>
      <c r="AT124" s="327" t="s">
        <v>1244</v>
      </c>
      <c r="AU124" s="284" t="s">
        <v>289</v>
      </c>
      <c r="AV124" s="328">
        <f>AO124</f>
        <v>0</v>
      </c>
      <c r="AW124" s="845" t="s">
        <v>754</v>
      </c>
      <c r="AY124" s="207" t="s">
        <v>929</v>
      </c>
      <c r="AZ124" s="326" t="s">
        <v>1243</v>
      </c>
      <c r="BA124" s="327" t="s">
        <v>1244</v>
      </c>
      <c r="BB124" s="284" t="s">
        <v>289</v>
      </c>
      <c r="BC124" s="328">
        <f>AV124</f>
        <v>0</v>
      </c>
      <c r="BD124" s="845" t="s">
        <v>754</v>
      </c>
      <c r="BF124" s="329" t="s">
        <v>930</v>
      </c>
      <c r="BG124" s="326" t="s">
        <v>1243</v>
      </c>
      <c r="BH124" s="327" t="s">
        <v>1244</v>
      </c>
      <c r="BI124" s="284" t="s">
        <v>289</v>
      </c>
      <c r="BJ124" s="328">
        <f>BC124</f>
        <v>0</v>
      </c>
      <c r="BK124" s="845" t="s">
        <v>754</v>
      </c>
      <c r="BM124" s="207" t="s">
        <v>931</v>
      </c>
      <c r="BN124" s="326" t="s">
        <v>1243</v>
      </c>
      <c r="BO124" s="327" t="s">
        <v>1244</v>
      </c>
      <c r="BP124" s="284" t="s">
        <v>289</v>
      </c>
      <c r="BQ124" s="328">
        <f>BJ124</f>
        <v>0</v>
      </c>
      <c r="BR124" s="845" t="s">
        <v>754</v>
      </c>
    </row>
    <row r="125" spans="2:70" s="69" customFormat="1" ht="15" customHeight="1">
      <c r="B125" s="81" t="s">
        <v>839</v>
      </c>
      <c r="C125" s="95" t="s">
        <v>1245</v>
      </c>
      <c r="D125" s="330" t="s">
        <v>1246</v>
      </c>
      <c r="E125" s="154" t="s">
        <v>289</v>
      </c>
      <c r="F125" s="152"/>
      <c r="G125" s="846" t="s">
        <v>232</v>
      </c>
      <c r="I125" s="1385" t="s">
        <v>206</v>
      </c>
      <c r="J125" s="465" t="s">
        <v>1245</v>
      </c>
      <c r="K125" s="330" t="s">
        <v>1246</v>
      </c>
      <c r="L125" s="154" t="s">
        <v>289</v>
      </c>
      <c r="M125" s="319">
        <f>F125</f>
        <v>0</v>
      </c>
      <c r="N125" s="846" t="s">
        <v>232</v>
      </c>
      <c r="P125" s="1389" t="s">
        <v>212</v>
      </c>
      <c r="Q125" s="465" t="s">
        <v>1245</v>
      </c>
      <c r="R125" s="330" t="s">
        <v>1246</v>
      </c>
      <c r="S125" s="154" t="s">
        <v>289</v>
      </c>
      <c r="T125" s="319">
        <f>M125</f>
        <v>0</v>
      </c>
      <c r="U125" s="846" t="s">
        <v>232</v>
      </c>
      <c r="W125" s="78" t="s">
        <v>933</v>
      </c>
      <c r="X125" s="331" t="s">
        <v>1245</v>
      </c>
      <c r="Y125" s="330" t="s">
        <v>1246</v>
      </c>
      <c r="Z125" s="154" t="s">
        <v>289</v>
      </c>
      <c r="AA125" s="319">
        <f>T125</f>
        <v>0</v>
      </c>
      <c r="AB125" s="846" t="s">
        <v>232</v>
      </c>
      <c r="AD125" s="78" t="s">
        <v>934</v>
      </c>
      <c r="AE125" s="331" t="s">
        <v>1245</v>
      </c>
      <c r="AF125" s="330" t="s">
        <v>1246</v>
      </c>
      <c r="AG125" s="154" t="s">
        <v>289</v>
      </c>
      <c r="AH125" s="319">
        <f>AA125</f>
        <v>0</v>
      </c>
      <c r="AI125" s="846" t="s">
        <v>232</v>
      </c>
      <c r="AK125" s="81" t="s">
        <v>358</v>
      </c>
      <c r="AL125" s="331" t="s">
        <v>1245</v>
      </c>
      <c r="AM125" s="330" t="s">
        <v>1246</v>
      </c>
      <c r="AN125" s="154" t="s">
        <v>289</v>
      </c>
      <c r="AO125" s="319">
        <f>AH125</f>
        <v>0</v>
      </c>
      <c r="AP125" s="846" t="s">
        <v>232</v>
      </c>
      <c r="AR125" s="78" t="s">
        <v>935</v>
      </c>
      <c r="AS125" s="331" t="s">
        <v>1245</v>
      </c>
      <c r="AT125" s="330" t="s">
        <v>1246</v>
      </c>
      <c r="AU125" s="154" t="s">
        <v>289</v>
      </c>
      <c r="AV125" s="319">
        <f>AO125</f>
        <v>0</v>
      </c>
      <c r="AW125" s="846" t="s">
        <v>232</v>
      </c>
      <c r="AY125" s="81" t="s">
        <v>936</v>
      </c>
      <c r="AZ125" s="331" t="s">
        <v>1245</v>
      </c>
      <c r="BA125" s="330" t="s">
        <v>1246</v>
      </c>
      <c r="BB125" s="154" t="s">
        <v>289</v>
      </c>
      <c r="BC125" s="319">
        <f>AV125</f>
        <v>0</v>
      </c>
      <c r="BD125" s="846" t="s">
        <v>232</v>
      </c>
      <c r="BF125" s="78" t="s">
        <v>937</v>
      </c>
      <c r="BG125" s="331" t="s">
        <v>1245</v>
      </c>
      <c r="BH125" s="330" t="s">
        <v>1246</v>
      </c>
      <c r="BI125" s="154" t="s">
        <v>289</v>
      </c>
      <c r="BJ125" s="319">
        <f>BC125</f>
        <v>0</v>
      </c>
      <c r="BK125" s="846" t="s">
        <v>232</v>
      </c>
      <c r="BM125" s="81" t="s">
        <v>938</v>
      </c>
      <c r="BN125" s="331" t="s">
        <v>1245</v>
      </c>
      <c r="BO125" s="330" t="s">
        <v>1246</v>
      </c>
      <c r="BP125" s="154" t="s">
        <v>289</v>
      </c>
      <c r="BQ125" s="319">
        <f>BJ125</f>
        <v>0</v>
      </c>
      <c r="BR125" s="846" t="s">
        <v>232</v>
      </c>
    </row>
    <row r="126" spans="2:70" s="69" customFormat="1" ht="15" customHeight="1">
      <c r="B126" s="81" t="s">
        <v>841</v>
      </c>
      <c r="C126" s="95" t="s">
        <v>1247</v>
      </c>
      <c r="D126" s="330" t="s">
        <v>1248</v>
      </c>
      <c r="E126" s="154" t="s">
        <v>289</v>
      </c>
      <c r="F126" s="125"/>
      <c r="G126" s="846" t="s">
        <v>232</v>
      </c>
      <c r="I126" s="1386" t="s">
        <v>207</v>
      </c>
      <c r="J126" s="465" t="s">
        <v>1247</v>
      </c>
      <c r="K126" s="330" t="s">
        <v>1248</v>
      </c>
      <c r="L126" s="154" t="s">
        <v>289</v>
      </c>
      <c r="M126" s="319">
        <f t="shared" ref="M126:M129" si="63">F126</f>
        <v>0</v>
      </c>
      <c r="N126" s="846" t="s">
        <v>232</v>
      </c>
      <c r="P126" s="1387" t="s">
        <v>214</v>
      </c>
      <c r="Q126" s="465" t="s">
        <v>1247</v>
      </c>
      <c r="R126" s="330" t="s">
        <v>1248</v>
      </c>
      <c r="S126" s="154" t="s">
        <v>289</v>
      </c>
      <c r="T126" s="319">
        <f t="shared" ref="T126:T129" si="64">M126</f>
        <v>0</v>
      </c>
      <c r="U126" s="846" t="s">
        <v>232</v>
      </c>
      <c r="W126" s="81" t="s">
        <v>940</v>
      </c>
      <c r="X126" s="331" t="s">
        <v>1247</v>
      </c>
      <c r="Y126" s="330" t="s">
        <v>1248</v>
      </c>
      <c r="Z126" s="154" t="s">
        <v>289</v>
      </c>
      <c r="AA126" s="319">
        <f t="shared" ref="AA126:AA129" si="65">T126</f>
        <v>0</v>
      </c>
      <c r="AB126" s="846" t="s">
        <v>232</v>
      </c>
      <c r="AD126" s="210" t="s">
        <v>941</v>
      </c>
      <c r="AE126" s="331" t="s">
        <v>1247</v>
      </c>
      <c r="AF126" s="330" t="s">
        <v>1248</v>
      </c>
      <c r="AG126" s="154" t="s">
        <v>289</v>
      </c>
      <c r="AH126" s="319">
        <f t="shared" ref="AH126:AH129" si="66">AA126</f>
        <v>0</v>
      </c>
      <c r="AI126" s="846" t="s">
        <v>232</v>
      </c>
      <c r="AK126" s="210" t="s">
        <v>361</v>
      </c>
      <c r="AL126" s="331" t="s">
        <v>1247</v>
      </c>
      <c r="AM126" s="330" t="s">
        <v>1248</v>
      </c>
      <c r="AN126" s="154" t="s">
        <v>289</v>
      </c>
      <c r="AO126" s="319">
        <f t="shared" ref="AO126:AO129" si="67">AH126</f>
        <v>0</v>
      </c>
      <c r="AP126" s="846" t="s">
        <v>232</v>
      </c>
      <c r="AR126" s="210" t="s">
        <v>942</v>
      </c>
      <c r="AS126" s="331" t="s">
        <v>1247</v>
      </c>
      <c r="AT126" s="330" t="s">
        <v>1248</v>
      </c>
      <c r="AU126" s="154" t="s">
        <v>289</v>
      </c>
      <c r="AV126" s="319">
        <f t="shared" ref="AV126:AV129" si="68">AO126</f>
        <v>0</v>
      </c>
      <c r="AW126" s="846" t="s">
        <v>232</v>
      </c>
      <c r="AY126" s="210" t="s">
        <v>943</v>
      </c>
      <c r="AZ126" s="331" t="s">
        <v>1247</v>
      </c>
      <c r="BA126" s="330" t="s">
        <v>1248</v>
      </c>
      <c r="BB126" s="154" t="s">
        <v>289</v>
      </c>
      <c r="BC126" s="319">
        <f t="shared" ref="BC126:BC129" si="69">AV126</f>
        <v>0</v>
      </c>
      <c r="BD126" s="846" t="s">
        <v>232</v>
      </c>
      <c r="BF126" s="210" t="s">
        <v>944</v>
      </c>
      <c r="BG126" s="331" t="s">
        <v>1247</v>
      </c>
      <c r="BH126" s="330" t="s">
        <v>1248</v>
      </c>
      <c r="BI126" s="154" t="s">
        <v>289</v>
      </c>
      <c r="BJ126" s="319">
        <f t="shared" ref="BJ126:BJ129" si="70">BC126</f>
        <v>0</v>
      </c>
      <c r="BK126" s="846" t="s">
        <v>232</v>
      </c>
      <c r="BM126" s="210" t="s">
        <v>945</v>
      </c>
      <c r="BN126" s="331" t="s">
        <v>1247</v>
      </c>
      <c r="BO126" s="330" t="s">
        <v>1248</v>
      </c>
      <c r="BP126" s="154" t="s">
        <v>289</v>
      </c>
      <c r="BQ126" s="319">
        <f t="shared" ref="BQ126:BQ129" si="71">BJ126</f>
        <v>0</v>
      </c>
      <c r="BR126" s="846" t="s">
        <v>232</v>
      </c>
    </row>
    <row r="127" spans="2:70" s="69" customFormat="1" ht="15" customHeight="1">
      <c r="B127" s="81" t="s">
        <v>946</v>
      </c>
      <c r="C127" s="233" t="s">
        <v>1249</v>
      </c>
      <c r="D127" s="332" t="s">
        <v>1250</v>
      </c>
      <c r="E127" s="275" t="s">
        <v>289</v>
      </c>
      <c r="F127" s="152"/>
      <c r="G127" s="881" t="s">
        <v>289</v>
      </c>
      <c r="I127" s="1387" t="s">
        <v>948</v>
      </c>
      <c r="J127" s="1126" t="s">
        <v>1249</v>
      </c>
      <c r="K127" s="332" t="s">
        <v>1250</v>
      </c>
      <c r="L127" s="275" t="s">
        <v>289</v>
      </c>
      <c r="M127" s="319">
        <f t="shared" si="63"/>
        <v>0</v>
      </c>
      <c r="N127" s="881" t="s">
        <v>289</v>
      </c>
      <c r="P127" s="1387" t="s">
        <v>949</v>
      </c>
      <c r="Q127" s="1126" t="s">
        <v>1249</v>
      </c>
      <c r="R127" s="332" t="s">
        <v>1250</v>
      </c>
      <c r="S127" s="275" t="s">
        <v>289</v>
      </c>
      <c r="T127" s="319">
        <f t="shared" si="64"/>
        <v>0</v>
      </c>
      <c r="U127" s="881" t="s">
        <v>289</v>
      </c>
      <c r="W127" s="81" t="s">
        <v>950</v>
      </c>
      <c r="X127" s="333" t="s">
        <v>1249</v>
      </c>
      <c r="Y127" s="332" t="s">
        <v>1250</v>
      </c>
      <c r="Z127" s="275" t="s">
        <v>289</v>
      </c>
      <c r="AA127" s="319">
        <f t="shared" si="65"/>
        <v>0</v>
      </c>
      <c r="AB127" s="881" t="s">
        <v>289</v>
      </c>
      <c r="AD127" s="81" t="s">
        <v>296</v>
      </c>
      <c r="AE127" s="333" t="s">
        <v>1249</v>
      </c>
      <c r="AF127" s="332" t="s">
        <v>1250</v>
      </c>
      <c r="AG127" s="275" t="s">
        <v>289</v>
      </c>
      <c r="AH127" s="319">
        <f t="shared" si="66"/>
        <v>0</v>
      </c>
      <c r="AI127" s="881" t="s">
        <v>289</v>
      </c>
      <c r="AK127" s="81" t="s">
        <v>951</v>
      </c>
      <c r="AL127" s="333" t="s">
        <v>1249</v>
      </c>
      <c r="AM127" s="332" t="s">
        <v>1250</v>
      </c>
      <c r="AN127" s="275" t="s">
        <v>289</v>
      </c>
      <c r="AO127" s="319">
        <f t="shared" si="67"/>
        <v>0</v>
      </c>
      <c r="AP127" s="881" t="s">
        <v>289</v>
      </c>
      <c r="AR127" s="81" t="s">
        <v>952</v>
      </c>
      <c r="AS127" s="333" t="s">
        <v>1249</v>
      </c>
      <c r="AT127" s="332" t="s">
        <v>1250</v>
      </c>
      <c r="AU127" s="275" t="s">
        <v>289</v>
      </c>
      <c r="AV127" s="319">
        <f t="shared" si="68"/>
        <v>0</v>
      </c>
      <c r="AW127" s="881" t="s">
        <v>289</v>
      </c>
      <c r="AY127" s="81" t="s">
        <v>953</v>
      </c>
      <c r="AZ127" s="333" t="s">
        <v>1249</v>
      </c>
      <c r="BA127" s="332" t="s">
        <v>1250</v>
      </c>
      <c r="BB127" s="275" t="s">
        <v>289</v>
      </c>
      <c r="BC127" s="319">
        <f t="shared" si="69"/>
        <v>0</v>
      </c>
      <c r="BD127" s="881" t="s">
        <v>289</v>
      </c>
      <c r="BF127" s="81" t="s">
        <v>954</v>
      </c>
      <c r="BG127" s="333" t="s">
        <v>1249</v>
      </c>
      <c r="BH127" s="332" t="s">
        <v>1250</v>
      </c>
      <c r="BI127" s="275" t="s">
        <v>289</v>
      </c>
      <c r="BJ127" s="319">
        <f t="shared" si="70"/>
        <v>0</v>
      </c>
      <c r="BK127" s="881" t="s">
        <v>289</v>
      </c>
      <c r="BM127" s="78" t="s">
        <v>955</v>
      </c>
      <c r="BN127" s="333" t="s">
        <v>1249</v>
      </c>
      <c r="BO127" s="332" t="s">
        <v>1250</v>
      </c>
      <c r="BP127" s="275" t="s">
        <v>289</v>
      </c>
      <c r="BQ127" s="319">
        <f t="shared" si="71"/>
        <v>0</v>
      </c>
      <c r="BR127" s="881" t="s">
        <v>289</v>
      </c>
    </row>
    <row r="128" spans="2:70" s="69" customFormat="1" ht="15" customHeight="1">
      <c r="B128" s="81" t="s">
        <v>843</v>
      </c>
      <c r="C128" s="95" t="s">
        <v>1251</v>
      </c>
      <c r="D128" s="330" t="s">
        <v>1252</v>
      </c>
      <c r="E128" s="154" t="s">
        <v>289</v>
      </c>
      <c r="F128" s="125"/>
      <c r="G128" s="846" t="s">
        <v>257</v>
      </c>
      <c r="I128" s="1387" t="s">
        <v>957</v>
      </c>
      <c r="J128" s="465" t="s">
        <v>1251</v>
      </c>
      <c r="K128" s="330" t="s">
        <v>1252</v>
      </c>
      <c r="L128" s="154" t="s">
        <v>289</v>
      </c>
      <c r="M128" s="319">
        <f t="shared" si="63"/>
        <v>0</v>
      </c>
      <c r="N128" s="846" t="s">
        <v>257</v>
      </c>
      <c r="P128" s="1387" t="s">
        <v>958</v>
      </c>
      <c r="Q128" s="465" t="s">
        <v>1251</v>
      </c>
      <c r="R128" s="330" t="s">
        <v>1252</v>
      </c>
      <c r="S128" s="154" t="s">
        <v>289</v>
      </c>
      <c r="T128" s="319">
        <f t="shared" si="64"/>
        <v>0</v>
      </c>
      <c r="U128" s="846" t="s">
        <v>257</v>
      </c>
      <c r="W128" s="81" t="s">
        <v>959</v>
      </c>
      <c r="X128" s="331" t="s">
        <v>1251</v>
      </c>
      <c r="Y128" s="330" t="s">
        <v>1252</v>
      </c>
      <c r="Z128" s="154" t="s">
        <v>289</v>
      </c>
      <c r="AA128" s="319">
        <f t="shared" si="65"/>
        <v>0</v>
      </c>
      <c r="AB128" s="846" t="s">
        <v>257</v>
      </c>
      <c r="AD128" s="81" t="s">
        <v>312</v>
      </c>
      <c r="AE128" s="331" t="s">
        <v>1251</v>
      </c>
      <c r="AF128" s="330" t="s">
        <v>1252</v>
      </c>
      <c r="AG128" s="154" t="s">
        <v>289</v>
      </c>
      <c r="AH128" s="319">
        <f t="shared" si="66"/>
        <v>0</v>
      </c>
      <c r="AI128" s="846" t="s">
        <v>257</v>
      </c>
      <c r="AK128" s="81" t="s">
        <v>960</v>
      </c>
      <c r="AL128" s="331" t="s">
        <v>1251</v>
      </c>
      <c r="AM128" s="330" t="s">
        <v>1252</v>
      </c>
      <c r="AN128" s="154" t="s">
        <v>289</v>
      </c>
      <c r="AO128" s="319">
        <f t="shared" si="67"/>
        <v>0</v>
      </c>
      <c r="AP128" s="846" t="s">
        <v>257</v>
      </c>
      <c r="AR128" s="78" t="s">
        <v>961</v>
      </c>
      <c r="AS128" s="331" t="s">
        <v>1251</v>
      </c>
      <c r="AT128" s="330" t="s">
        <v>1252</v>
      </c>
      <c r="AU128" s="154" t="s">
        <v>289</v>
      </c>
      <c r="AV128" s="319">
        <f t="shared" si="68"/>
        <v>0</v>
      </c>
      <c r="AW128" s="846" t="s">
        <v>257</v>
      </c>
      <c r="AY128" s="81" t="s">
        <v>962</v>
      </c>
      <c r="AZ128" s="331" t="s">
        <v>1251</v>
      </c>
      <c r="BA128" s="330" t="s">
        <v>1252</v>
      </c>
      <c r="BB128" s="154" t="s">
        <v>289</v>
      </c>
      <c r="BC128" s="319">
        <f>AV128</f>
        <v>0</v>
      </c>
      <c r="BD128" s="846" t="s">
        <v>257</v>
      </c>
      <c r="BF128" s="78" t="s">
        <v>963</v>
      </c>
      <c r="BG128" s="331" t="s">
        <v>1251</v>
      </c>
      <c r="BH128" s="330" t="s">
        <v>1252</v>
      </c>
      <c r="BI128" s="154" t="s">
        <v>289</v>
      </c>
      <c r="BJ128" s="319">
        <f t="shared" si="70"/>
        <v>0</v>
      </c>
      <c r="BK128" s="846" t="s">
        <v>257</v>
      </c>
      <c r="BM128" s="309" t="s">
        <v>964</v>
      </c>
      <c r="BN128" s="331" t="s">
        <v>1251</v>
      </c>
      <c r="BO128" s="330" t="s">
        <v>1252</v>
      </c>
      <c r="BP128" s="154" t="s">
        <v>289</v>
      </c>
      <c r="BQ128" s="319">
        <f t="shared" si="71"/>
        <v>0</v>
      </c>
      <c r="BR128" s="846" t="s">
        <v>257</v>
      </c>
    </row>
    <row r="129" spans="2:70" s="69" customFormat="1" ht="15" customHeight="1" thickBot="1">
      <c r="B129" s="238" t="s">
        <v>846</v>
      </c>
      <c r="C129" s="299" t="s">
        <v>1253</v>
      </c>
      <c r="D129" s="793" t="s">
        <v>513</v>
      </c>
      <c r="E129" s="295" t="s">
        <v>289</v>
      </c>
      <c r="F129" s="156"/>
      <c r="G129" s="882" t="s">
        <v>342</v>
      </c>
      <c r="I129" s="1388" t="s">
        <v>966</v>
      </c>
      <c r="J129" s="391" t="s">
        <v>1253</v>
      </c>
      <c r="K129" s="793" t="s">
        <v>513</v>
      </c>
      <c r="L129" s="295" t="s">
        <v>289</v>
      </c>
      <c r="M129" s="997">
        <f t="shared" si="63"/>
        <v>0</v>
      </c>
      <c r="N129" s="882" t="s">
        <v>342</v>
      </c>
      <c r="P129" s="1388" t="s">
        <v>967</v>
      </c>
      <c r="Q129" s="391" t="s">
        <v>1253</v>
      </c>
      <c r="R129" s="793" t="s">
        <v>513</v>
      </c>
      <c r="S129" s="295" t="s">
        <v>289</v>
      </c>
      <c r="T129" s="997">
        <f t="shared" si="64"/>
        <v>0</v>
      </c>
      <c r="U129" s="882" t="s">
        <v>342</v>
      </c>
      <c r="W129" s="212" t="s">
        <v>968</v>
      </c>
      <c r="X129" s="337" t="s">
        <v>1253</v>
      </c>
      <c r="Y129" s="793" t="s">
        <v>513</v>
      </c>
      <c r="Z129" s="295" t="s">
        <v>289</v>
      </c>
      <c r="AA129" s="997">
        <f t="shared" si="65"/>
        <v>0</v>
      </c>
      <c r="AB129" s="882" t="s">
        <v>342</v>
      </c>
      <c r="AD129" s="212" t="s">
        <v>324</v>
      </c>
      <c r="AE129" s="337" t="s">
        <v>1253</v>
      </c>
      <c r="AF129" s="793" t="s">
        <v>513</v>
      </c>
      <c r="AG129" s="295" t="s">
        <v>289</v>
      </c>
      <c r="AH129" s="997">
        <f t="shared" si="66"/>
        <v>0</v>
      </c>
      <c r="AI129" s="882" t="s">
        <v>342</v>
      </c>
      <c r="AK129" s="212" t="s">
        <v>969</v>
      </c>
      <c r="AL129" s="337" t="s">
        <v>1253</v>
      </c>
      <c r="AM129" s="793" t="s">
        <v>513</v>
      </c>
      <c r="AN129" s="295" t="s">
        <v>289</v>
      </c>
      <c r="AO129" s="997">
        <f t="shared" si="67"/>
        <v>0</v>
      </c>
      <c r="AP129" s="882" t="s">
        <v>342</v>
      </c>
      <c r="AR129" s="212" t="s">
        <v>970</v>
      </c>
      <c r="AS129" s="337" t="s">
        <v>1253</v>
      </c>
      <c r="AT129" s="793" t="s">
        <v>513</v>
      </c>
      <c r="AU129" s="295" t="s">
        <v>289</v>
      </c>
      <c r="AV129" s="997">
        <f t="shared" si="68"/>
        <v>0</v>
      </c>
      <c r="AW129" s="882" t="s">
        <v>342</v>
      </c>
      <c r="AY129" s="212" t="s">
        <v>971</v>
      </c>
      <c r="AZ129" s="337" t="s">
        <v>1253</v>
      </c>
      <c r="BA129" s="793" t="s">
        <v>513</v>
      </c>
      <c r="BB129" s="295" t="s">
        <v>289</v>
      </c>
      <c r="BC129" s="997">
        <f t="shared" si="69"/>
        <v>0</v>
      </c>
      <c r="BD129" s="882" t="s">
        <v>342</v>
      </c>
      <c r="BF129" s="81" t="s">
        <v>972</v>
      </c>
      <c r="BG129" s="337" t="s">
        <v>1253</v>
      </c>
      <c r="BH129" s="793" t="s">
        <v>513</v>
      </c>
      <c r="BI129" s="295" t="s">
        <v>289</v>
      </c>
      <c r="BJ129" s="997">
        <f t="shared" si="70"/>
        <v>0</v>
      </c>
      <c r="BK129" s="882" t="s">
        <v>342</v>
      </c>
      <c r="BM129" s="238" t="s">
        <v>973</v>
      </c>
      <c r="BN129" s="337" t="s">
        <v>1253</v>
      </c>
      <c r="BO129" s="793" t="s">
        <v>513</v>
      </c>
      <c r="BP129" s="295" t="s">
        <v>289</v>
      </c>
      <c r="BQ129" s="997">
        <f t="shared" si="71"/>
        <v>0</v>
      </c>
      <c r="BR129" s="882" t="s">
        <v>342</v>
      </c>
    </row>
    <row r="130" spans="2:70" s="69" customFormat="1" ht="15" customHeight="1" thickBot="1"/>
    <row r="131" spans="2:70" s="69" customFormat="1" ht="15" customHeight="1" thickBot="1">
      <c r="B131" s="71" t="s">
        <v>1254</v>
      </c>
      <c r="C131" s="875" t="s">
        <v>1255</v>
      </c>
      <c r="D131" s="872" t="s">
        <v>1009</v>
      </c>
      <c r="E131" s="872" t="s">
        <v>289</v>
      </c>
      <c r="F131" s="867" t="s">
        <v>665</v>
      </c>
      <c r="G131" s="868" t="s">
        <v>666</v>
      </c>
      <c r="I131" s="71" t="s">
        <v>1254</v>
      </c>
      <c r="J131" s="875" t="s">
        <v>1255</v>
      </c>
      <c r="K131" s="872" t="s">
        <v>1009</v>
      </c>
      <c r="L131" s="872" t="s">
        <v>289</v>
      </c>
      <c r="M131" s="867" t="s">
        <v>665</v>
      </c>
      <c r="N131" s="868" t="s">
        <v>666</v>
      </c>
      <c r="P131" s="71" t="s">
        <v>1254</v>
      </c>
      <c r="Q131" s="875" t="s">
        <v>1255</v>
      </c>
      <c r="R131" s="872" t="s">
        <v>1009</v>
      </c>
      <c r="S131" s="872" t="s">
        <v>289</v>
      </c>
      <c r="T131" s="867" t="s">
        <v>665</v>
      </c>
      <c r="U131" s="868" t="s">
        <v>666</v>
      </c>
      <c r="W131" s="71" t="s">
        <v>1254</v>
      </c>
      <c r="X131" s="875" t="s">
        <v>1255</v>
      </c>
      <c r="Y131" s="872" t="s">
        <v>1009</v>
      </c>
      <c r="Z131" s="872" t="s">
        <v>289</v>
      </c>
      <c r="AA131" s="867" t="s">
        <v>665</v>
      </c>
      <c r="AB131" s="868" t="s">
        <v>666</v>
      </c>
      <c r="AD131" s="71" t="s">
        <v>1254</v>
      </c>
      <c r="AE131" s="875" t="s">
        <v>1255</v>
      </c>
      <c r="AF131" s="872" t="s">
        <v>1009</v>
      </c>
      <c r="AG131" s="872" t="s">
        <v>289</v>
      </c>
      <c r="AH131" s="867" t="s">
        <v>665</v>
      </c>
      <c r="AI131" s="868" t="s">
        <v>666</v>
      </c>
      <c r="AK131" s="71" t="s">
        <v>1254</v>
      </c>
      <c r="AL131" s="875" t="s">
        <v>1255</v>
      </c>
      <c r="AM131" s="872" t="s">
        <v>1009</v>
      </c>
      <c r="AN131" s="872" t="s">
        <v>289</v>
      </c>
      <c r="AO131" s="867" t="s">
        <v>665</v>
      </c>
      <c r="AP131" s="868" t="s">
        <v>666</v>
      </c>
      <c r="AR131" s="71" t="s">
        <v>1254</v>
      </c>
      <c r="AS131" s="875" t="s">
        <v>1255</v>
      </c>
      <c r="AT131" s="872" t="s">
        <v>1009</v>
      </c>
      <c r="AU131" s="872" t="s">
        <v>289</v>
      </c>
      <c r="AV131" s="867" t="s">
        <v>665</v>
      </c>
      <c r="AW131" s="868" t="s">
        <v>666</v>
      </c>
      <c r="AY131" s="71" t="s">
        <v>129</v>
      </c>
      <c r="AZ131" s="875" t="s">
        <v>1256</v>
      </c>
      <c r="BA131" s="872" t="s">
        <v>1009</v>
      </c>
      <c r="BB131" s="872" t="s">
        <v>289</v>
      </c>
      <c r="BC131" s="867" t="s">
        <v>665</v>
      </c>
      <c r="BD131" s="868" t="s">
        <v>666</v>
      </c>
      <c r="BF131" s="71" t="s">
        <v>1254</v>
      </c>
      <c r="BG131" s="875" t="s">
        <v>1255</v>
      </c>
      <c r="BH131" s="872" t="s">
        <v>1009</v>
      </c>
      <c r="BI131" s="872" t="s">
        <v>289</v>
      </c>
      <c r="BJ131" s="867" t="s">
        <v>665</v>
      </c>
      <c r="BK131" s="868" t="s">
        <v>666</v>
      </c>
      <c r="BM131" s="71" t="s">
        <v>1254</v>
      </c>
      <c r="BN131" s="875" t="s">
        <v>1255</v>
      </c>
      <c r="BO131" s="872" t="s">
        <v>1009</v>
      </c>
      <c r="BP131" s="872" t="s">
        <v>289</v>
      </c>
      <c r="BQ131" s="867" t="s">
        <v>665</v>
      </c>
      <c r="BR131" s="868" t="s">
        <v>666</v>
      </c>
    </row>
    <row r="132" spans="2:70" s="69" customFormat="1" ht="15" customHeight="1">
      <c r="B132" s="207" t="s">
        <v>837</v>
      </c>
      <c r="C132" s="220" t="s">
        <v>1257</v>
      </c>
      <c r="D132" s="327" t="s">
        <v>1258</v>
      </c>
      <c r="E132" s="284" t="s">
        <v>289</v>
      </c>
      <c r="F132" s="339"/>
      <c r="G132" s="845" t="s">
        <v>1259</v>
      </c>
      <c r="I132" s="207" t="s">
        <v>205</v>
      </c>
      <c r="J132" s="220" t="s">
        <v>1257</v>
      </c>
      <c r="K132" s="327" t="s">
        <v>1258</v>
      </c>
      <c r="L132" s="284" t="s">
        <v>289</v>
      </c>
      <c r="M132" s="1124"/>
      <c r="N132" s="845" t="s">
        <v>1259</v>
      </c>
      <c r="P132" s="207" t="s">
        <v>210</v>
      </c>
      <c r="Q132" s="220" t="s">
        <v>1257</v>
      </c>
      <c r="R132" s="327" t="s">
        <v>1258</v>
      </c>
      <c r="S132" s="284" t="s">
        <v>289</v>
      </c>
      <c r="T132" s="340"/>
      <c r="U132" s="845" t="s">
        <v>1259</v>
      </c>
      <c r="W132" s="207" t="s">
        <v>926</v>
      </c>
      <c r="X132" s="220" t="s">
        <v>1257</v>
      </c>
      <c r="Y132" s="327" t="s">
        <v>1258</v>
      </c>
      <c r="Z132" s="284" t="s">
        <v>289</v>
      </c>
      <c r="AA132" s="340"/>
      <c r="AB132" s="845" t="s">
        <v>1259</v>
      </c>
      <c r="AD132" s="207" t="s">
        <v>927</v>
      </c>
      <c r="AE132" s="220" t="s">
        <v>1257</v>
      </c>
      <c r="AF132" s="327" t="s">
        <v>1258</v>
      </c>
      <c r="AG132" s="284" t="s">
        <v>289</v>
      </c>
      <c r="AH132" s="340"/>
      <c r="AI132" s="845" t="s">
        <v>1259</v>
      </c>
      <c r="AK132" s="207" t="s">
        <v>351</v>
      </c>
      <c r="AL132" s="220" t="s">
        <v>1257</v>
      </c>
      <c r="AM132" s="327" t="s">
        <v>1258</v>
      </c>
      <c r="AN132" s="284" t="s">
        <v>289</v>
      </c>
      <c r="AO132" s="340">
        <f>AH132</f>
        <v>0</v>
      </c>
      <c r="AP132" s="845" t="s">
        <v>1259</v>
      </c>
      <c r="AR132" s="207" t="s">
        <v>928</v>
      </c>
      <c r="AS132" s="220" t="s">
        <v>1257</v>
      </c>
      <c r="AT132" s="327" t="s">
        <v>1258</v>
      </c>
      <c r="AU132" s="284" t="s">
        <v>289</v>
      </c>
      <c r="AV132" s="340"/>
      <c r="AW132" s="845" t="s">
        <v>1259</v>
      </c>
      <c r="AY132" s="207" t="s">
        <v>929</v>
      </c>
      <c r="AZ132" s="220" t="s">
        <v>1257</v>
      </c>
      <c r="BA132" s="327" t="s">
        <v>1258</v>
      </c>
      <c r="BB132" s="284" t="s">
        <v>289</v>
      </c>
      <c r="BC132" s="340">
        <f>AV132</f>
        <v>0</v>
      </c>
      <c r="BD132" s="845" t="s">
        <v>1259</v>
      </c>
      <c r="BF132" s="207" t="s">
        <v>930</v>
      </c>
      <c r="BG132" s="220" t="s">
        <v>1257</v>
      </c>
      <c r="BH132" s="327" t="s">
        <v>1258</v>
      </c>
      <c r="BI132" s="284" t="s">
        <v>289</v>
      </c>
      <c r="BJ132" s="340"/>
      <c r="BK132" s="845" t="s">
        <v>1259</v>
      </c>
      <c r="BM132" s="207" t="s">
        <v>931</v>
      </c>
      <c r="BN132" s="220" t="s">
        <v>1257</v>
      </c>
      <c r="BO132" s="327" t="s">
        <v>1258</v>
      </c>
      <c r="BP132" s="284" t="s">
        <v>289</v>
      </c>
      <c r="BQ132" s="340"/>
      <c r="BR132" s="845" t="s">
        <v>1259</v>
      </c>
    </row>
    <row r="133" spans="2:70" s="69" customFormat="1" ht="15" customHeight="1">
      <c r="B133" s="81" t="s">
        <v>839</v>
      </c>
      <c r="C133" s="95" t="s">
        <v>1260</v>
      </c>
      <c r="D133" s="330" t="s">
        <v>1250</v>
      </c>
      <c r="E133" s="154" t="s">
        <v>289</v>
      </c>
      <c r="F133" s="341"/>
      <c r="G133" s="846" t="s">
        <v>289</v>
      </c>
      <c r="I133" s="184" t="s">
        <v>206</v>
      </c>
      <c r="J133" s="95" t="s">
        <v>1261</v>
      </c>
      <c r="K133" s="330" t="s">
        <v>1250</v>
      </c>
      <c r="L133" s="154" t="s">
        <v>289</v>
      </c>
      <c r="M133" s="546"/>
      <c r="N133" s="846" t="s">
        <v>289</v>
      </c>
      <c r="P133" s="78" t="s">
        <v>212</v>
      </c>
      <c r="Q133" s="95" t="s">
        <v>1261</v>
      </c>
      <c r="R133" s="330" t="s">
        <v>1250</v>
      </c>
      <c r="S133" s="154" t="s">
        <v>289</v>
      </c>
      <c r="T133" s="125"/>
      <c r="U133" s="846" t="s">
        <v>289</v>
      </c>
      <c r="W133" s="81" t="s">
        <v>933</v>
      </c>
      <c r="X133" s="95" t="s">
        <v>1261</v>
      </c>
      <c r="Y133" s="330" t="s">
        <v>1250</v>
      </c>
      <c r="Z133" s="154" t="s">
        <v>289</v>
      </c>
      <c r="AA133" s="125"/>
      <c r="AB133" s="846" t="s">
        <v>289</v>
      </c>
      <c r="AD133" s="78" t="s">
        <v>934</v>
      </c>
      <c r="AE133" s="95" t="s">
        <v>1261</v>
      </c>
      <c r="AF133" s="330" t="s">
        <v>1250</v>
      </c>
      <c r="AG133" s="154" t="s">
        <v>289</v>
      </c>
      <c r="AH133" s="125"/>
      <c r="AI133" s="846" t="s">
        <v>289</v>
      </c>
      <c r="AK133" s="81" t="s">
        <v>358</v>
      </c>
      <c r="AL133" s="95" t="s">
        <v>1261</v>
      </c>
      <c r="AM133" s="330" t="s">
        <v>1250</v>
      </c>
      <c r="AN133" s="154" t="s">
        <v>289</v>
      </c>
      <c r="AO133" s="125">
        <f t="shared" ref="AO133:AO134" si="72">AH133</f>
        <v>0</v>
      </c>
      <c r="AP133" s="846" t="s">
        <v>289</v>
      </c>
      <c r="AR133" s="78" t="s">
        <v>935</v>
      </c>
      <c r="AS133" s="95" t="s">
        <v>1261</v>
      </c>
      <c r="AT133" s="330" t="s">
        <v>1250</v>
      </c>
      <c r="AU133" s="154" t="s">
        <v>289</v>
      </c>
      <c r="AV133" s="125"/>
      <c r="AW133" s="846" t="s">
        <v>289</v>
      </c>
      <c r="AY133" s="81" t="s">
        <v>936</v>
      </c>
      <c r="AZ133" s="95" t="s">
        <v>1261</v>
      </c>
      <c r="BA133" s="330" t="s">
        <v>1250</v>
      </c>
      <c r="BB133" s="154" t="s">
        <v>289</v>
      </c>
      <c r="BC133" s="125">
        <f t="shared" ref="BC133:BC134" si="73">AV133</f>
        <v>0</v>
      </c>
      <c r="BD133" s="846" t="s">
        <v>289</v>
      </c>
      <c r="BF133" s="78" t="s">
        <v>937</v>
      </c>
      <c r="BG133" s="95" t="s">
        <v>1261</v>
      </c>
      <c r="BH133" s="330" t="s">
        <v>1250</v>
      </c>
      <c r="BI133" s="154" t="s">
        <v>289</v>
      </c>
      <c r="BJ133" s="125"/>
      <c r="BK133" s="846" t="s">
        <v>289</v>
      </c>
      <c r="BM133" s="81" t="s">
        <v>938</v>
      </c>
      <c r="BN133" s="95" t="s">
        <v>1261</v>
      </c>
      <c r="BO133" s="330" t="s">
        <v>1250</v>
      </c>
      <c r="BP133" s="154" t="s">
        <v>289</v>
      </c>
      <c r="BQ133" s="125"/>
      <c r="BR133" s="846" t="s">
        <v>289</v>
      </c>
    </row>
    <row r="134" spans="2:70" s="69" customFormat="1" ht="15" customHeight="1" thickBot="1">
      <c r="B134" s="212" t="s">
        <v>841</v>
      </c>
      <c r="C134" s="68" t="s">
        <v>1262</v>
      </c>
      <c r="D134" s="342" t="s">
        <v>1012</v>
      </c>
      <c r="E134" s="127" t="s">
        <v>289</v>
      </c>
      <c r="F134" s="760">
        <f>0.001*365*F132*F133</f>
        <v>0</v>
      </c>
      <c r="G134" s="847" t="s">
        <v>232</v>
      </c>
      <c r="I134" s="226" t="s">
        <v>207</v>
      </c>
      <c r="J134" s="68" t="s">
        <v>1262</v>
      </c>
      <c r="K134" s="342" t="s">
        <v>1012</v>
      </c>
      <c r="L134" s="127" t="s">
        <v>289</v>
      </c>
      <c r="M134" s="553">
        <f t="shared" ref="M134" si="74">F134</f>
        <v>0</v>
      </c>
      <c r="N134" s="847" t="s">
        <v>232</v>
      </c>
      <c r="P134" s="212" t="s">
        <v>214</v>
      </c>
      <c r="Q134" s="68" t="s">
        <v>1262</v>
      </c>
      <c r="R134" s="342" t="s">
        <v>1012</v>
      </c>
      <c r="S134" s="127" t="s">
        <v>289</v>
      </c>
      <c r="T134" s="156">
        <f t="shared" ref="T134" si="75">M134</f>
        <v>0</v>
      </c>
      <c r="U134" s="847" t="s">
        <v>232</v>
      </c>
      <c r="W134" s="212" t="s">
        <v>940</v>
      </c>
      <c r="X134" s="68" t="s">
        <v>1262</v>
      </c>
      <c r="Y134" s="342" t="s">
        <v>1012</v>
      </c>
      <c r="Z134" s="127" t="s">
        <v>289</v>
      </c>
      <c r="AA134" s="156">
        <f t="shared" ref="AA134" si="76">T134</f>
        <v>0</v>
      </c>
      <c r="AB134" s="847" t="s">
        <v>232</v>
      </c>
      <c r="AD134" s="246" t="s">
        <v>941</v>
      </c>
      <c r="AE134" s="68" t="s">
        <v>1262</v>
      </c>
      <c r="AF134" s="342" t="s">
        <v>1012</v>
      </c>
      <c r="AG134" s="127" t="s">
        <v>289</v>
      </c>
      <c r="AH134" s="156">
        <f t="shared" ref="AH134" si="77">AA134</f>
        <v>0</v>
      </c>
      <c r="AI134" s="847" t="s">
        <v>232</v>
      </c>
      <c r="AK134" s="246" t="s">
        <v>361</v>
      </c>
      <c r="AL134" s="68" t="s">
        <v>1262</v>
      </c>
      <c r="AM134" s="342" t="s">
        <v>1012</v>
      </c>
      <c r="AN134" s="127" t="s">
        <v>289</v>
      </c>
      <c r="AO134" s="156">
        <f t="shared" si="72"/>
        <v>0</v>
      </c>
      <c r="AP134" s="847" t="s">
        <v>232</v>
      </c>
      <c r="AR134" s="246" t="s">
        <v>942</v>
      </c>
      <c r="AS134" s="68" t="s">
        <v>1262</v>
      </c>
      <c r="AT134" s="342" t="s">
        <v>1012</v>
      </c>
      <c r="AU134" s="127" t="s">
        <v>289</v>
      </c>
      <c r="AV134" s="156"/>
      <c r="AW134" s="847" t="s">
        <v>232</v>
      </c>
      <c r="AY134" s="246" t="s">
        <v>943</v>
      </c>
      <c r="AZ134" s="68" t="s">
        <v>1262</v>
      </c>
      <c r="BA134" s="342" t="s">
        <v>1012</v>
      </c>
      <c r="BB134" s="127" t="s">
        <v>289</v>
      </c>
      <c r="BC134" s="156">
        <f t="shared" si="73"/>
        <v>0</v>
      </c>
      <c r="BD134" s="847" t="s">
        <v>232</v>
      </c>
      <c r="BF134" s="246" t="s">
        <v>944</v>
      </c>
      <c r="BG134" s="68" t="s">
        <v>1262</v>
      </c>
      <c r="BH134" s="342" t="s">
        <v>1012</v>
      </c>
      <c r="BI134" s="127" t="s">
        <v>289</v>
      </c>
      <c r="BJ134" s="156"/>
      <c r="BK134" s="847" t="s">
        <v>232</v>
      </c>
      <c r="BM134" s="246" t="s">
        <v>945</v>
      </c>
      <c r="BN134" s="68" t="s">
        <v>1262</v>
      </c>
      <c r="BO134" s="342" t="s">
        <v>1012</v>
      </c>
      <c r="BP134" s="127" t="s">
        <v>289</v>
      </c>
      <c r="BQ134" s="156"/>
      <c r="BR134" s="847" t="s">
        <v>232</v>
      </c>
    </row>
    <row r="135" spans="2:70" s="69" customFormat="1" ht="15" customHeight="1" thickBot="1"/>
    <row r="136" spans="2:70" s="69" customFormat="1" ht="27" customHeight="1" thickBot="1">
      <c r="B136" s="71" t="s">
        <v>143</v>
      </c>
      <c r="C136" s="883" t="s">
        <v>1263</v>
      </c>
      <c r="D136" s="872" t="s">
        <v>1009</v>
      </c>
      <c r="E136" s="872" t="s">
        <v>289</v>
      </c>
      <c r="F136" s="867" t="s">
        <v>665</v>
      </c>
      <c r="G136" s="868" t="s">
        <v>666</v>
      </c>
      <c r="I136" s="71" t="s">
        <v>143</v>
      </c>
      <c r="J136" s="883" t="s">
        <v>1263</v>
      </c>
      <c r="K136" s="872" t="s">
        <v>1009</v>
      </c>
      <c r="L136" s="872" t="s">
        <v>289</v>
      </c>
      <c r="M136" s="867" t="s">
        <v>665</v>
      </c>
      <c r="N136" s="868" t="s">
        <v>666</v>
      </c>
      <c r="P136" s="71" t="s">
        <v>143</v>
      </c>
      <c r="Q136" s="883" t="s">
        <v>1263</v>
      </c>
      <c r="R136" s="872" t="s">
        <v>1009</v>
      </c>
      <c r="S136" s="872" t="s">
        <v>289</v>
      </c>
      <c r="T136" s="867" t="s">
        <v>665</v>
      </c>
      <c r="U136" s="868" t="s">
        <v>666</v>
      </c>
      <c r="W136" s="71" t="s">
        <v>143</v>
      </c>
      <c r="X136" s="883" t="s">
        <v>1263</v>
      </c>
      <c r="Y136" s="872" t="s">
        <v>1009</v>
      </c>
      <c r="Z136" s="872" t="s">
        <v>289</v>
      </c>
      <c r="AA136" s="867" t="s">
        <v>665</v>
      </c>
      <c r="AB136" s="868" t="s">
        <v>666</v>
      </c>
      <c r="AD136" s="71" t="s">
        <v>143</v>
      </c>
      <c r="AE136" s="883" t="s">
        <v>1263</v>
      </c>
      <c r="AF136" s="872" t="s">
        <v>1009</v>
      </c>
      <c r="AG136" s="872" t="s">
        <v>289</v>
      </c>
      <c r="AH136" s="867" t="s">
        <v>665</v>
      </c>
      <c r="AI136" s="868" t="s">
        <v>666</v>
      </c>
      <c r="AK136" s="71" t="s">
        <v>143</v>
      </c>
      <c r="AL136" s="883" t="s">
        <v>1263</v>
      </c>
      <c r="AM136" s="872" t="s">
        <v>1009</v>
      </c>
      <c r="AN136" s="872" t="s">
        <v>289</v>
      </c>
      <c r="AO136" s="867" t="s">
        <v>665</v>
      </c>
      <c r="AP136" s="868" t="s">
        <v>666</v>
      </c>
      <c r="AR136" s="71" t="s">
        <v>143</v>
      </c>
      <c r="AS136" s="883" t="s">
        <v>1263</v>
      </c>
      <c r="AT136" s="872" t="s">
        <v>1009</v>
      </c>
      <c r="AU136" s="872" t="s">
        <v>289</v>
      </c>
      <c r="AV136" s="867" t="s">
        <v>665</v>
      </c>
      <c r="AW136" s="868" t="s">
        <v>666</v>
      </c>
      <c r="AY136" s="71" t="s">
        <v>143</v>
      </c>
      <c r="AZ136" s="883" t="s">
        <v>1263</v>
      </c>
      <c r="BA136" s="872" t="s">
        <v>1009</v>
      </c>
      <c r="BB136" s="872" t="s">
        <v>289</v>
      </c>
      <c r="BC136" s="867" t="s">
        <v>665</v>
      </c>
      <c r="BD136" s="868" t="s">
        <v>666</v>
      </c>
      <c r="BF136" s="71" t="s">
        <v>143</v>
      </c>
      <c r="BG136" s="883" t="s">
        <v>1263</v>
      </c>
      <c r="BH136" s="872" t="s">
        <v>1009</v>
      </c>
      <c r="BI136" s="872" t="s">
        <v>289</v>
      </c>
      <c r="BJ136" s="867" t="s">
        <v>665</v>
      </c>
      <c r="BK136" s="868" t="s">
        <v>666</v>
      </c>
      <c r="BM136" s="71" t="s">
        <v>143</v>
      </c>
      <c r="BN136" s="883" t="s">
        <v>1263</v>
      </c>
      <c r="BO136" s="872" t="s">
        <v>1009</v>
      </c>
      <c r="BP136" s="872" t="s">
        <v>289</v>
      </c>
      <c r="BQ136" s="867" t="s">
        <v>665</v>
      </c>
      <c r="BR136" s="868" t="s">
        <v>666</v>
      </c>
    </row>
    <row r="137" spans="2:70" s="69" customFormat="1" ht="15" customHeight="1">
      <c r="B137" s="117" t="s">
        <v>837</v>
      </c>
      <c r="C137" s="77" t="s">
        <v>289</v>
      </c>
      <c r="D137" s="77" t="s">
        <v>289</v>
      </c>
      <c r="E137" s="118" t="s">
        <v>577</v>
      </c>
      <c r="F137" s="2213" t="s">
        <v>1033</v>
      </c>
      <c r="G137" s="2223"/>
      <c r="I137" s="117" t="s">
        <v>205</v>
      </c>
      <c r="J137" s="77" t="s">
        <v>289</v>
      </c>
      <c r="K137" s="77" t="s">
        <v>289</v>
      </c>
      <c r="L137" s="118" t="s">
        <v>577</v>
      </c>
      <c r="M137" s="2213" t="s">
        <v>1033</v>
      </c>
      <c r="N137" s="2223"/>
      <c r="P137" s="117" t="s">
        <v>210</v>
      </c>
      <c r="Q137" s="77" t="s">
        <v>289</v>
      </c>
      <c r="R137" s="77" t="s">
        <v>289</v>
      </c>
      <c r="S137" s="118" t="s">
        <v>577</v>
      </c>
      <c r="T137" s="2213" t="s">
        <v>1033</v>
      </c>
      <c r="U137" s="2214"/>
      <c r="W137" s="117" t="s">
        <v>926</v>
      </c>
      <c r="X137" s="77" t="s">
        <v>289</v>
      </c>
      <c r="Y137" s="77" t="s">
        <v>289</v>
      </c>
      <c r="Z137" s="118" t="s">
        <v>577</v>
      </c>
      <c r="AA137" s="2213" t="s">
        <v>1033</v>
      </c>
      <c r="AB137" s="2214"/>
      <c r="AD137" s="117" t="s">
        <v>927</v>
      </c>
      <c r="AE137" s="77" t="s">
        <v>289</v>
      </c>
      <c r="AF137" s="77" t="s">
        <v>289</v>
      </c>
      <c r="AG137" s="118" t="s">
        <v>577</v>
      </c>
      <c r="AH137" s="2213" t="s">
        <v>1033</v>
      </c>
      <c r="AI137" s="2214"/>
      <c r="AK137" s="117" t="s">
        <v>351</v>
      </c>
      <c r="AL137" s="77" t="s">
        <v>289</v>
      </c>
      <c r="AM137" s="77" t="s">
        <v>289</v>
      </c>
      <c r="AN137" s="118" t="s">
        <v>577</v>
      </c>
      <c r="AO137" s="2213" t="s">
        <v>1033</v>
      </c>
      <c r="AP137" s="2214"/>
      <c r="AR137" s="117" t="s">
        <v>928</v>
      </c>
      <c r="AS137" s="77" t="s">
        <v>289</v>
      </c>
      <c r="AT137" s="77" t="s">
        <v>289</v>
      </c>
      <c r="AU137" s="118" t="s">
        <v>577</v>
      </c>
      <c r="AV137" s="2213" t="s">
        <v>1033</v>
      </c>
      <c r="AW137" s="2214"/>
      <c r="AY137" s="117" t="s">
        <v>929</v>
      </c>
      <c r="AZ137" s="77" t="s">
        <v>289</v>
      </c>
      <c r="BA137" s="77" t="s">
        <v>289</v>
      </c>
      <c r="BB137" s="118" t="s">
        <v>577</v>
      </c>
      <c r="BC137" s="2213" t="s">
        <v>1033</v>
      </c>
      <c r="BD137" s="2214"/>
      <c r="BF137" s="117" t="s">
        <v>930</v>
      </c>
      <c r="BG137" s="77" t="s">
        <v>289</v>
      </c>
      <c r="BH137" s="77" t="s">
        <v>289</v>
      </c>
      <c r="BI137" s="118" t="s">
        <v>577</v>
      </c>
      <c r="BJ137" s="2213" t="s">
        <v>1033</v>
      </c>
      <c r="BK137" s="2214"/>
      <c r="BM137" s="117" t="s">
        <v>931</v>
      </c>
      <c r="BN137" s="77" t="s">
        <v>289</v>
      </c>
      <c r="BO137" s="77" t="s">
        <v>289</v>
      </c>
      <c r="BP137" s="118" t="s">
        <v>577</v>
      </c>
      <c r="BQ137" s="2213" t="s">
        <v>1033</v>
      </c>
      <c r="BR137" s="2214"/>
    </row>
    <row r="138" spans="2:70" s="69" customFormat="1" ht="15" customHeight="1" thickBot="1">
      <c r="B138" s="884" t="s">
        <v>839</v>
      </c>
      <c r="C138" s="370" t="s">
        <v>289</v>
      </c>
      <c r="D138" s="370" t="s">
        <v>289</v>
      </c>
      <c r="E138" s="127" t="s">
        <v>257</v>
      </c>
      <c r="F138" s="127" t="s">
        <v>302</v>
      </c>
      <c r="G138" s="871" t="s">
        <v>618</v>
      </c>
      <c r="I138" s="305" t="s">
        <v>206</v>
      </c>
      <c r="J138" s="370" t="s">
        <v>289</v>
      </c>
      <c r="K138" s="370" t="s">
        <v>289</v>
      </c>
      <c r="L138" s="127" t="s">
        <v>257</v>
      </c>
      <c r="M138" s="127" t="s">
        <v>302</v>
      </c>
      <c r="N138" s="871" t="s">
        <v>618</v>
      </c>
      <c r="P138" s="126" t="s">
        <v>212</v>
      </c>
      <c r="Q138" s="370" t="s">
        <v>289</v>
      </c>
      <c r="R138" s="370" t="s">
        <v>289</v>
      </c>
      <c r="S138" s="127" t="s">
        <v>257</v>
      </c>
      <c r="T138" s="127" t="s">
        <v>302</v>
      </c>
      <c r="U138" s="871" t="s">
        <v>618</v>
      </c>
      <c r="W138" s="126" t="s">
        <v>933</v>
      </c>
      <c r="X138" s="370" t="s">
        <v>289</v>
      </c>
      <c r="Y138" s="370" t="s">
        <v>289</v>
      </c>
      <c r="Z138" s="127" t="s">
        <v>257</v>
      </c>
      <c r="AA138" s="127" t="s">
        <v>302</v>
      </c>
      <c r="AB138" s="871" t="s">
        <v>618</v>
      </c>
      <c r="AD138" s="126" t="s">
        <v>934</v>
      </c>
      <c r="AE138" s="370" t="s">
        <v>289</v>
      </c>
      <c r="AF138" s="370" t="s">
        <v>289</v>
      </c>
      <c r="AG138" s="127" t="s">
        <v>257</v>
      </c>
      <c r="AH138" s="127" t="s">
        <v>302</v>
      </c>
      <c r="AI138" s="871" t="s">
        <v>618</v>
      </c>
      <c r="AK138" s="126" t="s">
        <v>358</v>
      </c>
      <c r="AL138" s="370" t="s">
        <v>289</v>
      </c>
      <c r="AM138" s="370" t="s">
        <v>289</v>
      </c>
      <c r="AN138" s="127" t="s">
        <v>257</v>
      </c>
      <c r="AO138" s="127" t="s">
        <v>302</v>
      </c>
      <c r="AP138" s="871" t="s">
        <v>618</v>
      </c>
      <c r="AR138" s="126" t="s">
        <v>935</v>
      </c>
      <c r="AS138" s="370" t="s">
        <v>289</v>
      </c>
      <c r="AT138" s="370" t="s">
        <v>289</v>
      </c>
      <c r="AU138" s="127" t="s">
        <v>257</v>
      </c>
      <c r="AV138" s="127" t="s">
        <v>302</v>
      </c>
      <c r="AW138" s="871" t="s">
        <v>618</v>
      </c>
      <c r="AY138" s="126" t="s">
        <v>936</v>
      </c>
      <c r="AZ138" s="370" t="s">
        <v>289</v>
      </c>
      <c r="BA138" s="370" t="s">
        <v>289</v>
      </c>
      <c r="BB138" s="127" t="s">
        <v>257</v>
      </c>
      <c r="BC138" s="127" t="s">
        <v>302</v>
      </c>
      <c r="BD138" s="871" t="s">
        <v>618</v>
      </c>
      <c r="BF138" s="126" t="s">
        <v>937</v>
      </c>
      <c r="BG138" s="370" t="s">
        <v>289</v>
      </c>
      <c r="BH138" s="370" t="s">
        <v>289</v>
      </c>
      <c r="BI138" s="127" t="s">
        <v>257</v>
      </c>
      <c r="BJ138" s="127" t="s">
        <v>302</v>
      </c>
      <c r="BK138" s="871" t="s">
        <v>618</v>
      </c>
      <c r="BM138" s="126" t="s">
        <v>938</v>
      </c>
      <c r="BN138" s="370" t="s">
        <v>289</v>
      </c>
      <c r="BO138" s="370" t="s">
        <v>289</v>
      </c>
      <c r="BP138" s="127" t="s">
        <v>257</v>
      </c>
      <c r="BQ138" s="127" t="s">
        <v>302</v>
      </c>
      <c r="BR138" s="871" t="s">
        <v>618</v>
      </c>
    </row>
    <row r="139" spans="2:70" s="69" customFormat="1" ht="15" customHeight="1">
      <c r="B139" s="389" t="s">
        <v>841</v>
      </c>
      <c r="C139" s="223" t="s">
        <v>1220</v>
      </c>
      <c r="D139" s="788" t="s">
        <v>1264</v>
      </c>
      <c r="E139" s="244"/>
      <c r="F139" s="341"/>
      <c r="G139" s="1023">
        <f>0.001*F139*3.6</f>
        <v>0</v>
      </c>
      <c r="I139" s="1114" t="s">
        <v>207</v>
      </c>
      <c r="J139" s="223" t="s">
        <v>1220</v>
      </c>
      <c r="K139" s="788" t="s">
        <v>1264</v>
      </c>
      <c r="L139" s="723"/>
      <c r="M139" s="356">
        <f>F139</f>
        <v>0</v>
      </c>
      <c r="N139" s="721">
        <f>0.001*M139*3.6</f>
        <v>0</v>
      </c>
      <c r="P139" s="78" t="s">
        <v>214</v>
      </c>
      <c r="Q139" s="223" t="s">
        <v>1220</v>
      </c>
      <c r="R139" s="788" t="s">
        <v>1264</v>
      </c>
      <c r="S139" s="723"/>
      <c r="T139" s="356">
        <f>M139</f>
        <v>0</v>
      </c>
      <c r="U139" s="721">
        <f>0.001*T139*3.6</f>
        <v>0</v>
      </c>
      <c r="W139" s="78" t="s">
        <v>940</v>
      </c>
      <c r="X139" s="223" t="s">
        <v>1220</v>
      </c>
      <c r="Y139" s="788" t="s">
        <v>1264</v>
      </c>
      <c r="Z139" s="723"/>
      <c r="AA139" s="356">
        <f>T139</f>
        <v>0</v>
      </c>
      <c r="AB139" s="721">
        <f>0.001*AA139*3.6</f>
        <v>0</v>
      </c>
      <c r="AD139" s="1116" t="s">
        <v>941</v>
      </c>
      <c r="AE139" s="223" t="s">
        <v>1220</v>
      </c>
      <c r="AF139" s="788" t="s">
        <v>1264</v>
      </c>
      <c r="AG139" s="723"/>
      <c r="AH139" s="356">
        <f>AA139</f>
        <v>0</v>
      </c>
      <c r="AI139" s="721">
        <f>0.001*AH139*3.6</f>
        <v>0</v>
      </c>
      <c r="AK139" s="1116" t="s">
        <v>361</v>
      </c>
      <c r="AL139" s="223" t="s">
        <v>1220</v>
      </c>
      <c r="AM139" s="788" t="s">
        <v>1264</v>
      </c>
      <c r="AN139" s="723"/>
      <c r="AO139" s="356">
        <f>AH139</f>
        <v>0</v>
      </c>
      <c r="AP139" s="721">
        <f>0.001*AO139*3.6</f>
        <v>0</v>
      </c>
      <c r="AR139" s="1116" t="s">
        <v>942</v>
      </c>
      <c r="AS139" s="223" t="s">
        <v>1220</v>
      </c>
      <c r="AT139" s="788" t="s">
        <v>1264</v>
      </c>
      <c r="AU139" s="723"/>
      <c r="AV139" s="356"/>
      <c r="AW139" s="721">
        <f>0.001*AV139*3.6</f>
        <v>0</v>
      </c>
      <c r="AY139" s="1116" t="s">
        <v>943</v>
      </c>
      <c r="AZ139" s="223" t="s">
        <v>1220</v>
      </c>
      <c r="BA139" s="788" t="s">
        <v>1264</v>
      </c>
      <c r="BB139" s="723">
        <f>AU139</f>
        <v>0</v>
      </c>
      <c r="BC139" s="356">
        <f>AV139</f>
        <v>0</v>
      </c>
      <c r="BD139" s="721">
        <f>0.001*BC139*3.6</f>
        <v>0</v>
      </c>
      <c r="BF139" s="1116" t="s">
        <v>944</v>
      </c>
      <c r="BG139" s="223" t="s">
        <v>1220</v>
      </c>
      <c r="BH139" s="788" t="s">
        <v>1264</v>
      </c>
      <c r="BI139" s="723"/>
      <c r="BJ139" s="340"/>
      <c r="BK139" s="721">
        <f>0.001*BJ139*3.6</f>
        <v>0</v>
      </c>
      <c r="BM139" s="1116" t="s">
        <v>945</v>
      </c>
      <c r="BN139" s="223" t="s">
        <v>1220</v>
      </c>
      <c r="BO139" s="788" t="s">
        <v>1264</v>
      </c>
      <c r="BP139" s="723"/>
      <c r="BQ139" s="356">
        <f>BJ139</f>
        <v>0</v>
      </c>
      <c r="BR139" s="721">
        <f>0.001*BQ139*3.6</f>
        <v>0</v>
      </c>
    </row>
    <row r="140" spans="2:70" s="69" customFormat="1" ht="15" customHeight="1">
      <c r="B140" s="623" t="s">
        <v>946</v>
      </c>
      <c r="C140" s="615" t="s">
        <v>316</v>
      </c>
      <c r="D140" s="42" t="s">
        <v>317</v>
      </c>
      <c r="E140" s="154" t="s">
        <v>289</v>
      </c>
      <c r="F140" s="272"/>
      <c r="G140" s="617" t="s">
        <v>289</v>
      </c>
      <c r="I140" s="81" t="s">
        <v>948</v>
      </c>
      <c r="J140" s="615" t="s">
        <v>316</v>
      </c>
      <c r="K140" s="42" t="s">
        <v>317</v>
      </c>
      <c r="L140" s="242" t="s">
        <v>289</v>
      </c>
      <c r="M140" s="319">
        <f>F140</f>
        <v>0</v>
      </c>
      <c r="N140" s="1113" t="s">
        <v>289</v>
      </c>
      <c r="P140" s="81" t="s">
        <v>949</v>
      </c>
      <c r="Q140" s="615" t="s">
        <v>316</v>
      </c>
      <c r="R140" s="42" t="s">
        <v>317</v>
      </c>
      <c r="S140" s="242" t="s">
        <v>289</v>
      </c>
      <c r="T140" s="319">
        <f>M140</f>
        <v>0</v>
      </c>
      <c r="U140" s="1113" t="s">
        <v>289</v>
      </c>
      <c r="W140" s="81" t="s">
        <v>950</v>
      </c>
      <c r="X140" s="615" t="s">
        <v>316</v>
      </c>
      <c r="Y140" s="42" t="s">
        <v>317</v>
      </c>
      <c r="Z140" s="242" t="s">
        <v>289</v>
      </c>
      <c r="AA140" s="319">
        <f>T140</f>
        <v>0</v>
      </c>
      <c r="AB140" s="1113" t="s">
        <v>289</v>
      </c>
      <c r="AD140" s="81" t="s">
        <v>296</v>
      </c>
      <c r="AE140" s="615" t="s">
        <v>316</v>
      </c>
      <c r="AF140" s="42" t="s">
        <v>317</v>
      </c>
      <c r="AG140" s="242" t="s">
        <v>289</v>
      </c>
      <c r="AH140" s="319">
        <f>AA140</f>
        <v>0</v>
      </c>
      <c r="AI140" s="1113" t="s">
        <v>289</v>
      </c>
      <c r="AK140" s="81" t="s">
        <v>951</v>
      </c>
      <c r="AL140" s="615" t="s">
        <v>316</v>
      </c>
      <c r="AM140" s="42" t="s">
        <v>317</v>
      </c>
      <c r="AN140" s="242" t="s">
        <v>289</v>
      </c>
      <c r="AO140" s="319">
        <f>AH140</f>
        <v>0</v>
      </c>
      <c r="AP140" s="1113" t="s">
        <v>289</v>
      </c>
      <c r="AR140" s="81" t="s">
        <v>952</v>
      </c>
      <c r="AS140" s="615" t="s">
        <v>316</v>
      </c>
      <c r="AT140" s="42" t="s">
        <v>317</v>
      </c>
      <c r="AU140" s="242" t="s">
        <v>289</v>
      </c>
      <c r="AV140" s="319">
        <f>AO140</f>
        <v>0</v>
      </c>
      <c r="AW140" s="1113" t="s">
        <v>289</v>
      </c>
      <c r="AY140" s="81" t="s">
        <v>953</v>
      </c>
      <c r="AZ140" s="615" t="s">
        <v>316</v>
      </c>
      <c r="BA140" s="42" t="s">
        <v>317</v>
      </c>
      <c r="BB140" s="242" t="s">
        <v>289</v>
      </c>
      <c r="BC140" s="319">
        <f>AV140</f>
        <v>0</v>
      </c>
      <c r="BD140" s="1113" t="s">
        <v>289</v>
      </c>
      <c r="BF140" s="81" t="s">
        <v>954</v>
      </c>
      <c r="BG140" s="615" t="s">
        <v>316</v>
      </c>
      <c r="BH140" s="42" t="s">
        <v>317</v>
      </c>
      <c r="BI140" s="242" t="s">
        <v>289</v>
      </c>
      <c r="BJ140" s="125"/>
      <c r="BK140" s="1113" t="s">
        <v>289</v>
      </c>
      <c r="BM140" s="81" t="s">
        <v>955</v>
      </c>
      <c r="BN140" s="615" t="s">
        <v>316</v>
      </c>
      <c r="BO140" s="42" t="s">
        <v>317</v>
      </c>
      <c r="BP140" s="242" t="s">
        <v>289</v>
      </c>
      <c r="BQ140" s="319">
        <f>BJ140</f>
        <v>0</v>
      </c>
      <c r="BR140" s="1113" t="s">
        <v>289</v>
      </c>
    </row>
    <row r="141" spans="2:70" s="69" customFormat="1" ht="15" customHeight="1">
      <c r="B141" s="623" t="s">
        <v>843</v>
      </c>
      <c r="C141" s="615" t="s">
        <v>318</v>
      </c>
      <c r="D141" s="42" t="s">
        <v>319</v>
      </c>
      <c r="E141" s="154" t="s">
        <v>289</v>
      </c>
      <c r="F141" s="272"/>
      <c r="G141" s="617" t="s">
        <v>289</v>
      </c>
      <c r="I141" s="81" t="s">
        <v>957</v>
      </c>
      <c r="J141" s="615" t="s">
        <v>318</v>
      </c>
      <c r="K141" s="42" t="s">
        <v>319</v>
      </c>
      <c r="L141" s="242" t="s">
        <v>289</v>
      </c>
      <c r="M141" s="319">
        <f t="shared" ref="M141:M143" si="78">F141</f>
        <v>0</v>
      </c>
      <c r="N141" s="1113" t="s">
        <v>289</v>
      </c>
      <c r="P141" s="81" t="s">
        <v>958</v>
      </c>
      <c r="Q141" s="615" t="s">
        <v>318</v>
      </c>
      <c r="R141" s="42" t="s">
        <v>319</v>
      </c>
      <c r="S141" s="242" t="s">
        <v>289</v>
      </c>
      <c r="T141" s="319">
        <f t="shared" ref="T141:T143" si="79">M141</f>
        <v>0</v>
      </c>
      <c r="U141" s="1113" t="s">
        <v>289</v>
      </c>
      <c r="W141" s="81" t="s">
        <v>959</v>
      </c>
      <c r="X141" s="615" t="s">
        <v>318</v>
      </c>
      <c r="Y141" s="42" t="s">
        <v>319</v>
      </c>
      <c r="Z141" s="242" t="s">
        <v>289</v>
      </c>
      <c r="AA141" s="319">
        <f t="shared" ref="AA141:AA143" si="80">T141</f>
        <v>0</v>
      </c>
      <c r="AB141" s="1113" t="s">
        <v>289</v>
      </c>
      <c r="AD141" s="81" t="s">
        <v>312</v>
      </c>
      <c r="AE141" s="615" t="s">
        <v>318</v>
      </c>
      <c r="AF141" s="42" t="s">
        <v>319</v>
      </c>
      <c r="AG141" s="242" t="s">
        <v>289</v>
      </c>
      <c r="AH141" s="319">
        <f t="shared" ref="AH141:AH143" si="81">AA141</f>
        <v>0</v>
      </c>
      <c r="AI141" s="1113" t="s">
        <v>289</v>
      </c>
      <c r="AK141" s="81" t="s">
        <v>960</v>
      </c>
      <c r="AL141" s="615" t="s">
        <v>318</v>
      </c>
      <c r="AM141" s="42" t="s">
        <v>319</v>
      </c>
      <c r="AN141" s="242" t="s">
        <v>289</v>
      </c>
      <c r="AO141" s="319">
        <f t="shared" ref="AO141:AO143" si="82">AH141</f>
        <v>0</v>
      </c>
      <c r="AP141" s="1113" t="s">
        <v>289</v>
      </c>
      <c r="AR141" s="81" t="s">
        <v>961</v>
      </c>
      <c r="AS141" s="615" t="s">
        <v>318</v>
      </c>
      <c r="AT141" s="42" t="s">
        <v>319</v>
      </c>
      <c r="AU141" s="242" t="s">
        <v>289</v>
      </c>
      <c r="AV141" s="319"/>
      <c r="AW141" s="1113" t="s">
        <v>289</v>
      </c>
      <c r="AY141" s="81" t="s">
        <v>962</v>
      </c>
      <c r="AZ141" s="615" t="s">
        <v>318</v>
      </c>
      <c r="BA141" s="42" t="s">
        <v>319</v>
      </c>
      <c r="BB141" s="242" t="s">
        <v>289</v>
      </c>
      <c r="BC141" s="319">
        <f t="shared" ref="BC141:BC143" si="83">AV141</f>
        <v>0</v>
      </c>
      <c r="BD141" s="1113" t="s">
        <v>289</v>
      </c>
      <c r="BF141" s="81" t="s">
        <v>963</v>
      </c>
      <c r="BG141" s="615" t="s">
        <v>318</v>
      </c>
      <c r="BH141" s="42" t="s">
        <v>319</v>
      </c>
      <c r="BI141" s="242" t="s">
        <v>289</v>
      </c>
      <c r="BJ141" s="319">
        <f t="shared" ref="BJ141:BJ143" si="84">BC141</f>
        <v>0</v>
      </c>
      <c r="BK141" s="1113" t="s">
        <v>289</v>
      </c>
      <c r="BM141" s="81" t="s">
        <v>964</v>
      </c>
      <c r="BN141" s="615" t="s">
        <v>318</v>
      </c>
      <c r="BO141" s="42" t="s">
        <v>319</v>
      </c>
      <c r="BP141" s="242" t="s">
        <v>289</v>
      </c>
      <c r="BQ141" s="319">
        <f t="shared" ref="BQ141:BQ143" si="85">BJ141</f>
        <v>0</v>
      </c>
      <c r="BR141" s="1113" t="s">
        <v>289</v>
      </c>
    </row>
    <row r="142" spans="2:70" s="69" customFormat="1" ht="15" customHeight="1">
      <c r="B142" s="623" t="s">
        <v>846</v>
      </c>
      <c r="C142" s="615" t="s">
        <v>320</v>
      </c>
      <c r="D142" s="42" t="s">
        <v>321</v>
      </c>
      <c r="E142" s="154" t="s">
        <v>289</v>
      </c>
      <c r="F142" s="272"/>
      <c r="G142" s="617" t="s">
        <v>289</v>
      </c>
      <c r="I142" s="81" t="s">
        <v>966</v>
      </c>
      <c r="J142" s="615" t="s">
        <v>320</v>
      </c>
      <c r="K142" s="42" t="s">
        <v>321</v>
      </c>
      <c r="L142" s="242" t="s">
        <v>289</v>
      </c>
      <c r="M142" s="319">
        <f t="shared" si="78"/>
        <v>0</v>
      </c>
      <c r="N142" s="1113" t="s">
        <v>289</v>
      </c>
      <c r="P142" s="81" t="s">
        <v>967</v>
      </c>
      <c r="Q142" s="615" t="s">
        <v>320</v>
      </c>
      <c r="R142" s="42" t="s">
        <v>321</v>
      </c>
      <c r="S142" s="242" t="s">
        <v>289</v>
      </c>
      <c r="T142" s="319">
        <f t="shared" si="79"/>
        <v>0</v>
      </c>
      <c r="U142" s="1113" t="s">
        <v>289</v>
      </c>
      <c r="W142" s="81" t="s">
        <v>968</v>
      </c>
      <c r="X142" s="615" t="s">
        <v>320</v>
      </c>
      <c r="Y142" s="42" t="s">
        <v>321</v>
      </c>
      <c r="Z142" s="242" t="s">
        <v>289</v>
      </c>
      <c r="AA142" s="319">
        <f t="shared" si="80"/>
        <v>0</v>
      </c>
      <c r="AB142" s="1113" t="s">
        <v>289</v>
      </c>
      <c r="AD142" s="81" t="s">
        <v>324</v>
      </c>
      <c r="AE142" s="615" t="s">
        <v>320</v>
      </c>
      <c r="AF142" s="42" t="s">
        <v>321</v>
      </c>
      <c r="AG142" s="242" t="s">
        <v>289</v>
      </c>
      <c r="AH142" s="319">
        <f t="shared" si="81"/>
        <v>0</v>
      </c>
      <c r="AI142" s="1113" t="s">
        <v>289</v>
      </c>
      <c r="AK142" s="81" t="s">
        <v>969</v>
      </c>
      <c r="AL142" s="615" t="s">
        <v>320</v>
      </c>
      <c r="AM142" s="42" t="s">
        <v>321</v>
      </c>
      <c r="AN142" s="242" t="s">
        <v>289</v>
      </c>
      <c r="AO142" s="319">
        <f t="shared" si="82"/>
        <v>0</v>
      </c>
      <c r="AP142" s="1113" t="s">
        <v>289</v>
      </c>
      <c r="AR142" s="81" t="s">
        <v>970</v>
      </c>
      <c r="AS142" s="615" t="s">
        <v>320</v>
      </c>
      <c r="AT142" s="42" t="s">
        <v>321</v>
      </c>
      <c r="AU142" s="242" t="s">
        <v>289</v>
      </c>
      <c r="AV142" s="319"/>
      <c r="AW142" s="1113" t="s">
        <v>289</v>
      </c>
      <c r="AY142" s="81" t="s">
        <v>971</v>
      </c>
      <c r="AZ142" s="615" t="s">
        <v>320</v>
      </c>
      <c r="BA142" s="42" t="s">
        <v>321</v>
      </c>
      <c r="BB142" s="242" t="s">
        <v>289</v>
      </c>
      <c r="BC142" s="319">
        <f t="shared" si="83"/>
        <v>0</v>
      </c>
      <c r="BD142" s="1113" t="s">
        <v>289</v>
      </c>
      <c r="BF142" s="81" t="s">
        <v>972</v>
      </c>
      <c r="BG142" s="615" t="s">
        <v>320</v>
      </c>
      <c r="BH142" s="42" t="s">
        <v>321</v>
      </c>
      <c r="BI142" s="242" t="s">
        <v>289</v>
      </c>
      <c r="BJ142" s="319">
        <f t="shared" si="84"/>
        <v>0</v>
      </c>
      <c r="BK142" s="1113" t="s">
        <v>289</v>
      </c>
      <c r="BM142" s="81" t="s">
        <v>973</v>
      </c>
      <c r="BN142" s="615" t="s">
        <v>320</v>
      </c>
      <c r="BO142" s="42" t="s">
        <v>321</v>
      </c>
      <c r="BP142" s="242" t="s">
        <v>289</v>
      </c>
      <c r="BQ142" s="319">
        <f t="shared" si="85"/>
        <v>0</v>
      </c>
      <c r="BR142" s="1113" t="s">
        <v>289</v>
      </c>
    </row>
    <row r="143" spans="2:70" s="69" customFormat="1" ht="15" customHeight="1">
      <c r="B143" s="81" t="s">
        <v>848</v>
      </c>
      <c r="C143" s="615" t="s">
        <v>322</v>
      </c>
      <c r="D143" s="42" t="s">
        <v>323</v>
      </c>
      <c r="E143" s="154" t="s">
        <v>289</v>
      </c>
      <c r="F143" s="272"/>
      <c r="G143" s="617" t="s">
        <v>289</v>
      </c>
      <c r="I143" s="81" t="s">
        <v>975</v>
      </c>
      <c r="J143" s="615" t="s">
        <v>322</v>
      </c>
      <c r="K143" s="42" t="s">
        <v>323</v>
      </c>
      <c r="L143" s="242" t="s">
        <v>289</v>
      </c>
      <c r="M143" s="319">
        <f t="shared" si="78"/>
        <v>0</v>
      </c>
      <c r="N143" s="1113" t="s">
        <v>289</v>
      </c>
      <c r="P143" s="81" t="s">
        <v>976</v>
      </c>
      <c r="Q143" s="615" t="s">
        <v>322</v>
      </c>
      <c r="R143" s="42" t="s">
        <v>323</v>
      </c>
      <c r="S143" s="242" t="s">
        <v>289</v>
      </c>
      <c r="T143" s="319">
        <f t="shared" si="79"/>
        <v>0</v>
      </c>
      <c r="U143" s="1113" t="s">
        <v>289</v>
      </c>
      <c r="W143" s="81" t="s">
        <v>977</v>
      </c>
      <c r="X143" s="615" t="s">
        <v>322</v>
      </c>
      <c r="Y143" s="42" t="s">
        <v>323</v>
      </c>
      <c r="Z143" s="242" t="s">
        <v>289</v>
      </c>
      <c r="AA143" s="319">
        <f t="shared" si="80"/>
        <v>0</v>
      </c>
      <c r="AB143" s="1113" t="s">
        <v>289</v>
      </c>
      <c r="AD143" s="81" t="s">
        <v>331</v>
      </c>
      <c r="AE143" s="615" t="s">
        <v>322</v>
      </c>
      <c r="AF143" s="42" t="s">
        <v>323</v>
      </c>
      <c r="AG143" s="242" t="s">
        <v>289</v>
      </c>
      <c r="AH143" s="319">
        <f t="shared" si="81"/>
        <v>0</v>
      </c>
      <c r="AI143" s="1113" t="s">
        <v>289</v>
      </c>
      <c r="AK143" s="81" t="s">
        <v>978</v>
      </c>
      <c r="AL143" s="615" t="s">
        <v>322</v>
      </c>
      <c r="AM143" s="42" t="s">
        <v>323</v>
      </c>
      <c r="AN143" s="242" t="s">
        <v>289</v>
      </c>
      <c r="AO143" s="319">
        <f t="shared" si="82"/>
        <v>0</v>
      </c>
      <c r="AP143" s="1113" t="s">
        <v>289</v>
      </c>
      <c r="AR143" s="81" t="s">
        <v>979</v>
      </c>
      <c r="AS143" s="615" t="s">
        <v>322</v>
      </c>
      <c r="AT143" s="42" t="s">
        <v>323</v>
      </c>
      <c r="AU143" s="242" t="s">
        <v>289</v>
      </c>
      <c r="AV143" s="319"/>
      <c r="AW143" s="1113" t="s">
        <v>289</v>
      </c>
      <c r="AY143" s="81" t="s">
        <v>980</v>
      </c>
      <c r="AZ143" s="615" t="s">
        <v>322</v>
      </c>
      <c r="BA143" s="42" t="s">
        <v>323</v>
      </c>
      <c r="BB143" s="242" t="s">
        <v>289</v>
      </c>
      <c r="BC143" s="319">
        <f t="shared" si="83"/>
        <v>0</v>
      </c>
      <c r="BD143" s="1113" t="s">
        <v>289</v>
      </c>
      <c r="BF143" s="81" t="s">
        <v>981</v>
      </c>
      <c r="BG143" s="615" t="s">
        <v>322</v>
      </c>
      <c r="BH143" s="42" t="s">
        <v>323</v>
      </c>
      <c r="BI143" s="242" t="s">
        <v>289</v>
      </c>
      <c r="BJ143" s="319">
        <f t="shared" si="84"/>
        <v>0</v>
      </c>
      <c r="BK143" s="1113" t="s">
        <v>289</v>
      </c>
      <c r="BM143" s="81" t="s">
        <v>982</v>
      </c>
      <c r="BN143" s="615" t="s">
        <v>322</v>
      </c>
      <c r="BO143" s="42" t="s">
        <v>323</v>
      </c>
      <c r="BP143" s="242" t="s">
        <v>289</v>
      </c>
      <c r="BQ143" s="319">
        <f t="shared" si="85"/>
        <v>0</v>
      </c>
      <c r="BR143" s="1113" t="s">
        <v>289</v>
      </c>
    </row>
    <row r="144" spans="2:70" s="69" customFormat="1" ht="15" customHeight="1">
      <c r="B144" s="81" t="s">
        <v>850</v>
      </c>
      <c r="C144" s="615" t="s">
        <v>1265</v>
      </c>
      <c r="D144" s="42" t="s">
        <v>1266</v>
      </c>
      <c r="E144" s="154" t="s">
        <v>289</v>
      </c>
      <c r="F144" s="269">
        <f>F141*F142*F143</f>
        <v>0</v>
      </c>
      <c r="G144" s="617" t="s">
        <v>289</v>
      </c>
      <c r="I144" s="81" t="s">
        <v>984</v>
      </c>
      <c r="J144" s="615" t="s">
        <v>1265</v>
      </c>
      <c r="K144" s="42" t="s">
        <v>1266</v>
      </c>
      <c r="L144" s="242" t="s">
        <v>289</v>
      </c>
      <c r="M144" s="242">
        <f>M141*M142*M143</f>
        <v>0</v>
      </c>
      <c r="N144" s="1113" t="s">
        <v>289</v>
      </c>
      <c r="P144" s="81" t="s">
        <v>985</v>
      </c>
      <c r="Q144" s="615" t="s">
        <v>1265</v>
      </c>
      <c r="R144" s="42" t="s">
        <v>1266</v>
      </c>
      <c r="S144" s="242" t="s">
        <v>289</v>
      </c>
      <c r="T144" s="242">
        <f>T140*T143*T141*T142</f>
        <v>0</v>
      </c>
      <c r="U144" s="1113" t="s">
        <v>289</v>
      </c>
      <c r="W144" s="81" t="s">
        <v>986</v>
      </c>
      <c r="X144" s="615" t="s">
        <v>1265</v>
      </c>
      <c r="Y144" s="42" t="s">
        <v>1266</v>
      </c>
      <c r="Z144" s="242" t="s">
        <v>289</v>
      </c>
      <c r="AA144" s="242">
        <f>AA141*AA142*AA143</f>
        <v>0</v>
      </c>
      <c r="AB144" s="1113" t="s">
        <v>289</v>
      </c>
      <c r="AD144" s="81" t="s">
        <v>336</v>
      </c>
      <c r="AE144" s="615" t="s">
        <v>1265</v>
      </c>
      <c r="AF144" s="45" t="s">
        <v>1267</v>
      </c>
      <c r="AG144" s="242" t="s">
        <v>289</v>
      </c>
      <c r="AH144" s="242">
        <f>AH141*AH142*AH143</f>
        <v>0</v>
      </c>
      <c r="AI144" s="1113" t="s">
        <v>289</v>
      </c>
      <c r="AK144" s="81" t="s">
        <v>987</v>
      </c>
      <c r="AL144" s="615" t="s">
        <v>1265</v>
      </c>
      <c r="AM144" s="42" t="s">
        <v>1266</v>
      </c>
      <c r="AN144" s="242" t="s">
        <v>289</v>
      </c>
      <c r="AO144" s="242">
        <f>AO140*AO143*AO141*AO142</f>
        <v>0</v>
      </c>
      <c r="AP144" s="1113" t="s">
        <v>289</v>
      </c>
      <c r="AR144" s="81" t="s">
        <v>988</v>
      </c>
      <c r="AS144" s="615" t="s">
        <v>1265</v>
      </c>
      <c r="AT144" s="42" t="s">
        <v>1266</v>
      </c>
      <c r="AU144" s="242" t="s">
        <v>289</v>
      </c>
      <c r="AV144" s="242">
        <f>AV141*AV142*AV143</f>
        <v>0</v>
      </c>
      <c r="AW144" s="1113" t="s">
        <v>289</v>
      </c>
      <c r="AY144" s="81" t="s">
        <v>989</v>
      </c>
      <c r="AZ144" s="615" t="s">
        <v>1265</v>
      </c>
      <c r="BA144" s="42" t="s">
        <v>1266</v>
      </c>
      <c r="BB144" s="242" t="s">
        <v>289</v>
      </c>
      <c r="BC144" s="242">
        <f>BC141*BC142*BC143</f>
        <v>0</v>
      </c>
      <c r="BD144" s="1113" t="s">
        <v>289</v>
      </c>
      <c r="BF144" s="210" t="s">
        <v>990</v>
      </c>
      <c r="BG144" s="615" t="s">
        <v>1265</v>
      </c>
      <c r="BH144" s="42" t="s">
        <v>1266</v>
      </c>
      <c r="BI144" s="242" t="s">
        <v>289</v>
      </c>
      <c r="BJ144" s="242">
        <f>BJ141*BJ142*BJ143</f>
        <v>0</v>
      </c>
      <c r="BK144" s="1113" t="s">
        <v>289</v>
      </c>
      <c r="BM144" s="81" t="s">
        <v>1268</v>
      </c>
      <c r="BN144" s="615" t="s">
        <v>1265</v>
      </c>
      <c r="BO144" s="42" t="s">
        <v>1266</v>
      </c>
      <c r="BP144" s="242" t="s">
        <v>289</v>
      </c>
      <c r="BQ144" s="242">
        <f>BQ141*BQ142*BQ143</f>
        <v>0</v>
      </c>
      <c r="BR144" s="1113" t="s">
        <v>289</v>
      </c>
    </row>
    <row r="145" spans="2:70" s="69" customFormat="1" ht="15" customHeight="1">
      <c r="B145" s="81" t="s">
        <v>852</v>
      </c>
      <c r="C145" s="95" t="s">
        <v>1269</v>
      </c>
      <c r="D145" s="330" t="s">
        <v>1270</v>
      </c>
      <c r="E145" s="737">
        <f>E139</f>
        <v>0</v>
      </c>
      <c r="F145" s="737">
        <f>IFERROR(F139/(F140*F144),)</f>
        <v>0</v>
      </c>
      <c r="G145" s="754">
        <f>0.001*F145*3.6</f>
        <v>0</v>
      </c>
      <c r="I145" s="81" t="s">
        <v>993</v>
      </c>
      <c r="J145" s="95" t="s">
        <v>1269</v>
      </c>
      <c r="K145" s="330" t="s">
        <v>1270</v>
      </c>
      <c r="L145" s="493">
        <f>L139</f>
        <v>0</v>
      </c>
      <c r="M145" s="493" t="e">
        <f>M139/(M140*M144)</f>
        <v>#DIV/0!</v>
      </c>
      <c r="N145" s="768" t="e">
        <f>0.001*M145*3.6</f>
        <v>#DIV/0!</v>
      </c>
      <c r="P145" s="81" t="s">
        <v>994</v>
      </c>
      <c r="Q145" s="95" t="s">
        <v>1269</v>
      </c>
      <c r="R145" s="330" t="s">
        <v>1270</v>
      </c>
      <c r="S145" s="493">
        <f>S139</f>
        <v>0</v>
      </c>
      <c r="T145" s="493" t="e">
        <f>T139/T144</f>
        <v>#DIV/0!</v>
      </c>
      <c r="U145" s="768" t="e">
        <f>0.001*T145*3.6</f>
        <v>#DIV/0!</v>
      </c>
      <c r="W145" s="81" t="s">
        <v>995</v>
      </c>
      <c r="X145" s="95" t="s">
        <v>1269</v>
      </c>
      <c r="Y145" s="330" t="s">
        <v>1270</v>
      </c>
      <c r="Z145" s="493">
        <f>Z139</f>
        <v>0</v>
      </c>
      <c r="AA145" s="493" t="e">
        <f>AA139/(AA140*AA144)</f>
        <v>#DIV/0!</v>
      </c>
      <c r="AB145" s="768" t="e">
        <f>0.001*AA145*3.6</f>
        <v>#DIV/0!</v>
      </c>
      <c r="AD145" s="81" t="s">
        <v>345</v>
      </c>
      <c r="AE145" s="95" t="s">
        <v>1269</v>
      </c>
      <c r="AF145" s="330" t="s">
        <v>1270</v>
      </c>
      <c r="AG145" s="493">
        <f>AG139</f>
        <v>0</v>
      </c>
      <c r="AH145" s="493" t="e">
        <f>AH139/(AH140*AH144)</f>
        <v>#DIV/0!</v>
      </c>
      <c r="AI145" s="768" t="e">
        <f>0.001*AH145*3.6</f>
        <v>#DIV/0!</v>
      </c>
      <c r="AK145" s="81" t="s">
        <v>996</v>
      </c>
      <c r="AL145" s="95" t="s">
        <v>1269</v>
      </c>
      <c r="AM145" s="330" t="s">
        <v>1270</v>
      </c>
      <c r="AN145" s="493">
        <f>AN139</f>
        <v>0</v>
      </c>
      <c r="AO145" s="493" t="e">
        <f>AO139/AO144</f>
        <v>#DIV/0!</v>
      </c>
      <c r="AP145" s="768" t="e">
        <f>0.001*AO145*3.6</f>
        <v>#DIV/0!</v>
      </c>
      <c r="AR145" s="81" t="s">
        <v>997</v>
      </c>
      <c r="AS145" s="95" t="s">
        <v>1269</v>
      </c>
      <c r="AT145" s="330" t="s">
        <v>1270</v>
      </c>
      <c r="AU145" s="493">
        <f>AU139</f>
        <v>0</v>
      </c>
      <c r="AV145" s="493" t="e">
        <f>AV139/(AV140*AV144)</f>
        <v>#DIV/0!</v>
      </c>
      <c r="AW145" s="768" t="e">
        <f>0.001*AV145*3.6</f>
        <v>#DIV/0!</v>
      </c>
      <c r="AY145" s="210" t="s">
        <v>998</v>
      </c>
      <c r="AZ145" s="95" t="s">
        <v>1269</v>
      </c>
      <c r="BA145" s="330" t="s">
        <v>1270</v>
      </c>
      <c r="BB145" s="493">
        <f>BB139</f>
        <v>0</v>
      </c>
      <c r="BC145" s="493" t="e">
        <f>BC139/(BC140*BC144)</f>
        <v>#DIV/0!</v>
      </c>
      <c r="BD145" s="768" t="e">
        <f>0.001*BC145*3.6</f>
        <v>#DIV/0!</v>
      </c>
      <c r="BF145" s="81" t="s">
        <v>999</v>
      </c>
      <c r="BG145" s="95" t="s">
        <v>1269</v>
      </c>
      <c r="BH145" s="330" t="s">
        <v>1270</v>
      </c>
      <c r="BI145" s="493">
        <f>BI139</f>
        <v>0</v>
      </c>
      <c r="BJ145" s="493" t="e">
        <f>BJ139/(BJ140*BJ144)</f>
        <v>#DIV/0!</v>
      </c>
      <c r="BK145" s="768" t="e">
        <f>0.001*BJ145*3.6</f>
        <v>#DIV/0!</v>
      </c>
      <c r="BM145" s="81" t="s">
        <v>1000</v>
      </c>
      <c r="BN145" s="95" t="s">
        <v>1269</v>
      </c>
      <c r="BO145" s="330" t="s">
        <v>1270</v>
      </c>
      <c r="BP145" s="493">
        <f>BP139</f>
        <v>0</v>
      </c>
      <c r="BQ145" s="493" t="e">
        <f>BQ139/(BQ140*BQ144)</f>
        <v>#DIV/0!</v>
      </c>
      <c r="BR145" s="768" t="e">
        <f>0.001*BQ145*3.6</f>
        <v>#DIV/0!</v>
      </c>
    </row>
    <row r="146" spans="2:70" s="69" customFormat="1" ht="15" customHeight="1" thickBot="1">
      <c r="B146" s="212" t="s">
        <v>854</v>
      </c>
      <c r="C146" s="68" t="s">
        <v>652</v>
      </c>
      <c r="D146" s="480" t="s">
        <v>1271</v>
      </c>
      <c r="E146" s="1115"/>
      <c r="F146" s="878"/>
      <c r="G146" s="761">
        <f>0.001*F146*3.6</f>
        <v>0</v>
      </c>
      <c r="I146" s="212" t="s">
        <v>1075</v>
      </c>
      <c r="J146" s="68" t="s">
        <v>652</v>
      </c>
      <c r="K146" s="480" t="s">
        <v>1271</v>
      </c>
      <c r="L146" s="949"/>
      <c r="M146" s="863">
        <f>F146</f>
        <v>0</v>
      </c>
      <c r="N146" s="561">
        <f>0.001*M146*3.6</f>
        <v>0</v>
      </c>
      <c r="P146" s="212" t="s">
        <v>1272</v>
      </c>
      <c r="Q146" s="68" t="s">
        <v>652</v>
      </c>
      <c r="R146" s="480" t="s">
        <v>1271</v>
      </c>
      <c r="S146" s="949"/>
      <c r="T146" s="863">
        <f>M146</f>
        <v>0</v>
      </c>
      <c r="U146" s="561">
        <f>0.001*T146*3.6</f>
        <v>0</v>
      </c>
      <c r="W146" s="212" t="s">
        <v>1076</v>
      </c>
      <c r="X146" s="68" t="s">
        <v>652</v>
      </c>
      <c r="Y146" s="480" t="s">
        <v>1271</v>
      </c>
      <c r="Z146" s="949"/>
      <c r="AA146" s="863">
        <f>T146</f>
        <v>0</v>
      </c>
      <c r="AB146" s="561">
        <f>0.001*AA146*3.6</f>
        <v>0</v>
      </c>
      <c r="AD146" s="212" t="s">
        <v>348</v>
      </c>
      <c r="AE146" s="68" t="s">
        <v>652</v>
      </c>
      <c r="AF146" s="480" t="s">
        <v>1271</v>
      </c>
      <c r="AG146" s="949"/>
      <c r="AH146" s="863">
        <f>AA146</f>
        <v>0</v>
      </c>
      <c r="AI146" s="561">
        <f>0.001*AH146*3.6</f>
        <v>0</v>
      </c>
      <c r="AK146" s="212" t="s">
        <v>1077</v>
      </c>
      <c r="AL146" s="68" t="s">
        <v>652</v>
      </c>
      <c r="AM146" s="480" t="s">
        <v>1271</v>
      </c>
      <c r="AN146" s="949"/>
      <c r="AO146" s="863">
        <f>AH146</f>
        <v>0</v>
      </c>
      <c r="AP146" s="561">
        <f>0.001*AO146*3.6</f>
        <v>0</v>
      </c>
      <c r="AR146" s="246" t="s">
        <v>1078</v>
      </c>
      <c r="AS146" s="68" t="s">
        <v>652</v>
      </c>
      <c r="AT146" s="480" t="s">
        <v>1271</v>
      </c>
      <c r="AU146" s="949"/>
      <c r="AV146" s="863">
        <f>AO146</f>
        <v>0</v>
      </c>
      <c r="AW146" s="561">
        <f>0.001*AV146*3.6</f>
        <v>0</v>
      </c>
      <c r="AY146" s="246" t="s">
        <v>1079</v>
      </c>
      <c r="AZ146" s="68" t="s">
        <v>652</v>
      </c>
      <c r="BA146" s="480" t="s">
        <v>1271</v>
      </c>
      <c r="BB146" s="949"/>
      <c r="BC146" s="863">
        <f>AV146</f>
        <v>0</v>
      </c>
      <c r="BD146" s="561">
        <f>0.001*BC146*3.6</f>
        <v>0</v>
      </c>
      <c r="BF146" s="212" t="s">
        <v>1080</v>
      </c>
      <c r="BG146" s="68" t="s">
        <v>652</v>
      </c>
      <c r="BH146" s="480" t="s">
        <v>1271</v>
      </c>
      <c r="BI146" s="949"/>
      <c r="BJ146" s="863">
        <f>BC146</f>
        <v>0</v>
      </c>
      <c r="BK146" s="561">
        <f>0.001*BJ146*3.6</f>
        <v>0</v>
      </c>
      <c r="BM146" s="212" t="s">
        <v>1081</v>
      </c>
      <c r="BN146" s="68" t="s">
        <v>652</v>
      </c>
      <c r="BO146" s="480" t="s">
        <v>1271</v>
      </c>
      <c r="BP146" s="949"/>
      <c r="BQ146" s="863">
        <f>BJ146</f>
        <v>0</v>
      </c>
      <c r="BR146" s="561">
        <f>0.001*BQ146*3.6</f>
        <v>0</v>
      </c>
    </row>
    <row r="147" spans="2:70" s="69" customFormat="1" ht="15" customHeight="1" thickBot="1">
      <c r="AD147" s="216"/>
      <c r="AK147" s="216"/>
      <c r="AR147" s="216"/>
      <c r="AY147" s="216"/>
      <c r="BF147" s="216"/>
      <c r="BM147" s="216"/>
    </row>
    <row r="148" spans="2:70" s="69" customFormat="1" ht="15" customHeight="1">
      <c r="B148" s="1611" t="s">
        <v>150</v>
      </c>
      <c r="C148" s="2251" t="s">
        <v>1273</v>
      </c>
      <c r="D148" s="77" t="s">
        <v>1195</v>
      </c>
      <c r="E148" s="77" t="s">
        <v>1196</v>
      </c>
      <c r="F148" s="77" t="s">
        <v>582</v>
      </c>
      <c r="G148" s="76" t="s">
        <v>584</v>
      </c>
      <c r="I148" s="1611" t="s">
        <v>150</v>
      </c>
      <c r="J148" s="2251" t="s">
        <v>1273</v>
      </c>
      <c r="K148" s="77" t="s">
        <v>1195</v>
      </c>
      <c r="L148" s="77" t="s">
        <v>1196</v>
      </c>
      <c r="M148" s="77" t="s">
        <v>582</v>
      </c>
      <c r="N148" s="76" t="s">
        <v>584</v>
      </c>
      <c r="P148" s="1611" t="s">
        <v>150</v>
      </c>
      <c r="Q148" s="2251" t="s">
        <v>1273</v>
      </c>
      <c r="R148" s="77" t="s">
        <v>1195</v>
      </c>
      <c r="S148" s="77" t="s">
        <v>1196</v>
      </c>
      <c r="T148" s="77" t="s">
        <v>582</v>
      </c>
      <c r="U148" s="76" t="s">
        <v>584</v>
      </c>
      <c r="W148" s="1611" t="s">
        <v>150</v>
      </c>
      <c r="X148" s="2251" t="s">
        <v>1273</v>
      </c>
      <c r="Y148" s="77" t="s">
        <v>1195</v>
      </c>
      <c r="Z148" s="77" t="s">
        <v>1196</v>
      </c>
      <c r="AA148" s="77" t="s">
        <v>582</v>
      </c>
      <c r="AB148" s="76" t="s">
        <v>584</v>
      </c>
      <c r="AD148" s="1611" t="s">
        <v>150</v>
      </c>
      <c r="AE148" s="2251" t="s">
        <v>1273</v>
      </c>
      <c r="AF148" s="77" t="s">
        <v>1195</v>
      </c>
      <c r="AG148" s="77" t="s">
        <v>1196</v>
      </c>
      <c r="AH148" s="77" t="s">
        <v>582</v>
      </c>
      <c r="AI148" s="76" t="s">
        <v>584</v>
      </c>
      <c r="AK148" s="1611" t="s">
        <v>150</v>
      </c>
      <c r="AL148" s="2251" t="s">
        <v>1273</v>
      </c>
      <c r="AM148" s="77" t="s">
        <v>1195</v>
      </c>
      <c r="AN148" s="77" t="s">
        <v>1196</v>
      </c>
      <c r="AO148" s="77" t="s">
        <v>582</v>
      </c>
      <c r="AP148" s="76" t="s">
        <v>584</v>
      </c>
      <c r="AR148" s="1611" t="s">
        <v>150</v>
      </c>
      <c r="AS148" s="2251" t="s">
        <v>1273</v>
      </c>
      <c r="AT148" s="77" t="s">
        <v>1195</v>
      </c>
      <c r="AU148" s="77" t="s">
        <v>1196</v>
      </c>
      <c r="AV148" s="77" t="s">
        <v>582</v>
      </c>
      <c r="AW148" s="76" t="s">
        <v>584</v>
      </c>
      <c r="AY148" s="1611" t="s">
        <v>150</v>
      </c>
      <c r="AZ148" s="2251" t="s">
        <v>1273</v>
      </c>
      <c r="BA148" s="77" t="s">
        <v>1195</v>
      </c>
      <c r="BB148" s="77" t="s">
        <v>1196</v>
      </c>
      <c r="BC148" s="77" t="s">
        <v>582</v>
      </c>
      <c r="BD148" s="76" t="s">
        <v>584</v>
      </c>
      <c r="BF148" s="1611" t="s">
        <v>150</v>
      </c>
      <c r="BG148" s="2251" t="s">
        <v>1273</v>
      </c>
      <c r="BH148" s="77" t="s">
        <v>1195</v>
      </c>
      <c r="BI148" s="77" t="s">
        <v>1196</v>
      </c>
      <c r="BJ148" s="77" t="s">
        <v>582</v>
      </c>
      <c r="BK148" s="76" t="s">
        <v>584</v>
      </c>
      <c r="BM148" s="1611" t="s">
        <v>150</v>
      </c>
      <c r="BN148" s="2251" t="s">
        <v>1273</v>
      </c>
      <c r="BO148" s="77" t="s">
        <v>1195</v>
      </c>
      <c r="BP148" s="77" t="s">
        <v>1196</v>
      </c>
      <c r="BQ148" s="77" t="s">
        <v>582</v>
      </c>
      <c r="BR148" s="76" t="s">
        <v>584</v>
      </c>
    </row>
    <row r="149" spans="2:70" s="69" customFormat="1" ht="15" customHeight="1" thickBot="1">
      <c r="B149" s="1612"/>
      <c r="C149" s="1718"/>
      <c r="D149" s="370" t="s">
        <v>119</v>
      </c>
      <c r="E149" s="370" t="s">
        <v>257</v>
      </c>
      <c r="F149" s="370" t="s">
        <v>302</v>
      </c>
      <c r="G149" s="378" t="s">
        <v>302</v>
      </c>
      <c r="I149" s="1612"/>
      <c r="J149" s="1718"/>
      <c r="K149" s="370" t="s">
        <v>119</v>
      </c>
      <c r="L149" s="370" t="s">
        <v>257</v>
      </c>
      <c r="M149" s="370" t="s">
        <v>302</v>
      </c>
      <c r="N149" s="378" t="s">
        <v>302</v>
      </c>
      <c r="P149" s="1612"/>
      <c r="Q149" s="1718"/>
      <c r="R149" s="370" t="s">
        <v>119</v>
      </c>
      <c r="S149" s="370" t="s">
        <v>257</v>
      </c>
      <c r="T149" s="370" t="s">
        <v>302</v>
      </c>
      <c r="U149" s="378" t="s">
        <v>302</v>
      </c>
      <c r="W149" s="1612"/>
      <c r="X149" s="1718"/>
      <c r="Y149" s="370" t="s">
        <v>119</v>
      </c>
      <c r="Z149" s="370" t="s">
        <v>257</v>
      </c>
      <c r="AA149" s="370" t="s">
        <v>302</v>
      </c>
      <c r="AB149" s="378" t="s">
        <v>302</v>
      </c>
      <c r="AD149" s="1612"/>
      <c r="AE149" s="1718"/>
      <c r="AF149" s="370" t="s">
        <v>119</v>
      </c>
      <c r="AG149" s="370" t="s">
        <v>257</v>
      </c>
      <c r="AH149" s="370" t="s">
        <v>302</v>
      </c>
      <c r="AI149" s="378" t="s">
        <v>302</v>
      </c>
      <c r="AK149" s="1612"/>
      <c r="AL149" s="1718"/>
      <c r="AM149" s="370" t="s">
        <v>119</v>
      </c>
      <c r="AN149" s="370" t="s">
        <v>257</v>
      </c>
      <c r="AO149" s="370" t="s">
        <v>302</v>
      </c>
      <c r="AP149" s="378" t="s">
        <v>302</v>
      </c>
      <c r="AR149" s="1612"/>
      <c r="AS149" s="1718"/>
      <c r="AT149" s="370" t="s">
        <v>119</v>
      </c>
      <c r="AU149" s="370" t="s">
        <v>257</v>
      </c>
      <c r="AV149" s="370" t="s">
        <v>302</v>
      </c>
      <c r="AW149" s="378" t="s">
        <v>302</v>
      </c>
      <c r="AY149" s="1612"/>
      <c r="AZ149" s="1718"/>
      <c r="BA149" s="370" t="s">
        <v>119</v>
      </c>
      <c r="BB149" s="370" t="s">
        <v>257</v>
      </c>
      <c r="BC149" s="370" t="s">
        <v>302</v>
      </c>
      <c r="BD149" s="378" t="s">
        <v>302</v>
      </c>
      <c r="BF149" s="1612"/>
      <c r="BG149" s="1718"/>
      <c r="BH149" s="370" t="s">
        <v>119</v>
      </c>
      <c r="BI149" s="370" t="s">
        <v>257</v>
      </c>
      <c r="BJ149" s="370" t="s">
        <v>302</v>
      </c>
      <c r="BK149" s="378" t="s">
        <v>302</v>
      </c>
      <c r="BM149" s="1612"/>
      <c r="BN149" s="1718"/>
      <c r="BO149" s="370" t="s">
        <v>119</v>
      </c>
      <c r="BP149" s="370" t="s">
        <v>257</v>
      </c>
      <c r="BQ149" s="370" t="s">
        <v>302</v>
      </c>
      <c r="BR149" s="378" t="s">
        <v>302</v>
      </c>
    </row>
    <row r="150" spans="2:70" s="69" customFormat="1" ht="15" customHeight="1">
      <c r="B150" s="207" t="s">
        <v>837</v>
      </c>
      <c r="C150" s="220" t="s">
        <v>1231</v>
      </c>
      <c r="D150" s="260">
        <v>100</v>
      </c>
      <c r="E150" s="260">
        <f>0.01*E145*D150</f>
        <v>0</v>
      </c>
      <c r="F150" s="260" t="s">
        <v>289</v>
      </c>
      <c r="G150" s="860" t="s">
        <v>289</v>
      </c>
      <c r="I150" s="329" t="s">
        <v>205</v>
      </c>
      <c r="J150" s="462" t="s">
        <v>1231</v>
      </c>
      <c r="K150" s="265">
        <v>100</v>
      </c>
      <c r="L150" s="265">
        <f>0.01*L145*K150</f>
        <v>0</v>
      </c>
      <c r="M150" s="265" t="s">
        <v>289</v>
      </c>
      <c r="N150" s="862" t="s">
        <v>289</v>
      </c>
      <c r="P150" s="207" t="s">
        <v>210</v>
      </c>
      <c r="Q150" s="462" t="s">
        <v>1231</v>
      </c>
      <c r="R150" s="265">
        <v>100</v>
      </c>
      <c r="S150" s="265">
        <f>0.01*S145*R150</f>
        <v>0</v>
      </c>
      <c r="T150" s="265" t="s">
        <v>289</v>
      </c>
      <c r="U150" s="862" t="s">
        <v>289</v>
      </c>
      <c r="W150" s="207" t="s">
        <v>926</v>
      </c>
      <c r="X150" s="462" t="s">
        <v>1231</v>
      </c>
      <c r="Y150" s="265">
        <v>100</v>
      </c>
      <c r="Z150" s="265">
        <f>0.01*Z145*Y150</f>
        <v>0</v>
      </c>
      <c r="AA150" s="265" t="s">
        <v>289</v>
      </c>
      <c r="AB150" s="862" t="s">
        <v>289</v>
      </c>
      <c r="AD150" s="207" t="s">
        <v>927</v>
      </c>
      <c r="AE150" s="462" t="s">
        <v>1231</v>
      </c>
      <c r="AF150" s="265">
        <v>100</v>
      </c>
      <c r="AG150" s="265">
        <f>0.01*AG145*AF150</f>
        <v>0</v>
      </c>
      <c r="AH150" s="265" t="s">
        <v>289</v>
      </c>
      <c r="AI150" s="862" t="s">
        <v>289</v>
      </c>
      <c r="AK150" s="207" t="s">
        <v>351</v>
      </c>
      <c r="AL150" s="462" t="s">
        <v>1231</v>
      </c>
      <c r="AM150" s="265">
        <v>100</v>
      </c>
      <c r="AN150" s="265">
        <f>0.01*AN145*AM150</f>
        <v>0</v>
      </c>
      <c r="AO150" s="265" t="s">
        <v>289</v>
      </c>
      <c r="AP150" s="862" t="s">
        <v>289</v>
      </c>
      <c r="AR150" s="207" t="s">
        <v>928</v>
      </c>
      <c r="AS150" s="462" t="s">
        <v>1231</v>
      </c>
      <c r="AT150" s="265"/>
      <c r="AU150" s="265">
        <f>0.01*AU145*AT150</f>
        <v>0</v>
      </c>
      <c r="AV150" s="265" t="s">
        <v>289</v>
      </c>
      <c r="AW150" s="862" t="s">
        <v>289</v>
      </c>
      <c r="AY150" s="207" t="s">
        <v>929</v>
      </c>
      <c r="AZ150" s="462" t="s">
        <v>1231</v>
      </c>
      <c r="BA150" s="265">
        <v>0</v>
      </c>
      <c r="BB150" s="265">
        <f>0.01*BB145*BA150</f>
        <v>0</v>
      </c>
      <c r="BC150" s="265" t="s">
        <v>289</v>
      </c>
      <c r="BD150" s="862" t="s">
        <v>289</v>
      </c>
      <c r="BF150" s="207" t="s">
        <v>930</v>
      </c>
      <c r="BG150" s="462" t="s">
        <v>1231</v>
      </c>
      <c r="BH150" s="265"/>
      <c r="BI150" s="265">
        <f>0.01*BI145*BH150</f>
        <v>0</v>
      </c>
      <c r="BJ150" s="265" t="s">
        <v>289</v>
      </c>
      <c r="BK150" s="862" t="s">
        <v>289</v>
      </c>
      <c r="BM150" s="207" t="s">
        <v>931</v>
      </c>
      <c r="BN150" s="462" t="s">
        <v>1231</v>
      </c>
      <c r="BO150" s="265"/>
      <c r="BP150" s="265">
        <f>0.01*BP145*BO150</f>
        <v>0</v>
      </c>
      <c r="BQ150" s="265" t="s">
        <v>289</v>
      </c>
      <c r="BR150" s="862" t="s">
        <v>289</v>
      </c>
    </row>
    <row r="151" spans="2:70" s="69" customFormat="1" ht="15" customHeight="1">
      <c r="B151" s="184" t="s">
        <v>839</v>
      </c>
      <c r="C151" s="95" t="s">
        <v>1232</v>
      </c>
      <c r="D151" s="82">
        <v>100</v>
      </c>
      <c r="E151" s="82" t="s">
        <v>289</v>
      </c>
      <c r="F151" s="82">
        <f>0.01*F139*D151</f>
        <v>0</v>
      </c>
      <c r="G151" s="157">
        <f>0.01*F145*D151</f>
        <v>0</v>
      </c>
      <c r="I151" s="346" t="s">
        <v>206</v>
      </c>
      <c r="J151" s="465" t="s">
        <v>1232</v>
      </c>
      <c r="K151" s="319">
        <v>100</v>
      </c>
      <c r="L151" s="319" t="s">
        <v>289</v>
      </c>
      <c r="M151" s="319">
        <f>0.01*M139*K151</f>
        <v>0</v>
      </c>
      <c r="N151" s="155" t="e">
        <f>0.01*M145*K151</f>
        <v>#DIV/0!</v>
      </c>
      <c r="P151" s="78" t="s">
        <v>212</v>
      </c>
      <c r="Q151" s="465" t="s">
        <v>1232</v>
      </c>
      <c r="R151" s="319">
        <v>100</v>
      </c>
      <c r="S151" s="319" t="s">
        <v>289</v>
      </c>
      <c r="T151" s="319">
        <f>0.01*T139*R151</f>
        <v>0</v>
      </c>
      <c r="U151" s="155" t="e">
        <f>0.01*T145*R151</f>
        <v>#DIV/0!</v>
      </c>
      <c r="W151" s="78" t="s">
        <v>933</v>
      </c>
      <c r="X151" s="465" t="s">
        <v>1232</v>
      </c>
      <c r="Y151" s="319">
        <v>100</v>
      </c>
      <c r="Z151" s="319" t="s">
        <v>289</v>
      </c>
      <c r="AA151" s="319">
        <f>0.01*AA139*Y151</f>
        <v>0</v>
      </c>
      <c r="AB151" s="155" t="e">
        <f>0.01*AA145*Y151</f>
        <v>#DIV/0!</v>
      </c>
      <c r="AD151" s="78" t="s">
        <v>934</v>
      </c>
      <c r="AE151" s="465" t="s">
        <v>1232</v>
      </c>
      <c r="AF151" s="319">
        <v>100</v>
      </c>
      <c r="AG151" s="319" t="s">
        <v>289</v>
      </c>
      <c r="AH151" s="319">
        <f>0.01*AH139*AF151</f>
        <v>0</v>
      </c>
      <c r="AI151" s="155" t="e">
        <f>0.01*AH145*AF151</f>
        <v>#DIV/0!</v>
      </c>
      <c r="AK151" s="184" t="s">
        <v>358</v>
      </c>
      <c r="AL151" s="465" t="s">
        <v>1232</v>
      </c>
      <c r="AM151" s="319">
        <v>100</v>
      </c>
      <c r="AN151" s="319" t="s">
        <v>289</v>
      </c>
      <c r="AO151" s="319">
        <f>0.01*AO139*AM151</f>
        <v>0</v>
      </c>
      <c r="AP151" s="155" t="e">
        <f>0.01*AO145*AM151</f>
        <v>#DIV/0!</v>
      </c>
      <c r="AR151" s="184" t="s">
        <v>935</v>
      </c>
      <c r="AS151" s="465" t="s">
        <v>1232</v>
      </c>
      <c r="AT151" s="319"/>
      <c r="AU151" s="319" t="s">
        <v>289</v>
      </c>
      <c r="AV151" s="319">
        <f>0.01*AV139*AT151</f>
        <v>0</v>
      </c>
      <c r="AW151" s="155" t="e">
        <f>0.01*AV145*AT151</f>
        <v>#DIV/0!</v>
      </c>
      <c r="AY151" s="184" t="s">
        <v>936</v>
      </c>
      <c r="AZ151" s="465" t="s">
        <v>1232</v>
      </c>
      <c r="BA151" s="319">
        <v>0</v>
      </c>
      <c r="BB151" s="319" t="s">
        <v>289</v>
      </c>
      <c r="BC151" s="319">
        <f>0.01*BC139*BA151</f>
        <v>0</v>
      </c>
      <c r="BD151" s="155" t="e">
        <f>0.01*BC145*BA151</f>
        <v>#DIV/0!</v>
      </c>
      <c r="BF151" s="184" t="s">
        <v>937</v>
      </c>
      <c r="BG151" s="465" t="s">
        <v>1232</v>
      </c>
      <c r="BH151" s="319"/>
      <c r="BI151" s="319" t="s">
        <v>289</v>
      </c>
      <c r="BJ151" s="319">
        <f>0.01*BJ139*BH151</f>
        <v>0</v>
      </c>
      <c r="BK151" s="155" t="e">
        <f>0.01*BJ145*BH151</f>
        <v>#DIV/0!</v>
      </c>
      <c r="BM151" s="184" t="s">
        <v>938</v>
      </c>
      <c r="BN151" s="465" t="s">
        <v>1232</v>
      </c>
      <c r="BO151" s="319"/>
      <c r="BP151" s="319" t="s">
        <v>289</v>
      </c>
      <c r="BQ151" s="319">
        <f>0.01*BQ139*BO151</f>
        <v>0</v>
      </c>
      <c r="BR151" s="155" t="e">
        <f>0.01*BQ145*BO151</f>
        <v>#DIV/0!</v>
      </c>
    </row>
    <row r="152" spans="2:70" s="69" customFormat="1" ht="15" customHeight="1">
      <c r="B152" s="81" t="s">
        <v>841</v>
      </c>
      <c r="C152" s="304" t="s">
        <v>1233</v>
      </c>
      <c r="D152" s="82">
        <f>100-D150</f>
        <v>0</v>
      </c>
      <c r="E152" s="82">
        <f>0.01*E145*D152</f>
        <v>0</v>
      </c>
      <c r="F152" s="82" t="s">
        <v>289</v>
      </c>
      <c r="G152" s="157" t="s">
        <v>289</v>
      </c>
      <c r="I152" s="347" t="s">
        <v>207</v>
      </c>
      <c r="J152" s="304" t="s">
        <v>1233</v>
      </c>
      <c r="K152" s="319">
        <f>100-K150</f>
        <v>0</v>
      </c>
      <c r="L152" s="319">
        <f>0.01*L145*K152</f>
        <v>0</v>
      </c>
      <c r="M152" s="319" t="s">
        <v>289</v>
      </c>
      <c r="N152" s="155" t="s">
        <v>289</v>
      </c>
      <c r="P152" s="81" t="s">
        <v>214</v>
      </c>
      <c r="Q152" s="304" t="s">
        <v>1233</v>
      </c>
      <c r="R152" s="319">
        <f>100-R150</f>
        <v>0</v>
      </c>
      <c r="S152" s="319">
        <f>0.01*S145*R152</f>
        <v>0</v>
      </c>
      <c r="T152" s="319" t="s">
        <v>289</v>
      </c>
      <c r="U152" s="155" t="s">
        <v>289</v>
      </c>
      <c r="W152" s="81" t="s">
        <v>940</v>
      </c>
      <c r="X152" s="304" t="s">
        <v>1233</v>
      </c>
      <c r="Y152" s="319">
        <f>100-Y150</f>
        <v>0</v>
      </c>
      <c r="Z152" s="319">
        <f>0.01*Z145*Y152</f>
        <v>0</v>
      </c>
      <c r="AA152" s="319" t="s">
        <v>289</v>
      </c>
      <c r="AB152" s="155" t="s">
        <v>289</v>
      </c>
      <c r="AD152" s="210" t="s">
        <v>941</v>
      </c>
      <c r="AE152" s="304" t="s">
        <v>1233</v>
      </c>
      <c r="AF152" s="319">
        <f>100-AF150</f>
        <v>0</v>
      </c>
      <c r="AG152" s="319">
        <f>0.01*AG145*AF152</f>
        <v>0</v>
      </c>
      <c r="AH152" s="319" t="s">
        <v>289</v>
      </c>
      <c r="AI152" s="155" t="s">
        <v>289</v>
      </c>
      <c r="AK152" s="81" t="s">
        <v>361</v>
      </c>
      <c r="AL152" s="304" t="s">
        <v>1233</v>
      </c>
      <c r="AM152" s="319">
        <f>100-AM150</f>
        <v>0</v>
      </c>
      <c r="AN152" s="319">
        <f>0.01*AN145*AM152</f>
        <v>0</v>
      </c>
      <c r="AO152" s="319" t="s">
        <v>289</v>
      </c>
      <c r="AP152" s="155" t="s">
        <v>289</v>
      </c>
      <c r="AR152" s="81" t="s">
        <v>942</v>
      </c>
      <c r="AS152" s="304" t="s">
        <v>1233</v>
      </c>
      <c r="AT152" s="319">
        <f>100-AT150</f>
        <v>100</v>
      </c>
      <c r="AU152" s="319">
        <f>0.01*AU145*AT152</f>
        <v>0</v>
      </c>
      <c r="AV152" s="319" t="s">
        <v>289</v>
      </c>
      <c r="AW152" s="155" t="s">
        <v>289</v>
      </c>
      <c r="AY152" s="81" t="s">
        <v>943</v>
      </c>
      <c r="AZ152" s="304" t="s">
        <v>1233</v>
      </c>
      <c r="BA152" s="319">
        <v>100</v>
      </c>
      <c r="BB152" s="319">
        <f>0.01*BB145*BA152</f>
        <v>0</v>
      </c>
      <c r="BC152" s="319" t="s">
        <v>289</v>
      </c>
      <c r="BD152" s="155" t="s">
        <v>289</v>
      </c>
      <c r="BF152" s="81" t="s">
        <v>944</v>
      </c>
      <c r="BG152" s="304" t="s">
        <v>1233</v>
      </c>
      <c r="BH152" s="319">
        <f>100-BH150</f>
        <v>100</v>
      </c>
      <c r="BI152" s="319">
        <f>0.01*BI145*BH152</f>
        <v>0</v>
      </c>
      <c r="BJ152" s="319" t="s">
        <v>289</v>
      </c>
      <c r="BK152" s="155" t="s">
        <v>289</v>
      </c>
      <c r="BM152" s="81" t="s">
        <v>945</v>
      </c>
      <c r="BN152" s="304" t="s">
        <v>1233</v>
      </c>
      <c r="BO152" s="319">
        <f>100-BO150</f>
        <v>100</v>
      </c>
      <c r="BP152" s="319">
        <f>0.01*BP145*BO152</f>
        <v>0</v>
      </c>
      <c r="BQ152" s="319" t="s">
        <v>289</v>
      </c>
      <c r="BR152" s="155" t="s">
        <v>289</v>
      </c>
    </row>
    <row r="153" spans="2:70" s="69" customFormat="1" ht="15" customHeight="1" thickBot="1">
      <c r="B153" s="305" t="s">
        <v>946</v>
      </c>
      <c r="C153" s="306" t="s">
        <v>1234</v>
      </c>
      <c r="D153" s="228">
        <f>100-D151</f>
        <v>0</v>
      </c>
      <c r="E153" s="228" t="s">
        <v>289</v>
      </c>
      <c r="F153" s="228">
        <f>0.01*F139*D153</f>
        <v>0</v>
      </c>
      <c r="G153" s="814">
        <f>0.01*F145*D153</f>
        <v>0</v>
      </c>
      <c r="I153" s="348" t="s">
        <v>948</v>
      </c>
      <c r="J153" s="306" t="s">
        <v>1234</v>
      </c>
      <c r="K153" s="863">
        <f>100-K151</f>
        <v>0</v>
      </c>
      <c r="L153" s="863" t="s">
        <v>289</v>
      </c>
      <c r="M153" s="863">
        <f>0.01*M139*K153</f>
        <v>0</v>
      </c>
      <c r="N153" s="864" t="e">
        <f>0.01*M145*K153</f>
        <v>#DIV/0!</v>
      </c>
      <c r="P153" s="212" t="s">
        <v>949</v>
      </c>
      <c r="Q153" s="306" t="s">
        <v>1234</v>
      </c>
      <c r="R153" s="863">
        <f>100-R151</f>
        <v>0</v>
      </c>
      <c r="S153" s="863" t="s">
        <v>289</v>
      </c>
      <c r="T153" s="863">
        <f>0.01*T139*R153</f>
        <v>0</v>
      </c>
      <c r="U153" s="864" t="e">
        <f>0.01*T145*R153</f>
        <v>#DIV/0!</v>
      </c>
      <c r="W153" s="212" t="s">
        <v>950</v>
      </c>
      <c r="X153" s="306" t="s">
        <v>1234</v>
      </c>
      <c r="Y153" s="863">
        <f>100-Y151</f>
        <v>0</v>
      </c>
      <c r="Z153" s="863" t="s">
        <v>289</v>
      </c>
      <c r="AA153" s="863">
        <f>0.01*AA139*Y153</f>
        <v>0</v>
      </c>
      <c r="AB153" s="864" t="e">
        <f>0.01*AA145*Y153</f>
        <v>#DIV/0!</v>
      </c>
      <c r="AD153" s="212" t="s">
        <v>296</v>
      </c>
      <c r="AE153" s="306" t="s">
        <v>1234</v>
      </c>
      <c r="AF153" s="863">
        <f>100-AF151</f>
        <v>0</v>
      </c>
      <c r="AG153" s="863" t="s">
        <v>289</v>
      </c>
      <c r="AH153" s="863">
        <f>0.01*AH139*AF153</f>
        <v>0</v>
      </c>
      <c r="AI153" s="864" t="e">
        <f>0.01*AH145*AF153</f>
        <v>#DIV/0!</v>
      </c>
      <c r="AK153" s="305" t="s">
        <v>951</v>
      </c>
      <c r="AL153" s="306" t="s">
        <v>1234</v>
      </c>
      <c r="AM153" s="863">
        <f>100-AM151</f>
        <v>0</v>
      </c>
      <c r="AN153" s="863" t="s">
        <v>289</v>
      </c>
      <c r="AO153" s="863">
        <f>0.01*AO139*AM153</f>
        <v>0</v>
      </c>
      <c r="AP153" s="864" t="e">
        <f>0.01*AO145*AM153</f>
        <v>#DIV/0!</v>
      </c>
      <c r="AR153" s="305" t="s">
        <v>952</v>
      </c>
      <c r="AS153" s="306" t="s">
        <v>1234</v>
      </c>
      <c r="AT153" s="863">
        <f>100-AT151</f>
        <v>100</v>
      </c>
      <c r="AU153" s="863" t="s">
        <v>289</v>
      </c>
      <c r="AV153" s="863">
        <f>0.01*AV139*AT153</f>
        <v>0</v>
      </c>
      <c r="AW153" s="864" t="e">
        <f>0.01*AV145*AT153</f>
        <v>#DIV/0!</v>
      </c>
      <c r="AY153" s="305" t="s">
        <v>953</v>
      </c>
      <c r="AZ153" s="306" t="s">
        <v>1234</v>
      </c>
      <c r="BA153" s="863">
        <v>100</v>
      </c>
      <c r="BB153" s="863" t="s">
        <v>289</v>
      </c>
      <c r="BC153" s="863">
        <f>0.01*BC139*BA153</f>
        <v>0</v>
      </c>
      <c r="BD153" s="864" t="e">
        <f>0.01*BC145*BA153</f>
        <v>#DIV/0!</v>
      </c>
      <c r="BF153" s="305" t="s">
        <v>954</v>
      </c>
      <c r="BG153" s="306" t="s">
        <v>1234</v>
      </c>
      <c r="BH153" s="863">
        <f>100-BH151</f>
        <v>100</v>
      </c>
      <c r="BI153" s="863" t="s">
        <v>289</v>
      </c>
      <c r="BJ153" s="863">
        <f>0.01*BJ139*BH153</f>
        <v>0</v>
      </c>
      <c r="BK153" s="864" t="e">
        <f>0.01*BJ145*BH153</f>
        <v>#DIV/0!</v>
      </c>
      <c r="BM153" s="305" t="s">
        <v>955</v>
      </c>
      <c r="BN153" s="306" t="s">
        <v>1234</v>
      </c>
      <c r="BO153" s="863">
        <f>100-BO151</f>
        <v>100</v>
      </c>
      <c r="BP153" s="863" t="s">
        <v>289</v>
      </c>
      <c r="BQ153" s="863">
        <f>0.01*BQ139*BO153</f>
        <v>0</v>
      </c>
      <c r="BR153" s="864" t="e">
        <f>0.01*BQ145*BO153</f>
        <v>#DIV/0!</v>
      </c>
    </row>
    <row r="154" spans="2:70" s="69" customFormat="1" ht="15" customHeight="1" thickBot="1">
      <c r="AD154" s="216"/>
      <c r="AK154" s="216"/>
      <c r="AR154" s="216"/>
      <c r="AY154" s="216"/>
      <c r="BF154" s="216"/>
      <c r="BM154" s="216"/>
    </row>
    <row r="155" spans="2:70" s="69" customFormat="1" ht="15" customHeight="1" thickBot="1">
      <c r="B155" s="396" t="s">
        <v>1274</v>
      </c>
      <c r="I155" s="71" t="s">
        <v>162</v>
      </c>
      <c r="J155" s="1642" t="s">
        <v>1275</v>
      </c>
      <c r="K155" s="2189"/>
      <c r="L155" s="1642" t="s">
        <v>1276</v>
      </c>
      <c r="M155" s="2189"/>
      <c r="N155" s="2190"/>
      <c r="P155" s="71" t="s">
        <v>162</v>
      </c>
      <c r="Q155" s="1685" t="s">
        <v>1277</v>
      </c>
      <c r="R155" s="2252"/>
      <c r="S155" s="1685" t="s">
        <v>1276</v>
      </c>
      <c r="T155" s="1686"/>
      <c r="U155" s="1687"/>
      <c r="W155" s="71" t="s">
        <v>162</v>
      </c>
      <c r="X155" s="1642" t="s">
        <v>1278</v>
      </c>
      <c r="Y155" s="2189"/>
      <c r="Z155" s="1642" t="s">
        <v>1276</v>
      </c>
      <c r="AA155" s="2189"/>
      <c r="AB155" s="2190"/>
      <c r="AD155" s="71" t="s">
        <v>162</v>
      </c>
      <c r="AE155" s="1642" t="s">
        <v>1279</v>
      </c>
      <c r="AF155" s="2189"/>
      <c r="AG155" s="1642" t="s">
        <v>1276</v>
      </c>
      <c r="AH155" s="2189"/>
      <c r="AI155" s="2190"/>
      <c r="AK155" s="71" t="s">
        <v>162</v>
      </c>
      <c r="AL155" s="1642" t="s">
        <v>1279</v>
      </c>
      <c r="AM155" s="2189"/>
      <c r="AN155" s="1642" t="s">
        <v>1276</v>
      </c>
      <c r="AO155" s="2189"/>
      <c r="AP155" s="2190"/>
      <c r="AR155" s="71" t="s">
        <v>162</v>
      </c>
      <c r="AS155" s="1642" t="s">
        <v>1280</v>
      </c>
      <c r="AT155" s="2189"/>
      <c r="AU155" s="1642" t="s">
        <v>1276</v>
      </c>
      <c r="AV155" s="2189"/>
      <c r="AW155" s="2190"/>
      <c r="AY155" s="71" t="s">
        <v>162</v>
      </c>
      <c r="AZ155" s="1642" t="s">
        <v>1281</v>
      </c>
      <c r="BA155" s="2189"/>
      <c r="BB155" s="1642" t="s">
        <v>1276</v>
      </c>
      <c r="BC155" s="2189"/>
      <c r="BD155" s="2190"/>
      <c r="BF155" s="71" t="s">
        <v>162</v>
      </c>
      <c r="BG155" s="1642" t="s">
        <v>1282</v>
      </c>
      <c r="BH155" s="2189"/>
      <c r="BI155" s="1642" t="s">
        <v>1276</v>
      </c>
      <c r="BJ155" s="2189"/>
      <c r="BK155" s="2190"/>
      <c r="BM155" s="71" t="s">
        <v>162</v>
      </c>
      <c r="BN155" s="1642" t="s">
        <v>1283</v>
      </c>
      <c r="BO155" s="2189"/>
      <c r="BP155" s="1642" t="s">
        <v>1276</v>
      </c>
      <c r="BQ155" s="2189"/>
      <c r="BR155" s="2190"/>
    </row>
    <row r="156" spans="2:70" s="69" customFormat="1" ht="15" customHeight="1">
      <c r="I156" s="316" t="s">
        <v>205</v>
      </c>
      <c r="J156" s="1644" t="s">
        <v>1284</v>
      </c>
      <c r="K156" s="1644"/>
      <c r="L156" s="888" t="s">
        <v>1018</v>
      </c>
      <c r="M156" s="265" t="s">
        <v>289</v>
      </c>
      <c r="N156" s="861" t="s">
        <v>1285</v>
      </c>
      <c r="P156" s="207" t="s">
        <v>210</v>
      </c>
      <c r="Q156" s="1644" t="s">
        <v>1284</v>
      </c>
      <c r="R156" s="1644"/>
      <c r="S156" s="888" t="s">
        <v>1018</v>
      </c>
      <c r="T156" s="265" t="s">
        <v>289</v>
      </c>
      <c r="U156" s="861" t="s">
        <v>1285</v>
      </c>
      <c r="W156" s="207" t="s">
        <v>926</v>
      </c>
      <c r="X156" s="1644" t="s">
        <v>1284</v>
      </c>
      <c r="Y156" s="1644"/>
      <c r="Z156" s="888" t="s">
        <v>1018</v>
      </c>
      <c r="AA156" s="265">
        <v>0</v>
      </c>
      <c r="AB156" s="861" t="s">
        <v>1286</v>
      </c>
      <c r="AD156" s="207" t="s">
        <v>927</v>
      </c>
      <c r="AE156" s="1644" t="s">
        <v>1284</v>
      </c>
      <c r="AF156" s="1644"/>
      <c r="AG156" s="888" t="s">
        <v>1018</v>
      </c>
      <c r="AH156" s="265"/>
      <c r="AI156" s="861" t="s">
        <v>1287</v>
      </c>
      <c r="AK156" s="207" t="s">
        <v>351</v>
      </c>
      <c r="AL156" s="1644" t="s">
        <v>1284</v>
      </c>
      <c r="AM156" s="1644"/>
      <c r="AN156" s="888" t="s">
        <v>1018</v>
      </c>
      <c r="AO156" s="265"/>
      <c r="AP156" s="861" t="s">
        <v>1287</v>
      </c>
      <c r="AR156" s="207" t="s">
        <v>928</v>
      </c>
      <c r="AS156" s="1644" t="s">
        <v>1284</v>
      </c>
      <c r="AT156" s="1644"/>
      <c r="AU156" s="888" t="s">
        <v>1018</v>
      </c>
      <c r="AV156" s="265"/>
      <c r="AW156" s="861" t="s">
        <v>1287</v>
      </c>
      <c r="AY156" s="207" t="s">
        <v>929</v>
      </c>
      <c r="AZ156" s="1644" t="s">
        <v>1284</v>
      </c>
      <c r="BA156" s="1644"/>
      <c r="BB156" s="888" t="s">
        <v>1018</v>
      </c>
      <c r="BC156" s="349"/>
      <c r="BD156" s="861" t="s">
        <v>1287</v>
      </c>
      <c r="BF156" s="207" t="s">
        <v>930</v>
      </c>
      <c r="BG156" s="1644" t="s">
        <v>1284</v>
      </c>
      <c r="BH156" s="1644"/>
      <c r="BI156" s="888" t="s">
        <v>1018</v>
      </c>
      <c r="BJ156" s="260"/>
      <c r="BK156" s="861" t="s">
        <v>1287</v>
      </c>
      <c r="BM156" s="207" t="s">
        <v>931</v>
      </c>
      <c r="BN156" s="1644" t="s">
        <v>1284</v>
      </c>
      <c r="BO156" s="1644"/>
      <c r="BP156" s="888" t="s">
        <v>1018</v>
      </c>
      <c r="BQ156" s="260"/>
      <c r="BR156" s="861" t="s">
        <v>1287</v>
      </c>
    </row>
    <row r="157" spans="2:70" s="69" customFormat="1" ht="15" customHeight="1">
      <c r="I157" s="184" t="s">
        <v>206</v>
      </c>
      <c r="J157" s="1648" t="s">
        <v>1288</v>
      </c>
      <c r="K157" s="1648"/>
      <c r="L157" s="42" t="s">
        <v>1244</v>
      </c>
      <c r="M157" s="319">
        <f>'1.11. Warianty'!E11</f>
        <v>0</v>
      </c>
      <c r="N157" s="876" t="s">
        <v>888</v>
      </c>
      <c r="P157" s="78" t="s">
        <v>212</v>
      </c>
      <c r="Q157" s="1648" t="s">
        <v>1288</v>
      </c>
      <c r="R157" s="1648"/>
      <c r="S157" s="42" t="s">
        <v>1244</v>
      </c>
      <c r="T157" s="319">
        <f>'1.11. Warianty'!E26</f>
        <v>0</v>
      </c>
      <c r="U157" s="876" t="s">
        <v>888</v>
      </c>
      <c r="W157" s="81" t="s">
        <v>933</v>
      </c>
      <c r="X157" s="1648" t="s">
        <v>1288</v>
      </c>
      <c r="Y157" s="1648"/>
      <c r="Z157" s="42" t="s">
        <v>1244</v>
      </c>
      <c r="AA157" s="319">
        <f>AA38</f>
        <v>0</v>
      </c>
      <c r="AB157" s="876" t="s">
        <v>888</v>
      </c>
      <c r="AD157" s="78" t="s">
        <v>934</v>
      </c>
      <c r="AE157" s="1648" t="s">
        <v>1288</v>
      </c>
      <c r="AF157" s="1648"/>
      <c r="AG157" s="42" t="s">
        <v>1244</v>
      </c>
      <c r="AH157" s="319">
        <f>AG104</f>
        <v>0</v>
      </c>
      <c r="AI157" s="876" t="s">
        <v>257</v>
      </c>
      <c r="AK157" s="81" t="s">
        <v>358</v>
      </c>
      <c r="AL157" s="1648" t="s">
        <v>1288</v>
      </c>
      <c r="AM157" s="1648"/>
      <c r="AN157" s="42" t="s">
        <v>1244</v>
      </c>
      <c r="AO157" s="319">
        <f>AN53</f>
        <v>0</v>
      </c>
      <c r="AP157" s="876" t="s">
        <v>257</v>
      </c>
      <c r="AR157" s="78" t="s">
        <v>935</v>
      </c>
      <c r="AS157" s="1648" t="s">
        <v>1288</v>
      </c>
      <c r="AT157" s="1648"/>
      <c r="AU157" s="42" t="s">
        <v>1244</v>
      </c>
      <c r="AV157" s="319">
        <v>0</v>
      </c>
      <c r="AW157" s="876" t="s">
        <v>257</v>
      </c>
      <c r="AY157" s="81" t="s">
        <v>936</v>
      </c>
      <c r="AZ157" s="1648" t="s">
        <v>1288</v>
      </c>
      <c r="BA157" s="1648"/>
      <c r="BB157" s="42" t="s">
        <v>1244</v>
      </c>
      <c r="BC157" s="319">
        <f>BB66</f>
        <v>0</v>
      </c>
      <c r="BD157" s="876" t="s">
        <v>257</v>
      </c>
      <c r="BF157" s="78" t="s">
        <v>937</v>
      </c>
      <c r="BG157" s="1648" t="s">
        <v>1288</v>
      </c>
      <c r="BH157" s="1648"/>
      <c r="BI157" s="42" t="s">
        <v>1244</v>
      </c>
      <c r="BJ157" s="82">
        <f>BI66</f>
        <v>0</v>
      </c>
      <c r="BK157" s="876" t="s">
        <v>257</v>
      </c>
      <c r="BM157" s="81" t="s">
        <v>938</v>
      </c>
      <c r="BN157" s="1648" t="s">
        <v>1288</v>
      </c>
      <c r="BO157" s="1648"/>
      <c r="BP157" s="42" t="s">
        <v>1244</v>
      </c>
      <c r="BQ157" s="82" t="s">
        <v>289</v>
      </c>
      <c r="BR157" s="876" t="s">
        <v>257</v>
      </c>
    </row>
    <row r="158" spans="2:70" s="69" customFormat="1" ht="15" customHeight="1" thickBot="1">
      <c r="I158" s="305" t="s">
        <v>207</v>
      </c>
      <c r="J158" s="1646" t="s">
        <v>1289</v>
      </c>
      <c r="K158" s="1646"/>
      <c r="L158" s="43" t="s">
        <v>691</v>
      </c>
      <c r="M158" s="863">
        <f>'1.11. Warianty'!G11</f>
        <v>0</v>
      </c>
      <c r="N158" s="877" t="s">
        <v>382</v>
      </c>
      <c r="P158" s="212" t="s">
        <v>214</v>
      </c>
      <c r="Q158" s="1646" t="s">
        <v>1289</v>
      </c>
      <c r="R158" s="1646"/>
      <c r="S158" s="43" t="s">
        <v>691</v>
      </c>
      <c r="T158" s="863">
        <f>'1.11. Warianty'!G26</f>
        <v>0</v>
      </c>
      <c r="U158" s="877" t="s">
        <v>382</v>
      </c>
      <c r="W158" s="212" t="s">
        <v>940</v>
      </c>
      <c r="X158" s="1646" t="s">
        <v>1289</v>
      </c>
      <c r="Y158" s="1646"/>
      <c r="Z158" s="43" t="s">
        <v>691</v>
      </c>
      <c r="AA158" s="863">
        <f>AA156*AA157</f>
        <v>0</v>
      </c>
      <c r="AB158" s="877" t="s">
        <v>382</v>
      </c>
      <c r="AD158" s="246" t="s">
        <v>941</v>
      </c>
      <c r="AE158" s="1646" t="s">
        <v>1289</v>
      </c>
      <c r="AF158" s="1646"/>
      <c r="AG158" s="43" t="s">
        <v>691</v>
      </c>
      <c r="AH158" s="863">
        <f>AH156*AH157</f>
        <v>0</v>
      </c>
      <c r="AI158" s="877" t="s">
        <v>382</v>
      </c>
      <c r="AK158" s="246" t="s">
        <v>361</v>
      </c>
      <c r="AL158" s="1646" t="s">
        <v>1289</v>
      </c>
      <c r="AM158" s="1646"/>
      <c r="AN158" s="43" t="s">
        <v>691</v>
      </c>
      <c r="AO158" s="863">
        <f>AO156*AO157</f>
        <v>0</v>
      </c>
      <c r="AP158" s="877" t="s">
        <v>382</v>
      </c>
      <c r="AR158" s="246" t="s">
        <v>942</v>
      </c>
      <c r="AS158" s="1646" t="s">
        <v>1289</v>
      </c>
      <c r="AT158" s="1646"/>
      <c r="AU158" s="43" t="s">
        <v>691</v>
      </c>
      <c r="AV158" s="863">
        <f>AV156*AV157</f>
        <v>0</v>
      </c>
      <c r="AW158" s="877" t="s">
        <v>382</v>
      </c>
      <c r="AY158" s="246" t="s">
        <v>943</v>
      </c>
      <c r="AZ158" s="1646" t="s">
        <v>1289</v>
      </c>
      <c r="BA158" s="1646"/>
      <c r="BB158" s="43" t="s">
        <v>691</v>
      </c>
      <c r="BC158" s="863">
        <f>BC156*BC157</f>
        <v>0</v>
      </c>
      <c r="BD158" s="877" t="s">
        <v>382</v>
      </c>
      <c r="BF158" s="246" t="s">
        <v>944</v>
      </c>
      <c r="BG158" s="1646" t="s">
        <v>1289</v>
      </c>
      <c r="BH158" s="1646"/>
      <c r="BI158" s="43" t="s">
        <v>691</v>
      </c>
      <c r="BJ158" s="863">
        <f>BJ156*BJ157</f>
        <v>0</v>
      </c>
      <c r="BK158" s="877" t="s">
        <v>382</v>
      </c>
      <c r="BM158" s="246" t="s">
        <v>945</v>
      </c>
      <c r="BN158" s="1646" t="s">
        <v>1289</v>
      </c>
      <c r="BO158" s="1646"/>
      <c r="BP158" s="43" t="s">
        <v>691</v>
      </c>
      <c r="BQ158" s="1137"/>
      <c r="BR158" s="877" t="s">
        <v>382</v>
      </c>
    </row>
    <row r="159" spans="2:70" s="69" customFormat="1" ht="15" customHeight="1" thickBot="1">
      <c r="J159" s="2191"/>
      <c r="K159" s="2191"/>
      <c r="Q159" s="2191"/>
      <c r="R159" s="2191"/>
      <c r="X159" s="2191"/>
      <c r="Y159" s="2191"/>
      <c r="AE159" s="2191"/>
      <c r="AF159" s="2191"/>
      <c r="AL159" s="2191"/>
      <c r="AM159" s="2191"/>
      <c r="AS159" s="2191"/>
      <c r="AT159" s="2191"/>
      <c r="AZ159" s="2191"/>
      <c r="BA159" s="2191"/>
      <c r="BC159" s="627"/>
      <c r="BG159" s="2191"/>
      <c r="BH159" s="2191"/>
      <c r="BN159" s="2191"/>
      <c r="BO159" s="2191"/>
    </row>
    <row r="160" spans="2:70" s="69" customFormat="1" ht="15" customHeight="1" thickBot="1">
      <c r="I160" s="204" t="s">
        <v>171</v>
      </c>
      <c r="J160" s="1669" t="s">
        <v>1275</v>
      </c>
      <c r="K160" s="2192"/>
      <c r="L160" s="1669" t="s">
        <v>1290</v>
      </c>
      <c r="M160" s="2192"/>
      <c r="N160" s="2193"/>
      <c r="P160" s="204" t="s">
        <v>171</v>
      </c>
      <c r="Q160" s="1669" t="str">
        <f>Q155</f>
        <v>Docieplenie przegród warstwowych</v>
      </c>
      <c r="R160" s="2192"/>
      <c r="S160" s="1669" t="s">
        <v>1291</v>
      </c>
      <c r="T160" s="2192"/>
      <c r="U160" s="2193"/>
      <c r="W160" s="204" t="s">
        <v>171</v>
      </c>
      <c r="X160" s="1669" t="str">
        <f>X155</f>
        <v>Zabudowa wentylacji mechanicznej</v>
      </c>
      <c r="Y160" s="2192"/>
      <c r="Z160" s="1669" t="s">
        <v>1292</v>
      </c>
      <c r="AA160" s="2192"/>
      <c r="AB160" s="2193"/>
      <c r="AD160" s="204" t="s">
        <v>171</v>
      </c>
      <c r="AE160" s="1669" t="s">
        <v>1293</v>
      </c>
      <c r="AF160" s="2192"/>
      <c r="AG160" s="1669" t="s">
        <v>1294</v>
      </c>
      <c r="AH160" s="2192"/>
      <c r="AI160" s="2193"/>
      <c r="AK160" s="204" t="s">
        <v>171</v>
      </c>
      <c r="AL160" s="1669" t="s">
        <v>1295</v>
      </c>
      <c r="AM160" s="2192"/>
      <c r="AN160" s="1669" t="s">
        <v>1296</v>
      </c>
      <c r="AO160" s="2192"/>
      <c r="AP160" s="2193"/>
      <c r="AR160" s="204" t="s">
        <v>171</v>
      </c>
      <c r="AS160" s="1669" t="s">
        <v>1297</v>
      </c>
      <c r="AT160" s="2192"/>
      <c r="AU160" s="1669" t="s">
        <v>1298</v>
      </c>
      <c r="AV160" s="2192"/>
      <c r="AW160" s="2193"/>
      <c r="AY160" s="204" t="s">
        <v>171</v>
      </c>
      <c r="AZ160" s="1669" t="s">
        <v>1299</v>
      </c>
      <c r="BA160" s="2192"/>
      <c r="BB160" s="1669" t="s">
        <v>1300</v>
      </c>
      <c r="BC160" s="2192"/>
      <c r="BD160" s="2193"/>
      <c r="BF160" s="204" t="s">
        <v>171</v>
      </c>
      <c r="BG160" s="1669" t="s">
        <v>1301</v>
      </c>
      <c r="BH160" s="2192"/>
      <c r="BI160" s="1669" t="s">
        <v>1302</v>
      </c>
      <c r="BJ160" s="2192"/>
      <c r="BK160" s="2193"/>
      <c r="BM160" s="204" t="s">
        <v>171</v>
      </c>
      <c r="BN160" s="1669" t="s">
        <v>1303</v>
      </c>
      <c r="BO160" s="2192"/>
      <c r="BP160" s="1669" t="s">
        <v>1304</v>
      </c>
      <c r="BQ160" s="2192"/>
      <c r="BR160" s="2193"/>
    </row>
    <row r="161" spans="9:70" s="69" customFormat="1" ht="15" customHeight="1">
      <c r="I161" s="207" t="s">
        <v>205</v>
      </c>
      <c r="J161" s="1644" t="s">
        <v>1305</v>
      </c>
      <c r="K161" s="1644"/>
      <c r="L161" s="77" t="s">
        <v>682</v>
      </c>
      <c r="M161" s="265">
        <f>E66-L66</f>
        <v>0</v>
      </c>
      <c r="N161" s="383" t="s">
        <v>257</v>
      </c>
      <c r="P161" s="207" t="s">
        <v>210</v>
      </c>
      <c r="Q161" s="1644" t="s">
        <v>1305</v>
      </c>
      <c r="R161" s="1644"/>
      <c r="S161" s="77" t="s">
        <v>682</v>
      </c>
      <c r="T161" s="265">
        <f>L66-S66</f>
        <v>0</v>
      </c>
      <c r="U161" s="76" t="s">
        <v>257</v>
      </c>
      <c r="W161" s="207" t="s">
        <v>926</v>
      </c>
      <c r="X161" s="1644" t="s">
        <v>1305</v>
      </c>
      <c r="Y161" s="1644"/>
      <c r="Z161" s="77" t="s">
        <v>682</v>
      </c>
      <c r="AA161" s="265">
        <f>S66-Z66</f>
        <v>0</v>
      </c>
      <c r="AB161" s="76" t="s">
        <v>257</v>
      </c>
      <c r="AD161" s="207" t="s">
        <v>927</v>
      </c>
      <c r="AE161" s="1644" t="s">
        <v>1305</v>
      </c>
      <c r="AF161" s="1644"/>
      <c r="AG161" s="77" t="s">
        <v>682</v>
      </c>
      <c r="AH161" s="265">
        <f>Z66-AG66</f>
        <v>0</v>
      </c>
      <c r="AI161" s="76" t="s">
        <v>257</v>
      </c>
      <c r="AK161" s="207" t="s">
        <v>351</v>
      </c>
      <c r="AL161" s="1644" t="s">
        <v>1305</v>
      </c>
      <c r="AM161" s="1644"/>
      <c r="AN161" s="77" t="s">
        <v>682</v>
      </c>
      <c r="AO161" s="265">
        <f>AG66-AN66</f>
        <v>0</v>
      </c>
      <c r="AP161" s="76" t="s">
        <v>257</v>
      </c>
      <c r="AR161" s="207" t="s">
        <v>928</v>
      </c>
      <c r="AS161" s="1644" t="s">
        <v>1305</v>
      </c>
      <c r="AT161" s="1644"/>
      <c r="AU161" s="77" t="s">
        <v>682</v>
      </c>
      <c r="AV161" s="265">
        <f>AN66-AU66</f>
        <v>0</v>
      </c>
      <c r="AW161" s="76" t="s">
        <v>257</v>
      </c>
      <c r="AY161" s="207" t="s">
        <v>929</v>
      </c>
      <c r="AZ161" s="1644" t="s">
        <v>1305</v>
      </c>
      <c r="BA161" s="1644"/>
      <c r="BB161" s="77" t="s">
        <v>682</v>
      </c>
      <c r="BC161" s="265">
        <f>AU66-BB66</f>
        <v>0</v>
      </c>
      <c r="BD161" s="76" t="s">
        <v>257</v>
      </c>
      <c r="BF161" s="207" t="s">
        <v>930</v>
      </c>
      <c r="BG161" s="1644" t="s">
        <v>1305</v>
      </c>
      <c r="BH161" s="1644"/>
      <c r="BI161" s="77" t="s">
        <v>682</v>
      </c>
      <c r="BJ161" s="260">
        <f>BB66-BI66</f>
        <v>0</v>
      </c>
      <c r="BK161" s="76" t="s">
        <v>257</v>
      </c>
      <c r="BM161" s="207" t="s">
        <v>931</v>
      </c>
      <c r="BN161" s="1644" t="s">
        <v>1305</v>
      </c>
      <c r="BO161" s="1644"/>
      <c r="BP161" s="77" t="s">
        <v>682</v>
      </c>
      <c r="BQ161" s="260">
        <f>BI66-BP66</f>
        <v>0</v>
      </c>
      <c r="BR161" s="76" t="s">
        <v>257</v>
      </c>
    </row>
    <row r="162" spans="9:70" s="69" customFormat="1" ht="15" customHeight="1">
      <c r="I162" s="179" t="s">
        <v>206</v>
      </c>
      <c r="J162" s="1628" t="s">
        <v>1306</v>
      </c>
      <c r="K162" s="1628"/>
      <c r="L162" s="382" t="s">
        <v>684</v>
      </c>
      <c r="M162" s="356">
        <f>F55-M55</f>
        <v>0</v>
      </c>
      <c r="N162" s="383" t="s">
        <v>302</v>
      </c>
      <c r="P162" s="78" t="s">
        <v>212</v>
      </c>
      <c r="Q162" s="1628" t="s">
        <v>1306</v>
      </c>
      <c r="R162" s="1628"/>
      <c r="S162" s="382" t="s">
        <v>684</v>
      </c>
      <c r="T162" s="356">
        <f>M55-T55</f>
        <v>0</v>
      </c>
      <c r="U162" s="383" t="s">
        <v>302</v>
      </c>
      <c r="W162" s="78" t="s">
        <v>933</v>
      </c>
      <c r="X162" s="1628" t="s">
        <v>1306</v>
      </c>
      <c r="Y162" s="1628"/>
      <c r="Z162" s="382" t="s">
        <v>684</v>
      </c>
      <c r="AA162" s="356">
        <f>T55-AA55</f>
        <v>0</v>
      </c>
      <c r="AB162" s="383" t="s">
        <v>302</v>
      </c>
      <c r="AD162" s="78" t="s">
        <v>934</v>
      </c>
      <c r="AE162" s="1628" t="s">
        <v>1306</v>
      </c>
      <c r="AF162" s="1628"/>
      <c r="AG162" s="382" t="s">
        <v>684</v>
      </c>
      <c r="AH162" s="356">
        <f>AA55-AH55</f>
        <v>0</v>
      </c>
      <c r="AI162" s="383" t="s">
        <v>302</v>
      </c>
      <c r="AK162" s="81" t="s">
        <v>358</v>
      </c>
      <c r="AL162" s="1628" t="s">
        <v>1306</v>
      </c>
      <c r="AM162" s="1628"/>
      <c r="AN162" s="382" t="s">
        <v>684</v>
      </c>
      <c r="AO162" s="356">
        <f>AH55-AO55</f>
        <v>0</v>
      </c>
      <c r="AP162" s="383" t="s">
        <v>302</v>
      </c>
      <c r="AR162" s="78" t="s">
        <v>935</v>
      </c>
      <c r="AS162" s="1628" t="s">
        <v>1306</v>
      </c>
      <c r="AT162" s="1628"/>
      <c r="AU162" s="382" t="s">
        <v>684</v>
      </c>
      <c r="AV162" s="356">
        <f>AO55-AV55</f>
        <v>0</v>
      </c>
      <c r="AW162" s="383" t="s">
        <v>302</v>
      </c>
      <c r="AY162" s="81" t="s">
        <v>936</v>
      </c>
      <c r="AZ162" s="1628" t="s">
        <v>1306</v>
      </c>
      <c r="BA162" s="1628"/>
      <c r="BB162" s="382" t="s">
        <v>684</v>
      </c>
      <c r="BC162" s="356">
        <f>AV55-BC55</f>
        <v>0</v>
      </c>
      <c r="BD162" s="383" t="s">
        <v>302</v>
      </c>
      <c r="BF162" s="78" t="s">
        <v>937</v>
      </c>
      <c r="BG162" s="1628" t="s">
        <v>1306</v>
      </c>
      <c r="BH162" s="1628"/>
      <c r="BI162" s="382" t="s">
        <v>684</v>
      </c>
      <c r="BJ162" s="317">
        <f>BC55-BJ55</f>
        <v>0</v>
      </c>
      <c r="BK162" s="383" t="s">
        <v>302</v>
      </c>
      <c r="BM162" s="81" t="s">
        <v>938</v>
      </c>
      <c r="BN162" s="1628" t="s">
        <v>1306</v>
      </c>
      <c r="BO162" s="1628"/>
      <c r="BP162" s="382" t="s">
        <v>684</v>
      </c>
      <c r="BQ162" s="317">
        <f>BJ55-BQ55</f>
        <v>0</v>
      </c>
      <c r="BR162" s="383" t="s">
        <v>302</v>
      </c>
    </row>
    <row r="163" spans="9:70" s="69" customFormat="1" ht="15" customHeight="1">
      <c r="I163" s="237" t="s">
        <v>207</v>
      </c>
      <c r="J163" s="1648" t="s">
        <v>1307</v>
      </c>
      <c r="K163" s="1648"/>
      <c r="L163" s="79" t="s">
        <v>686</v>
      </c>
      <c r="M163" s="319" t="e">
        <f>F66-M66</f>
        <v>#DIV/0!</v>
      </c>
      <c r="N163" s="377" t="s">
        <v>302</v>
      </c>
      <c r="P163" s="81" t="s">
        <v>214</v>
      </c>
      <c r="Q163" s="1648" t="s">
        <v>1307</v>
      </c>
      <c r="R163" s="1648"/>
      <c r="S163" s="79" t="s">
        <v>686</v>
      </c>
      <c r="T163" s="319" t="e">
        <f>M66-T66</f>
        <v>#DIV/0!</v>
      </c>
      <c r="U163" s="377" t="s">
        <v>302</v>
      </c>
      <c r="W163" s="81" t="s">
        <v>940</v>
      </c>
      <c r="X163" s="1648" t="s">
        <v>1307</v>
      </c>
      <c r="Y163" s="1648"/>
      <c r="Z163" s="79" t="s">
        <v>686</v>
      </c>
      <c r="AA163" s="319" t="e">
        <f>T66-AA66</f>
        <v>#DIV/0!</v>
      </c>
      <c r="AB163" s="377" t="s">
        <v>302</v>
      </c>
      <c r="AD163" s="210" t="s">
        <v>941</v>
      </c>
      <c r="AE163" s="1648" t="s">
        <v>1307</v>
      </c>
      <c r="AF163" s="1648"/>
      <c r="AG163" s="79" t="s">
        <v>686</v>
      </c>
      <c r="AH163" s="319" t="e">
        <f>AA66-AH66</f>
        <v>#DIV/0!</v>
      </c>
      <c r="AI163" s="377" t="s">
        <v>302</v>
      </c>
      <c r="AK163" s="210" t="s">
        <v>361</v>
      </c>
      <c r="AL163" s="1648" t="s">
        <v>1307</v>
      </c>
      <c r="AM163" s="1648"/>
      <c r="AN163" s="79" t="s">
        <v>686</v>
      </c>
      <c r="AO163" s="319" t="e">
        <f>AH66-AO66</f>
        <v>#DIV/0!</v>
      </c>
      <c r="AP163" s="377" t="s">
        <v>302</v>
      </c>
      <c r="AR163" s="210" t="s">
        <v>942</v>
      </c>
      <c r="AS163" s="1648" t="s">
        <v>1307</v>
      </c>
      <c r="AT163" s="1648"/>
      <c r="AU163" s="79" t="s">
        <v>686</v>
      </c>
      <c r="AV163" s="319" t="e">
        <f>AO66-AV66</f>
        <v>#DIV/0!</v>
      </c>
      <c r="AW163" s="377" t="s">
        <v>302</v>
      </c>
      <c r="AY163" s="210" t="s">
        <v>943</v>
      </c>
      <c r="AZ163" s="1648" t="s">
        <v>1307</v>
      </c>
      <c r="BA163" s="1648"/>
      <c r="BB163" s="79" t="s">
        <v>686</v>
      </c>
      <c r="BC163" s="319" t="e">
        <f>AV66-BC66</f>
        <v>#DIV/0!</v>
      </c>
      <c r="BD163" s="377" t="s">
        <v>302</v>
      </c>
      <c r="BF163" s="210" t="s">
        <v>944</v>
      </c>
      <c r="BG163" s="1648" t="s">
        <v>1307</v>
      </c>
      <c r="BH163" s="1648"/>
      <c r="BI163" s="79" t="s">
        <v>686</v>
      </c>
      <c r="BJ163" s="82" t="e">
        <f>BC66-BJ66</f>
        <v>#DIV/0!</v>
      </c>
      <c r="BK163" s="377" t="s">
        <v>302</v>
      </c>
      <c r="BM163" s="210" t="s">
        <v>945</v>
      </c>
      <c r="BN163" s="1648" t="s">
        <v>1307</v>
      </c>
      <c r="BO163" s="1648"/>
      <c r="BP163" s="79" t="s">
        <v>686</v>
      </c>
      <c r="BQ163" s="82" t="e">
        <f>BJ66-BQ66</f>
        <v>#DIV/0!</v>
      </c>
      <c r="BR163" s="377" t="s">
        <v>302</v>
      </c>
    </row>
    <row r="164" spans="9:70" s="69" customFormat="1" ht="15" customHeight="1">
      <c r="I164" s="237" t="s">
        <v>948</v>
      </c>
      <c r="J164" s="1648" t="s">
        <v>1308</v>
      </c>
      <c r="K164" s="1648"/>
      <c r="L164" s="2186" t="s">
        <v>1309</v>
      </c>
      <c r="M164" s="2186"/>
      <c r="N164" s="2205"/>
      <c r="P164" s="78" t="s">
        <v>949</v>
      </c>
      <c r="Q164" s="1648" t="s">
        <v>1308</v>
      </c>
      <c r="R164" s="1648"/>
      <c r="S164" s="2186" t="s">
        <v>1309</v>
      </c>
      <c r="T164" s="2186"/>
      <c r="U164" s="2205"/>
      <c r="W164" s="81" t="s">
        <v>950</v>
      </c>
      <c r="X164" s="1648" t="s">
        <v>1308</v>
      </c>
      <c r="Y164" s="1648"/>
      <c r="Z164" s="2186" t="s">
        <v>1309</v>
      </c>
      <c r="AA164" s="2186"/>
      <c r="AB164" s="2205"/>
      <c r="AD164" s="78" t="s">
        <v>296</v>
      </c>
      <c r="AE164" s="1648" t="s">
        <v>1308</v>
      </c>
      <c r="AF164" s="1648"/>
      <c r="AG164" s="2186" t="s">
        <v>1309</v>
      </c>
      <c r="AH164" s="2186"/>
      <c r="AI164" s="2205"/>
      <c r="AK164" s="78" t="s">
        <v>951</v>
      </c>
      <c r="AL164" s="1648" t="s">
        <v>1308</v>
      </c>
      <c r="AM164" s="1648"/>
      <c r="AN164" s="2186" t="s">
        <v>1309</v>
      </c>
      <c r="AO164" s="2186"/>
      <c r="AP164" s="2205"/>
      <c r="AR164" s="78" t="s">
        <v>952</v>
      </c>
      <c r="AS164" s="1648" t="s">
        <v>1308</v>
      </c>
      <c r="AT164" s="1648"/>
      <c r="AU164" s="2186" t="s">
        <v>1309</v>
      </c>
      <c r="AV164" s="2186"/>
      <c r="AW164" s="2205"/>
      <c r="AY164" s="78" t="s">
        <v>953</v>
      </c>
      <c r="AZ164" s="1648" t="s">
        <v>1308</v>
      </c>
      <c r="BA164" s="1648"/>
      <c r="BB164" s="2186" t="s">
        <v>1309</v>
      </c>
      <c r="BC164" s="2186"/>
      <c r="BD164" s="2205"/>
      <c r="BF164" s="81" t="s">
        <v>954</v>
      </c>
      <c r="BG164" s="1648" t="s">
        <v>1308</v>
      </c>
      <c r="BH164" s="1648"/>
      <c r="BI164" s="2186" t="s">
        <v>1309</v>
      </c>
      <c r="BJ164" s="2186"/>
      <c r="BK164" s="2205"/>
      <c r="BM164" s="78" t="s">
        <v>955</v>
      </c>
      <c r="BN164" s="1648" t="s">
        <v>1308</v>
      </c>
      <c r="BO164" s="1648"/>
      <c r="BP164" s="2186" t="s">
        <v>1309</v>
      </c>
      <c r="BQ164" s="2186"/>
      <c r="BR164" s="2205"/>
    </row>
    <row r="165" spans="9:70" s="69" customFormat="1" ht="15" customHeight="1" thickBot="1">
      <c r="I165" s="238" t="s">
        <v>957</v>
      </c>
      <c r="J165" s="1646" t="s">
        <v>1310</v>
      </c>
      <c r="K165" s="1646"/>
      <c r="L165" s="2183" t="s">
        <v>1309</v>
      </c>
      <c r="M165" s="2183"/>
      <c r="N165" s="2206"/>
      <c r="P165" s="212" t="s">
        <v>958</v>
      </c>
      <c r="Q165" s="1646" t="s">
        <v>1310</v>
      </c>
      <c r="R165" s="1646"/>
      <c r="S165" s="2183" t="s">
        <v>1309</v>
      </c>
      <c r="T165" s="2183"/>
      <c r="U165" s="2206"/>
      <c r="W165" s="238" t="s">
        <v>959</v>
      </c>
      <c r="X165" s="1646" t="s">
        <v>1310</v>
      </c>
      <c r="Y165" s="1646"/>
      <c r="Z165" s="2183" t="s">
        <v>1309</v>
      </c>
      <c r="AA165" s="2183"/>
      <c r="AB165" s="2206"/>
      <c r="AD165" s="238" t="s">
        <v>312</v>
      </c>
      <c r="AE165" s="1646" t="s">
        <v>1310</v>
      </c>
      <c r="AF165" s="1646"/>
      <c r="AG165" s="2183" t="s">
        <v>1309</v>
      </c>
      <c r="AH165" s="2183"/>
      <c r="AI165" s="2206"/>
      <c r="AK165" s="212" t="s">
        <v>960</v>
      </c>
      <c r="AL165" s="1646" t="s">
        <v>1310</v>
      </c>
      <c r="AM165" s="1646"/>
      <c r="AN165" s="2183" t="s">
        <v>1309</v>
      </c>
      <c r="AO165" s="2183"/>
      <c r="AP165" s="2206"/>
      <c r="AR165" s="78" t="s">
        <v>961</v>
      </c>
      <c r="AS165" s="1646" t="s">
        <v>1310</v>
      </c>
      <c r="AT165" s="1646"/>
      <c r="AU165" s="2183" t="s">
        <v>1309</v>
      </c>
      <c r="AV165" s="2183"/>
      <c r="AW165" s="2206"/>
      <c r="AY165" s="212" t="s">
        <v>962</v>
      </c>
      <c r="AZ165" s="1646" t="s">
        <v>1310</v>
      </c>
      <c r="BA165" s="1646"/>
      <c r="BB165" s="2183" t="s">
        <v>1309</v>
      </c>
      <c r="BC165" s="2183"/>
      <c r="BD165" s="2206"/>
      <c r="BF165" s="238" t="s">
        <v>963</v>
      </c>
      <c r="BG165" s="1646" t="s">
        <v>1310</v>
      </c>
      <c r="BH165" s="1646"/>
      <c r="BI165" s="2183" t="s">
        <v>1309</v>
      </c>
      <c r="BJ165" s="2183"/>
      <c r="BK165" s="2206"/>
      <c r="BM165" s="238" t="s">
        <v>964</v>
      </c>
      <c r="BN165" s="1646" t="s">
        <v>1310</v>
      </c>
      <c r="BO165" s="1646"/>
      <c r="BP165" s="2183" t="s">
        <v>1309</v>
      </c>
      <c r="BQ165" s="2183"/>
      <c r="BR165" s="2206"/>
    </row>
    <row r="166" spans="9:70" ht="15" thickBot="1">
      <c r="I166" s="69"/>
      <c r="J166" s="69"/>
      <c r="K166" s="69"/>
      <c r="L166" s="69"/>
      <c r="M166" s="69"/>
      <c r="N166" s="69"/>
    </row>
    <row r="167" spans="9:70" ht="15" thickBot="1">
      <c r="AD167" s="351" t="s">
        <v>177</v>
      </c>
      <c r="AE167" s="2207" t="s">
        <v>1311</v>
      </c>
      <c r="AF167" s="2208"/>
      <c r="AG167" s="1669" t="s">
        <v>1294</v>
      </c>
      <c r="AH167" s="2208"/>
      <c r="AI167" s="2209"/>
      <c r="AK167" s="351" t="s">
        <v>177</v>
      </c>
      <c r="AL167" s="2207" t="s">
        <v>1311</v>
      </c>
      <c r="AM167" s="2208"/>
      <c r="AN167" s="1669" t="s">
        <v>1296</v>
      </c>
      <c r="AO167" s="2208"/>
      <c r="AP167" s="2209"/>
      <c r="AR167" s="351" t="s">
        <v>177</v>
      </c>
      <c r="AS167" s="2207" t="s">
        <v>1312</v>
      </c>
      <c r="AT167" s="2208"/>
      <c r="AU167" s="1669" t="s">
        <v>1298</v>
      </c>
      <c r="AV167" s="2208"/>
      <c r="AW167" s="2209"/>
      <c r="AY167" s="351" t="s">
        <v>177</v>
      </c>
      <c r="AZ167" s="2207" t="s">
        <v>1313</v>
      </c>
      <c r="BA167" s="2208"/>
      <c r="BB167" s="1669" t="s">
        <v>1300</v>
      </c>
      <c r="BC167" s="2208"/>
      <c r="BD167" s="2209"/>
      <c r="BF167" s="351" t="s">
        <v>177</v>
      </c>
      <c r="BG167" s="2207" t="s">
        <v>1314</v>
      </c>
      <c r="BH167" s="2208"/>
      <c r="BI167" s="1669" t="s">
        <v>1302</v>
      </c>
      <c r="BJ167" s="2208"/>
      <c r="BK167" s="2209"/>
      <c r="BM167" s="351" t="s">
        <v>177</v>
      </c>
      <c r="BN167" s="2207" t="s">
        <v>1315</v>
      </c>
      <c r="BO167" s="2208"/>
      <c r="BP167" s="1669" t="s">
        <v>1304</v>
      </c>
      <c r="BQ167" s="2208"/>
      <c r="BR167" s="2209"/>
    </row>
    <row r="168" spans="9:70">
      <c r="AD168" s="207" t="s">
        <v>927</v>
      </c>
      <c r="AE168" s="1644" t="s">
        <v>1316</v>
      </c>
      <c r="AF168" s="1644"/>
      <c r="AG168" s="352" t="s">
        <v>682</v>
      </c>
      <c r="AH168" s="265">
        <f>-AG104</f>
        <v>0</v>
      </c>
      <c r="AI168" s="241" t="s">
        <v>257</v>
      </c>
      <c r="AK168" s="207" t="s">
        <v>351</v>
      </c>
      <c r="AL168" s="1644" t="s">
        <v>1316</v>
      </c>
      <c r="AM168" s="1644"/>
      <c r="AN168" s="352" t="s">
        <v>682</v>
      </c>
      <c r="AO168" s="265">
        <f>AG104-AN104</f>
        <v>0</v>
      </c>
      <c r="AP168" s="241" t="s">
        <v>257</v>
      </c>
      <c r="AR168" s="207" t="s">
        <v>928</v>
      </c>
      <c r="AS168" s="1644" t="s">
        <v>1316</v>
      </c>
      <c r="AT168" s="1644"/>
      <c r="AU168" s="352" t="s">
        <v>682</v>
      </c>
      <c r="AV168" s="285">
        <f>AN104-AU104</f>
        <v>0</v>
      </c>
      <c r="AW168" s="241" t="s">
        <v>257</v>
      </c>
      <c r="AY168" s="207" t="s">
        <v>929</v>
      </c>
      <c r="AZ168" s="1644" t="s">
        <v>1316</v>
      </c>
      <c r="BA168" s="1644"/>
      <c r="BB168" s="352" t="s">
        <v>682</v>
      </c>
      <c r="BC168" s="265">
        <f>AU104-BB104</f>
        <v>0</v>
      </c>
      <c r="BD168" s="241" t="s">
        <v>257</v>
      </c>
      <c r="BF168" s="207" t="s">
        <v>930</v>
      </c>
      <c r="BG168" s="1644" t="s">
        <v>1316</v>
      </c>
      <c r="BH168" s="1644"/>
      <c r="BI168" s="352" t="s">
        <v>682</v>
      </c>
      <c r="BJ168" s="265">
        <f>BB104-BI104</f>
        <v>0</v>
      </c>
      <c r="BK168" s="241" t="s">
        <v>257</v>
      </c>
      <c r="BM168" s="207" t="s">
        <v>931</v>
      </c>
      <c r="BN168" s="1644" t="s">
        <v>1316</v>
      </c>
      <c r="BO168" s="1644"/>
      <c r="BP168" s="352" t="s">
        <v>682</v>
      </c>
      <c r="BQ168" s="260">
        <f>BI104-BP104</f>
        <v>0</v>
      </c>
      <c r="BR168" s="241" t="s">
        <v>257</v>
      </c>
    </row>
    <row r="169" spans="9:70">
      <c r="AD169" s="78" t="s">
        <v>934</v>
      </c>
      <c r="AE169" s="1628" t="s">
        <v>1306</v>
      </c>
      <c r="AF169" s="1628"/>
      <c r="AG169" s="354" t="s">
        <v>684</v>
      </c>
      <c r="AH169" s="356">
        <f>-AH98</f>
        <v>0</v>
      </c>
      <c r="AI169" s="353" t="s">
        <v>302</v>
      </c>
      <c r="AK169" s="81" t="s">
        <v>358</v>
      </c>
      <c r="AL169" s="1628" t="s">
        <v>1306</v>
      </c>
      <c r="AM169" s="1628"/>
      <c r="AN169" s="354" t="s">
        <v>684</v>
      </c>
      <c r="AO169" s="356">
        <f>AH98-AO98</f>
        <v>0</v>
      </c>
      <c r="AP169" s="353" t="s">
        <v>302</v>
      </c>
      <c r="AR169" s="78" t="s">
        <v>935</v>
      </c>
      <c r="AS169" s="1628" t="s">
        <v>1306</v>
      </c>
      <c r="AT169" s="1628"/>
      <c r="AU169" s="354" t="s">
        <v>684</v>
      </c>
      <c r="AV169" s="356">
        <f>AO98-AV98</f>
        <v>0</v>
      </c>
      <c r="AW169" s="353" t="s">
        <v>302</v>
      </c>
      <c r="AY169" s="81" t="s">
        <v>936</v>
      </c>
      <c r="AZ169" s="1628" t="s">
        <v>1306</v>
      </c>
      <c r="BA169" s="1628"/>
      <c r="BB169" s="354" t="s">
        <v>684</v>
      </c>
      <c r="BC169" s="356">
        <f>AV98-BC98</f>
        <v>0</v>
      </c>
      <c r="BD169" s="353" t="s">
        <v>302</v>
      </c>
      <c r="BF169" s="78" t="s">
        <v>937</v>
      </c>
      <c r="BG169" s="1628" t="s">
        <v>1306</v>
      </c>
      <c r="BH169" s="1628"/>
      <c r="BI169" s="354" t="s">
        <v>684</v>
      </c>
      <c r="BJ169" s="356">
        <f>BC98-BJ98</f>
        <v>0</v>
      </c>
      <c r="BK169" s="353" t="s">
        <v>302</v>
      </c>
      <c r="BM169" s="81" t="s">
        <v>938</v>
      </c>
      <c r="BN169" s="1628" t="s">
        <v>1306</v>
      </c>
      <c r="BO169" s="1628"/>
      <c r="BP169" s="354" t="s">
        <v>684</v>
      </c>
      <c r="BQ169" s="317">
        <f>BJ98-BQ98</f>
        <v>0</v>
      </c>
      <c r="BR169" s="353" t="s">
        <v>302</v>
      </c>
    </row>
    <row r="170" spans="9:70">
      <c r="AD170" s="210" t="s">
        <v>941</v>
      </c>
      <c r="AE170" s="1648" t="s">
        <v>1307</v>
      </c>
      <c r="AF170" s="1648"/>
      <c r="AG170" s="355" t="s">
        <v>686</v>
      </c>
      <c r="AH170" s="319">
        <f>-AH104</f>
        <v>0</v>
      </c>
      <c r="AI170" s="243" t="s">
        <v>302</v>
      </c>
      <c r="AK170" s="210" t="s">
        <v>361</v>
      </c>
      <c r="AL170" s="1648" t="s">
        <v>1307</v>
      </c>
      <c r="AM170" s="1648"/>
      <c r="AN170" s="355" t="s">
        <v>686</v>
      </c>
      <c r="AO170" s="319">
        <f>AH104-AO104</f>
        <v>0</v>
      </c>
      <c r="AP170" s="243" t="s">
        <v>302</v>
      </c>
      <c r="AR170" s="210" t="s">
        <v>942</v>
      </c>
      <c r="AS170" s="1648" t="s">
        <v>1307</v>
      </c>
      <c r="AT170" s="1648"/>
      <c r="AU170" s="355" t="s">
        <v>686</v>
      </c>
      <c r="AV170" s="350">
        <f>AO104-AV104</f>
        <v>0</v>
      </c>
      <c r="AW170" s="243" t="s">
        <v>302</v>
      </c>
      <c r="AY170" s="210" t="s">
        <v>943</v>
      </c>
      <c r="AZ170" s="1648" t="s">
        <v>1307</v>
      </c>
      <c r="BA170" s="1648"/>
      <c r="BB170" s="355" t="s">
        <v>686</v>
      </c>
      <c r="BC170" s="319">
        <f>AV104-BC104</f>
        <v>0</v>
      </c>
      <c r="BD170" s="243" t="s">
        <v>302</v>
      </c>
      <c r="BF170" s="210" t="s">
        <v>944</v>
      </c>
      <c r="BG170" s="1648" t="s">
        <v>1307</v>
      </c>
      <c r="BH170" s="1648"/>
      <c r="BI170" s="355" t="s">
        <v>686</v>
      </c>
      <c r="BJ170" s="319">
        <f>BC104-BJ104</f>
        <v>0</v>
      </c>
      <c r="BK170" s="243" t="s">
        <v>302</v>
      </c>
      <c r="BM170" s="210" t="s">
        <v>945</v>
      </c>
      <c r="BN170" s="1648" t="s">
        <v>1307</v>
      </c>
      <c r="BO170" s="1648"/>
      <c r="BP170" s="355" t="s">
        <v>686</v>
      </c>
      <c r="BQ170" s="82">
        <f>BJ104-BQ104</f>
        <v>0</v>
      </c>
      <c r="BR170" s="243" t="s">
        <v>302</v>
      </c>
    </row>
    <row r="171" spans="9:70">
      <c r="AD171" s="78" t="s">
        <v>296</v>
      </c>
      <c r="AE171" s="1648" t="s">
        <v>1308</v>
      </c>
      <c r="AF171" s="1648"/>
      <c r="AG171" s="2186" t="s">
        <v>1309</v>
      </c>
      <c r="AH171" s="2187"/>
      <c r="AI171" s="2188"/>
      <c r="AK171" s="78" t="s">
        <v>951</v>
      </c>
      <c r="AL171" s="1648" t="s">
        <v>1308</v>
      </c>
      <c r="AM171" s="1648"/>
      <c r="AN171" s="2186" t="s">
        <v>1309</v>
      </c>
      <c r="AO171" s="2187"/>
      <c r="AP171" s="2188"/>
      <c r="AR171" s="78" t="s">
        <v>952</v>
      </c>
      <c r="AS171" s="1648" t="s">
        <v>1308</v>
      </c>
      <c r="AT171" s="1648"/>
      <c r="AU171" s="2186" t="s">
        <v>1309</v>
      </c>
      <c r="AV171" s="2187"/>
      <c r="AW171" s="2188"/>
      <c r="AY171" s="78" t="s">
        <v>953</v>
      </c>
      <c r="AZ171" s="1648" t="s">
        <v>1308</v>
      </c>
      <c r="BA171" s="1648"/>
      <c r="BB171" s="2186" t="s">
        <v>1309</v>
      </c>
      <c r="BC171" s="2187"/>
      <c r="BD171" s="2188"/>
      <c r="BF171" s="81" t="s">
        <v>954</v>
      </c>
      <c r="BG171" s="1648" t="s">
        <v>1308</v>
      </c>
      <c r="BH171" s="1648"/>
      <c r="BI171" s="2186" t="s">
        <v>1309</v>
      </c>
      <c r="BJ171" s="2187"/>
      <c r="BK171" s="2188"/>
      <c r="BM171" s="78" t="s">
        <v>955</v>
      </c>
      <c r="BN171" s="1648" t="s">
        <v>1308</v>
      </c>
      <c r="BO171" s="1648"/>
      <c r="BP171" s="2186" t="s">
        <v>1309</v>
      </c>
      <c r="BQ171" s="2187"/>
      <c r="BR171" s="2188"/>
    </row>
    <row r="172" spans="9:70" ht="15" thickBot="1">
      <c r="AD172" s="238" t="s">
        <v>312</v>
      </c>
      <c r="AE172" s="1646" t="s">
        <v>1310</v>
      </c>
      <c r="AF172" s="1646"/>
      <c r="AG172" s="2183" t="s">
        <v>1309</v>
      </c>
      <c r="AH172" s="2203"/>
      <c r="AI172" s="2204"/>
      <c r="AK172" s="212" t="s">
        <v>960</v>
      </c>
      <c r="AL172" s="1646" t="s">
        <v>1310</v>
      </c>
      <c r="AM172" s="1646"/>
      <c r="AN172" s="2183" t="s">
        <v>1309</v>
      </c>
      <c r="AO172" s="2203"/>
      <c r="AP172" s="2204"/>
      <c r="AR172" s="238" t="s">
        <v>961</v>
      </c>
      <c r="AS172" s="1646" t="s">
        <v>1310</v>
      </c>
      <c r="AT172" s="1646"/>
      <c r="AU172" s="2183" t="s">
        <v>1309</v>
      </c>
      <c r="AV172" s="2203"/>
      <c r="AW172" s="2204"/>
      <c r="AY172" s="212" t="s">
        <v>962</v>
      </c>
      <c r="AZ172" s="1646" t="s">
        <v>1310</v>
      </c>
      <c r="BA172" s="1646"/>
      <c r="BB172" s="2183" t="s">
        <v>1309</v>
      </c>
      <c r="BC172" s="2203"/>
      <c r="BD172" s="2204"/>
      <c r="BF172" s="238" t="s">
        <v>963</v>
      </c>
      <c r="BG172" s="1646" t="s">
        <v>1310</v>
      </c>
      <c r="BH172" s="1646"/>
      <c r="BI172" s="2183" t="s">
        <v>1309</v>
      </c>
      <c r="BJ172" s="2203"/>
      <c r="BK172" s="2204"/>
      <c r="BM172" s="238" t="s">
        <v>964</v>
      </c>
      <c r="BN172" s="1646" t="s">
        <v>1310</v>
      </c>
      <c r="BO172" s="1646"/>
      <c r="BP172" s="2183" t="s">
        <v>1309</v>
      </c>
      <c r="BQ172" s="2203"/>
      <c r="BR172" s="2204"/>
    </row>
  </sheetData>
  <mergeCells count="929">
    <mergeCell ref="BM46:BM47"/>
    <mergeCell ref="BN46:BN47"/>
    <mergeCell ref="BO46:BO47"/>
    <mergeCell ref="AY148:AY149"/>
    <mergeCell ref="AZ148:AZ149"/>
    <mergeCell ref="BF148:BF149"/>
    <mergeCell ref="BG148:BG149"/>
    <mergeCell ref="BM148:BM149"/>
    <mergeCell ref="BN148:BN149"/>
    <mergeCell ref="BF96:BF97"/>
    <mergeCell ref="BG96:BG97"/>
    <mergeCell ref="BH96:BH97"/>
    <mergeCell ref="BM96:BM97"/>
    <mergeCell ref="BN96:BN97"/>
    <mergeCell ref="BO96:BO97"/>
    <mergeCell ref="BH114:BK114"/>
    <mergeCell ref="BH115:BK115"/>
    <mergeCell ref="BH116:BK116"/>
    <mergeCell ref="BH117:BK117"/>
    <mergeCell ref="BH88:BK88"/>
    <mergeCell ref="BH89:BK89"/>
    <mergeCell ref="BH90:BI90"/>
    <mergeCell ref="AY46:AY47"/>
    <mergeCell ref="AZ46:AZ47"/>
    <mergeCell ref="BF46:BF47"/>
    <mergeCell ref="P46:P47"/>
    <mergeCell ref="Q46:Q47"/>
    <mergeCell ref="R46:R47"/>
    <mergeCell ref="W46:W47"/>
    <mergeCell ref="X46:X47"/>
    <mergeCell ref="AD46:AD47"/>
    <mergeCell ref="AE46:AE47"/>
    <mergeCell ref="AF46:AF47"/>
    <mergeCell ref="AK46:AK47"/>
    <mergeCell ref="BC46:BD46"/>
    <mergeCell ref="AD148:AD149"/>
    <mergeCell ref="AE148:AE149"/>
    <mergeCell ref="AK148:AK149"/>
    <mergeCell ref="AL148:AL149"/>
    <mergeCell ref="AR148:AR149"/>
    <mergeCell ref="AL46:AL47"/>
    <mergeCell ref="AM46:AM47"/>
    <mergeCell ref="AR46:AR47"/>
    <mergeCell ref="AS46:AS47"/>
    <mergeCell ref="AS107:AS108"/>
    <mergeCell ref="AK96:AK97"/>
    <mergeCell ref="AL96:AL97"/>
    <mergeCell ref="AM96:AM97"/>
    <mergeCell ref="AR96:AR97"/>
    <mergeCell ref="AM118:AP118"/>
    <mergeCell ref="AM119:AP119"/>
    <mergeCell ref="AM120:AP120"/>
    <mergeCell ref="AM121:AP121"/>
    <mergeCell ref="AO137:AP137"/>
    <mergeCell ref="AM88:AP88"/>
    <mergeCell ref="AM89:AP89"/>
    <mergeCell ref="AM90:AN90"/>
    <mergeCell ref="AM91:AN91"/>
    <mergeCell ref="AF118:AI118"/>
    <mergeCell ref="AS96:AS97"/>
    <mergeCell ref="AZ96:AZ97"/>
    <mergeCell ref="P107:P108"/>
    <mergeCell ref="Q107:Q108"/>
    <mergeCell ref="W107:W108"/>
    <mergeCell ref="X107:X108"/>
    <mergeCell ref="AD107:AD108"/>
    <mergeCell ref="AE107:AE108"/>
    <mergeCell ref="AK107:AK108"/>
    <mergeCell ref="AL107:AL108"/>
    <mergeCell ref="AR107:AR108"/>
    <mergeCell ref="AY107:AY108"/>
    <mergeCell ref="AY96:AY97"/>
    <mergeCell ref="AZ107:AZ108"/>
    <mergeCell ref="BF107:BF108"/>
    <mergeCell ref="BG107:BG108"/>
    <mergeCell ref="BM107:BM108"/>
    <mergeCell ref="BN107:BN108"/>
    <mergeCell ref="AS71:AS72"/>
    <mergeCell ref="AY71:AY72"/>
    <mergeCell ref="AZ71:AZ72"/>
    <mergeCell ref="BF71:BF72"/>
    <mergeCell ref="BG71:BG72"/>
    <mergeCell ref="BM71:BM72"/>
    <mergeCell ref="BN71:BN72"/>
    <mergeCell ref="BH92:BI92"/>
    <mergeCell ref="BH93:BI93"/>
    <mergeCell ref="BH94:BI94"/>
    <mergeCell ref="BH95:BK95"/>
    <mergeCell ref="BJ96:BK96"/>
    <mergeCell ref="BH83:BK83"/>
    <mergeCell ref="BH84:BK84"/>
    <mergeCell ref="BH85:BK85"/>
    <mergeCell ref="BH86:BK86"/>
    <mergeCell ref="BH87:BK87"/>
    <mergeCell ref="BA87:BD87"/>
    <mergeCell ref="BA88:BD88"/>
    <mergeCell ref="BA89:BD89"/>
    <mergeCell ref="AR71:AR72"/>
    <mergeCell ref="Q96:Q97"/>
    <mergeCell ref="R96:R97"/>
    <mergeCell ref="W96:W97"/>
    <mergeCell ref="X96:X97"/>
    <mergeCell ref="Y96:Y97"/>
    <mergeCell ref="AD96:AD97"/>
    <mergeCell ref="AE96:AE97"/>
    <mergeCell ref="AF96:AF97"/>
    <mergeCell ref="AM92:AN92"/>
    <mergeCell ref="AM93:AN93"/>
    <mergeCell ref="AM83:AP83"/>
    <mergeCell ref="AM84:AP84"/>
    <mergeCell ref="AM85:AP85"/>
    <mergeCell ref="AM86:AP86"/>
    <mergeCell ref="AM87:AP87"/>
    <mergeCell ref="P71:P72"/>
    <mergeCell ref="Q71:Q72"/>
    <mergeCell ref="W71:W72"/>
    <mergeCell ref="X71:X72"/>
    <mergeCell ref="AD71:AD72"/>
    <mergeCell ref="AE71:AE72"/>
    <mergeCell ref="AK71:AK72"/>
    <mergeCell ref="AL71:AL72"/>
    <mergeCell ref="C107:C108"/>
    <mergeCell ref="AF88:AI88"/>
    <mergeCell ref="AF89:AI89"/>
    <mergeCell ref="AF90:AG90"/>
    <mergeCell ref="AF91:AG91"/>
    <mergeCell ref="D88:G88"/>
    <mergeCell ref="K89:N89"/>
    <mergeCell ref="K90:L90"/>
    <mergeCell ref="K91:L91"/>
    <mergeCell ref="K92:L92"/>
    <mergeCell ref="K93:L93"/>
    <mergeCell ref="K94:L94"/>
    <mergeCell ref="Y87:AB87"/>
    <mergeCell ref="Y88:AB88"/>
    <mergeCell ref="K95:N95"/>
    <mergeCell ref="B148:B149"/>
    <mergeCell ref="C148:C149"/>
    <mergeCell ref="I71:I72"/>
    <mergeCell ref="J71:J72"/>
    <mergeCell ref="I96:I97"/>
    <mergeCell ref="J96:J97"/>
    <mergeCell ref="K96:K97"/>
    <mergeCell ref="I107:I108"/>
    <mergeCell ref="J107:J108"/>
    <mergeCell ref="I148:I149"/>
    <mergeCell ref="J148:J149"/>
    <mergeCell ref="D119:G119"/>
    <mergeCell ref="F96:G96"/>
    <mergeCell ref="D114:G114"/>
    <mergeCell ref="D92:E92"/>
    <mergeCell ref="D93:E93"/>
    <mergeCell ref="F137:G137"/>
    <mergeCell ref="D116:G116"/>
    <mergeCell ref="D82:G82"/>
    <mergeCell ref="D83:G83"/>
    <mergeCell ref="D84:G84"/>
    <mergeCell ref="D85:G85"/>
    <mergeCell ref="B107:B108"/>
    <mergeCell ref="D87:G87"/>
    <mergeCell ref="I46:I47"/>
    <mergeCell ref="J46:J47"/>
    <mergeCell ref="K46:K47"/>
    <mergeCell ref="B96:B97"/>
    <mergeCell ref="C96:C97"/>
    <mergeCell ref="D96:D97"/>
    <mergeCell ref="BG172:BH172"/>
    <mergeCell ref="BI172:BK172"/>
    <mergeCell ref="BG162:BH162"/>
    <mergeCell ref="BG163:BH163"/>
    <mergeCell ref="BG164:BH164"/>
    <mergeCell ref="BI164:BK164"/>
    <mergeCell ref="BG165:BH165"/>
    <mergeCell ref="BI165:BK165"/>
    <mergeCell ref="BG167:BH167"/>
    <mergeCell ref="BI167:BK167"/>
    <mergeCell ref="BG168:BH168"/>
    <mergeCell ref="BG158:BH158"/>
    <mergeCell ref="BG159:BH159"/>
    <mergeCell ref="BG160:BH160"/>
    <mergeCell ref="BI160:BK160"/>
    <mergeCell ref="BG161:BH161"/>
    <mergeCell ref="BG169:BH169"/>
    <mergeCell ref="P96:P97"/>
    <mergeCell ref="BG170:BH170"/>
    <mergeCell ref="BG171:BH171"/>
    <mergeCell ref="BI171:BK171"/>
    <mergeCell ref="BH118:BK118"/>
    <mergeCell ref="BH119:BK119"/>
    <mergeCell ref="BH120:BK120"/>
    <mergeCell ref="BH121:BK121"/>
    <mergeCell ref="BJ137:BK137"/>
    <mergeCell ref="BG155:BH155"/>
    <mergeCell ref="BI155:BK155"/>
    <mergeCell ref="BG156:BH156"/>
    <mergeCell ref="BG157:BH157"/>
    <mergeCell ref="AZ165:BA165"/>
    <mergeCell ref="BB165:BD165"/>
    <mergeCell ref="AZ167:BA167"/>
    <mergeCell ref="BB167:BD167"/>
    <mergeCell ref="AZ168:BA168"/>
    <mergeCell ref="AZ169:BA169"/>
    <mergeCell ref="AZ170:BA170"/>
    <mergeCell ref="AZ171:BA171"/>
    <mergeCell ref="BB171:BD171"/>
    <mergeCell ref="BA93:BB93"/>
    <mergeCell ref="BA94:BB94"/>
    <mergeCell ref="BA95:BD95"/>
    <mergeCell ref="BC96:BD96"/>
    <mergeCell ref="BA114:BD114"/>
    <mergeCell ref="BA115:BD115"/>
    <mergeCell ref="BA116:BD116"/>
    <mergeCell ref="BA117:BD117"/>
    <mergeCell ref="BA96:BA97"/>
    <mergeCell ref="BH91:BI91"/>
    <mergeCell ref="BH37:BI37"/>
    <mergeCell ref="BH38:BI38"/>
    <mergeCell ref="BH39:BI39"/>
    <mergeCell ref="BH41:BI41"/>
    <mergeCell ref="BH42:BI42"/>
    <mergeCell ref="BH43:BI43"/>
    <mergeCell ref="BH44:BI44"/>
    <mergeCell ref="BA92:BB92"/>
    <mergeCell ref="BA83:BD83"/>
    <mergeCell ref="BA84:BD84"/>
    <mergeCell ref="BA85:BD85"/>
    <mergeCell ref="BA86:BD86"/>
    <mergeCell ref="BG46:BG47"/>
    <mergeCell ref="BH46:BH47"/>
    <mergeCell ref="BA90:BB90"/>
    <mergeCell ref="BA91:BB91"/>
    <mergeCell ref="BA37:BB37"/>
    <mergeCell ref="BA38:BB38"/>
    <mergeCell ref="BA39:BB39"/>
    <mergeCell ref="BA41:BB41"/>
    <mergeCell ref="BA42:BB42"/>
    <mergeCell ref="BA43:BB43"/>
    <mergeCell ref="BA44:BB44"/>
    <mergeCell ref="BJ46:BK46"/>
    <mergeCell ref="BH82:BK82"/>
    <mergeCell ref="BH27:BK27"/>
    <mergeCell ref="BH28:BK28"/>
    <mergeCell ref="BH29:BK29"/>
    <mergeCell ref="BH30:BK30"/>
    <mergeCell ref="BH32:BI32"/>
    <mergeCell ref="BH33:BI33"/>
    <mergeCell ref="BH34:BI34"/>
    <mergeCell ref="BH35:BI35"/>
    <mergeCell ref="BH36:BI36"/>
    <mergeCell ref="AZ172:BA172"/>
    <mergeCell ref="BB172:BD172"/>
    <mergeCell ref="BF2:BK2"/>
    <mergeCell ref="BF4:BK4"/>
    <mergeCell ref="BF5:BK5"/>
    <mergeCell ref="BF6:BK6"/>
    <mergeCell ref="BF7:BK7"/>
    <mergeCell ref="BF8:BK8"/>
    <mergeCell ref="BF9:BK9"/>
    <mergeCell ref="BF10:BK10"/>
    <mergeCell ref="BF11:BK11"/>
    <mergeCell ref="BH13:BK13"/>
    <mergeCell ref="BH14:BK14"/>
    <mergeCell ref="BH15:BK15"/>
    <mergeCell ref="BH16:BK16"/>
    <mergeCell ref="BH17:BK17"/>
    <mergeCell ref="BH18:BK18"/>
    <mergeCell ref="BH19:BK19"/>
    <mergeCell ref="BH20:BK20"/>
    <mergeCell ref="BH21:BK21"/>
    <mergeCell ref="BH22:BK22"/>
    <mergeCell ref="BH24:BK24"/>
    <mergeCell ref="BH25:BK25"/>
    <mergeCell ref="BH26:BK26"/>
    <mergeCell ref="AZ160:BA160"/>
    <mergeCell ref="BB160:BD160"/>
    <mergeCell ref="AZ161:BA161"/>
    <mergeCell ref="AZ162:BA162"/>
    <mergeCell ref="AZ163:BA163"/>
    <mergeCell ref="AZ164:BA164"/>
    <mergeCell ref="BB164:BD164"/>
    <mergeCell ref="BA118:BD118"/>
    <mergeCell ref="BA119:BD119"/>
    <mergeCell ref="BA120:BD120"/>
    <mergeCell ref="BA121:BD121"/>
    <mergeCell ref="BC137:BD137"/>
    <mergeCell ref="AZ155:BA155"/>
    <mergeCell ref="BB155:BD155"/>
    <mergeCell ref="AZ156:BA156"/>
    <mergeCell ref="AZ157:BA157"/>
    <mergeCell ref="AZ158:BA158"/>
    <mergeCell ref="AZ159:BA159"/>
    <mergeCell ref="BA82:BD82"/>
    <mergeCell ref="BA27:BD27"/>
    <mergeCell ref="BA28:BD28"/>
    <mergeCell ref="BA29:BD29"/>
    <mergeCell ref="BA30:BD30"/>
    <mergeCell ref="BA32:BB32"/>
    <mergeCell ref="BA33:BB33"/>
    <mergeCell ref="BA34:BB34"/>
    <mergeCell ref="BA35:BB35"/>
    <mergeCell ref="BA36:BB36"/>
    <mergeCell ref="BA46:BA47"/>
    <mergeCell ref="AS172:AT172"/>
    <mergeCell ref="AU172:AW172"/>
    <mergeCell ref="AY2:BD2"/>
    <mergeCell ref="AY4:BD4"/>
    <mergeCell ref="AY5:BD5"/>
    <mergeCell ref="AY6:BD6"/>
    <mergeCell ref="AY7:BD7"/>
    <mergeCell ref="AY8:BD8"/>
    <mergeCell ref="AY9:BD9"/>
    <mergeCell ref="AY10:BD10"/>
    <mergeCell ref="AY11:BD11"/>
    <mergeCell ref="BA13:BD13"/>
    <mergeCell ref="BA14:BD14"/>
    <mergeCell ref="BA15:BD15"/>
    <mergeCell ref="BA16:BD16"/>
    <mergeCell ref="BA17:BD17"/>
    <mergeCell ref="BA18:BD18"/>
    <mergeCell ref="BA19:BD19"/>
    <mergeCell ref="BA20:BD20"/>
    <mergeCell ref="BA21:BD21"/>
    <mergeCell ref="BA22:BD22"/>
    <mergeCell ref="BA24:BD24"/>
    <mergeCell ref="BA25:BD25"/>
    <mergeCell ref="BA26:BD26"/>
    <mergeCell ref="AS165:AT165"/>
    <mergeCell ref="AU165:AW165"/>
    <mergeCell ref="AS167:AT167"/>
    <mergeCell ref="AU167:AW167"/>
    <mergeCell ref="AS168:AT168"/>
    <mergeCell ref="AS169:AT169"/>
    <mergeCell ref="AS170:AT170"/>
    <mergeCell ref="AS171:AT171"/>
    <mergeCell ref="AU171:AW171"/>
    <mergeCell ref="AS158:AT158"/>
    <mergeCell ref="AS159:AT159"/>
    <mergeCell ref="AS160:AT160"/>
    <mergeCell ref="AU160:AW160"/>
    <mergeCell ref="AS161:AT161"/>
    <mergeCell ref="AS162:AT162"/>
    <mergeCell ref="AS163:AT163"/>
    <mergeCell ref="AS164:AT164"/>
    <mergeCell ref="AU164:AW164"/>
    <mergeCell ref="AT118:AW118"/>
    <mergeCell ref="AT119:AW119"/>
    <mergeCell ref="AT120:AW120"/>
    <mergeCell ref="AT121:AW121"/>
    <mergeCell ref="AV137:AW137"/>
    <mergeCell ref="AS155:AT155"/>
    <mergeCell ref="AU155:AW155"/>
    <mergeCell ref="AS156:AT156"/>
    <mergeCell ref="AS157:AT157"/>
    <mergeCell ref="AS148:AS149"/>
    <mergeCell ref="AT114:AW114"/>
    <mergeCell ref="AT115:AW115"/>
    <mergeCell ref="AT116:AW116"/>
    <mergeCell ref="AT117:AW117"/>
    <mergeCell ref="AT83:AW83"/>
    <mergeCell ref="AT84:AW84"/>
    <mergeCell ref="AT85:AW85"/>
    <mergeCell ref="AT86:AW86"/>
    <mergeCell ref="AT87:AW87"/>
    <mergeCell ref="AT88:AW88"/>
    <mergeCell ref="AT89:AW89"/>
    <mergeCell ref="AT90:AU90"/>
    <mergeCell ref="AT91:AU91"/>
    <mergeCell ref="AT96:AT97"/>
    <mergeCell ref="AT92:AU92"/>
    <mergeCell ref="AT93:AU93"/>
    <mergeCell ref="AT94:AU94"/>
    <mergeCell ref="AT95:AW95"/>
    <mergeCell ref="AV96:AW96"/>
    <mergeCell ref="AT37:AU37"/>
    <mergeCell ref="AT38:AU38"/>
    <mergeCell ref="AT39:AU39"/>
    <mergeCell ref="AT41:AU41"/>
    <mergeCell ref="AT42:AU42"/>
    <mergeCell ref="AT43:AU43"/>
    <mergeCell ref="AT44:AU44"/>
    <mergeCell ref="AV46:AW46"/>
    <mergeCell ref="AT82:AW82"/>
    <mergeCell ref="AT46:AT47"/>
    <mergeCell ref="AT27:AW27"/>
    <mergeCell ref="AT28:AW28"/>
    <mergeCell ref="AT29:AW29"/>
    <mergeCell ref="AT30:AW30"/>
    <mergeCell ref="AT32:AU32"/>
    <mergeCell ref="AT33:AU33"/>
    <mergeCell ref="AT34:AU34"/>
    <mergeCell ref="AT35:AU35"/>
    <mergeCell ref="AT36:AU36"/>
    <mergeCell ref="AL172:AM172"/>
    <mergeCell ref="AN172:AP172"/>
    <mergeCell ref="AR2:AW2"/>
    <mergeCell ref="AR4:AW4"/>
    <mergeCell ref="AR5:AW5"/>
    <mergeCell ref="AR6:AW6"/>
    <mergeCell ref="AR7:AW7"/>
    <mergeCell ref="AR8:AW8"/>
    <mergeCell ref="AR9:AW9"/>
    <mergeCell ref="AR10:AW10"/>
    <mergeCell ref="AR11:AW11"/>
    <mergeCell ref="AT13:AW13"/>
    <mergeCell ref="AT14:AW14"/>
    <mergeCell ref="AT15:AW15"/>
    <mergeCell ref="AT16:AW16"/>
    <mergeCell ref="AT17:AW17"/>
    <mergeCell ref="AT18:AW18"/>
    <mergeCell ref="AT19:AW19"/>
    <mergeCell ref="AT20:AW20"/>
    <mergeCell ref="AT21:AW21"/>
    <mergeCell ref="AT22:AW22"/>
    <mergeCell ref="AT24:AW24"/>
    <mergeCell ref="AT25:AW25"/>
    <mergeCell ref="AT26:AW26"/>
    <mergeCell ref="AL165:AM165"/>
    <mergeCell ref="AN165:AP165"/>
    <mergeCell ref="AL167:AM167"/>
    <mergeCell ref="AN167:AP167"/>
    <mergeCell ref="AL168:AM168"/>
    <mergeCell ref="AL169:AM169"/>
    <mergeCell ref="AL170:AM170"/>
    <mergeCell ref="AL171:AM171"/>
    <mergeCell ref="AN171:AP171"/>
    <mergeCell ref="AL158:AM158"/>
    <mergeCell ref="AL159:AM159"/>
    <mergeCell ref="AL160:AM160"/>
    <mergeCell ref="AN160:AP160"/>
    <mergeCell ref="AL161:AM161"/>
    <mergeCell ref="AL162:AM162"/>
    <mergeCell ref="AL163:AM163"/>
    <mergeCell ref="AL164:AM164"/>
    <mergeCell ref="AN164:AP164"/>
    <mergeCell ref="AL155:AM155"/>
    <mergeCell ref="AN155:AP155"/>
    <mergeCell ref="AL156:AM156"/>
    <mergeCell ref="AL157:AM157"/>
    <mergeCell ref="AM94:AN94"/>
    <mergeCell ref="AM95:AP95"/>
    <mergeCell ref="AO96:AP96"/>
    <mergeCell ref="AM114:AP114"/>
    <mergeCell ref="AM115:AP115"/>
    <mergeCell ref="AM116:AP116"/>
    <mergeCell ref="AM117:AP117"/>
    <mergeCell ref="AM37:AN37"/>
    <mergeCell ref="AM38:AN38"/>
    <mergeCell ref="AM39:AN39"/>
    <mergeCell ref="AM41:AN41"/>
    <mergeCell ref="AM42:AN42"/>
    <mergeCell ref="AM43:AN43"/>
    <mergeCell ref="AM44:AN44"/>
    <mergeCell ref="AO46:AP46"/>
    <mergeCell ref="AM82:AP82"/>
    <mergeCell ref="AM27:AP27"/>
    <mergeCell ref="AM28:AP28"/>
    <mergeCell ref="AM29:AP29"/>
    <mergeCell ref="AM30:AP30"/>
    <mergeCell ref="AM32:AN32"/>
    <mergeCell ref="AM33:AN33"/>
    <mergeCell ref="AM34:AN34"/>
    <mergeCell ref="AM35:AN35"/>
    <mergeCell ref="AM36:AN36"/>
    <mergeCell ref="AE172:AF172"/>
    <mergeCell ref="AG172:AI172"/>
    <mergeCell ref="AK2:AP2"/>
    <mergeCell ref="AK4:AP4"/>
    <mergeCell ref="AK5:AP5"/>
    <mergeCell ref="AK6:AP6"/>
    <mergeCell ref="AK7:AP7"/>
    <mergeCell ref="AK8:AP8"/>
    <mergeCell ref="AK9:AP9"/>
    <mergeCell ref="AK10:AP10"/>
    <mergeCell ref="AK11:AP11"/>
    <mergeCell ref="AM13:AP13"/>
    <mergeCell ref="AM14:AP14"/>
    <mergeCell ref="AM15:AP15"/>
    <mergeCell ref="AM16:AP16"/>
    <mergeCell ref="AM17:AP17"/>
    <mergeCell ref="AM18:AP18"/>
    <mergeCell ref="AM19:AP19"/>
    <mergeCell ref="AM20:AP20"/>
    <mergeCell ref="AM21:AP21"/>
    <mergeCell ref="AM22:AP22"/>
    <mergeCell ref="AM24:AP24"/>
    <mergeCell ref="AM25:AP25"/>
    <mergeCell ref="AM26:AP26"/>
    <mergeCell ref="AE165:AF165"/>
    <mergeCell ref="AG165:AI165"/>
    <mergeCell ref="AE167:AF167"/>
    <mergeCell ref="AG167:AI167"/>
    <mergeCell ref="AE168:AF168"/>
    <mergeCell ref="AE169:AF169"/>
    <mergeCell ref="AE170:AF170"/>
    <mergeCell ref="AE171:AF171"/>
    <mergeCell ref="AG171:AI171"/>
    <mergeCell ref="AE158:AF158"/>
    <mergeCell ref="AE159:AF159"/>
    <mergeCell ref="AE160:AF160"/>
    <mergeCell ref="AG160:AI160"/>
    <mergeCell ref="AE161:AF161"/>
    <mergeCell ref="AE162:AF162"/>
    <mergeCell ref="AE163:AF163"/>
    <mergeCell ref="AE164:AF164"/>
    <mergeCell ref="AG164:AI164"/>
    <mergeCell ref="AE156:AF156"/>
    <mergeCell ref="AE157:AF157"/>
    <mergeCell ref="AF92:AG92"/>
    <mergeCell ref="AF93:AG93"/>
    <mergeCell ref="AF94:AG94"/>
    <mergeCell ref="AF95:AI95"/>
    <mergeCell ref="AH96:AI96"/>
    <mergeCell ref="AF114:AI114"/>
    <mergeCell ref="AF115:AI115"/>
    <mergeCell ref="AF116:AI116"/>
    <mergeCell ref="AF117:AI117"/>
    <mergeCell ref="AF119:AI119"/>
    <mergeCell ref="AF120:AI120"/>
    <mergeCell ref="AF121:AI121"/>
    <mergeCell ref="AH137:AI137"/>
    <mergeCell ref="AE155:AF155"/>
    <mergeCell ref="AG155:AI155"/>
    <mergeCell ref="AF43:AG43"/>
    <mergeCell ref="AF44:AG44"/>
    <mergeCell ref="AH46:AI46"/>
    <mergeCell ref="AF82:AI82"/>
    <mergeCell ref="AF83:AI83"/>
    <mergeCell ref="AF84:AI84"/>
    <mergeCell ref="AF85:AI85"/>
    <mergeCell ref="AF86:AI86"/>
    <mergeCell ref="AF87:AI87"/>
    <mergeCell ref="AF33:AG33"/>
    <mergeCell ref="AF34:AG34"/>
    <mergeCell ref="AF35:AG35"/>
    <mergeCell ref="AF36:AG36"/>
    <mergeCell ref="AF37:AG37"/>
    <mergeCell ref="AF38:AG38"/>
    <mergeCell ref="AF39:AG39"/>
    <mergeCell ref="AF41:AG41"/>
    <mergeCell ref="AF42:AG42"/>
    <mergeCell ref="AF22:AI22"/>
    <mergeCell ref="AF24:AI24"/>
    <mergeCell ref="AF25:AI25"/>
    <mergeCell ref="AF26:AI26"/>
    <mergeCell ref="AF27:AI27"/>
    <mergeCell ref="AF28:AI28"/>
    <mergeCell ref="AF29:AI29"/>
    <mergeCell ref="AF30:AI30"/>
    <mergeCell ref="AF32:AG32"/>
    <mergeCell ref="AF13:AI13"/>
    <mergeCell ref="AF14:AI14"/>
    <mergeCell ref="AF15:AI15"/>
    <mergeCell ref="AF16:AI16"/>
    <mergeCell ref="AF17:AI17"/>
    <mergeCell ref="AF18:AI18"/>
    <mergeCell ref="AF19:AI19"/>
    <mergeCell ref="AF20:AI20"/>
    <mergeCell ref="AF21:AI21"/>
    <mergeCell ref="AD2:AI2"/>
    <mergeCell ref="AD4:AI4"/>
    <mergeCell ref="AD5:AI5"/>
    <mergeCell ref="AD6:AI6"/>
    <mergeCell ref="AD7:AI7"/>
    <mergeCell ref="AD8:AI8"/>
    <mergeCell ref="AD9:AI9"/>
    <mergeCell ref="AD10:AI10"/>
    <mergeCell ref="AD11:AI11"/>
    <mergeCell ref="D26:G26"/>
    <mergeCell ref="D27:G27"/>
    <mergeCell ref="D28:G28"/>
    <mergeCell ref="D29:G29"/>
    <mergeCell ref="D32:E32"/>
    <mergeCell ref="K26:N26"/>
    <mergeCell ref="K27:N27"/>
    <mergeCell ref="K28:N28"/>
    <mergeCell ref="K35:L35"/>
    <mergeCell ref="K29:N29"/>
    <mergeCell ref="K30:N30"/>
    <mergeCell ref="B2:G2"/>
    <mergeCell ref="I2:N2"/>
    <mergeCell ref="I4:N4"/>
    <mergeCell ref="I5:N5"/>
    <mergeCell ref="I6:N6"/>
    <mergeCell ref="I10:N10"/>
    <mergeCell ref="I11:N11"/>
    <mergeCell ref="D15:G15"/>
    <mergeCell ref="D22:G22"/>
    <mergeCell ref="D20:G20"/>
    <mergeCell ref="K22:N22"/>
    <mergeCell ref="I9:N9"/>
    <mergeCell ref="I7:N7"/>
    <mergeCell ref="I8:N8"/>
    <mergeCell ref="Y34:Z34"/>
    <mergeCell ref="Y89:AB89"/>
    <mergeCell ref="Y90:Z90"/>
    <mergeCell ref="Y91:Z91"/>
    <mergeCell ref="Y92:Z92"/>
    <mergeCell ref="Y93:Z93"/>
    <mergeCell ref="Y94:Z94"/>
    <mergeCell ref="Y95:AB95"/>
    <mergeCell ref="AA96:AB96"/>
    <mergeCell ref="Y35:Z35"/>
    <mergeCell ref="Y36:Z36"/>
    <mergeCell ref="Y37:Z37"/>
    <mergeCell ref="Y38:Z38"/>
    <mergeCell ref="Y39:Z39"/>
    <mergeCell ref="Y41:Z41"/>
    <mergeCell ref="Y42:Z42"/>
    <mergeCell ref="Y43:Z43"/>
    <mergeCell ref="Y44:Z44"/>
    <mergeCell ref="AA46:AB46"/>
    <mergeCell ref="Y82:AB82"/>
    <mergeCell ref="Y83:AB83"/>
    <mergeCell ref="Y84:AB84"/>
    <mergeCell ref="Y85:AB85"/>
    <mergeCell ref="Y86:AB86"/>
    <mergeCell ref="Y22:AB22"/>
    <mergeCell ref="Y24:AB24"/>
    <mergeCell ref="Y25:AB25"/>
    <mergeCell ref="Y26:AB26"/>
    <mergeCell ref="Y27:AB27"/>
    <mergeCell ref="Y28:AB28"/>
    <mergeCell ref="Y29:AB29"/>
    <mergeCell ref="Y30:AB30"/>
    <mergeCell ref="Y32:Z32"/>
    <mergeCell ref="Y13:AB13"/>
    <mergeCell ref="Y14:AB14"/>
    <mergeCell ref="Y15:AB15"/>
    <mergeCell ref="Y16:AB16"/>
    <mergeCell ref="Y17:AB17"/>
    <mergeCell ref="Y18:AB18"/>
    <mergeCell ref="Y19:AB19"/>
    <mergeCell ref="Y20:AB20"/>
    <mergeCell ref="Y21:AB21"/>
    <mergeCell ref="W2:AB2"/>
    <mergeCell ref="W4:AB4"/>
    <mergeCell ref="W5:AB5"/>
    <mergeCell ref="W6:AB6"/>
    <mergeCell ref="W7:AB7"/>
    <mergeCell ref="W8:AB8"/>
    <mergeCell ref="W9:AB9"/>
    <mergeCell ref="W10:AB10"/>
    <mergeCell ref="W11:AB11"/>
    <mergeCell ref="K24:N24"/>
    <mergeCell ref="K25:N25"/>
    <mergeCell ref="F46:G46"/>
    <mergeCell ref="D13:G13"/>
    <mergeCell ref="D14:G14"/>
    <mergeCell ref="D16:G16"/>
    <mergeCell ref="D17:G17"/>
    <mergeCell ref="D18:G18"/>
    <mergeCell ref="D19:G19"/>
    <mergeCell ref="D21:G21"/>
    <mergeCell ref="D34:E34"/>
    <mergeCell ref="K39:L39"/>
    <mergeCell ref="K13:N13"/>
    <mergeCell ref="K14:N14"/>
    <mergeCell ref="K15:N15"/>
    <mergeCell ref="K16:N16"/>
    <mergeCell ref="K17:N17"/>
    <mergeCell ref="K18:N18"/>
    <mergeCell ref="K19:N19"/>
    <mergeCell ref="K20:N20"/>
    <mergeCell ref="K21:N21"/>
    <mergeCell ref="D24:G24"/>
    <mergeCell ref="D25:G25"/>
    <mergeCell ref="D30:G30"/>
    <mergeCell ref="D120:G120"/>
    <mergeCell ref="D121:G121"/>
    <mergeCell ref="D115:G115"/>
    <mergeCell ref="D35:E35"/>
    <mergeCell ref="D38:E38"/>
    <mergeCell ref="D41:E41"/>
    <mergeCell ref="D42:E42"/>
    <mergeCell ref="D43:E43"/>
    <mergeCell ref="D44:E44"/>
    <mergeCell ref="D90:E90"/>
    <mergeCell ref="D91:E91"/>
    <mergeCell ref="D117:G117"/>
    <mergeCell ref="D118:G118"/>
    <mergeCell ref="D36:E36"/>
    <mergeCell ref="D39:E39"/>
    <mergeCell ref="D37:E37"/>
    <mergeCell ref="D94:E94"/>
    <mergeCell ref="D46:D47"/>
    <mergeCell ref="D86:G86"/>
    <mergeCell ref="M46:N46"/>
    <mergeCell ref="K82:N82"/>
    <mergeCell ref="K83:N83"/>
    <mergeCell ref="K84:N84"/>
    <mergeCell ref="K85:N85"/>
    <mergeCell ref="K86:N86"/>
    <mergeCell ref="K87:N87"/>
    <mergeCell ref="K32:L32"/>
    <mergeCell ref="K36:L36"/>
    <mergeCell ref="K38:L38"/>
    <mergeCell ref="K41:L41"/>
    <mergeCell ref="K42:L42"/>
    <mergeCell ref="K43:L43"/>
    <mergeCell ref="K44:L44"/>
    <mergeCell ref="K34:L34"/>
    <mergeCell ref="K37:L37"/>
    <mergeCell ref="P2:U2"/>
    <mergeCell ref="P4:U4"/>
    <mergeCell ref="P5:U5"/>
    <mergeCell ref="P6:U6"/>
    <mergeCell ref="P10:U10"/>
    <mergeCell ref="P11:U11"/>
    <mergeCell ref="R13:U13"/>
    <mergeCell ref="R14:U14"/>
    <mergeCell ref="R15:U15"/>
    <mergeCell ref="P7:U7"/>
    <mergeCell ref="P9:U9"/>
    <mergeCell ref="P8:U8"/>
    <mergeCell ref="R26:U26"/>
    <mergeCell ref="R27:U27"/>
    <mergeCell ref="R28:U28"/>
    <mergeCell ref="R29:U29"/>
    <mergeCell ref="R30:U30"/>
    <mergeCell ref="R32:S32"/>
    <mergeCell ref="R36:S36"/>
    <mergeCell ref="R38:S38"/>
    <mergeCell ref="R16:U16"/>
    <mergeCell ref="R17:U17"/>
    <mergeCell ref="R18:U18"/>
    <mergeCell ref="R19:U19"/>
    <mergeCell ref="R20:U20"/>
    <mergeCell ref="R21:U21"/>
    <mergeCell ref="R22:U22"/>
    <mergeCell ref="R24:U24"/>
    <mergeCell ref="R25:U25"/>
    <mergeCell ref="R34:S34"/>
    <mergeCell ref="R35:S35"/>
    <mergeCell ref="R37:S37"/>
    <mergeCell ref="Q164:R164"/>
    <mergeCell ref="S164:U164"/>
    <mergeCell ref="Q165:R165"/>
    <mergeCell ref="S165:U165"/>
    <mergeCell ref="R118:U118"/>
    <mergeCell ref="R119:U119"/>
    <mergeCell ref="R120:U120"/>
    <mergeCell ref="Q148:Q149"/>
    <mergeCell ref="J161:K161"/>
    <mergeCell ref="Q161:R161"/>
    <mergeCell ref="R121:U121"/>
    <mergeCell ref="T137:U137"/>
    <mergeCell ref="Q155:R155"/>
    <mergeCell ref="S155:U155"/>
    <mergeCell ref="Q156:R156"/>
    <mergeCell ref="Q157:R157"/>
    <mergeCell ref="Q158:R158"/>
    <mergeCell ref="Q159:R159"/>
    <mergeCell ref="Q160:R160"/>
    <mergeCell ref="S160:U160"/>
    <mergeCell ref="P148:P149"/>
    <mergeCell ref="J164:K164"/>
    <mergeCell ref="J165:K165"/>
    <mergeCell ref="L164:N164"/>
    <mergeCell ref="L165:N165"/>
    <mergeCell ref="J155:K155"/>
    <mergeCell ref="J156:K156"/>
    <mergeCell ref="J157:K157"/>
    <mergeCell ref="J158:K158"/>
    <mergeCell ref="J159:K159"/>
    <mergeCell ref="J160:K160"/>
    <mergeCell ref="J162:K162"/>
    <mergeCell ref="L155:N155"/>
    <mergeCell ref="L160:N160"/>
    <mergeCell ref="R39:S39"/>
    <mergeCell ref="Q162:R162"/>
    <mergeCell ref="R41:S41"/>
    <mergeCell ref="R42:S42"/>
    <mergeCell ref="R43:S43"/>
    <mergeCell ref="R44:S44"/>
    <mergeCell ref="R86:U86"/>
    <mergeCell ref="R87:U87"/>
    <mergeCell ref="R88:U88"/>
    <mergeCell ref="R89:U89"/>
    <mergeCell ref="R90:S90"/>
    <mergeCell ref="R91:S91"/>
    <mergeCell ref="R92:S92"/>
    <mergeCell ref="R93:S93"/>
    <mergeCell ref="R94:S94"/>
    <mergeCell ref="T46:U46"/>
    <mergeCell ref="R82:U82"/>
    <mergeCell ref="R83:U83"/>
    <mergeCell ref="R84:U84"/>
    <mergeCell ref="R85:U85"/>
    <mergeCell ref="R95:U95"/>
    <mergeCell ref="T96:U96"/>
    <mergeCell ref="R114:U114"/>
    <mergeCell ref="R115:U115"/>
    <mergeCell ref="K114:N114"/>
    <mergeCell ref="K115:N115"/>
    <mergeCell ref="K121:N121"/>
    <mergeCell ref="M137:N137"/>
    <mergeCell ref="K116:N116"/>
    <mergeCell ref="X162:Y162"/>
    <mergeCell ref="X163:Y163"/>
    <mergeCell ref="Y119:AB119"/>
    <mergeCell ref="Y120:AB120"/>
    <mergeCell ref="Y121:AB121"/>
    <mergeCell ref="AA137:AB137"/>
    <mergeCell ref="K117:N117"/>
    <mergeCell ref="K118:N118"/>
    <mergeCell ref="K119:N119"/>
    <mergeCell ref="K120:N120"/>
    <mergeCell ref="Q163:R163"/>
    <mergeCell ref="W148:W149"/>
    <mergeCell ref="X148:X149"/>
    <mergeCell ref="J163:K163"/>
    <mergeCell ref="R116:U116"/>
    <mergeCell ref="R117:U117"/>
    <mergeCell ref="X164:Y164"/>
    <mergeCell ref="Z164:AB164"/>
    <mergeCell ref="X165:Y165"/>
    <mergeCell ref="Z165:AB165"/>
    <mergeCell ref="D33:E33"/>
    <mergeCell ref="Y33:Z33"/>
    <mergeCell ref="K33:L33"/>
    <mergeCell ref="R33:S33"/>
    <mergeCell ref="X155:Y155"/>
    <mergeCell ref="Z155:AB155"/>
    <mergeCell ref="X156:Y156"/>
    <mergeCell ref="X157:Y157"/>
    <mergeCell ref="X158:Y158"/>
    <mergeCell ref="X159:Y159"/>
    <mergeCell ref="X160:Y160"/>
    <mergeCell ref="Z160:AB160"/>
    <mergeCell ref="X161:Y161"/>
    <mergeCell ref="Y114:AB114"/>
    <mergeCell ref="Y115:AB115"/>
    <mergeCell ref="Y116:AB116"/>
    <mergeCell ref="Y117:AB117"/>
    <mergeCell ref="Y118:AB118"/>
    <mergeCell ref="K88:N88"/>
    <mergeCell ref="M96:N96"/>
    <mergeCell ref="BM2:BR2"/>
    <mergeCell ref="BM4:BR4"/>
    <mergeCell ref="BM5:BR5"/>
    <mergeCell ref="BM6:BR6"/>
    <mergeCell ref="BM7:BR7"/>
    <mergeCell ref="BM8:BR8"/>
    <mergeCell ref="BM9:BR9"/>
    <mergeCell ref="BM10:BR10"/>
    <mergeCell ref="BM11:BR11"/>
    <mergeCell ref="BO13:BR13"/>
    <mergeCell ref="BO14:BR14"/>
    <mergeCell ref="BO15:BR15"/>
    <mergeCell ref="BO16:BR16"/>
    <mergeCell ref="BO17:BR17"/>
    <mergeCell ref="BO18:BR18"/>
    <mergeCell ref="BO19:BR19"/>
    <mergeCell ref="BO20:BR20"/>
    <mergeCell ref="BO21:BR21"/>
    <mergeCell ref="BO22:BR22"/>
    <mergeCell ref="BO24:BR24"/>
    <mergeCell ref="BO25:BR25"/>
    <mergeCell ref="BO26:BR26"/>
    <mergeCell ref="BO27:BR27"/>
    <mergeCell ref="BO28:BR28"/>
    <mergeCell ref="BO29:BR29"/>
    <mergeCell ref="BO30:BR30"/>
    <mergeCell ref="BO32:BP32"/>
    <mergeCell ref="BO33:BP33"/>
    <mergeCell ref="BO34:BP34"/>
    <mergeCell ref="BO35:BP35"/>
    <mergeCell ref="BO36:BP36"/>
    <mergeCell ref="BO37:BP37"/>
    <mergeCell ref="BO38:BP38"/>
    <mergeCell ref="BO39:BP39"/>
    <mergeCell ref="BO41:BP41"/>
    <mergeCell ref="BO42:BP42"/>
    <mergeCell ref="BO43:BP43"/>
    <mergeCell ref="BO44:BP44"/>
    <mergeCell ref="BQ46:BR46"/>
    <mergeCell ref="BO82:BR82"/>
    <mergeCell ref="BO83:BR83"/>
    <mergeCell ref="BO84:BR84"/>
    <mergeCell ref="BO85:BR85"/>
    <mergeCell ref="BO86:BR86"/>
    <mergeCell ref="BO87:BR87"/>
    <mergeCell ref="BO120:BR120"/>
    <mergeCell ref="BO121:BR121"/>
    <mergeCell ref="BQ137:BR137"/>
    <mergeCell ref="BO88:BR88"/>
    <mergeCell ref="BO89:BR89"/>
    <mergeCell ref="BO90:BP90"/>
    <mergeCell ref="BO91:BP91"/>
    <mergeCell ref="BO92:BP92"/>
    <mergeCell ref="BO93:BP93"/>
    <mergeCell ref="BO94:BP94"/>
    <mergeCell ref="BO95:BR95"/>
    <mergeCell ref="BQ96:BR96"/>
    <mergeCell ref="BN172:BO172"/>
    <mergeCell ref="BP172:BR172"/>
    <mergeCell ref="BN162:BO162"/>
    <mergeCell ref="BN163:BO163"/>
    <mergeCell ref="BN164:BO164"/>
    <mergeCell ref="BP164:BR164"/>
    <mergeCell ref="BN165:BO165"/>
    <mergeCell ref="BP165:BR165"/>
    <mergeCell ref="BN167:BO167"/>
    <mergeCell ref="BP167:BR167"/>
    <mergeCell ref="BN168:BO168"/>
    <mergeCell ref="B71:B72"/>
    <mergeCell ref="C71:C72"/>
    <mergeCell ref="B46:B47"/>
    <mergeCell ref="C46:C47"/>
    <mergeCell ref="Y46:Y47"/>
    <mergeCell ref="BN169:BO169"/>
    <mergeCell ref="BN170:BO170"/>
    <mergeCell ref="BN171:BO171"/>
    <mergeCell ref="BP171:BR171"/>
    <mergeCell ref="BN155:BO155"/>
    <mergeCell ref="BP155:BR155"/>
    <mergeCell ref="BN156:BO156"/>
    <mergeCell ref="BN157:BO157"/>
    <mergeCell ref="BN158:BO158"/>
    <mergeCell ref="BN159:BO159"/>
    <mergeCell ref="BN160:BO160"/>
    <mergeCell ref="BP160:BR160"/>
    <mergeCell ref="BN161:BO161"/>
    <mergeCell ref="BO114:BR114"/>
    <mergeCell ref="BO115:BR115"/>
    <mergeCell ref="BO116:BR116"/>
    <mergeCell ref="BO117:BR117"/>
    <mergeCell ref="BO118:BR118"/>
    <mergeCell ref="BO119:BR119"/>
  </mergeCells>
  <conditionalFormatting sqref="E48:E50">
    <cfRule type="containsBlanks" dxfId="1088" priority="760">
      <formula>LEN(TRIM(E48))=0</formula>
    </cfRule>
    <cfRule type="containsBlanks" dxfId="1087" priority="772">
      <formula>LEN(TRIM(E48))=0</formula>
    </cfRule>
    <cfRule type="containsBlanks" dxfId="1086" priority="887" stopIfTrue="1">
      <formula>LEN(TRIM(E48))=0</formula>
    </cfRule>
  </conditionalFormatting>
  <conditionalFormatting sqref="F56:F59">
    <cfRule type="containsBlanks" dxfId="1085" priority="759">
      <formula>LEN(TRIM(F56))=0</formula>
    </cfRule>
    <cfRule type="containsBlanks" dxfId="1084" priority="882" stopIfTrue="1">
      <formula>LEN(TRIM(F56))=0</formula>
    </cfRule>
  </conditionalFormatting>
  <conditionalFormatting sqref="F61:F62">
    <cfRule type="containsBlanks" dxfId="1083" priority="881" stopIfTrue="1">
      <formula>LEN(TRIM(F61))=0</formula>
    </cfRule>
  </conditionalFormatting>
  <conditionalFormatting sqref="E139">
    <cfRule type="containsBlanks" dxfId="1082" priority="872" stopIfTrue="1">
      <formula>LEN(TRIM(E139))=0</formula>
    </cfRule>
  </conditionalFormatting>
  <conditionalFormatting sqref="F93">
    <cfRule type="containsBlanks" dxfId="1081" priority="870" stopIfTrue="1">
      <formula>LEN(TRIM(F93))=0</formula>
    </cfRule>
  </conditionalFormatting>
  <conditionalFormatting sqref="D25:G30 D14:G22">
    <cfRule type="containsBlanks" dxfId="1080" priority="815">
      <formula>LEN(TRIM(D14))=0</formula>
    </cfRule>
  </conditionalFormatting>
  <conditionalFormatting sqref="F42">
    <cfRule type="containsBlanks" dxfId="1079" priority="810" stopIfTrue="1">
      <formula>LEN(TRIM(F42))=0</formula>
    </cfRule>
  </conditionalFormatting>
  <conditionalFormatting sqref="D83:G88">
    <cfRule type="containsBlanks" dxfId="1078" priority="809">
      <formula>LEN(TRIM(D83))=0</formula>
    </cfRule>
  </conditionalFormatting>
  <conditionalFormatting sqref="D115:G120">
    <cfRule type="containsBlanks" dxfId="1077" priority="807">
      <formula>LEN(TRIM(D115))=0</formula>
    </cfRule>
  </conditionalFormatting>
  <conditionalFormatting sqref="D121:G121">
    <cfRule type="containsBlanks" dxfId="1076" priority="806">
      <formula>LEN(TRIM(D121))=0</formula>
    </cfRule>
  </conditionalFormatting>
  <conditionalFormatting sqref="F124">
    <cfRule type="containsBlanks" dxfId="1075" priority="805" stopIfTrue="1">
      <formula>LEN(TRIM(F124))=0</formula>
    </cfRule>
  </conditionalFormatting>
  <conditionalFormatting sqref="F126:F127">
    <cfRule type="containsBlanks" dxfId="1074" priority="800" stopIfTrue="1">
      <formula>LEN(TRIM(F126))=0</formula>
    </cfRule>
  </conditionalFormatting>
  <conditionalFormatting sqref="F125">
    <cfRule type="containsBlanks" dxfId="1073" priority="799" stopIfTrue="1">
      <formula>LEN(TRIM(F125))=0</formula>
    </cfRule>
  </conditionalFormatting>
  <conditionalFormatting sqref="F128:F129">
    <cfRule type="containsBlanks" dxfId="1072" priority="798" stopIfTrue="1">
      <formula>LEN(TRIM(F128))=0</formula>
    </cfRule>
  </conditionalFormatting>
  <conditionalFormatting sqref="L48:L50">
    <cfRule type="containsBlanks" dxfId="1071" priority="718">
      <formula>LEN(TRIM(L48))=0</formula>
    </cfRule>
    <cfRule type="containsBlanks" dxfId="1070" priority="797" stopIfTrue="1">
      <formula>LEN(TRIM(L48))=0</formula>
    </cfRule>
  </conditionalFormatting>
  <conditionalFormatting sqref="L139">
    <cfRule type="containsBlanks" dxfId="1069" priority="787" stopIfTrue="1">
      <formula>LEN(TRIM(L139))=0</formula>
    </cfRule>
  </conditionalFormatting>
  <conditionalFormatting sqref="K83:N88">
    <cfRule type="containsBlanks" dxfId="1068" priority="781">
      <formula>LEN(TRIM(K83))=0</formula>
    </cfRule>
  </conditionalFormatting>
  <conditionalFormatting sqref="K115:N120">
    <cfRule type="containsBlanks" dxfId="1067" priority="780">
      <formula>LEN(TRIM(K115))=0</formula>
    </cfRule>
  </conditionalFormatting>
  <conditionalFormatting sqref="K121:N121">
    <cfRule type="containsBlanks" dxfId="1066" priority="779">
      <formula>LEN(TRIM(K121))=0</formula>
    </cfRule>
  </conditionalFormatting>
  <conditionalFormatting sqref="M124">
    <cfRule type="containsBlanks" dxfId="1065" priority="778" stopIfTrue="1">
      <formula>LEN(TRIM(M124))=0</formula>
    </cfRule>
  </conditionalFormatting>
  <conditionalFormatting sqref="M132:M134">
    <cfRule type="containsBlanks" dxfId="1064" priority="776" stopIfTrue="1">
      <formula>LEN(TRIM(M132))=0</formula>
    </cfRule>
  </conditionalFormatting>
  <conditionalFormatting sqref="F67:F68">
    <cfRule type="containsBlanks" dxfId="1063" priority="757">
      <formula>LEN(TRIM(F67))=0</formula>
    </cfRule>
    <cfRule type="containsBlanks" dxfId="1062" priority="758" stopIfTrue="1">
      <formula>LEN(TRIM(F67))=0</formula>
    </cfRule>
  </conditionalFormatting>
  <conditionalFormatting sqref="F105">
    <cfRule type="containsBlanks" dxfId="1061" priority="755">
      <formula>LEN(TRIM(F105))=0</formula>
    </cfRule>
    <cfRule type="containsBlanks" dxfId="1060" priority="756" stopIfTrue="1">
      <formula>LEN(TRIM(F105))=0</formula>
    </cfRule>
  </conditionalFormatting>
  <conditionalFormatting sqref="F99">
    <cfRule type="containsBlanks" dxfId="1059" priority="751">
      <formula>LEN(TRIM(F99))=0</formula>
    </cfRule>
    <cfRule type="containsBlanks" dxfId="1058" priority="752" stopIfTrue="1">
      <formula>LEN(TRIM(F99))=0</formula>
    </cfRule>
  </conditionalFormatting>
  <conditionalFormatting sqref="F100">
    <cfRule type="containsBlanks" dxfId="1057" priority="749">
      <formula>LEN(TRIM(F100))=0</formula>
    </cfRule>
    <cfRule type="containsBlanks" dxfId="1056" priority="750" stopIfTrue="1">
      <formula>LEN(TRIM(F100))=0</formula>
    </cfRule>
  </conditionalFormatting>
  <conditionalFormatting sqref="F101">
    <cfRule type="containsBlanks" dxfId="1055" priority="747">
      <formula>LEN(TRIM(F101))=0</formula>
    </cfRule>
    <cfRule type="containsBlanks" dxfId="1054" priority="748" stopIfTrue="1">
      <formula>LEN(TRIM(F101))=0</formula>
    </cfRule>
  </conditionalFormatting>
  <conditionalFormatting sqref="F102">
    <cfRule type="containsBlanks" dxfId="1053" priority="745">
      <formula>LEN(TRIM(F102))=0</formula>
    </cfRule>
    <cfRule type="containsBlanks" dxfId="1052" priority="746" stopIfTrue="1">
      <formula>LEN(TRIM(F102))=0</formula>
    </cfRule>
  </conditionalFormatting>
  <conditionalFormatting sqref="F132">
    <cfRule type="containsBlanks" dxfId="1051" priority="740">
      <formula>LEN(TRIM(F132))=0</formula>
    </cfRule>
    <cfRule type="containsBlanks" dxfId="1050" priority="741" stopIfTrue="1">
      <formula>LEN(TRIM(F132))=0</formula>
    </cfRule>
  </conditionalFormatting>
  <conditionalFormatting sqref="F133">
    <cfRule type="containsBlanks" dxfId="1049" priority="738">
      <formula>LEN(TRIM(F133))=0</formula>
    </cfRule>
    <cfRule type="containsBlanks" dxfId="1048" priority="739" stopIfTrue="1">
      <formula>LEN(TRIM(F133))=0</formula>
    </cfRule>
  </conditionalFormatting>
  <conditionalFormatting sqref="F139">
    <cfRule type="containsBlanks" dxfId="1047" priority="731">
      <formula>LEN(TRIM(F139))=0</formula>
    </cfRule>
    <cfRule type="containsBlanks" dxfId="1046" priority="732" stopIfTrue="1">
      <formula>LEN(TRIM(F139))=0</formula>
    </cfRule>
  </conditionalFormatting>
  <conditionalFormatting sqref="F140">
    <cfRule type="containsBlanks" dxfId="1045" priority="729">
      <formula>LEN(TRIM(F140))=0</formula>
    </cfRule>
    <cfRule type="containsBlanks" dxfId="1044" priority="730" stopIfTrue="1">
      <formula>LEN(TRIM(F140))=0</formula>
    </cfRule>
  </conditionalFormatting>
  <conditionalFormatting sqref="F141">
    <cfRule type="containsBlanks" dxfId="1043" priority="727">
      <formula>LEN(TRIM(F141))=0</formula>
    </cfRule>
    <cfRule type="containsBlanks" dxfId="1042" priority="728" stopIfTrue="1">
      <formula>LEN(TRIM(F141))=0</formula>
    </cfRule>
  </conditionalFormatting>
  <conditionalFormatting sqref="F142">
    <cfRule type="containsBlanks" dxfId="1041" priority="725">
      <formula>LEN(TRIM(F142))=0</formula>
    </cfRule>
    <cfRule type="containsBlanks" dxfId="1040" priority="726" stopIfTrue="1">
      <formula>LEN(TRIM(F142))=0</formula>
    </cfRule>
  </conditionalFormatting>
  <conditionalFormatting sqref="F143">
    <cfRule type="containsBlanks" dxfId="1039" priority="723">
      <formula>LEN(TRIM(F143))=0</formula>
    </cfRule>
    <cfRule type="containsBlanks" dxfId="1038" priority="724" stopIfTrue="1">
      <formula>LEN(TRIM(F143))=0</formula>
    </cfRule>
  </conditionalFormatting>
  <conditionalFormatting sqref="F33 F35">
    <cfRule type="containsBlanks" dxfId="1037" priority="719">
      <formula>LEN(TRIM(F33))=0</formula>
    </cfRule>
    <cfRule type="containsBlanks" dxfId="1036" priority="720" stopIfTrue="1">
      <formula>LEN(TRIM(F33))=0</formula>
    </cfRule>
  </conditionalFormatting>
  <conditionalFormatting sqref="M54">
    <cfRule type="containsBlanks" dxfId="1035" priority="715">
      <formula>LEN(TRIM(M54))=0</formula>
    </cfRule>
    <cfRule type="containsBlanks" dxfId="1034" priority="716" stopIfTrue="1">
      <formula>LEN(TRIM(M54))=0</formula>
    </cfRule>
  </conditionalFormatting>
  <conditionalFormatting sqref="M105">
    <cfRule type="containsBlanks" dxfId="1033" priority="704">
      <formula>LEN(TRIM(M105))=0</formula>
    </cfRule>
  </conditionalFormatting>
  <conditionalFormatting sqref="M132:M134">
    <cfRule type="containsBlanks" dxfId="1032" priority="703">
      <formula>LEN(TRIM(M132))=0</formula>
    </cfRule>
  </conditionalFormatting>
  <conditionalFormatting sqref="F146">
    <cfRule type="containsBlanks" dxfId="1031" priority="697">
      <formula>LEN(TRIM(F146))=0</formula>
    </cfRule>
    <cfRule type="containsBlanks" dxfId="1030" priority="698" stopIfTrue="1">
      <formula>LEN(TRIM(F146))=0</formula>
    </cfRule>
  </conditionalFormatting>
  <conditionalFormatting sqref="I5:N6 I10:N11 I7:I9">
    <cfRule type="containsBlanks" dxfId="1029" priority="658">
      <formula>LEN(TRIM(I5))=0</formula>
    </cfRule>
  </conditionalFormatting>
  <conditionalFormatting sqref="F98">
    <cfRule type="containsBlanks" dxfId="1028" priority="647">
      <formula>LEN(TRIM(F98))=0</formula>
    </cfRule>
    <cfRule type="containsBlanks" dxfId="1027" priority="648" stopIfTrue="1">
      <formula>LEN(TRIM(F98))=0</formula>
    </cfRule>
  </conditionalFormatting>
  <conditionalFormatting sqref="M93">
    <cfRule type="containsBlanks" dxfId="1026" priority="640" stopIfTrue="1">
      <formula>LEN(TRIM(M93))=0</formula>
    </cfRule>
  </conditionalFormatting>
  <conditionalFormatting sqref="F38">
    <cfRule type="containsBlanks" dxfId="1025" priority="611">
      <formula>LEN(TRIM(F38))=0</formula>
    </cfRule>
    <cfRule type="containsBlanks" dxfId="1024" priority="612" stopIfTrue="1">
      <formula>LEN(TRIM(F38))=0</formula>
    </cfRule>
  </conditionalFormatting>
  <conditionalFormatting sqref="F43">
    <cfRule type="containsBlanks" dxfId="1023" priority="609">
      <formula>LEN(TRIM(F43))=0</formula>
    </cfRule>
    <cfRule type="containsBlanks" dxfId="1022" priority="610" stopIfTrue="1">
      <formula>LEN(TRIM(F43))=0</formula>
    </cfRule>
  </conditionalFormatting>
  <conditionalFormatting sqref="F54">
    <cfRule type="containsBlanks" dxfId="1021" priority="599">
      <formula>LEN(TRIM(F54))=0</formula>
    </cfRule>
    <cfRule type="containsBlanks" dxfId="1020" priority="600" stopIfTrue="1">
      <formula>LEN(TRIM(F54))=0</formula>
    </cfRule>
  </conditionalFormatting>
  <conditionalFormatting sqref="S48:S50">
    <cfRule type="containsBlanks" dxfId="1019" priority="587">
      <formula>LEN(TRIM(S48))=0</formula>
    </cfRule>
    <cfRule type="containsBlanks" dxfId="1018" priority="598" stopIfTrue="1">
      <formula>LEN(TRIM(S48))=0</formula>
    </cfRule>
  </conditionalFormatting>
  <conditionalFormatting sqref="S139">
    <cfRule type="containsBlanks" dxfId="1017" priority="593" stopIfTrue="1">
      <formula>LEN(TRIM(S139))=0</formula>
    </cfRule>
  </conditionalFormatting>
  <conditionalFormatting sqref="R83:U88">
    <cfRule type="containsBlanks" dxfId="1016" priority="592">
      <formula>LEN(TRIM(R83))=0</formula>
    </cfRule>
  </conditionalFormatting>
  <conditionalFormatting sqref="R115:U120">
    <cfRule type="containsBlanks" dxfId="1015" priority="591">
      <formula>LEN(TRIM(R115))=0</formula>
    </cfRule>
  </conditionalFormatting>
  <conditionalFormatting sqref="R121:U121">
    <cfRule type="containsBlanks" dxfId="1014" priority="590">
      <formula>LEN(TRIM(R121))=0</formula>
    </cfRule>
  </conditionalFormatting>
  <conditionalFormatting sqref="T124">
    <cfRule type="containsBlanks" dxfId="1013" priority="589" stopIfTrue="1">
      <formula>LEN(TRIM(T124))=0</formula>
    </cfRule>
  </conditionalFormatting>
  <conditionalFormatting sqref="T132:T134">
    <cfRule type="containsBlanks" dxfId="1012" priority="588" stopIfTrue="1">
      <formula>LEN(TRIM(T132))=0</formula>
    </cfRule>
  </conditionalFormatting>
  <conditionalFormatting sqref="T54">
    <cfRule type="containsBlanks" dxfId="1011" priority="585">
      <formula>LEN(TRIM(T54))=0</formula>
    </cfRule>
    <cfRule type="containsBlanks" dxfId="1010" priority="586" stopIfTrue="1">
      <formula>LEN(TRIM(T54))=0</formula>
    </cfRule>
  </conditionalFormatting>
  <conditionalFormatting sqref="T105">
    <cfRule type="containsBlanks" dxfId="1009" priority="582">
      <formula>LEN(TRIM(T105))=0</formula>
    </cfRule>
  </conditionalFormatting>
  <conditionalFormatting sqref="T132:T134">
    <cfRule type="containsBlanks" dxfId="1008" priority="581">
      <formula>LEN(TRIM(T132))=0</formula>
    </cfRule>
  </conditionalFormatting>
  <conditionalFormatting sqref="P5:U6 P10:U11 P7 P9">
    <cfRule type="containsBlanks" dxfId="1007" priority="580">
      <formula>LEN(TRIM(P5))=0</formula>
    </cfRule>
  </conditionalFormatting>
  <conditionalFormatting sqref="T93">
    <cfRule type="containsBlanks" dxfId="1006" priority="579" stopIfTrue="1">
      <formula>LEN(TRIM(T93))=0</formula>
    </cfRule>
  </conditionalFormatting>
  <conditionalFormatting sqref="P8">
    <cfRule type="containsBlanks" dxfId="1005" priority="570">
      <formula>LEN(TRIM(P8))=0</formula>
    </cfRule>
  </conditionalFormatting>
  <conditionalFormatting sqref="Y83:AB88">
    <cfRule type="containsBlanks" dxfId="1004" priority="563">
      <formula>LEN(TRIM(Y83))=0</formula>
    </cfRule>
  </conditionalFormatting>
  <conditionalFormatting sqref="Y115:AB120">
    <cfRule type="containsBlanks" dxfId="1003" priority="562">
      <formula>LEN(TRIM(Y115))=0</formula>
    </cfRule>
  </conditionalFormatting>
  <conditionalFormatting sqref="Y121:AB121">
    <cfRule type="containsBlanks" dxfId="1002" priority="561">
      <formula>LEN(TRIM(Y121))=0</formula>
    </cfRule>
  </conditionalFormatting>
  <conditionalFormatting sqref="W5:AB6 W10:AB11 W7 W9">
    <cfRule type="containsBlanks" dxfId="1001" priority="551">
      <formula>LEN(TRIM(W5))=0</formula>
    </cfRule>
  </conditionalFormatting>
  <conditionalFormatting sqref="AA38">
    <cfRule type="containsBlanks" dxfId="1000" priority="549" stopIfTrue="1">
      <formula>LEN(TRIM(AA38))=0</formula>
    </cfRule>
  </conditionalFormatting>
  <conditionalFormatting sqref="AA35">
    <cfRule type="containsBlanks" dxfId="999" priority="547">
      <formula>LEN(TRIM(AA35))=0</formula>
    </cfRule>
    <cfRule type="containsBlanks" dxfId="998" priority="548" stopIfTrue="1">
      <formula>LEN(TRIM(AA35))=0</formula>
    </cfRule>
  </conditionalFormatting>
  <conditionalFormatting sqref="W8">
    <cfRule type="containsBlanks" dxfId="997" priority="541">
      <formula>LEN(TRIM(W8))=0</formula>
    </cfRule>
  </conditionalFormatting>
  <conditionalFormatting sqref="AA33">
    <cfRule type="containsBlanks" dxfId="996" priority="535">
      <formula>LEN(TRIM(AA33))=0</formula>
    </cfRule>
    <cfRule type="containsBlanks" dxfId="995" priority="536" stopIfTrue="1">
      <formula>LEN(TRIM(AA33))=0</formula>
    </cfRule>
  </conditionalFormatting>
  <conditionalFormatting sqref="AF83:AI88">
    <cfRule type="containsBlanks" dxfId="994" priority="524">
      <formula>LEN(TRIM(AF83))=0</formula>
    </cfRule>
  </conditionalFormatting>
  <conditionalFormatting sqref="AF115:AI120">
    <cfRule type="containsBlanks" dxfId="993" priority="523">
      <formula>LEN(TRIM(AF115))=0</formula>
    </cfRule>
  </conditionalFormatting>
  <conditionalFormatting sqref="AF121:AI121">
    <cfRule type="containsBlanks" dxfId="992" priority="522">
      <formula>LEN(TRIM(AF121))=0</formula>
    </cfRule>
  </conditionalFormatting>
  <conditionalFormatting sqref="AD5:AI6 AD10:AI11 AD7 AD9">
    <cfRule type="containsBlanks" dxfId="991" priority="512">
      <formula>LEN(TRIM(AD5))=0</formula>
    </cfRule>
  </conditionalFormatting>
  <conditionalFormatting sqref="AD8">
    <cfRule type="containsBlanks" dxfId="990" priority="502">
      <formula>LEN(TRIM(AD8))=0</formula>
    </cfRule>
  </conditionalFormatting>
  <conditionalFormatting sqref="F104">
    <cfRule type="containsBlanks" dxfId="989" priority="493">
      <formula>LEN(TRIM(F104))=0</formula>
    </cfRule>
  </conditionalFormatting>
  <conditionalFormatting sqref="AM83:AP88">
    <cfRule type="containsBlanks" dxfId="988" priority="484">
      <formula>LEN(TRIM(AM83))=0</formula>
    </cfRule>
  </conditionalFormatting>
  <conditionalFormatting sqref="AM115:AP120">
    <cfRule type="containsBlanks" dxfId="987" priority="483">
      <formula>LEN(TRIM(AM115))=0</formula>
    </cfRule>
  </conditionalFormatting>
  <conditionalFormatting sqref="AM121:AP121">
    <cfRule type="containsBlanks" dxfId="986" priority="482">
      <formula>LEN(TRIM(AM121))=0</formula>
    </cfRule>
  </conditionalFormatting>
  <conditionalFormatting sqref="AK5:AP6 AK10:AP11 AK7 AK9">
    <cfRule type="containsBlanks" dxfId="985" priority="472">
      <formula>LEN(TRIM(AK5))=0</formula>
    </cfRule>
  </conditionalFormatting>
  <conditionalFormatting sqref="AK8">
    <cfRule type="containsBlanks" dxfId="984" priority="462">
      <formula>LEN(TRIM(AK8))=0</formula>
    </cfRule>
  </conditionalFormatting>
  <conditionalFormatting sqref="AT83:AW88">
    <cfRule type="containsBlanks" dxfId="983" priority="449">
      <formula>LEN(TRIM(AT83))=0</formula>
    </cfRule>
  </conditionalFormatting>
  <conditionalFormatting sqref="AT115:AW120">
    <cfRule type="containsBlanks" dxfId="982" priority="448">
      <formula>LEN(TRIM(AT115))=0</formula>
    </cfRule>
  </conditionalFormatting>
  <conditionalFormatting sqref="AT121:AW121">
    <cfRule type="containsBlanks" dxfId="981" priority="447">
      <formula>LEN(TRIM(AT121))=0</formula>
    </cfRule>
  </conditionalFormatting>
  <conditionalFormatting sqref="AR5:AW6 AR10:AW11 AR7 AR9">
    <cfRule type="containsBlanks" dxfId="980" priority="437">
      <formula>LEN(TRIM(AR5))=0</formula>
    </cfRule>
  </conditionalFormatting>
  <conditionalFormatting sqref="AR8">
    <cfRule type="containsBlanks" dxfId="979" priority="427">
      <formula>LEN(TRIM(AR8))=0</formula>
    </cfRule>
  </conditionalFormatting>
  <conditionalFormatting sqref="BC98">
    <cfRule type="containsBlanks" dxfId="978" priority="192">
      <formula>LEN(TRIM(BC98))=0</formula>
    </cfRule>
    <cfRule type="containsBlanks" dxfId="977" priority="416" stopIfTrue="1">
      <formula>LEN(TRIM(BC98))=0</formula>
    </cfRule>
  </conditionalFormatting>
  <conditionalFormatting sqref="BA83:BD88">
    <cfRule type="containsBlanks" dxfId="976" priority="414">
      <formula>LEN(TRIM(BA83))=0</formula>
    </cfRule>
  </conditionalFormatting>
  <conditionalFormatting sqref="BA115:BD120">
    <cfRule type="containsBlanks" dxfId="975" priority="413">
      <formula>LEN(TRIM(BA115))=0</formula>
    </cfRule>
  </conditionalFormatting>
  <conditionalFormatting sqref="BA121:BD121">
    <cfRule type="containsBlanks" dxfId="974" priority="412">
      <formula>LEN(TRIM(BA121))=0</formula>
    </cfRule>
  </conditionalFormatting>
  <conditionalFormatting sqref="BC99:BC102">
    <cfRule type="containsBlanks" dxfId="973" priority="405">
      <formula>LEN(TRIM(BC99))=0</formula>
    </cfRule>
  </conditionalFormatting>
  <conditionalFormatting sqref="BC105">
    <cfRule type="containsBlanks" dxfId="972" priority="404">
      <formula>LEN(TRIM(BC105))=0</formula>
    </cfRule>
  </conditionalFormatting>
  <conditionalFormatting sqref="AY5:BD6 AY10:BD11 AY7 AY9">
    <cfRule type="containsBlanks" dxfId="971" priority="402">
      <formula>LEN(TRIM(AY5))=0</formula>
    </cfRule>
  </conditionalFormatting>
  <conditionalFormatting sqref="AY8">
    <cfRule type="containsBlanks" dxfId="970" priority="392">
      <formula>LEN(TRIM(AY8))=0</formula>
    </cfRule>
  </conditionalFormatting>
  <conditionalFormatting sqref="BC156">
    <cfRule type="containsBlanks" dxfId="969" priority="389">
      <formula>LEN(TRIM(BC156))=0</formula>
    </cfRule>
  </conditionalFormatting>
  <conditionalFormatting sqref="BJ61:BJ62">
    <cfRule type="containsBlanks" dxfId="968" priority="382" stopIfTrue="1">
      <formula>LEN(TRIM(BJ61))=0</formula>
    </cfRule>
  </conditionalFormatting>
  <conditionalFormatting sqref="BI139">
    <cfRule type="containsBlanks" dxfId="967" priority="380" stopIfTrue="1">
      <formula>LEN(TRIM(BI139))=0</formula>
    </cfRule>
  </conditionalFormatting>
  <conditionalFormatting sqref="BH83:BK88">
    <cfRule type="containsBlanks" dxfId="966" priority="379">
      <formula>LEN(TRIM(BH83))=0</formula>
    </cfRule>
  </conditionalFormatting>
  <conditionalFormatting sqref="BH115:BK120">
    <cfRule type="containsBlanks" dxfId="965" priority="378">
      <formula>LEN(TRIM(BH115))=0</formula>
    </cfRule>
  </conditionalFormatting>
  <conditionalFormatting sqref="BH121:BK121">
    <cfRule type="containsBlanks" dxfId="964" priority="377">
      <formula>LEN(TRIM(BH121))=0</formula>
    </cfRule>
  </conditionalFormatting>
  <conditionalFormatting sqref="BJ124">
    <cfRule type="containsBlanks" dxfId="963" priority="376" stopIfTrue="1">
      <formula>LEN(TRIM(BJ124))=0</formula>
    </cfRule>
  </conditionalFormatting>
  <conditionalFormatting sqref="BJ132:BJ134">
    <cfRule type="containsBlanks" dxfId="962" priority="375" stopIfTrue="1">
      <formula>LEN(TRIM(BJ132))=0</formula>
    </cfRule>
  </conditionalFormatting>
  <conditionalFormatting sqref="BJ105">
    <cfRule type="containsBlanks" dxfId="961" priority="369">
      <formula>LEN(TRIM(BJ105))=0</formula>
    </cfRule>
  </conditionalFormatting>
  <conditionalFormatting sqref="BJ132:BJ134">
    <cfRule type="containsBlanks" dxfId="960" priority="368">
      <formula>LEN(TRIM(BJ132))=0</formula>
    </cfRule>
  </conditionalFormatting>
  <conditionalFormatting sqref="BF5:BK6 BF10:BK11 BF7 BF9">
    <cfRule type="containsBlanks" dxfId="959" priority="367">
      <formula>LEN(TRIM(BF5))=0</formula>
    </cfRule>
  </conditionalFormatting>
  <conditionalFormatting sqref="BJ93">
    <cfRule type="containsBlanks" dxfId="958" priority="366" stopIfTrue="1">
      <formula>LEN(TRIM(BJ93))=0</formula>
    </cfRule>
  </conditionalFormatting>
  <conditionalFormatting sqref="BJ38">
    <cfRule type="containsBlanks" dxfId="957" priority="365" stopIfTrue="1">
      <formula>LEN(TRIM(BJ38))=0</formula>
    </cfRule>
  </conditionalFormatting>
  <conditionalFormatting sqref="BJ34:BJ35">
    <cfRule type="containsBlanks" dxfId="956" priority="363">
      <formula>LEN(TRIM(BJ34))=0</formula>
    </cfRule>
    <cfRule type="containsBlanks" dxfId="955" priority="364" stopIfTrue="1">
      <formula>LEN(TRIM(BJ34))=0</formula>
    </cfRule>
  </conditionalFormatting>
  <conditionalFormatting sqref="BJ37">
    <cfRule type="containsBlanks" dxfId="954" priority="361">
      <formula>LEN(TRIM(BJ37))=0</formula>
    </cfRule>
    <cfRule type="containsBlanks" dxfId="953" priority="362" stopIfTrue="1">
      <formula>LEN(TRIM(BJ37))=0</formula>
    </cfRule>
  </conditionalFormatting>
  <conditionalFormatting sqref="BJ42">
    <cfRule type="containsBlanks" dxfId="952" priority="360" stopIfTrue="1">
      <formula>LEN(TRIM(BJ42))=0</formula>
    </cfRule>
  </conditionalFormatting>
  <conditionalFormatting sqref="BJ43">
    <cfRule type="containsBlanks" dxfId="951" priority="358">
      <formula>LEN(TRIM(BJ43))=0</formula>
    </cfRule>
    <cfRule type="containsBlanks" dxfId="950" priority="359" stopIfTrue="1">
      <formula>LEN(TRIM(BJ43))=0</formula>
    </cfRule>
  </conditionalFormatting>
  <conditionalFormatting sqref="BF8">
    <cfRule type="containsBlanks" dxfId="949" priority="357">
      <formula>LEN(TRIM(BF8))=0</formula>
    </cfRule>
  </conditionalFormatting>
  <conditionalFormatting sqref="BJ33">
    <cfRule type="containsBlanks" dxfId="948" priority="355">
      <formula>LEN(TRIM(BJ33))=0</formula>
    </cfRule>
    <cfRule type="containsBlanks" dxfId="947" priority="356" stopIfTrue="1">
      <formula>LEN(TRIM(BJ33))=0</formula>
    </cfRule>
  </conditionalFormatting>
  <conditionalFormatting sqref="BQ61:BQ62">
    <cfRule type="containsBlanks" dxfId="946" priority="346" stopIfTrue="1">
      <formula>LEN(TRIM(BQ61))=0</formula>
    </cfRule>
  </conditionalFormatting>
  <conditionalFormatting sqref="BP139">
    <cfRule type="containsBlanks" dxfId="945" priority="344" stopIfTrue="1">
      <formula>LEN(TRIM(BP139))=0</formula>
    </cfRule>
  </conditionalFormatting>
  <conditionalFormatting sqref="BO83:BR88">
    <cfRule type="containsBlanks" dxfId="944" priority="343">
      <formula>LEN(TRIM(BO83))=0</formula>
    </cfRule>
  </conditionalFormatting>
  <conditionalFormatting sqref="BO115:BR120">
    <cfRule type="containsBlanks" dxfId="943" priority="342">
      <formula>LEN(TRIM(BO115))=0</formula>
    </cfRule>
  </conditionalFormatting>
  <conditionalFormatting sqref="BO121:BR121">
    <cfRule type="containsBlanks" dxfId="942" priority="341">
      <formula>LEN(TRIM(BO121))=0</formula>
    </cfRule>
  </conditionalFormatting>
  <conditionalFormatting sqref="BQ124">
    <cfRule type="containsBlanks" dxfId="941" priority="340" stopIfTrue="1">
      <formula>LEN(TRIM(BQ124))=0</formula>
    </cfRule>
  </conditionalFormatting>
  <conditionalFormatting sqref="BQ132:BQ134">
    <cfRule type="containsBlanks" dxfId="940" priority="339" stopIfTrue="1">
      <formula>LEN(TRIM(BQ132))=0</formula>
    </cfRule>
  </conditionalFormatting>
  <conditionalFormatting sqref="BQ105">
    <cfRule type="containsBlanks" dxfId="939" priority="333">
      <formula>LEN(TRIM(BQ105))=0</formula>
    </cfRule>
  </conditionalFormatting>
  <conditionalFormatting sqref="BQ132:BQ134">
    <cfRule type="containsBlanks" dxfId="938" priority="332">
      <formula>LEN(TRIM(BQ132))=0</formula>
    </cfRule>
  </conditionalFormatting>
  <conditionalFormatting sqref="BM6:BR6 BM10:BR11 BM7 BM9">
    <cfRule type="containsBlanks" dxfId="937" priority="331">
      <formula>LEN(TRIM(BM6))=0</formula>
    </cfRule>
  </conditionalFormatting>
  <conditionalFormatting sqref="BQ93">
    <cfRule type="containsBlanks" dxfId="936" priority="330" stopIfTrue="1">
      <formula>LEN(TRIM(BQ93))=0</formula>
    </cfRule>
  </conditionalFormatting>
  <conditionalFormatting sqref="BM8">
    <cfRule type="containsBlanks" dxfId="935" priority="321">
      <formula>LEN(TRIM(BM8))=0</formula>
    </cfRule>
  </conditionalFormatting>
  <conditionalFormatting sqref="BQ156">
    <cfRule type="containsBlanks" dxfId="934" priority="318">
      <formula>LEN(TRIM(BQ156))=0</formula>
    </cfRule>
  </conditionalFormatting>
  <conditionalFormatting sqref="BQ158">
    <cfRule type="containsBlanks" dxfId="933" priority="313">
      <formula>LEN(TRIM(BQ158))=0</formula>
    </cfRule>
  </conditionalFormatting>
  <conditionalFormatting sqref="BJ156">
    <cfRule type="containsBlanks" dxfId="932" priority="312">
      <formula>LEN(TRIM(BJ156))=0</formula>
    </cfRule>
  </conditionalFormatting>
  <conditionalFormatting sqref="M67">
    <cfRule type="containsBlanks" dxfId="931" priority="305">
      <formula>LEN(TRIM(M67))=0</formula>
    </cfRule>
    <cfRule type="containsBlanks" dxfId="930" priority="306" stopIfTrue="1">
      <formula>LEN(TRIM(M67))=0</formula>
    </cfRule>
  </conditionalFormatting>
  <conditionalFormatting sqref="T67">
    <cfRule type="containsBlanks" dxfId="929" priority="298">
      <formula>LEN(TRIM(T67))=0</formula>
    </cfRule>
    <cfRule type="containsBlanks" dxfId="928" priority="299" stopIfTrue="1">
      <formula>LEN(TRIM(T67))=0</formula>
    </cfRule>
  </conditionalFormatting>
  <conditionalFormatting sqref="M68">
    <cfRule type="containsBlanks" dxfId="927" priority="275">
      <formula>LEN(TRIM(M68))=0</formula>
    </cfRule>
    <cfRule type="containsBlanks" dxfId="926" priority="276" stopIfTrue="1">
      <formula>LEN(TRIM(M68))=0</formula>
    </cfRule>
  </conditionalFormatting>
  <conditionalFormatting sqref="BJ56">
    <cfRule type="containsBlanks" dxfId="925" priority="244">
      <formula>LEN(TRIM(BJ56))=0</formula>
    </cfRule>
    <cfRule type="containsBlanks" dxfId="924" priority="245" stopIfTrue="1">
      <formula>LEN(TRIM(BJ56))=0</formula>
    </cfRule>
  </conditionalFormatting>
  <conditionalFormatting sqref="BI48:BI50">
    <cfRule type="containsBlanks" dxfId="923" priority="238">
      <formula>LEN(TRIM(BI48))=0</formula>
    </cfRule>
    <cfRule type="containsBlanks" dxfId="922" priority="239" stopIfTrue="1">
      <formula>LEN(TRIM(BI48))=0</formula>
    </cfRule>
  </conditionalFormatting>
  <conditionalFormatting sqref="BQ38">
    <cfRule type="containsBlanks" dxfId="921" priority="237" stopIfTrue="1">
      <formula>LEN(TRIM(BQ38))=0</formula>
    </cfRule>
  </conditionalFormatting>
  <conditionalFormatting sqref="BQ34:BQ35">
    <cfRule type="containsBlanks" dxfId="920" priority="235">
      <formula>LEN(TRIM(BQ34))=0</formula>
    </cfRule>
    <cfRule type="containsBlanks" dxfId="919" priority="236" stopIfTrue="1">
      <formula>LEN(TRIM(BQ34))=0</formula>
    </cfRule>
  </conditionalFormatting>
  <conditionalFormatting sqref="BQ37">
    <cfRule type="containsBlanks" dxfId="918" priority="233">
      <formula>LEN(TRIM(BQ37))=0</formula>
    </cfRule>
    <cfRule type="containsBlanks" dxfId="917" priority="234" stopIfTrue="1">
      <formula>LEN(TRIM(BQ37))=0</formula>
    </cfRule>
  </conditionalFormatting>
  <conditionalFormatting sqref="BQ33">
    <cfRule type="containsBlanks" dxfId="916" priority="231">
      <formula>LEN(TRIM(BQ33))=0</formula>
    </cfRule>
    <cfRule type="containsBlanks" dxfId="915" priority="232" stopIfTrue="1">
      <formula>LEN(TRIM(BQ33))=0</formula>
    </cfRule>
  </conditionalFormatting>
  <conditionalFormatting sqref="BQ42">
    <cfRule type="containsBlanks" dxfId="914" priority="230" stopIfTrue="1">
      <formula>LEN(TRIM(BQ42))=0</formula>
    </cfRule>
  </conditionalFormatting>
  <conditionalFormatting sqref="BQ43">
    <cfRule type="containsBlanks" dxfId="913" priority="228">
      <formula>LEN(TRIM(BQ43))=0</formula>
    </cfRule>
    <cfRule type="containsBlanks" dxfId="912" priority="229" stopIfTrue="1">
      <formula>LEN(TRIM(BQ43))=0</formula>
    </cfRule>
  </conditionalFormatting>
  <conditionalFormatting sqref="BP48:BP50">
    <cfRule type="containsBlanks" dxfId="911" priority="226">
      <formula>LEN(TRIM(BP48))=0</formula>
    </cfRule>
    <cfRule type="containsBlanks" dxfId="910" priority="227" stopIfTrue="1">
      <formula>LEN(TRIM(BP48))=0</formula>
    </cfRule>
  </conditionalFormatting>
  <conditionalFormatting sqref="BQ58">
    <cfRule type="containsBlanks" dxfId="909" priority="224">
      <formula>LEN(TRIM(BQ58))=0</formula>
    </cfRule>
    <cfRule type="containsBlanks" dxfId="908" priority="225" stopIfTrue="1">
      <formula>LEN(TRIM(BQ58))=0</formula>
    </cfRule>
  </conditionalFormatting>
  <conditionalFormatting sqref="D109:D110">
    <cfRule type="containsBlanks" dxfId="907" priority="212">
      <formula>LEN(TRIM(D109))=0</formula>
    </cfRule>
  </conditionalFormatting>
  <conditionalFormatting sqref="D150:D151">
    <cfRule type="containsBlanks" dxfId="906" priority="191">
      <formula>LEN(TRIM(D150))=0</formula>
    </cfRule>
  </conditionalFormatting>
  <conditionalFormatting sqref="K150:K151">
    <cfRule type="containsBlanks" dxfId="905" priority="190">
      <formula>LEN(TRIM(K150))=0</formula>
    </cfRule>
  </conditionalFormatting>
  <conditionalFormatting sqref="R150:R151">
    <cfRule type="containsBlanks" dxfId="904" priority="189">
      <formula>LEN(TRIM(R150))=0</formula>
    </cfRule>
  </conditionalFormatting>
  <conditionalFormatting sqref="BH150:BH151">
    <cfRule type="containsBlanks" dxfId="903" priority="183">
      <formula>LEN(TRIM(BH150))=0</formula>
    </cfRule>
  </conditionalFormatting>
  <conditionalFormatting sqref="BO150:BO151">
    <cfRule type="containsBlanks" dxfId="902" priority="182">
      <formula>LEN(TRIM(BO150))=0</formula>
    </cfRule>
  </conditionalFormatting>
  <conditionalFormatting sqref="D73:D76">
    <cfRule type="containsBlanks" dxfId="901" priority="180">
      <formula>LEN(TRIM(D73))=0</formula>
    </cfRule>
  </conditionalFormatting>
  <conditionalFormatting sqref="BH73:BH76">
    <cfRule type="containsBlanks" dxfId="900" priority="177">
      <formula>LEN(TRIM(BH73))=0</formula>
    </cfRule>
  </conditionalFormatting>
  <conditionalFormatting sqref="BO73:BO76">
    <cfRule type="containsBlanks" dxfId="899" priority="176">
      <formula>LEN(TRIM(BO73))=0</formula>
    </cfRule>
  </conditionalFormatting>
  <conditionalFormatting sqref="F53">
    <cfRule type="containsBlanks" dxfId="898" priority="173">
      <formula>LEN(TRIM(F53))=0</formula>
    </cfRule>
    <cfRule type="containsBlanks" dxfId="897" priority="174">
      <formula>LEN(TRIM(F53))=0</formula>
    </cfRule>
    <cfRule type="containsBlanks" dxfId="896" priority="175" stopIfTrue="1">
      <formula>LEN(TRIM(F53))=0</formula>
    </cfRule>
  </conditionalFormatting>
  <conditionalFormatting sqref="M53">
    <cfRule type="containsBlanks" dxfId="895" priority="170">
      <formula>LEN(TRIM(M53))=0</formula>
    </cfRule>
    <cfRule type="containsBlanks" dxfId="894" priority="171">
      <formula>LEN(TRIM(M53))=0</formula>
    </cfRule>
    <cfRule type="containsBlanks" dxfId="893" priority="172" stopIfTrue="1">
      <formula>LEN(TRIM(M53))=0</formula>
    </cfRule>
  </conditionalFormatting>
  <conditionalFormatting sqref="T53">
    <cfRule type="containsBlanks" dxfId="892" priority="167">
      <formula>LEN(TRIM(T53))=0</formula>
    </cfRule>
    <cfRule type="containsBlanks" dxfId="891" priority="168">
      <formula>LEN(TRIM(T53))=0</formula>
    </cfRule>
    <cfRule type="containsBlanks" dxfId="890" priority="169" stopIfTrue="1">
      <formula>LEN(TRIM(T53))=0</formula>
    </cfRule>
  </conditionalFormatting>
  <conditionalFormatting sqref="Y25:AB30">
    <cfRule type="containsBlanks" dxfId="889" priority="157">
      <formula>LEN(TRIM(Y25))=0</formula>
    </cfRule>
  </conditionalFormatting>
  <conditionalFormatting sqref="M104">
    <cfRule type="containsBlanks" dxfId="888" priority="156">
      <formula>LEN(TRIM(M104))=0</formula>
    </cfRule>
  </conditionalFormatting>
  <conditionalFormatting sqref="T104">
    <cfRule type="containsBlanks" dxfId="887" priority="155">
      <formula>LEN(TRIM(T104))=0</formula>
    </cfRule>
  </conditionalFormatting>
  <conditionalFormatting sqref="BC104">
    <cfRule type="containsBlanks" dxfId="886" priority="150">
      <formula>LEN(TRIM(BC104))=0</formula>
    </cfRule>
  </conditionalFormatting>
  <conditionalFormatting sqref="BJ104">
    <cfRule type="containsBlanks" dxfId="885" priority="149">
      <formula>LEN(TRIM(BJ104))=0</formula>
    </cfRule>
  </conditionalFormatting>
  <conditionalFormatting sqref="BQ104">
    <cfRule type="containsBlanks" dxfId="884" priority="148">
      <formula>LEN(TRIM(BQ104))=0</formula>
    </cfRule>
  </conditionalFormatting>
  <conditionalFormatting sqref="AM14:AP22">
    <cfRule type="containsBlanks" dxfId="883" priority="166" stopIfTrue="1">
      <formula>LEN(TRIM(AM14))=0</formula>
    </cfRule>
  </conditionalFormatting>
  <conditionalFormatting sqref="Z48:Z50">
    <cfRule type="containsBlanks" dxfId="882" priority="146">
      <formula>LEN(TRIM(Z48))=0</formula>
    </cfRule>
    <cfRule type="containsBlanks" dxfId="881" priority="147" stopIfTrue="1">
      <formula>LEN(TRIM(Z48))=0</formula>
    </cfRule>
  </conditionalFormatting>
  <conditionalFormatting sqref="AA54">
    <cfRule type="containsBlanks" dxfId="880" priority="144">
      <formula>LEN(TRIM(AA54))=0</formula>
    </cfRule>
    <cfRule type="containsBlanks" dxfId="879" priority="145" stopIfTrue="1">
      <formula>LEN(TRIM(AA54))=0</formula>
    </cfRule>
  </conditionalFormatting>
  <conditionalFormatting sqref="AA67">
    <cfRule type="containsBlanks" dxfId="878" priority="140">
      <formula>LEN(TRIM(AA67))=0</formula>
    </cfRule>
    <cfRule type="containsBlanks" dxfId="877" priority="141" stopIfTrue="1">
      <formula>LEN(TRIM(AA67))=0</formula>
    </cfRule>
  </conditionalFormatting>
  <conditionalFormatting sqref="AA53">
    <cfRule type="containsBlanks" dxfId="876" priority="137">
      <formula>LEN(TRIM(AA53))=0</formula>
    </cfRule>
    <cfRule type="containsBlanks" dxfId="875" priority="138">
      <formula>LEN(TRIM(AA53))=0</formula>
    </cfRule>
    <cfRule type="containsBlanks" dxfId="874" priority="139" stopIfTrue="1">
      <formula>LEN(TRIM(AA53))=0</formula>
    </cfRule>
  </conditionalFormatting>
  <conditionalFormatting sqref="AA93">
    <cfRule type="containsBlanks" dxfId="873" priority="136" stopIfTrue="1">
      <formula>LEN(TRIM(AA93))=0</formula>
    </cfRule>
  </conditionalFormatting>
  <conditionalFormatting sqref="AA105">
    <cfRule type="containsBlanks" dxfId="872" priority="135">
      <formula>LEN(TRIM(AA105))=0</formula>
    </cfRule>
  </conditionalFormatting>
  <conditionalFormatting sqref="AA104">
    <cfRule type="containsBlanks" dxfId="871" priority="134">
      <formula>LEN(TRIM(AA104))=0</formula>
    </cfRule>
  </conditionalFormatting>
  <conditionalFormatting sqref="AA124">
    <cfRule type="containsBlanks" dxfId="870" priority="133" stopIfTrue="1">
      <formula>LEN(TRIM(AA124))=0</formula>
    </cfRule>
  </conditionalFormatting>
  <conditionalFormatting sqref="AA132:AA134">
    <cfRule type="containsBlanks" dxfId="869" priority="132" stopIfTrue="1">
      <formula>LEN(TRIM(AA132))=0</formula>
    </cfRule>
  </conditionalFormatting>
  <conditionalFormatting sqref="AA132:AA134">
    <cfRule type="containsBlanks" dxfId="868" priority="131">
      <formula>LEN(TRIM(AA132))=0</formula>
    </cfRule>
  </conditionalFormatting>
  <conditionalFormatting sqref="Z139">
    <cfRule type="containsBlanks" dxfId="867" priority="130" stopIfTrue="1">
      <formula>LEN(TRIM(Z139))=0</formula>
    </cfRule>
  </conditionalFormatting>
  <conditionalFormatting sqref="Y150:Y151 AA156 T156">
    <cfRule type="containsBlanks" dxfId="866" priority="129">
      <formula>LEN(TRIM(T150))=0</formula>
    </cfRule>
  </conditionalFormatting>
  <conditionalFormatting sqref="AH38">
    <cfRule type="containsBlanks" dxfId="865" priority="128" stopIfTrue="1">
      <formula>LEN(TRIM(AH38))=0</formula>
    </cfRule>
  </conditionalFormatting>
  <conditionalFormatting sqref="AH35">
    <cfRule type="containsBlanks" dxfId="864" priority="126">
      <formula>LEN(TRIM(AH35))=0</formula>
    </cfRule>
    <cfRule type="containsBlanks" dxfId="863" priority="127" stopIfTrue="1">
      <formula>LEN(TRIM(AH35))=0</formula>
    </cfRule>
  </conditionalFormatting>
  <conditionalFormatting sqref="AH33">
    <cfRule type="containsBlanks" dxfId="862" priority="124">
      <formula>LEN(TRIM(AH33))=0</formula>
    </cfRule>
    <cfRule type="containsBlanks" dxfId="861" priority="125" stopIfTrue="1">
      <formula>LEN(TRIM(AH33))=0</formula>
    </cfRule>
  </conditionalFormatting>
  <conditionalFormatting sqref="AG48:AG50">
    <cfRule type="containsBlanks" dxfId="860" priority="122">
      <formula>LEN(TRIM(AG48))=0</formula>
    </cfRule>
    <cfRule type="containsBlanks" dxfId="859" priority="123" stopIfTrue="1">
      <formula>LEN(TRIM(AG48))=0</formula>
    </cfRule>
  </conditionalFormatting>
  <conditionalFormatting sqref="AH54">
    <cfRule type="containsBlanks" dxfId="858" priority="120">
      <formula>LEN(TRIM(AH54))=0</formula>
    </cfRule>
    <cfRule type="containsBlanks" dxfId="857" priority="121" stopIfTrue="1">
      <formula>LEN(TRIM(AH54))=0</formula>
    </cfRule>
  </conditionalFormatting>
  <conditionalFormatting sqref="AH67">
    <cfRule type="containsBlanks" dxfId="856" priority="116">
      <formula>LEN(TRIM(AH67))=0</formula>
    </cfRule>
    <cfRule type="containsBlanks" dxfId="855" priority="117" stopIfTrue="1">
      <formula>LEN(TRIM(AH67))=0</formula>
    </cfRule>
  </conditionalFormatting>
  <conditionalFormatting sqref="AH53">
    <cfRule type="containsBlanks" dxfId="854" priority="113">
      <formula>LEN(TRIM(AH53))=0</formula>
    </cfRule>
    <cfRule type="containsBlanks" dxfId="853" priority="114">
      <formula>LEN(TRIM(AH53))=0</formula>
    </cfRule>
    <cfRule type="containsBlanks" dxfId="852" priority="115" stopIfTrue="1">
      <formula>LEN(TRIM(AH53))=0</formula>
    </cfRule>
  </conditionalFormatting>
  <conditionalFormatting sqref="AH93">
    <cfRule type="containsBlanks" dxfId="851" priority="112" stopIfTrue="1">
      <formula>LEN(TRIM(AH93))=0</formula>
    </cfRule>
  </conditionalFormatting>
  <conditionalFormatting sqref="AH105">
    <cfRule type="containsBlanks" dxfId="850" priority="111">
      <formula>LEN(TRIM(AH105))=0</formula>
    </cfRule>
  </conditionalFormatting>
  <conditionalFormatting sqref="AH104">
    <cfRule type="containsBlanks" dxfId="849" priority="110">
      <formula>LEN(TRIM(AH104))=0</formula>
    </cfRule>
  </conditionalFormatting>
  <conditionalFormatting sqref="AH124">
    <cfRule type="containsBlanks" dxfId="848" priority="109" stopIfTrue="1">
      <formula>LEN(TRIM(AH124))=0</formula>
    </cfRule>
  </conditionalFormatting>
  <conditionalFormatting sqref="AH132:AH134">
    <cfRule type="containsBlanks" dxfId="847" priority="108" stopIfTrue="1">
      <formula>LEN(TRIM(AH132))=0</formula>
    </cfRule>
  </conditionalFormatting>
  <conditionalFormatting sqref="AH132:AH134">
    <cfRule type="containsBlanks" dxfId="846" priority="107">
      <formula>LEN(TRIM(AH132))=0</formula>
    </cfRule>
  </conditionalFormatting>
  <conditionalFormatting sqref="AG139">
    <cfRule type="containsBlanks" dxfId="845" priority="106" stopIfTrue="1">
      <formula>LEN(TRIM(AG139))=0</formula>
    </cfRule>
  </conditionalFormatting>
  <conditionalFormatting sqref="AF150:AF151">
    <cfRule type="containsBlanks" dxfId="844" priority="105">
      <formula>LEN(TRIM(AF150))=0</formula>
    </cfRule>
  </conditionalFormatting>
  <conditionalFormatting sqref="AH156">
    <cfRule type="containsBlanks" dxfId="843" priority="104">
      <formula>LEN(TRIM(AH156))=0</formula>
    </cfRule>
  </conditionalFormatting>
  <conditionalFormatting sqref="AN48:AN50">
    <cfRule type="containsBlanks" dxfId="842" priority="102">
      <formula>LEN(TRIM(AN48))=0</formula>
    </cfRule>
    <cfRule type="containsBlanks" dxfId="841" priority="103" stopIfTrue="1">
      <formula>LEN(TRIM(AN48))=0</formula>
    </cfRule>
  </conditionalFormatting>
  <conditionalFormatting sqref="AO54">
    <cfRule type="containsBlanks" dxfId="840" priority="100">
      <formula>LEN(TRIM(AO54))=0</formula>
    </cfRule>
    <cfRule type="containsBlanks" dxfId="839" priority="101" stopIfTrue="1">
      <formula>LEN(TRIM(AO54))=0</formula>
    </cfRule>
  </conditionalFormatting>
  <conditionalFormatting sqref="AO67">
    <cfRule type="containsBlanks" dxfId="838" priority="96">
      <formula>LEN(TRIM(AO67))=0</formula>
    </cfRule>
    <cfRule type="containsBlanks" dxfId="837" priority="97" stopIfTrue="1">
      <formula>LEN(TRIM(AO67))=0</formula>
    </cfRule>
  </conditionalFormatting>
  <conditionalFormatting sqref="AO53">
    <cfRule type="containsBlanks" dxfId="836" priority="93">
      <formula>LEN(TRIM(AO53))=0</formula>
    </cfRule>
    <cfRule type="containsBlanks" dxfId="835" priority="94">
      <formula>LEN(TRIM(AO53))=0</formula>
    </cfRule>
  </conditionalFormatting>
  <conditionalFormatting sqref="AO93">
    <cfRule type="containsBlanks" dxfId="834" priority="92" stopIfTrue="1">
      <formula>LEN(TRIM(AO93))=0</formula>
    </cfRule>
  </conditionalFormatting>
  <conditionalFormatting sqref="AO105">
    <cfRule type="containsBlanks" dxfId="833" priority="91">
      <formula>LEN(TRIM(AO105))=0</formula>
    </cfRule>
  </conditionalFormatting>
  <conditionalFormatting sqref="AO104">
    <cfRule type="containsBlanks" dxfId="832" priority="90">
      <formula>LEN(TRIM(AO104))=0</formula>
    </cfRule>
  </conditionalFormatting>
  <conditionalFormatting sqref="AO124">
    <cfRule type="containsBlanks" dxfId="831" priority="89" stopIfTrue="1">
      <formula>LEN(TRIM(AO124))=0</formula>
    </cfRule>
  </conditionalFormatting>
  <conditionalFormatting sqref="AO132:AO134">
    <cfRule type="containsBlanks" dxfId="830" priority="88" stopIfTrue="1">
      <formula>LEN(TRIM(AO132))=0</formula>
    </cfRule>
  </conditionalFormatting>
  <conditionalFormatting sqref="AO132:AO134">
    <cfRule type="containsBlanks" dxfId="829" priority="87">
      <formula>LEN(TRIM(AO132))=0</formula>
    </cfRule>
  </conditionalFormatting>
  <conditionalFormatting sqref="AN139">
    <cfRule type="containsBlanks" dxfId="828" priority="86" stopIfTrue="1">
      <formula>LEN(TRIM(AN139))=0</formula>
    </cfRule>
  </conditionalFormatting>
  <conditionalFormatting sqref="AM150:AM151">
    <cfRule type="containsBlanks" dxfId="827" priority="85">
      <formula>LEN(TRIM(AM150))=0</formula>
    </cfRule>
  </conditionalFormatting>
  <conditionalFormatting sqref="AO156">
    <cfRule type="containsBlanks" dxfId="826" priority="84">
      <formula>LEN(TRIM(AO156))=0</formula>
    </cfRule>
  </conditionalFormatting>
  <conditionalFormatting sqref="AO38">
    <cfRule type="containsBlanks" dxfId="825" priority="83" stopIfTrue="1">
      <formula>LEN(TRIM(AO38))=0</formula>
    </cfRule>
  </conditionalFormatting>
  <conditionalFormatting sqref="AO35">
    <cfRule type="containsBlanks" dxfId="824" priority="81">
      <formula>LEN(TRIM(AO35))=0</formula>
    </cfRule>
    <cfRule type="containsBlanks" dxfId="823" priority="82" stopIfTrue="1">
      <formula>LEN(TRIM(AO35))=0</formula>
    </cfRule>
  </conditionalFormatting>
  <conditionalFormatting sqref="AO33">
    <cfRule type="containsBlanks" dxfId="822" priority="79">
      <formula>LEN(TRIM(AO33))=0</formula>
    </cfRule>
    <cfRule type="containsBlanks" dxfId="821" priority="80" stopIfTrue="1">
      <formula>LEN(TRIM(AO33))=0</formula>
    </cfRule>
  </conditionalFormatting>
  <conditionalFormatting sqref="AV38">
    <cfRule type="containsBlanks" dxfId="820" priority="78" stopIfTrue="1">
      <formula>LEN(TRIM(AV38))=0</formula>
    </cfRule>
  </conditionalFormatting>
  <conditionalFormatting sqref="AV35">
    <cfRule type="containsBlanks" dxfId="819" priority="76">
      <formula>LEN(TRIM(AV35))=0</formula>
    </cfRule>
    <cfRule type="containsBlanks" dxfId="818" priority="77" stopIfTrue="1">
      <formula>LEN(TRIM(AV35))=0</formula>
    </cfRule>
  </conditionalFormatting>
  <conditionalFormatting sqref="AV33">
    <cfRule type="containsBlanks" dxfId="817" priority="74">
      <formula>LEN(TRIM(AV33))=0</formula>
    </cfRule>
    <cfRule type="containsBlanks" dxfId="816" priority="75" stopIfTrue="1">
      <formula>LEN(TRIM(AV33))=0</formula>
    </cfRule>
  </conditionalFormatting>
  <conditionalFormatting sqref="AU48:AU50">
    <cfRule type="containsBlanks" dxfId="815" priority="72">
      <formula>LEN(TRIM(AU48))=0</formula>
    </cfRule>
    <cfRule type="containsBlanks" dxfId="814" priority="73" stopIfTrue="1">
      <formula>LEN(TRIM(AU48))=0</formula>
    </cfRule>
  </conditionalFormatting>
  <conditionalFormatting sqref="AV54">
    <cfRule type="containsBlanks" dxfId="813" priority="70">
      <formula>LEN(TRIM(AV54))=0</formula>
    </cfRule>
    <cfRule type="containsBlanks" dxfId="812" priority="71" stopIfTrue="1">
      <formula>LEN(TRIM(AV54))=0</formula>
    </cfRule>
  </conditionalFormatting>
  <conditionalFormatting sqref="AV67">
    <cfRule type="containsBlanks" dxfId="811" priority="66">
      <formula>LEN(TRIM(AV67))=0</formula>
    </cfRule>
    <cfRule type="containsBlanks" dxfId="810" priority="67" stopIfTrue="1">
      <formula>LEN(TRIM(AV67))=0</formula>
    </cfRule>
  </conditionalFormatting>
  <conditionalFormatting sqref="AV53">
    <cfRule type="containsBlanks" dxfId="809" priority="63">
      <formula>LEN(TRIM(AV53))=0</formula>
    </cfRule>
    <cfRule type="containsBlanks" dxfId="808" priority="64">
      <formula>LEN(TRIM(AV53))=0</formula>
    </cfRule>
    <cfRule type="containsBlanks" dxfId="807" priority="65" stopIfTrue="1">
      <formula>LEN(TRIM(AV53))=0</formula>
    </cfRule>
  </conditionalFormatting>
  <conditionalFormatting sqref="AV93">
    <cfRule type="containsBlanks" dxfId="806" priority="62" stopIfTrue="1">
      <formula>LEN(TRIM(AV93))=0</formula>
    </cfRule>
  </conditionalFormatting>
  <conditionalFormatting sqref="AV105">
    <cfRule type="containsBlanks" dxfId="805" priority="61">
      <formula>LEN(TRIM(AV105))=0</formula>
    </cfRule>
  </conditionalFormatting>
  <conditionalFormatting sqref="AV104">
    <cfRule type="containsBlanks" dxfId="804" priority="60">
      <formula>LEN(TRIM(AV104))=0</formula>
    </cfRule>
  </conditionalFormatting>
  <conditionalFormatting sqref="AV124">
    <cfRule type="containsBlanks" dxfId="803" priority="59" stopIfTrue="1">
      <formula>LEN(TRIM(AV124))=0</formula>
    </cfRule>
  </conditionalFormatting>
  <conditionalFormatting sqref="AV132:AV134">
    <cfRule type="containsBlanks" dxfId="802" priority="58" stopIfTrue="1">
      <formula>LEN(TRIM(AV132))=0</formula>
    </cfRule>
  </conditionalFormatting>
  <conditionalFormatting sqref="AV132:AV134">
    <cfRule type="containsBlanks" dxfId="801" priority="57">
      <formula>LEN(TRIM(AV132))=0</formula>
    </cfRule>
  </conditionalFormatting>
  <conditionalFormatting sqref="AU139 AV141:AV143">
    <cfRule type="containsBlanks" dxfId="800" priority="56" stopIfTrue="1">
      <formula>LEN(TRIM(AU139))=0</formula>
    </cfRule>
  </conditionalFormatting>
  <conditionalFormatting sqref="AT150:AT151">
    <cfRule type="containsBlanks" dxfId="799" priority="55">
      <formula>LEN(TRIM(AT150))=0</formula>
    </cfRule>
  </conditionalFormatting>
  <conditionalFormatting sqref="AV156">
    <cfRule type="containsBlanks" dxfId="798" priority="54">
      <formula>LEN(TRIM(AV156))=0</formula>
    </cfRule>
  </conditionalFormatting>
  <conditionalFormatting sqref="BC38">
    <cfRule type="containsBlanks" dxfId="797" priority="53" stopIfTrue="1">
      <formula>LEN(TRIM(BC38))=0</formula>
    </cfRule>
  </conditionalFormatting>
  <conditionalFormatting sqref="BC35">
    <cfRule type="containsBlanks" dxfId="796" priority="51">
      <formula>LEN(TRIM(BC35))=0</formula>
    </cfRule>
    <cfRule type="containsBlanks" dxfId="795" priority="52" stopIfTrue="1">
      <formula>LEN(TRIM(BC35))=0</formula>
    </cfRule>
  </conditionalFormatting>
  <conditionalFormatting sqref="BC33">
    <cfRule type="containsBlanks" dxfId="794" priority="49">
      <formula>LEN(TRIM(BC33))=0</formula>
    </cfRule>
    <cfRule type="containsBlanks" dxfId="793" priority="50" stopIfTrue="1">
      <formula>LEN(TRIM(BC33))=0</formula>
    </cfRule>
  </conditionalFormatting>
  <conditionalFormatting sqref="BB48:BB50">
    <cfRule type="containsBlanks" dxfId="792" priority="47">
      <formula>LEN(TRIM(BB48))=0</formula>
    </cfRule>
    <cfRule type="containsBlanks" dxfId="791" priority="48" stopIfTrue="1">
      <formula>LEN(TRIM(BB48))=0</formula>
    </cfRule>
  </conditionalFormatting>
  <conditionalFormatting sqref="BC54">
    <cfRule type="containsBlanks" dxfId="790" priority="45">
      <formula>LEN(TRIM(BC54))=0</formula>
    </cfRule>
    <cfRule type="containsBlanks" dxfId="789" priority="46" stopIfTrue="1">
      <formula>LEN(TRIM(BC54))=0</formula>
    </cfRule>
  </conditionalFormatting>
  <conditionalFormatting sqref="BC67">
    <cfRule type="containsBlanks" dxfId="788" priority="41">
      <formula>LEN(TRIM(BC67))=0</formula>
    </cfRule>
  </conditionalFormatting>
  <conditionalFormatting sqref="BC53">
    <cfRule type="containsBlanks" dxfId="787" priority="38">
      <formula>LEN(TRIM(BC53))=0</formula>
    </cfRule>
    <cfRule type="containsBlanks" dxfId="786" priority="39">
      <formula>LEN(TRIM(BC53))=0</formula>
    </cfRule>
  </conditionalFormatting>
  <conditionalFormatting sqref="BC53 BC56 BC61:BC62">
    <cfRule type="containsBlanks" dxfId="785" priority="40" stopIfTrue="1">
      <formula>LEN(TRIM(BC53))=0</formula>
    </cfRule>
  </conditionalFormatting>
  <conditionalFormatting sqref="BC67 BA73:BA80">
    <cfRule type="containsBlanks" dxfId="784" priority="42" stopIfTrue="1">
      <formula>LEN(TRIM(BA67))=0</formula>
    </cfRule>
  </conditionalFormatting>
  <conditionalFormatting sqref="BC93">
    <cfRule type="containsBlanks" dxfId="783" priority="37" stopIfTrue="1">
      <formula>LEN(TRIM(BC93))=0</formula>
    </cfRule>
  </conditionalFormatting>
  <conditionalFormatting sqref="BC124">
    <cfRule type="containsBlanks" dxfId="782" priority="36" stopIfTrue="1">
      <formula>LEN(TRIM(BC124))=0</formula>
    </cfRule>
  </conditionalFormatting>
  <conditionalFormatting sqref="BC132:BC134">
    <cfRule type="containsBlanks" dxfId="781" priority="35" stopIfTrue="1">
      <formula>LEN(TRIM(BC132))=0</formula>
    </cfRule>
  </conditionalFormatting>
  <conditionalFormatting sqref="BC132:BC134">
    <cfRule type="containsBlanks" dxfId="780" priority="34">
      <formula>LEN(TRIM(BC132))=0</formula>
    </cfRule>
  </conditionalFormatting>
  <conditionalFormatting sqref="BB139">
    <cfRule type="containsBlanks" dxfId="779" priority="33" stopIfTrue="1">
      <formula>LEN(TRIM(BB139))=0</formula>
    </cfRule>
  </conditionalFormatting>
  <conditionalFormatting sqref="BA150:BA151">
    <cfRule type="containsBlanks" dxfId="778" priority="32">
      <formula>LEN(TRIM(BA150))=0</formula>
    </cfRule>
  </conditionalFormatting>
  <conditionalFormatting sqref="BM5">
    <cfRule type="containsBlanks" dxfId="777" priority="31">
      <formula>LEN(TRIM(BM5))=0</formula>
    </cfRule>
  </conditionalFormatting>
  <conditionalFormatting sqref="F39">
    <cfRule type="containsBlanks" dxfId="776" priority="29">
      <formula>LEN(TRIM(F39))=0</formula>
    </cfRule>
    <cfRule type="containsBlanks" dxfId="775" priority="30" stopIfTrue="1">
      <formula>LEN(TRIM(F39))=0</formula>
    </cfRule>
  </conditionalFormatting>
  <conditionalFormatting sqref="BJ54">
    <cfRule type="containsBlanks" dxfId="774" priority="27">
      <formula>LEN(TRIM(BJ54))=0</formula>
    </cfRule>
    <cfRule type="containsBlanks" dxfId="773" priority="28" stopIfTrue="1">
      <formula>LEN(TRIM(BJ54))=0</formula>
    </cfRule>
  </conditionalFormatting>
  <conditionalFormatting sqref="BJ53">
    <cfRule type="containsBlanks" dxfId="772" priority="24">
      <formula>LEN(TRIM(BJ53))=0</formula>
    </cfRule>
    <cfRule type="containsBlanks" dxfId="771" priority="25">
      <formula>LEN(TRIM(BJ53))=0</formula>
    </cfRule>
  </conditionalFormatting>
  <conditionalFormatting sqref="BJ53">
    <cfRule type="containsBlanks" dxfId="770" priority="26" stopIfTrue="1">
      <formula>LEN(TRIM(BJ53))=0</formula>
    </cfRule>
  </conditionalFormatting>
  <conditionalFormatting sqref="BQ54">
    <cfRule type="containsBlanks" dxfId="769" priority="22">
      <formula>LEN(TRIM(BQ54))=0</formula>
    </cfRule>
    <cfRule type="containsBlanks" dxfId="768" priority="23" stopIfTrue="1">
      <formula>LEN(TRIM(BQ54))=0</formula>
    </cfRule>
  </conditionalFormatting>
  <conditionalFormatting sqref="BQ53">
    <cfRule type="containsBlanks" dxfId="767" priority="19">
      <formula>LEN(TRIM(BQ53))=0</formula>
    </cfRule>
    <cfRule type="containsBlanks" dxfId="766" priority="20">
      <formula>LEN(TRIM(BQ53))=0</formula>
    </cfRule>
  </conditionalFormatting>
  <conditionalFormatting sqref="BQ53">
    <cfRule type="containsBlanks" dxfId="765" priority="21" stopIfTrue="1">
      <formula>LEN(TRIM(BQ53))=0</formula>
    </cfRule>
  </conditionalFormatting>
  <conditionalFormatting sqref="T68">
    <cfRule type="containsBlanks" dxfId="764" priority="17">
      <formula>LEN(TRIM(T68))=0</formula>
    </cfRule>
    <cfRule type="containsBlanks" dxfId="763" priority="18" stopIfTrue="1">
      <formula>LEN(TRIM(T68))=0</formula>
    </cfRule>
  </conditionalFormatting>
  <conditionalFormatting sqref="AA68">
    <cfRule type="containsBlanks" dxfId="762" priority="15">
      <formula>LEN(TRIM(AA68))=0</formula>
    </cfRule>
    <cfRule type="containsBlanks" dxfId="761" priority="16" stopIfTrue="1">
      <formula>LEN(TRIM(AA68))=0</formula>
    </cfRule>
  </conditionalFormatting>
  <conditionalFormatting sqref="AH68">
    <cfRule type="containsBlanks" dxfId="760" priority="13">
      <formula>LEN(TRIM(AH68))=0</formula>
    </cfRule>
    <cfRule type="containsBlanks" dxfId="759" priority="14" stopIfTrue="1">
      <formula>LEN(TRIM(AH68))=0</formula>
    </cfRule>
  </conditionalFormatting>
  <conditionalFormatting sqref="AH98">
    <cfRule type="containsBlanks" dxfId="758" priority="11">
      <formula>LEN(TRIM(AH98))=0</formula>
    </cfRule>
    <cfRule type="containsBlanks" dxfId="757" priority="12" stopIfTrue="1">
      <formula>LEN(TRIM(AH98))=0</formula>
    </cfRule>
  </conditionalFormatting>
  <conditionalFormatting sqref="AH99:AH102">
    <cfRule type="containsBlanks" dxfId="756" priority="10" stopIfTrue="1">
      <formula>LEN(TRIM(AH99))=0</formula>
    </cfRule>
  </conditionalFormatting>
  <conditionalFormatting sqref="AH99:AH102 AF109:AF112">
    <cfRule type="containsBlanks" dxfId="755" priority="9">
      <formula>LEN(TRIM(AF99))=0</formula>
    </cfRule>
  </conditionalFormatting>
  <conditionalFormatting sqref="AO68">
    <cfRule type="containsBlanks" dxfId="754" priority="7">
      <formula>LEN(TRIM(AO68))=0</formula>
    </cfRule>
    <cfRule type="containsBlanks" dxfId="753" priority="8" stopIfTrue="1">
      <formula>LEN(TRIM(AO68))=0</formula>
    </cfRule>
  </conditionalFormatting>
  <conditionalFormatting sqref="AV68">
    <cfRule type="containsBlanks" dxfId="752" priority="5">
      <formula>LEN(TRIM(AV68))=0</formula>
    </cfRule>
    <cfRule type="containsBlanks" dxfId="751" priority="6" stopIfTrue="1">
      <formula>LEN(TRIM(AV68))=0</formula>
    </cfRule>
  </conditionalFormatting>
  <conditionalFormatting sqref="AO53 AO57:AO59">
    <cfRule type="containsBlanks" dxfId="750" priority="95" stopIfTrue="1">
      <formula>LEN(TRIM(AO53))=0</formula>
    </cfRule>
  </conditionalFormatting>
  <conditionalFormatting sqref="BC68">
    <cfRule type="containsBlanks" dxfId="749" priority="3">
      <formula>LEN(TRIM(BC68))=0</formula>
    </cfRule>
    <cfRule type="containsBlanks" dxfId="748" priority="4" stopIfTrue="1">
      <formula>LEN(TRIM(BC68))=0</formula>
    </cfRule>
  </conditionalFormatting>
  <conditionalFormatting sqref="BC99:BC102 BA109:BA110">
    <cfRule type="containsBlanks" dxfId="747" priority="406" stopIfTrue="1">
      <formula>LEN(TRIM(BA99))=0</formula>
    </cfRule>
  </conditionalFormatting>
  <conditionalFormatting sqref="BJ139:BJ140">
    <cfRule type="containsBlanks" dxfId="746" priority="2" stopIfTrue="1">
      <formula>LEN(TRIM(BJ139))=0</formula>
    </cfRule>
  </conditionalFormatting>
  <conditionalFormatting sqref="BJ139:BJ140">
    <cfRule type="containsBlanks" dxfId="745" priority="1">
      <formula>LEN(TRIM(BJ139))=0</formula>
    </cfRule>
  </conditionalFormatting>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E32422732D4754B8A38F43DCA7E29FA" ma:contentTypeVersion="15" ma:contentTypeDescription="Utwórz nowy dokument." ma:contentTypeScope="" ma:versionID="b892c91fd946aaf44c38733298bff7d4">
  <xsd:schema xmlns:xsd="http://www.w3.org/2001/XMLSchema" xmlns:xs="http://www.w3.org/2001/XMLSchema" xmlns:p="http://schemas.microsoft.com/office/2006/metadata/properties" xmlns:ns2="f9fddaa2-5d50-496e-a787-7f0e5e10bc21" xmlns:ns3="d7a5b636-efbd-498d-8e03-8e36647a40b7" targetNamespace="http://schemas.microsoft.com/office/2006/metadata/properties" ma:root="true" ma:fieldsID="5ff6b59f1aa29c38726caa7ee0eb6772" ns2:_="" ns3:_="">
    <xsd:import namespace="f9fddaa2-5d50-496e-a787-7f0e5e10bc21"/>
    <xsd:import namespace="d7a5b636-efbd-498d-8e03-8e36647a40b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fddaa2-5d50-496e-a787-7f0e5e10bc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Tagi obrazów" ma:readOnly="false" ma:fieldId="{5cf76f15-5ced-4ddc-b409-7134ff3c332f}" ma:taxonomyMulti="true" ma:sspId="54914f52-495d-4bb6-95e8-b9da89695b27"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a5b636-efbd-498d-8e03-8e36647a40b7" elementFormDefault="qualified">
    <xsd:import namespace="http://schemas.microsoft.com/office/2006/documentManagement/types"/>
    <xsd:import namespace="http://schemas.microsoft.com/office/infopath/2007/PartnerControls"/>
    <xsd:element name="SharedWithUsers" ma:index="14"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Udostępnione dla — szczegóły" ma:internalName="SharedWithDetails" ma:readOnly="true">
      <xsd:simpleType>
        <xsd:restriction base="dms:Note">
          <xsd:maxLength value="255"/>
        </xsd:restriction>
      </xsd:simpleType>
    </xsd:element>
    <xsd:element name="TaxCatchAll" ma:index="21" nillable="true" ma:displayName="Taxonomy Catch All Column" ma:hidden="true" ma:list="{7aa1202c-0176-4fa6-92b7-ee75c8913657}" ma:internalName="TaxCatchAll" ma:showField="CatchAllData" ma:web="d7a5b636-efbd-498d-8e03-8e36647a40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9fddaa2-5d50-496e-a787-7f0e5e10bc21">
      <Terms xmlns="http://schemas.microsoft.com/office/infopath/2007/PartnerControls"/>
    </lcf76f155ced4ddcb4097134ff3c332f>
    <TaxCatchAll xmlns="d7a5b636-efbd-498d-8e03-8e36647a40b7" xsi:nil="true"/>
  </documentManagement>
</p:properties>
</file>

<file path=customXml/itemProps1.xml><?xml version="1.0" encoding="utf-8"?>
<ds:datastoreItem xmlns:ds="http://schemas.openxmlformats.org/officeDocument/2006/customXml" ds:itemID="{3258DE64-5960-497B-8BFD-9F945EC4F7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fddaa2-5d50-496e-a787-7f0e5e10bc21"/>
    <ds:schemaRef ds:uri="d7a5b636-efbd-498d-8e03-8e36647a40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7FBBDF-3863-4BFF-BB7D-838569CC4FB8}">
  <ds:schemaRefs>
    <ds:schemaRef ds:uri="http://schemas.microsoft.com/sharepoint/v3/contenttype/forms"/>
  </ds:schemaRefs>
</ds:datastoreItem>
</file>

<file path=customXml/itemProps3.xml><?xml version="1.0" encoding="utf-8"?>
<ds:datastoreItem xmlns:ds="http://schemas.openxmlformats.org/officeDocument/2006/customXml" ds:itemID="{B9B5D0F7-8480-4FBE-85B6-411397FC5A8A}">
  <ds:schemaRefs>
    <ds:schemaRef ds:uri="http://schemas.openxmlformats.org/package/2006/metadata/core-properties"/>
    <ds:schemaRef ds:uri="http://www.w3.org/XML/1998/namespace"/>
    <ds:schemaRef ds:uri="http://purl.org/dc/terms/"/>
    <ds:schemaRef ds:uri="http://schemas.microsoft.com/office/infopath/2007/PartnerControls"/>
    <ds:schemaRef ds:uri="http://purl.org/dc/dcmitype/"/>
    <ds:schemaRef ds:uri="http://schemas.microsoft.com/office/2006/metadata/properties"/>
    <ds:schemaRef ds:uri="http://schemas.microsoft.com/office/2006/documentManagement/types"/>
    <ds:schemaRef ds:uri="http://purl.org/dc/elements/1.1/"/>
    <ds:schemaRef ds:uri="f9fddaa2-5d50-496e-a787-7f0e5e10bc21"/>
    <ds:schemaRef ds:uri="d7a5b636-efbd-498d-8e03-8e36647a40b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0.1. Tytuł</vt:lpstr>
      <vt:lpstr>0.2. Spis treści</vt:lpstr>
      <vt:lpstr>0.3. Ustalenia ogólne</vt:lpstr>
      <vt:lpstr>0.4. Karta audytu</vt:lpstr>
      <vt:lpstr>0.5. Energia i koszty</vt:lpstr>
      <vt:lpstr>0.6. Efekt eko</vt:lpstr>
      <vt:lpstr>0.7. Wskaźniki</vt:lpstr>
      <vt:lpstr>1.1. Obiekt</vt:lpstr>
      <vt:lpstr>1.2. System grzewczy</vt:lpstr>
      <vt:lpstr>1.3. Źródło c.o.</vt:lpstr>
      <vt:lpstr>1.4. Źródło c.w.u.</vt:lpstr>
      <vt:lpstr>1.5. Obrys</vt:lpstr>
      <vt:lpstr>1.6. Stolarka</vt:lpstr>
      <vt:lpstr>1.7. Przeg. warst.</vt:lpstr>
      <vt:lpstr>1.8. Oświet.</vt:lpstr>
      <vt:lpstr>1.9. Sieć</vt:lpstr>
      <vt:lpstr>1.10. OZE</vt:lpstr>
      <vt:lpstr>1.11. Warianty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Katarzyna Urbanek</cp:lastModifiedBy>
  <cp:revision/>
  <dcterms:created xsi:type="dcterms:W3CDTF">2022-11-06T15:33:04Z</dcterms:created>
  <dcterms:modified xsi:type="dcterms:W3CDTF">2023-06-29T13:04:16Z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0x0101003E32422732D4754B8A38F43DCA7E29FA</vt:lpwstr>
  </property>
  <property fmtid="{D5CDD505-2E9C-101B-9397-08002B2CF9AE}" pid="3" name="MediaServiceImageTags">
    <vt:lpwstr/>
  </property>
</Properties>
</file>