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1"/>
  </bookViews>
  <sheets>
    <sheet name="Przebudowa drogi" sheetId="1" r:id="rId1"/>
    <sheet name="Budowa drogi" sheetId="2" r:id="rId2"/>
  </sheets>
  <definedNames>
    <definedName name="bit">'Przebudowa drogi'!#REF!</definedName>
    <definedName name="chlon">#REF!</definedName>
    <definedName name="chodn">'Przebudowa drogi'!#REF!</definedName>
    <definedName name="chodn1">#REF!</definedName>
    <definedName name="dlug">'Przebudowa drogi'!#REF!</definedName>
    <definedName name="dlug1">#REF!</definedName>
    <definedName name="_xlnm.Print_Area" localSheetId="0">'Przebudowa drogi'!$A$1:$F$48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/>
  <c r="D32"/>
  <c r="F32" s="1"/>
  <c r="D43"/>
  <c r="F43" s="1"/>
  <c r="D42"/>
  <c r="F42" s="1"/>
  <c r="D36"/>
  <c r="F36" s="1"/>
  <c r="D37"/>
  <c r="F37" s="1"/>
  <c r="D22"/>
  <c r="D24"/>
  <c r="D25"/>
  <c r="F25" s="1"/>
  <c r="D26"/>
  <c r="D23" s="1"/>
  <c r="D31"/>
  <c r="D27"/>
  <c r="D30"/>
  <c r="F30" s="1"/>
  <c r="D16"/>
  <c r="D17" s="1"/>
  <c r="F17" s="1"/>
  <c r="D13"/>
  <c r="F13" s="1"/>
  <c r="D12"/>
  <c r="F12" s="1"/>
  <c r="F7"/>
  <c r="F11"/>
  <c r="A11"/>
  <c r="A12" s="1"/>
  <c r="A13" s="1"/>
  <c r="A14" s="1"/>
  <c r="A16" s="1"/>
  <c r="F40"/>
  <c r="F39"/>
  <c r="F34"/>
  <c r="F33"/>
  <c r="F14"/>
  <c r="D21" l="1"/>
  <c r="F21" s="1"/>
  <c r="F26"/>
  <c r="F24"/>
  <c r="F27"/>
  <c r="F16"/>
  <c r="F31"/>
  <c r="F29"/>
  <c r="F22"/>
  <c r="F23"/>
  <c r="F19"/>
  <c r="A17"/>
  <c r="F17" i="2" l="1"/>
  <c r="F46" i="1"/>
  <c r="A19"/>
  <c r="A21" s="1"/>
  <c r="A22" s="1"/>
  <c r="A23" s="1"/>
  <c r="A24" s="1"/>
  <c r="A25" s="1"/>
  <c r="A26" s="1"/>
  <c r="A27" s="1"/>
  <c r="A29" s="1"/>
  <c r="A30" s="1"/>
  <c r="A31" s="1"/>
  <c r="F18" i="2" l="1"/>
  <c r="F19" s="1"/>
  <c r="F47" i="1"/>
  <c r="F48" s="1"/>
  <c r="A33" l="1"/>
  <c r="A34" s="1"/>
  <c r="A36" s="1"/>
  <c r="A37" s="1"/>
  <c r="A39" s="1"/>
  <c r="A40" s="1"/>
  <c r="A42" s="1"/>
  <c r="A43" s="1"/>
  <c r="A45" s="1"/>
</calcChain>
</file>

<file path=xl/sharedStrings.xml><?xml version="1.0" encoding="utf-8"?>
<sst xmlns="http://schemas.openxmlformats.org/spreadsheetml/2006/main" count="116" uniqueCount="73">
  <si>
    <t>lp</t>
  </si>
  <si>
    <t>opis</t>
  </si>
  <si>
    <t>jm</t>
  </si>
  <si>
    <t>cena</t>
  </si>
  <si>
    <t>wartość</t>
  </si>
  <si>
    <t>ROBOTY PRZYGOTOWAWCZE</t>
  </si>
  <si>
    <t>m2</t>
  </si>
  <si>
    <t>ROBOTY ZIEMNE</t>
  </si>
  <si>
    <t>Wykopy wraz z odwozem i utylizacją</t>
  </si>
  <si>
    <t>Nasypy z materiału z dowozu (nowy grunt)</t>
  </si>
  <si>
    <t>ODWODNIENIE</t>
  </si>
  <si>
    <t>m3</t>
  </si>
  <si>
    <t>PODBUDOWY</t>
  </si>
  <si>
    <t>Profilowanie i zagęszczenie koryta gruntowego</t>
  </si>
  <si>
    <t>Podbudowa z mieszanki niezwiązanej z kruszywa łamanego C90/3 gr. 20cm - JEZDNIA</t>
  </si>
  <si>
    <t>W-wa gruntocementu C1,5/2,0 MPa gr 10cm - JEZDNIA</t>
  </si>
  <si>
    <t>NAWIERZCHNIE</t>
  </si>
  <si>
    <t>Kostka betonowa wibroprasowana (polbruk) - CHODNIK</t>
  </si>
  <si>
    <t>Kostka betonowa wibroprasowana (polbruk) - WJAZDY</t>
  </si>
  <si>
    <t>ROBOTY WYKOŃCZENIOWE</t>
  </si>
  <si>
    <t>Oznakowania poziome ryczałt na całość zadania</t>
  </si>
  <si>
    <t>Oznakowania pionowe ryczałt na całość zadania</t>
  </si>
  <si>
    <t>kpl</t>
  </si>
  <si>
    <t>ELEMENTY ULIC</t>
  </si>
  <si>
    <t>Krawężniki betonowe 15*30cm i 15*22cm na ławie betonowej</t>
  </si>
  <si>
    <t>m</t>
  </si>
  <si>
    <t>Humusowanie terenów zielonych</t>
  </si>
  <si>
    <t>Skrywka humus śr. gr. 15cm</t>
  </si>
  <si>
    <t>suma netto:</t>
  </si>
  <si>
    <t>padatek vat:</t>
  </si>
  <si>
    <t>suma brutto:</t>
  </si>
  <si>
    <t>ilość/all</t>
  </si>
  <si>
    <t>Obsługa geodezyjna</t>
  </si>
  <si>
    <t xml:space="preserve">URZĄDZENIA BRD </t>
  </si>
  <si>
    <t>Obrzeża betonowe 8*30cm na ławie betonowej</t>
  </si>
  <si>
    <t>FAZA PROJEKTOWA</t>
  </si>
  <si>
    <t>REALIZACJA ROBÓT</t>
  </si>
  <si>
    <t>Wielobranżowa dokumentacja projektowa</t>
  </si>
  <si>
    <t>II</t>
  </si>
  <si>
    <t>I</t>
  </si>
  <si>
    <t>km</t>
  </si>
  <si>
    <t>Rozbiórka istn. nawierzchni bez względu na układ warstw wraz z podbudowami i elementami ograniczającymi (jezdnia na podłączeniach, istn. zjazdy itp.)</t>
  </si>
  <si>
    <t>Regilacja istniejących urządzeń w pasie robót (wraz z ewentualną wymianą i dostosowaniem do projektowanej klasy obciążeń)</t>
  </si>
  <si>
    <t xml:space="preserve">Remont i przebudowa istniejącego przepustu </t>
  </si>
  <si>
    <t>Podbudowa bitumiczna AC22P gr. 9cm - poszerzenie i odtworzenie konstrukcji drogi</t>
  </si>
  <si>
    <t>Warstwa ścieralna AC11S KR 1-2 gr. 4cm (jezdnia + zjazdy SL)</t>
  </si>
  <si>
    <t>Warstwa wiążąca AC16W KR 1-2 gr. 4cm (zjazdy SL)</t>
  </si>
  <si>
    <t>Warstwa profilująco - wiążąca AC16W KR 1-2 gr. zmienna (na ist. Nawierzchni brukowej)</t>
  </si>
  <si>
    <t>t</t>
  </si>
  <si>
    <t>Podbudowa z mieszanki niezwiązanej z kruszywa łamanego C90/3 gr. 20cm - WJAZDY (bitumiczne i polbrukowe)</t>
  </si>
  <si>
    <t>Podbudowa z mieszanki niezwiązanej z kruszywa łamanego C90/3 gr. 10cm - CHODNIK</t>
  </si>
  <si>
    <t>W-wa gruntocementu C1,5/2,0 MPa gr 10cm - WJAZDY (bitumiczne i polbrukowe)</t>
  </si>
  <si>
    <t xml:space="preserve">Pobocza po SL jezdni umocnione  z kruszywa łamanego C90/3 gr. 15cm </t>
  </si>
  <si>
    <t>Sitka do wzmacniania konstrucji drogi 120/200 kM (szklano-węglowa)</t>
  </si>
  <si>
    <t>ROBOTY DROGOWE</t>
  </si>
  <si>
    <t>II.1</t>
  </si>
  <si>
    <t>II.2</t>
  </si>
  <si>
    <t>ROBOTY ENERGOELEKTRYCZNE</t>
  </si>
  <si>
    <t>Budowa i przebudowa oświetlenia</t>
  </si>
  <si>
    <t>Przebudowa drogi gminnej nr 000603F relacji Brody – Jeziory Dolne wraz z oświetleniem na terenie gminy Brody</t>
  </si>
  <si>
    <t xml:space="preserve">Załącznik Nr 10_SWZ - Poglądowe ZESTAWIENIE KOSZTÓW </t>
  </si>
  <si>
    <t>ZP.271.1.2022</t>
  </si>
  <si>
    <t xml:space="preserve">Opracowanie dokumentacji projektowej </t>
  </si>
  <si>
    <t>Droga</t>
  </si>
  <si>
    <t>Parking</t>
  </si>
  <si>
    <t>Zjazd</t>
  </si>
  <si>
    <t>Chodniki</t>
  </si>
  <si>
    <r>
      <t>Ci</t>
    </r>
    <r>
      <rPr>
        <sz val="11"/>
        <color theme="1"/>
        <rFont val="TimesNewRoman"/>
      </rPr>
      <t>ą</t>
    </r>
    <r>
      <rPr>
        <sz val="11"/>
        <color theme="1"/>
        <rFont val="Times-Roman"/>
      </rPr>
      <t>g pieszo - jezdny</t>
    </r>
  </si>
  <si>
    <t>Tereny zielone</t>
  </si>
  <si>
    <t>Kanalizacja deszczowa</t>
  </si>
  <si>
    <t>Oświetlenie</t>
  </si>
  <si>
    <t>kpl.</t>
  </si>
  <si>
    <t xml:space="preserve"> BUDOWA DROGI DOJAZDOWEJ, PARKINGU ORAZ CHODNIKA WRAZ Z ODWODNIENIEM
I OŚWIETLENIEM PRZY ZESPOLE SZKOLNO - PRZEDSZKOLNYM W BRODACH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</si>
</sst>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-Roman"/>
    </font>
    <font>
      <sz val="11"/>
      <color theme="1"/>
      <name val="TimesNew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1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opLeftCell="A37" workbookViewId="0">
      <selection activeCell="H9" sqref="H9"/>
    </sheetView>
  </sheetViews>
  <sheetFormatPr defaultRowHeight="15"/>
  <cols>
    <col min="1" max="1" width="9.140625" style="35"/>
    <col min="2" max="2" width="78.140625" style="1" customWidth="1"/>
    <col min="3" max="3" width="9.140625" style="2"/>
    <col min="4" max="4" width="9.85546875" style="38" customWidth="1"/>
    <col min="5" max="5" width="13.42578125" style="2" customWidth="1"/>
    <col min="6" max="6" width="14.5703125" style="1" customWidth="1"/>
    <col min="7" max="7" width="9.140625" style="1" customWidth="1"/>
    <col min="8" max="16384" width="9.140625" style="1"/>
  </cols>
  <sheetData>
    <row r="1" spans="1:6">
      <c r="E1" s="46" t="s">
        <v>61</v>
      </c>
    </row>
    <row r="2" spans="1:6" ht="18.75">
      <c r="B2" s="45" t="s">
        <v>60</v>
      </c>
    </row>
    <row r="3" spans="1:6" ht="18.75">
      <c r="A3" s="48" t="s">
        <v>59</v>
      </c>
      <c r="B3" s="48"/>
      <c r="C3" s="48"/>
      <c r="D3" s="48"/>
      <c r="E3" s="48"/>
      <c r="F3" s="48"/>
    </row>
    <row r="4" spans="1:6" ht="15.75" thickBot="1"/>
    <row r="5" spans="1:6" s="6" customFormat="1" ht="20.25" customHeight="1" thickBot="1">
      <c r="A5" s="16" t="s">
        <v>0</v>
      </c>
      <c r="B5" s="17" t="s">
        <v>1</v>
      </c>
      <c r="C5" s="17" t="s">
        <v>2</v>
      </c>
      <c r="D5" s="39" t="s">
        <v>31</v>
      </c>
      <c r="E5" s="17" t="s">
        <v>3</v>
      </c>
      <c r="F5" s="18" t="s">
        <v>4</v>
      </c>
    </row>
    <row r="6" spans="1:6" s="6" customFormat="1" ht="20.25" customHeight="1" thickBot="1">
      <c r="A6" s="9" t="s">
        <v>39</v>
      </c>
      <c r="B6" s="10" t="s">
        <v>35</v>
      </c>
      <c r="C6" s="54"/>
      <c r="D6" s="55"/>
      <c r="E6" s="55"/>
      <c r="F6" s="56"/>
    </row>
    <row r="7" spans="1:6" s="6" customFormat="1" ht="20.25" customHeight="1" thickBot="1">
      <c r="A7" s="30">
        <v>1</v>
      </c>
      <c r="B7" s="29" t="s">
        <v>37</v>
      </c>
      <c r="C7" s="31" t="s">
        <v>22</v>
      </c>
      <c r="D7" s="40">
        <v>1</v>
      </c>
      <c r="E7" s="32"/>
      <c r="F7" s="33">
        <f t="shared" ref="F7" si="0">ROUND(D7*E7,2)</f>
        <v>0</v>
      </c>
    </row>
    <row r="8" spans="1:6" s="6" customFormat="1" ht="20.25" customHeight="1" thickBot="1">
      <c r="A8" s="23" t="s">
        <v>38</v>
      </c>
      <c r="B8" s="28" t="s">
        <v>36</v>
      </c>
      <c r="C8" s="54"/>
      <c r="D8" s="55"/>
      <c r="E8" s="55"/>
      <c r="F8" s="56"/>
    </row>
    <row r="9" spans="1:6" s="6" customFormat="1" ht="20.25" customHeight="1" thickBot="1">
      <c r="A9" s="23" t="s">
        <v>55</v>
      </c>
      <c r="B9" s="28" t="s">
        <v>54</v>
      </c>
      <c r="C9" s="25"/>
      <c r="D9" s="41"/>
      <c r="E9" s="26"/>
      <c r="F9" s="27"/>
    </row>
    <row r="10" spans="1:6" s="6" customFormat="1" ht="20.25" customHeight="1">
      <c r="A10" s="9"/>
      <c r="B10" s="10" t="s">
        <v>5</v>
      </c>
      <c r="C10" s="51"/>
      <c r="D10" s="52"/>
      <c r="E10" s="52"/>
      <c r="F10" s="53"/>
    </row>
    <row r="11" spans="1:6" ht="20.25" customHeight="1">
      <c r="A11" s="36">
        <f t="shared" ref="A11:A12" si="1">A10+1</f>
        <v>1</v>
      </c>
      <c r="B11" s="4" t="s">
        <v>32</v>
      </c>
      <c r="C11" s="3" t="s">
        <v>40</v>
      </c>
      <c r="D11" s="42">
        <v>0.85</v>
      </c>
      <c r="E11" s="19"/>
      <c r="F11" s="11">
        <f t="shared" ref="F11" si="2">ROUND(D11*E11,2)</f>
        <v>0</v>
      </c>
    </row>
    <row r="12" spans="1:6" ht="20.25" customHeight="1">
      <c r="A12" s="36">
        <f t="shared" si="1"/>
        <v>2</v>
      </c>
      <c r="B12" s="5" t="s">
        <v>27</v>
      </c>
      <c r="C12" s="3" t="s">
        <v>6</v>
      </c>
      <c r="D12" s="43">
        <f>6*850</f>
        <v>5100</v>
      </c>
      <c r="E12" s="19"/>
      <c r="F12" s="11">
        <f>ROUND(D12*E12,2)</f>
        <v>0</v>
      </c>
    </row>
    <row r="13" spans="1:6" ht="33.75" customHeight="1">
      <c r="A13" s="36">
        <f>A12+1</f>
        <v>3</v>
      </c>
      <c r="B13" s="34" t="s">
        <v>41</v>
      </c>
      <c r="C13" s="3" t="s">
        <v>6</v>
      </c>
      <c r="D13" s="42">
        <f>4*80+8*35</f>
        <v>600</v>
      </c>
      <c r="E13" s="19"/>
      <c r="F13" s="11">
        <f t="shared" ref="F13:F14" si="3">ROUND(D13*E13,2)</f>
        <v>0</v>
      </c>
    </row>
    <row r="14" spans="1:6" ht="34.5" customHeight="1">
      <c r="A14" s="36">
        <f t="shared" ref="A14:A43" si="4">A13+1</f>
        <v>4</v>
      </c>
      <c r="B14" s="34" t="s">
        <v>42</v>
      </c>
      <c r="C14" s="3" t="s">
        <v>22</v>
      </c>
      <c r="D14" s="42">
        <v>1</v>
      </c>
      <c r="E14" s="19"/>
      <c r="F14" s="11">
        <f t="shared" si="3"/>
        <v>0</v>
      </c>
    </row>
    <row r="15" spans="1:6" s="6" customFormat="1" ht="20.25" customHeight="1">
      <c r="A15" s="12"/>
      <c r="B15" s="7" t="s">
        <v>7</v>
      </c>
      <c r="C15" s="61"/>
      <c r="D15" s="62"/>
      <c r="E15" s="62"/>
      <c r="F15" s="63"/>
    </row>
    <row r="16" spans="1:6" ht="20.25" customHeight="1">
      <c r="A16" s="36">
        <f>A14+1</f>
        <v>5</v>
      </c>
      <c r="B16" s="5" t="s">
        <v>8</v>
      </c>
      <c r="C16" s="3" t="s">
        <v>11</v>
      </c>
      <c r="D16" s="42">
        <f>850*2.5*0.35+850*2.5*0.45+700*0.4</f>
        <v>1980</v>
      </c>
      <c r="E16" s="19"/>
      <c r="F16" s="11">
        <f t="shared" ref="F16:F17" si="5">ROUND(D16*E16,2)</f>
        <v>0</v>
      </c>
    </row>
    <row r="17" spans="1:6" ht="20.25" customHeight="1">
      <c r="A17" s="36">
        <f t="shared" si="4"/>
        <v>6</v>
      </c>
      <c r="B17" s="5" t="s">
        <v>9</v>
      </c>
      <c r="C17" s="3" t="s">
        <v>11</v>
      </c>
      <c r="D17" s="42">
        <f>D16*0.22</f>
        <v>435.6</v>
      </c>
      <c r="E17" s="19"/>
      <c r="F17" s="11">
        <f t="shared" si="5"/>
        <v>0</v>
      </c>
    </row>
    <row r="18" spans="1:6" s="6" customFormat="1" ht="20.25" customHeight="1">
      <c r="A18" s="12"/>
      <c r="B18" s="8" t="s">
        <v>10</v>
      </c>
      <c r="C18" s="61"/>
      <c r="D18" s="62"/>
      <c r="E18" s="62"/>
      <c r="F18" s="63"/>
    </row>
    <row r="19" spans="1:6" ht="20.25" customHeight="1">
      <c r="A19" s="36">
        <f>A17+1</f>
        <v>7</v>
      </c>
      <c r="B19" s="5" t="s">
        <v>43</v>
      </c>
      <c r="C19" s="3" t="s">
        <v>22</v>
      </c>
      <c r="D19" s="42">
        <v>1</v>
      </c>
      <c r="E19" s="19"/>
      <c r="F19" s="11">
        <f t="shared" ref="F19" si="6">ROUND(D19*E19,2)</f>
        <v>0</v>
      </c>
    </row>
    <row r="20" spans="1:6" s="6" customFormat="1" ht="20.25" customHeight="1">
      <c r="A20" s="12"/>
      <c r="B20" s="8" t="s">
        <v>12</v>
      </c>
      <c r="C20" s="61"/>
      <c r="D20" s="62"/>
      <c r="E20" s="62"/>
      <c r="F20" s="63"/>
    </row>
    <row r="21" spans="1:6" ht="20.25" customHeight="1">
      <c r="A21" s="36">
        <f>A19+1</f>
        <v>8</v>
      </c>
      <c r="B21" s="5" t="s">
        <v>13</v>
      </c>
      <c r="C21" s="3" t="s">
        <v>6</v>
      </c>
      <c r="D21" s="42">
        <f>D22+D23+D25</f>
        <v>5055</v>
      </c>
      <c r="E21" s="19"/>
      <c r="F21" s="11">
        <f t="shared" ref="F21:F26" si="7">ROUND(D21*E21,2)</f>
        <v>0</v>
      </c>
    </row>
    <row r="22" spans="1:6" ht="20.25" customHeight="1">
      <c r="A22" s="36">
        <f t="shared" si="4"/>
        <v>9</v>
      </c>
      <c r="B22" s="5" t="s">
        <v>15</v>
      </c>
      <c r="C22" s="3" t="s">
        <v>6</v>
      </c>
      <c r="D22" s="42">
        <f>2.8*850+100*4.35</f>
        <v>2815</v>
      </c>
      <c r="E22" s="19"/>
      <c r="F22" s="11">
        <f t="shared" si="7"/>
        <v>0</v>
      </c>
    </row>
    <row r="23" spans="1:6" ht="20.25" customHeight="1">
      <c r="A23" s="36">
        <f t="shared" si="4"/>
        <v>10</v>
      </c>
      <c r="B23" s="5" t="s">
        <v>51</v>
      </c>
      <c r="C23" s="3" t="s">
        <v>6</v>
      </c>
      <c r="D23" s="42">
        <f>D26</f>
        <v>560</v>
      </c>
      <c r="E23" s="19"/>
      <c r="F23" s="11">
        <f t="shared" si="7"/>
        <v>0</v>
      </c>
    </row>
    <row r="24" spans="1:6" ht="20.25" customHeight="1">
      <c r="A24" s="36">
        <f t="shared" si="4"/>
        <v>11</v>
      </c>
      <c r="B24" s="5" t="s">
        <v>14</v>
      </c>
      <c r="C24" s="3" t="s">
        <v>6</v>
      </c>
      <c r="D24" s="42">
        <f>2.5*850+100*4.3</f>
        <v>2555</v>
      </c>
      <c r="E24" s="19"/>
      <c r="F24" s="11">
        <f t="shared" si="7"/>
        <v>0</v>
      </c>
    </row>
    <row r="25" spans="1:6" ht="20.25" customHeight="1">
      <c r="A25" s="36">
        <f t="shared" si="4"/>
        <v>12</v>
      </c>
      <c r="B25" s="5" t="s">
        <v>50</v>
      </c>
      <c r="C25" s="3" t="s">
        <v>6</v>
      </c>
      <c r="D25" s="42">
        <f>D33</f>
        <v>1680</v>
      </c>
      <c r="E25" s="19"/>
      <c r="F25" s="11">
        <f t="shared" si="7"/>
        <v>0</v>
      </c>
    </row>
    <row r="26" spans="1:6" ht="36" customHeight="1">
      <c r="A26" s="36">
        <f t="shared" si="4"/>
        <v>13</v>
      </c>
      <c r="B26" s="34" t="s">
        <v>49</v>
      </c>
      <c r="C26" s="3" t="s">
        <v>6</v>
      </c>
      <c r="D26" s="42">
        <f>260+300</f>
        <v>560</v>
      </c>
      <c r="E26" s="19"/>
      <c r="F26" s="11">
        <f t="shared" si="7"/>
        <v>0</v>
      </c>
    </row>
    <row r="27" spans="1:6" ht="20.25" customHeight="1">
      <c r="A27" s="36">
        <f t="shared" si="4"/>
        <v>14</v>
      </c>
      <c r="B27" s="5" t="s">
        <v>44</v>
      </c>
      <c r="C27" s="3" t="s">
        <v>6</v>
      </c>
      <c r="D27" s="42">
        <f>2.4*850+100*4</f>
        <v>2440</v>
      </c>
      <c r="E27" s="19"/>
      <c r="F27" s="11">
        <f t="shared" ref="F27" si="8">ROUND(D27*E27,2)</f>
        <v>0</v>
      </c>
    </row>
    <row r="28" spans="1:6" s="6" customFormat="1" ht="20.25" customHeight="1">
      <c r="A28" s="12"/>
      <c r="B28" s="8" t="s">
        <v>16</v>
      </c>
      <c r="C28" s="61"/>
      <c r="D28" s="62"/>
      <c r="E28" s="62"/>
      <c r="F28" s="63"/>
    </row>
    <row r="29" spans="1:6" ht="20.25" customHeight="1">
      <c r="A29" s="36">
        <f>A27+1</f>
        <v>15</v>
      </c>
      <c r="B29" s="5" t="s">
        <v>46</v>
      </c>
      <c r="C29" s="3" t="s">
        <v>6</v>
      </c>
      <c r="D29" s="42">
        <v>250</v>
      </c>
      <c r="E29" s="19"/>
      <c r="F29" s="11">
        <f t="shared" ref="F29:F34" si="9">ROUND(D29*E29,2)</f>
        <v>0</v>
      </c>
    </row>
    <row r="30" spans="1:6" ht="20.25" customHeight="1">
      <c r="A30" s="36">
        <f t="shared" si="4"/>
        <v>16</v>
      </c>
      <c r="B30" s="5" t="s">
        <v>47</v>
      </c>
      <c r="C30" s="3" t="s">
        <v>48</v>
      </c>
      <c r="D30" s="42">
        <f>2800*0.225</f>
        <v>630</v>
      </c>
      <c r="E30" s="19"/>
      <c r="F30" s="11">
        <f t="shared" si="9"/>
        <v>0</v>
      </c>
    </row>
    <row r="31" spans="1:6" ht="20.25" customHeight="1">
      <c r="A31" s="36">
        <f>A30+1</f>
        <v>17</v>
      </c>
      <c r="B31" s="5" t="s">
        <v>45</v>
      </c>
      <c r="C31" s="3" t="s">
        <v>6</v>
      </c>
      <c r="D31" s="42">
        <f>250+4353</f>
        <v>4603</v>
      </c>
      <c r="E31" s="19"/>
      <c r="F31" s="11">
        <f t="shared" si="9"/>
        <v>0</v>
      </c>
    </row>
    <row r="32" spans="1:6" ht="20.25" customHeight="1">
      <c r="A32" s="36"/>
      <c r="B32" s="5" t="s">
        <v>53</v>
      </c>
      <c r="C32" s="3" t="s">
        <v>6</v>
      </c>
      <c r="D32" s="42">
        <f>760*5</f>
        <v>3800</v>
      </c>
      <c r="E32" s="19"/>
      <c r="F32" s="11">
        <f t="shared" ref="F32" si="10">ROUND(D32*E32,2)</f>
        <v>0</v>
      </c>
    </row>
    <row r="33" spans="1:6" ht="20.25" customHeight="1">
      <c r="A33" s="36">
        <f>A31+1</f>
        <v>18</v>
      </c>
      <c r="B33" s="5" t="s">
        <v>17</v>
      </c>
      <c r="C33" s="3" t="s">
        <v>6</v>
      </c>
      <c r="D33" s="42">
        <v>1680</v>
      </c>
      <c r="E33" s="19"/>
      <c r="F33" s="11">
        <f t="shared" si="9"/>
        <v>0</v>
      </c>
    </row>
    <row r="34" spans="1:6" ht="20.25" customHeight="1">
      <c r="A34" s="36">
        <f t="shared" si="4"/>
        <v>19</v>
      </c>
      <c r="B34" s="5" t="s">
        <v>18</v>
      </c>
      <c r="C34" s="3" t="s">
        <v>6</v>
      </c>
      <c r="D34" s="42">
        <v>300</v>
      </c>
      <c r="E34" s="19"/>
      <c r="F34" s="11">
        <f t="shared" si="9"/>
        <v>0</v>
      </c>
    </row>
    <row r="35" spans="1:6" ht="20.25" customHeight="1">
      <c r="A35" s="36"/>
      <c r="B35" s="5" t="s">
        <v>19</v>
      </c>
      <c r="C35" s="64"/>
      <c r="D35" s="65"/>
      <c r="E35" s="65"/>
      <c r="F35" s="66"/>
    </row>
    <row r="36" spans="1:6" ht="20.25" customHeight="1">
      <c r="A36" s="36">
        <f>A34+1</f>
        <v>20</v>
      </c>
      <c r="B36" s="5" t="s">
        <v>52</v>
      </c>
      <c r="C36" s="3" t="s">
        <v>6</v>
      </c>
      <c r="D36" s="42">
        <f>850*0.75</f>
        <v>637.5</v>
      </c>
      <c r="E36" s="19"/>
      <c r="F36" s="11">
        <f>ROUND(D36*E36,2)</f>
        <v>0</v>
      </c>
    </row>
    <row r="37" spans="1:6" ht="20.25" customHeight="1">
      <c r="A37" s="36">
        <f t="shared" si="4"/>
        <v>21</v>
      </c>
      <c r="B37" s="5" t="s">
        <v>26</v>
      </c>
      <c r="C37" s="3" t="s">
        <v>6</v>
      </c>
      <c r="D37" s="42">
        <f>850*4</f>
        <v>3400</v>
      </c>
      <c r="E37" s="19"/>
      <c r="F37" s="11">
        <f>ROUND(D37*E37,2)</f>
        <v>0</v>
      </c>
    </row>
    <row r="38" spans="1:6" s="6" customFormat="1" ht="20.25" customHeight="1">
      <c r="A38" s="12"/>
      <c r="B38" s="8" t="s">
        <v>33</v>
      </c>
      <c r="C38" s="61"/>
      <c r="D38" s="62"/>
      <c r="E38" s="62"/>
      <c r="F38" s="63"/>
    </row>
    <row r="39" spans="1:6" ht="20.25" customHeight="1">
      <c r="A39" s="36">
        <f>A37+1</f>
        <v>22</v>
      </c>
      <c r="B39" s="5" t="s">
        <v>20</v>
      </c>
      <c r="C39" s="3" t="s">
        <v>22</v>
      </c>
      <c r="D39" s="42">
        <v>1</v>
      </c>
      <c r="E39" s="19"/>
      <c r="F39" s="11">
        <f>E39</f>
        <v>0</v>
      </c>
    </row>
    <row r="40" spans="1:6" ht="20.25" customHeight="1">
      <c r="A40" s="36">
        <f t="shared" si="4"/>
        <v>23</v>
      </c>
      <c r="B40" s="5" t="s">
        <v>21</v>
      </c>
      <c r="C40" s="3" t="s">
        <v>22</v>
      </c>
      <c r="D40" s="42">
        <v>1</v>
      </c>
      <c r="E40" s="19"/>
      <c r="F40" s="11">
        <f>E40</f>
        <v>0</v>
      </c>
    </row>
    <row r="41" spans="1:6" s="6" customFormat="1" ht="20.25" customHeight="1">
      <c r="A41" s="12"/>
      <c r="B41" s="8" t="s">
        <v>23</v>
      </c>
      <c r="C41" s="61"/>
      <c r="D41" s="62"/>
      <c r="E41" s="62"/>
      <c r="F41" s="63"/>
    </row>
    <row r="42" spans="1:6" ht="20.25" customHeight="1">
      <c r="A42" s="36">
        <f>A40+1</f>
        <v>24</v>
      </c>
      <c r="B42" s="5" t="s">
        <v>24</v>
      </c>
      <c r="C42" s="3" t="s">
        <v>25</v>
      </c>
      <c r="D42" s="42">
        <f>850+30*5+30*8+50</f>
        <v>1290</v>
      </c>
      <c r="E42" s="19"/>
      <c r="F42" s="11">
        <f t="shared" ref="F42:F43" si="11">ROUND(D42*E42,2)</f>
        <v>0</v>
      </c>
    </row>
    <row r="43" spans="1:6" ht="20.25" customHeight="1" thickBot="1">
      <c r="A43" s="36">
        <f t="shared" si="4"/>
        <v>25</v>
      </c>
      <c r="B43" s="13" t="s">
        <v>34</v>
      </c>
      <c r="C43" s="14" t="s">
        <v>25</v>
      </c>
      <c r="D43" s="44">
        <f>850-100</f>
        <v>750</v>
      </c>
      <c r="E43" s="20"/>
      <c r="F43" s="15">
        <f t="shared" si="11"/>
        <v>0</v>
      </c>
    </row>
    <row r="44" spans="1:6" ht="20.25" customHeight="1">
      <c r="A44" s="23" t="s">
        <v>56</v>
      </c>
      <c r="B44" s="28" t="s">
        <v>57</v>
      </c>
      <c r="C44" s="25"/>
      <c r="D44" s="41"/>
      <c r="E44" s="26"/>
      <c r="F44" s="27"/>
    </row>
    <row r="45" spans="1:6" ht="20.25" customHeight="1" thickBot="1">
      <c r="A45" s="37">
        <f>A43+1</f>
        <v>26</v>
      </c>
      <c r="B45" s="13" t="s">
        <v>58</v>
      </c>
      <c r="C45" s="14" t="s">
        <v>22</v>
      </c>
      <c r="D45" s="44">
        <v>1</v>
      </c>
      <c r="E45" s="20"/>
      <c r="F45" s="15">
        <f>E45</f>
        <v>0</v>
      </c>
    </row>
    <row r="46" spans="1:6" ht="20.25" customHeight="1">
      <c r="D46" s="49" t="s">
        <v>28</v>
      </c>
      <c r="E46" s="50"/>
      <c r="F46" s="24">
        <f>SUM(F7:F45)</f>
        <v>0</v>
      </c>
    </row>
    <row r="47" spans="1:6" ht="20.25" customHeight="1">
      <c r="D47" s="57" t="s">
        <v>29</v>
      </c>
      <c r="E47" s="58"/>
      <c r="F47" s="21">
        <f>ROUND(F46*0.23,2)</f>
        <v>0</v>
      </c>
    </row>
    <row r="48" spans="1:6" ht="20.25" customHeight="1" thickBot="1">
      <c r="D48" s="59" t="s">
        <v>30</v>
      </c>
      <c r="E48" s="60"/>
      <c r="F48" s="22">
        <f>F46+F47</f>
        <v>0</v>
      </c>
    </row>
    <row r="50" spans="1:6">
      <c r="A50" s="47"/>
      <c r="B50" s="47"/>
      <c r="C50" s="47"/>
      <c r="D50" s="47"/>
      <c r="E50" s="47"/>
      <c r="F50" s="47"/>
    </row>
    <row r="51" spans="1:6">
      <c r="A51" s="47"/>
      <c r="B51" s="47"/>
      <c r="C51" s="47"/>
      <c r="D51" s="47"/>
      <c r="E51" s="47"/>
      <c r="F51" s="47"/>
    </row>
    <row r="52" spans="1:6" ht="31.5" customHeight="1">
      <c r="A52" s="47"/>
      <c r="B52" s="47"/>
      <c r="C52" s="47"/>
      <c r="D52" s="47"/>
      <c r="E52" s="47"/>
      <c r="F52" s="47"/>
    </row>
  </sheetData>
  <mergeCells count="15">
    <mergeCell ref="A50:F52"/>
    <mergeCell ref="A3:F3"/>
    <mergeCell ref="D46:E46"/>
    <mergeCell ref="C10:F10"/>
    <mergeCell ref="C6:F6"/>
    <mergeCell ref="C8:F8"/>
    <mergeCell ref="D47:E47"/>
    <mergeCell ref="D48:E48"/>
    <mergeCell ref="C15:F15"/>
    <mergeCell ref="C18:F18"/>
    <mergeCell ref="C20:F20"/>
    <mergeCell ref="C28:F28"/>
    <mergeCell ref="C35:F35"/>
    <mergeCell ref="C38:F38"/>
    <mergeCell ref="C41:F41"/>
  </mergeCells>
  <pageMargins left="0.37" right="0.27" top="0.52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J4" sqref="J4"/>
    </sheetView>
  </sheetViews>
  <sheetFormatPr defaultRowHeight="15"/>
  <cols>
    <col min="1" max="1" width="6.28515625" customWidth="1"/>
    <col min="2" max="2" width="55.28515625" customWidth="1"/>
    <col min="6" max="6" width="16.7109375" customWidth="1"/>
  </cols>
  <sheetData>
    <row r="1" spans="1:6">
      <c r="A1" s="35"/>
      <c r="B1" s="1"/>
      <c r="C1" s="2"/>
      <c r="D1" s="38"/>
      <c r="E1" s="38" t="s">
        <v>61</v>
      </c>
      <c r="F1" s="1"/>
    </row>
    <row r="2" spans="1:6" ht="18.75">
      <c r="A2" s="35"/>
      <c r="B2" s="45" t="s">
        <v>60</v>
      </c>
      <c r="C2" s="2"/>
      <c r="D2" s="38"/>
      <c r="E2" s="2"/>
      <c r="F2" s="1"/>
    </row>
    <row r="3" spans="1:6" ht="75" customHeight="1">
      <c r="A3" s="70" t="s">
        <v>72</v>
      </c>
      <c r="B3" s="48"/>
      <c r="C3" s="48"/>
      <c r="D3" s="48"/>
      <c r="E3" s="48"/>
      <c r="F3" s="48"/>
    </row>
    <row r="4" spans="1:6" ht="15.75" thickBot="1">
      <c r="A4" s="35"/>
      <c r="B4" s="1"/>
      <c r="C4" s="2"/>
      <c r="D4" s="38"/>
      <c r="E4" s="2"/>
      <c r="F4" s="1"/>
    </row>
    <row r="5" spans="1:6" ht="15.75" thickBot="1">
      <c r="A5" s="16" t="s">
        <v>0</v>
      </c>
      <c r="B5" s="17" t="s">
        <v>1</v>
      </c>
      <c r="C5" s="68" t="s">
        <v>2</v>
      </c>
      <c r="D5" s="39" t="s">
        <v>31</v>
      </c>
      <c r="E5" s="17" t="s">
        <v>3</v>
      </c>
      <c r="F5" s="18" t="s">
        <v>4</v>
      </c>
    </row>
    <row r="6" spans="1:6" ht="39.75" hidden="1" customHeight="1">
      <c r="A6" s="36"/>
      <c r="B6" s="67" t="s">
        <v>63</v>
      </c>
      <c r="C6" s="3"/>
      <c r="D6" s="42"/>
      <c r="E6" s="19"/>
      <c r="F6" s="11"/>
    </row>
    <row r="7" spans="1:6" ht="15" hidden="1" customHeight="1">
      <c r="A7" s="12"/>
      <c r="B7" s="67" t="s">
        <v>64</v>
      </c>
      <c r="C7" s="61"/>
      <c r="D7" s="62"/>
      <c r="E7" s="62"/>
      <c r="F7" s="63"/>
    </row>
    <row r="8" spans="1:6" ht="15.75" thickBot="1">
      <c r="A8" s="36">
        <v>1</v>
      </c>
      <c r="B8" s="69" t="s">
        <v>62</v>
      </c>
      <c r="C8" s="3" t="s">
        <v>71</v>
      </c>
      <c r="D8" s="42">
        <v>1</v>
      </c>
      <c r="E8" s="19"/>
      <c r="F8" s="11"/>
    </row>
    <row r="9" spans="1:6" ht="15.75" thickBot="1">
      <c r="A9" s="36">
        <v>2</v>
      </c>
      <c r="B9" s="67" t="s">
        <v>63</v>
      </c>
      <c r="C9" s="3" t="s">
        <v>71</v>
      </c>
      <c r="D9" s="42">
        <v>1</v>
      </c>
      <c r="E9" s="19"/>
      <c r="F9" s="11"/>
    </row>
    <row r="10" spans="1:6" ht="15.75" thickBot="1">
      <c r="A10" s="36">
        <v>3</v>
      </c>
      <c r="B10" s="67" t="s">
        <v>64</v>
      </c>
      <c r="C10" s="3" t="s">
        <v>71</v>
      </c>
      <c r="D10" s="42">
        <v>1</v>
      </c>
      <c r="E10" s="19"/>
      <c r="F10" s="11"/>
    </row>
    <row r="11" spans="1:6" ht="15.75" thickBot="1">
      <c r="A11" s="36">
        <v>4</v>
      </c>
      <c r="B11" s="67" t="s">
        <v>65</v>
      </c>
      <c r="C11" s="3" t="s">
        <v>71</v>
      </c>
      <c r="D11" s="42">
        <v>1</v>
      </c>
      <c r="E11" s="19"/>
      <c r="F11" s="11"/>
    </row>
    <row r="12" spans="1:6" ht="15.75" thickBot="1">
      <c r="A12" s="36">
        <v>5</v>
      </c>
      <c r="B12" s="67" t="s">
        <v>66</v>
      </c>
      <c r="C12" s="3" t="s">
        <v>71</v>
      </c>
      <c r="D12" s="42">
        <v>1</v>
      </c>
      <c r="E12" s="19"/>
      <c r="F12" s="11"/>
    </row>
    <row r="13" spans="1:6" ht="15.75" thickBot="1">
      <c r="A13" s="36">
        <v>6</v>
      </c>
      <c r="B13" s="67" t="s">
        <v>67</v>
      </c>
      <c r="C13" s="3" t="s">
        <v>71</v>
      </c>
      <c r="D13" s="42">
        <v>1</v>
      </c>
      <c r="E13" s="19"/>
      <c r="F13" s="11"/>
    </row>
    <row r="14" spans="1:6" ht="15.75" thickBot="1">
      <c r="A14" s="36">
        <v>7</v>
      </c>
      <c r="B14" s="67" t="s">
        <v>68</v>
      </c>
      <c r="C14" s="3" t="s">
        <v>71</v>
      </c>
      <c r="D14" s="42">
        <v>1</v>
      </c>
      <c r="E14" s="19"/>
      <c r="F14" s="11"/>
    </row>
    <row r="15" spans="1:6" ht="15.75" thickBot="1">
      <c r="A15" s="36">
        <v>8</v>
      </c>
      <c r="B15" s="67" t="s">
        <v>69</v>
      </c>
      <c r="C15" s="3" t="s">
        <v>71</v>
      </c>
      <c r="D15" s="42">
        <v>1</v>
      </c>
      <c r="E15" s="19"/>
      <c r="F15" s="11"/>
    </row>
    <row r="16" spans="1:6" ht="15.75" thickBot="1">
      <c r="A16" s="36">
        <v>9</v>
      </c>
      <c r="B16" s="67" t="s">
        <v>70</v>
      </c>
      <c r="C16" s="3" t="s">
        <v>71</v>
      </c>
      <c r="D16" s="42">
        <v>1</v>
      </c>
      <c r="E16" s="19"/>
      <c r="F16" s="11"/>
    </row>
    <row r="17" spans="1:6">
      <c r="A17" s="35"/>
      <c r="B17" s="1"/>
      <c r="C17" s="2"/>
      <c r="D17" s="49" t="s">
        <v>28</v>
      </c>
      <c r="E17" s="50"/>
      <c r="F17" s="24">
        <f>SUM(F6:F16)</f>
        <v>0</v>
      </c>
    </row>
    <row r="18" spans="1:6">
      <c r="A18" s="35"/>
      <c r="B18" s="1"/>
      <c r="C18" s="2"/>
      <c r="D18" s="57" t="s">
        <v>29</v>
      </c>
      <c r="E18" s="58"/>
      <c r="F18" s="21">
        <f>ROUND(F17*0.23,2)</f>
        <v>0</v>
      </c>
    </row>
    <row r="19" spans="1:6" ht="15.75" thickBot="1">
      <c r="A19" s="35"/>
      <c r="B19" s="1"/>
      <c r="C19" s="2"/>
      <c r="D19" s="59" t="s">
        <v>30</v>
      </c>
      <c r="E19" s="60"/>
      <c r="F19" s="22">
        <f>F17+F18</f>
        <v>0</v>
      </c>
    </row>
  </sheetData>
  <mergeCells count="5">
    <mergeCell ref="D18:E18"/>
    <mergeCell ref="D19:E19"/>
    <mergeCell ref="D17:E17"/>
    <mergeCell ref="A3:F3"/>
    <mergeCell ref="C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Przebudowa drogi</vt:lpstr>
      <vt:lpstr>Budowa drogi</vt:lpstr>
      <vt:lpstr>'Przebudowa drogi'!Obszar_wydruku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iwona</cp:lastModifiedBy>
  <cp:lastPrinted>2020-11-01T12:15:49Z</cp:lastPrinted>
  <dcterms:created xsi:type="dcterms:W3CDTF">2020-11-01T08:56:08Z</dcterms:created>
  <dcterms:modified xsi:type="dcterms:W3CDTF">2022-05-14T10:32:14Z</dcterms:modified>
</cp:coreProperties>
</file>