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aweł\Desktop\Paweł\2023\Zamówienia powyżej 130 tyś. zł\Remont dróg w Jugowie (ul. Jana, Ul. Olimpijska)\"/>
    </mc:Choice>
  </mc:AlternateContent>
  <xr:revisionPtr revIDLastSave="0" documentId="13_ncr:1_{C4821D1F-7045-4C2A-BFD4-202E84D1B6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 robót" sheetId="1" r:id="rId1"/>
  </sheets>
  <calcPr calcId="181029" iterateDelta="1E-4"/>
</workbook>
</file>

<file path=xl/calcChain.xml><?xml version="1.0" encoding="utf-8"?>
<calcChain xmlns="http://schemas.openxmlformats.org/spreadsheetml/2006/main">
  <c r="E10" i="1" l="1"/>
  <c r="E26" i="1" s="1"/>
  <c r="E7" i="1"/>
  <c r="E48" i="1"/>
  <c r="E47" i="1"/>
  <c r="E46" i="1"/>
  <c r="E44" i="1"/>
  <c r="E43" i="1"/>
  <c r="E42" i="1"/>
  <c r="E39" i="1"/>
  <c r="E38" i="1"/>
  <c r="E37" i="1"/>
  <c r="E36" i="1"/>
  <c r="E35" i="1"/>
  <c r="E32" i="1"/>
  <c r="E24" i="1"/>
  <c r="E25" i="1" s="1"/>
  <c r="E18" i="1"/>
  <c r="E15" i="1"/>
  <c r="E14" i="1"/>
  <c r="E12" i="1"/>
  <c r="E11" i="1"/>
  <c r="E9" i="1"/>
  <c r="E29" i="1" l="1"/>
  <c r="E30" i="1" l="1"/>
  <c r="E31" i="1" l="1"/>
</calcChain>
</file>

<file path=xl/sharedStrings.xml><?xml version="1.0" encoding="utf-8"?>
<sst xmlns="http://schemas.openxmlformats.org/spreadsheetml/2006/main" count="118" uniqueCount="83">
  <si>
    <t>dla zadania pn.:</t>
  </si>
  <si>
    <r>
      <t xml:space="preserve">„Remont odcinka ulicy Olimpijskiej i ulicy Jana w Jugowie, dz. Nr 777 i 780/1 </t>
    </r>
    <r>
      <rPr>
        <sz val="10"/>
        <color rgb="FF000000"/>
        <rFont val="Calibri"/>
        <family val="2"/>
        <charset val="238"/>
      </rPr>
      <t>"</t>
    </r>
  </si>
  <si>
    <t>Lp.</t>
  </si>
  <si>
    <t>Podstawa</t>
  </si>
  <si>
    <t>Opis</t>
  </si>
  <si>
    <t>Nazwa</t>
  </si>
  <si>
    <t>ilość</t>
  </si>
  <si>
    <t>I</t>
  </si>
  <si>
    <t>ROBOTY PRZYGOTOWAWCZE I ROZBIÓRKOWE</t>
  </si>
  <si>
    <t>KNR-W 2-01
0113-04</t>
  </si>
  <si>
    <t>km</t>
  </si>
  <si>
    <t>analiza własna</t>
  </si>
  <si>
    <t>Zabezpieczenie terenu budowy, przygotowanie zaplecza sanitarnego, materiałowego i sprzętowego.</t>
  </si>
  <si>
    <t>kpl</t>
  </si>
  <si>
    <t>Rozbiórka istniejących progów zwalniających z masy bitumicznej
ul. Olimpijska: 1 szt
ul. Jana: 2 szt</t>
  </si>
  <si>
    <t>szt</t>
  </si>
  <si>
    <t>KNR AT-03
0102-01
analogia</t>
  </si>
  <si>
    <t>m2</t>
  </si>
  <si>
    <t>Mechaniczne rozebranie nawierzchni chodnika, wykonanej z mieszanki mineralno-bitumicznej
ul. Olimpijska: 152,70 m2
ul. Jana: 144,00 m2</t>
  </si>
  <si>
    <t>KNNR 6
0803-07</t>
  </si>
  <si>
    <t>Mechaniczne rozebranie nawierzchni chodnika, wykonanej z kostki betonowej wraz z wywozem
ul. Olimpijska: 72,00 m2
ul. Jana: 142,60 m2</t>
  </si>
  <si>
    <t>KNR 2-31
0813-01
analogia</t>
  </si>
  <si>
    <t>Mechaniczne rozebranie krawężników betonowych o wymiarach 15x30 cm na podsypce cementowo-piaskowej wraz z ławą betonową wraz z wywozem
ul. Olimpijska: 188 m</t>
  </si>
  <si>
    <t>m</t>
  </si>
  <si>
    <t>Mechaniczne rozebranie krawężników kamiennych o wymiarach 15x30 cm na podsypce cementowo-piaskowej wraz z ławą betonową wraz z wywozem
ul. Olimpijska: 178 m
ul. Jana: 325 m</t>
  </si>
  <si>
    <t>Rozbiórka istniejących wpustów deszczowych wraz z wywozem
ul. Olimpijska: 2 szt
ul. Jana: 5 szt</t>
  </si>
  <si>
    <t>Razem dział ROBOTY PRZYGOTOWAWCZE I ROZBIÓRKOWE:</t>
  </si>
  <si>
    <t>II</t>
  </si>
  <si>
    <t>ROBOTY ZIEMNE</t>
  </si>
  <si>
    <t>KNR 2-01 0206-02 0214-02</t>
  </si>
  <si>
    <t>Roboty ziemne wykonywane koparkami podsiębiernymi o poj. łyżki 0.40 m3 w gruncie kat. III z transportem urobku samochodami samowyładowczymi na odległość 3 km. 
Wykopy pod studzienki uliczne:
7 x 1,0 m3 = 7,0 m3
Wykopy pod konstrukcję chodnika na ul. Olimpijskiej:
(72,0+152,7)m2 x 0,18m = 40,45 m3
Wykopy pod konstrukcję chodnika na ul. Jana:
(142,6+144,0)m2 x 0,18m = 51,59 m3</t>
  </si>
  <si>
    <t>m3</t>
  </si>
  <si>
    <t>Razem dział ROBOTY ZIEMNE:</t>
  </si>
  <si>
    <t>III</t>
  </si>
  <si>
    <t>ODWODNIENIE KORPUSU DROGOWEGO</t>
  </si>
  <si>
    <t>Montaż nowych wpustów ulicznych (koplet: dno, studzienka, kratka)</t>
  </si>
  <si>
    <t>Razem dział ODWODNIENIE KORPUSU DROGOWEGO:</t>
  </si>
  <si>
    <t>IV</t>
  </si>
  <si>
    <t>PODBUDOWY</t>
  </si>
  <si>
    <t>KNR 2-31
0103-04</t>
  </si>
  <si>
    <t>Mechaniczne profilowanie i zagęszczenie podłoża pod warstwy konstrukcyjne nawierzchni w gr. kat. I-IV - chodniki
ul. Olimpijska: 224,7 m2
ul. Jana: 286,6 m2</t>
  </si>
  <si>
    <t>KNR 2-31 0114-07</t>
  </si>
  <si>
    <r>
      <t xml:space="preserve">Podbudowa z kruszywa łamanego 0/31,5 mm na chodnikach  - warstwa górna o grubości po zagęszczeniu 15 cm
</t>
    </r>
    <r>
      <rPr>
        <sz val="10"/>
        <color rgb="FF000000"/>
        <rFont val="Calibri"/>
        <family val="2"/>
        <charset val="238"/>
      </rPr>
      <t>ul. Olimpijska: 224,7 m2
ul. Jana: 286,6 m2</t>
    </r>
  </si>
  <si>
    <t>KNR 2-31 1004-07</t>
  </si>
  <si>
    <t>Razem dział PODBUDOWY</t>
  </si>
  <si>
    <t>V</t>
  </si>
  <si>
    <t>NAWIERZCHNIE</t>
  </si>
  <si>
    <t>KNR 2-31 0310-01 0310-02</t>
  </si>
  <si>
    <t>KNNR 6 
0608-05</t>
  </si>
  <si>
    <r>
      <t xml:space="preserve">Nawierzchnia z kostki betonowej prostokątnej szarej gr. 8 cm na podsypce cementowo-piaskowej gr. 3 cm - chodniki
</t>
    </r>
    <r>
      <rPr>
        <sz val="10"/>
        <color rgb="FF00000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ul. Olimpijska: 224,7 m2
ul. Jana: 286,6 m2</t>
    </r>
  </si>
  <si>
    <t>Razem dział NAWIERZCHNIE</t>
  </si>
  <si>
    <t>VI</t>
  </si>
  <si>
    <t>ELEMENTY ULIC</t>
  </si>
  <si>
    <t>KNR 2-31
0402-04</t>
  </si>
  <si>
    <t>Ława pod krawężniki betonowa z oporem
ul. Olimpijska: 366 mb x 0,07 m3/mb
ul. Jana: 325 mb x 0,07 m3/mb</t>
  </si>
  <si>
    <t>KNR 2-31
0403-01
Analogia</t>
  </si>
  <si>
    <t>Krawężniki betonowe o wymiarach 15x22 i 15x30 cm na podsypce cementowo-piaskowej z wypełnieniem spoin zaprawą cementową
ul. Olimpijska: 366 mb
ul. Jana: 325 mb</t>
  </si>
  <si>
    <t>KNR 2-31
0402-03</t>
  </si>
  <si>
    <t>Ława pod obrzeża betonowa zwykła
ul. Olimpijska: 183 mb x 0,03 m3/mb
ul. Jana: 205 mb x 0,03 m3/mb</t>
  </si>
  <si>
    <t>KNR 2-31
0407-04</t>
  </si>
  <si>
    <t>Obrzeża betonowe o wym. 8x30 cm na podsypce cementowo-piaskowej z wypełnieniem spoin zaprawą cementową
ul. Olimpijska: 183 mb
ul. Jana: 205 mb</t>
  </si>
  <si>
    <t>Roboty niezbędne w lokalizacjach bez obrzeży, bezpośrednio przy ogrodzeniach, np. spoinowanie, uzupełnianie cokołów, wypełnienie wolnych przestrzeni
72+153+120+22,6+120-388</t>
  </si>
  <si>
    <t>Razem dział ELEMENTY ULIC</t>
  </si>
  <si>
    <t>VII</t>
  </si>
  <si>
    <t>ROBOTY WYKOŃCZENIOWE</t>
  </si>
  <si>
    <t>KNR 2-31
1406-03</t>
  </si>
  <si>
    <t>Regulacja pionowa studzienek dla włazów kanałowych
ul. Olimpijska: 10 szt
ul. Jana: 5 szt</t>
  </si>
  <si>
    <t>KNR 2-31
1406-04</t>
  </si>
  <si>
    <t>Regulacja pionowa studzienek dla zaworów wodociągowych
ul. Olimpijska: 16 szt
ul. Jana: 14 szt</t>
  </si>
  <si>
    <t>KNR 2-31
1406-05</t>
  </si>
  <si>
    <t>Wymiana pokryw i regulacja pionowa dla studzienek teletechnicznych
ul. Olimpijska: 5 szt
ul. Jana: 2 szt</t>
  </si>
  <si>
    <t>Ścinka poboczy na gr. 15 cm
ul. Olimpijska: 110 m2
ul. Jana: 30 m2</t>
  </si>
  <si>
    <t>KNR 2-31 0114-07
analogia</t>
  </si>
  <si>
    <r>
      <t xml:space="preserve">Pobocza z kruszywa łamanego 0/31,5 mm  - warstwa górna o grubości po zagęszczeniu 10 cm
</t>
    </r>
    <r>
      <rPr>
        <sz val="10"/>
        <color rgb="FF000000"/>
        <rFont val="Calibri"/>
        <family val="2"/>
        <charset val="238"/>
      </rPr>
      <t>ul. Olimpijska: 110 m2
ul. Jana: 30 m2</t>
    </r>
  </si>
  <si>
    <t>Wykonanie bitumicznych progów zwalniających
ul. Olimpijska: 1 szt
ul. Jana: 2 szt</t>
  </si>
  <si>
    <t>Komplet oznakowania dla progów zwalniających (znak ostrzegawczy + informacja o odległości + ograniczenie prędkości + oznakowanie poziome)
ul. Olimpijska: 1 kpl
ul. Jana: 2 kpl</t>
  </si>
  <si>
    <t>Mechaniczne oczyszczenie i skropienie emulsją asfaltową przed ułożeniem warstwy ścieralnej.
ul. Olimpijska: 0,5 x 1060,34 m2 + 215,00 m2
ul. Jana: 0,5 x 1260,36 m2
odnoga ul. Jana: 56,0 x 3,0 m2</t>
  </si>
  <si>
    <t>Roboty pomiarowe przy liniowych robotach ziemnych – trasa dróg w terenie pagórkowatym lub podgórskim
ul. Olimpijska: 173 m
ul. Jana: 209 m
odnoga ul. Jana: 56 m + 70m</t>
  </si>
  <si>
    <t>Nawierzchnia z mieszanek mineralno-bitumicznych grysowych - warstwa wiążąca asfaltowa - grubość po zagęszczeniu 4 cm.
ul. Olimpijska: 0,5 x 1060,34 m2 + 215,00 m2
ul. Jana: 0,5 x 1260,36 m2
odnoga ul. Jana: 56,0 x 3,0 m2 +70,0x3,0m2</t>
  </si>
  <si>
    <r>
      <t xml:space="preserve">Nawierzchnia z mieszanek mineralno-bitumicznych grysowych - warstwa ścieralna asfaltowa - grubość po zagęszczeniu 4 cm.
</t>
    </r>
    <r>
      <rPr>
        <sz val="10"/>
        <color rgb="FF000000"/>
        <rFont val="Calibri"/>
        <family val="2"/>
        <charset val="238"/>
      </rPr>
      <t xml:space="preserve">ul. Olimpijska: 0,5 x 1060,34 m2 + 215,00 m2
</t>
    </r>
    <r>
      <rPr>
        <sz val="10"/>
        <rFont val="Calibri"/>
        <family val="2"/>
        <charset val="238"/>
      </rPr>
      <t>ul. Jana: 0,5 x 1260,36 m2
odnoga ul. Jana: 56,0 x 3,0 m2 +70,0 x 3,0m2</t>
    </r>
  </si>
  <si>
    <t>Frezowanie nawierzchni na głębokość 8 cm (połowa powierzchni ulic i odnoga ul. Jana) - uzyskany destrukt pozostaje własnością Wykonawcy
ul. Olimpijska: 0,5 x 1060,34 m2 + 215,00 m2
ul. Jana: 0,5 x 1260,36 m2
odnoga ul. Jana: 56,0 x 3,0 m2 + 70,0 x 3,0m2</t>
  </si>
  <si>
    <t>Mechaniczne oczyszczenie i skropienie emulsją asfaltową istniejącej podbudowy pod drogą:
ul. Olimpijska: 0,5 x 1060,34 m2 + 215,00 m2
ul. Jana: 0,5 x 1260,36 m2
odnoga ul. Jana: 56,0 x 3,0 m2 + 70,0 x3,0m2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</si>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</sst>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0.000"/>
    <numFmt numFmtId="166" formatCode="#,##0.000"/>
  </numFmts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I48"/>
  <sheetViews>
    <sheetView tabSelected="1" topLeftCell="A34" zoomScaleNormal="100" workbookViewId="0">
      <selection activeCell="C10" sqref="C10"/>
    </sheetView>
  </sheetViews>
  <sheetFormatPr defaultRowHeight="15" x14ac:dyDescent="0.25"/>
  <cols>
    <col min="1" max="1" width="4.5703125" style="2"/>
    <col min="2" max="2" width="13" style="2"/>
    <col min="3" max="3" width="51" style="3"/>
    <col min="4" max="4" width="7.28515625" style="2"/>
    <col min="5" max="5" width="9.7109375" style="2"/>
    <col min="6" max="8" width="11.5703125" style="2"/>
    <col min="9" max="9" width="18.42578125" style="2"/>
    <col min="10" max="254" width="11.5703125" style="2"/>
    <col min="255" max="255" width="4.5703125" style="2"/>
    <col min="256" max="256" width="13" style="2"/>
    <col min="257" max="257" width="51" style="2"/>
    <col min="258" max="258" width="7.28515625" style="2"/>
    <col min="259" max="259" width="9.7109375" style="2"/>
    <col min="260" max="260" width="11.42578125" style="2"/>
    <col min="261" max="261" width="13" style="2"/>
    <col min="262" max="264" width="11.5703125" style="2"/>
    <col min="265" max="265" width="18.42578125" style="2"/>
    <col min="266" max="510" width="11.5703125" style="2"/>
    <col min="511" max="511" width="4.5703125" style="2"/>
    <col min="512" max="512" width="13" style="2"/>
    <col min="513" max="513" width="51" style="2"/>
    <col min="514" max="514" width="7.28515625" style="2"/>
    <col min="515" max="515" width="9.7109375" style="2"/>
    <col min="516" max="516" width="11.42578125" style="2"/>
    <col min="517" max="517" width="13" style="2"/>
    <col min="518" max="520" width="11.5703125" style="2"/>
    <col min="521" max="521" width="18.42578125" style="2"/>
    <col min="522" max="766" width="11.5703125" style="2"/>
    <col min="767" max="767" width="4.5703125" style="2"/>
    <col min="768" max="768" width="13" style="2"/>
    <col min="769" max="769" width="51" style="2"/>
    <col min="770" max="770" width="7.28515625" style="2"/>
    <col min="771" max="771" width="9.7109375" style="2"/>
    <col min="772" max="772" width="11.42578125" style="2"/>
    <col min="773" max="773" width="13" style="2"/>
    <col min="774" max="776" width="11.5703125" style="2"/>
    <col min="777" max="777" width="18.42578125" style="2"/>
    <col min="778" max="1023" width="11.5703125" style="2"/>
  </cols>
  <sheetData>
    <row r="1" spans="1:1022" x14ac:dyDescent="0.25">
      <c r="A1" s="13" t="s">
        <v>82</v>
      </c>
      <c r="B1" s="13"/>
      <c r="C1" s="13"/>
      <c r="D1" s="13"/>
      <c r="E1" s="1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x14ac:dyDescent="0.25">
      <c r="A2" s="13" t="s">
        <v>0</v>
      </c>
      <c r="B2" s="13"/>
      <c r="C2" s="13"/>
      <c r="D2" s="13"/>
      <c r="E2" s="1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2.75" customHeight="1" x14ac:dyDescent="0.25">
      <c r="A3" s="14" t="s">
        <v>1</v>
      </c>
      <c r="B3" s="14"/>
      <c r="C3" s="14"/>
      <c r="D3" s="14"/>
      <c r="E3" s="1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x14ac:dyDescent="0.25">
      <c r="A4" s="13"/>
      <c r="B4" s="13"/>
      <c r="C4" s="13"/>
      <c r="D4" s="13"/>
      <c r="E4" s="1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x14ac:dyDescent="0.25">
      <c r="A5" s="5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2.75" customHeight="1" x14ac:dyDescent="0.25">
      <c r="A6" s="5" t="s">
        <v>7</v>
      </c>
      <c r="B6" s="15" t="s">
        <v>8</v>
      </c>
      <c r="C6" s="15"/>
      <c r="D6" s="15"/>
      <c r="E6" s="1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s="3" customFormat="1" ht="76.5" x14ac:dyDescent="0.2">
      <c r="A7" s="6">
        <v>1</v>
      </c>
      <c r="B7" s="7" t="s">
        <v>9</v>
      </c>
      <c r="C7" s="7" t="s">
        <v>77</v>
      </c>
      <c r="D7" s="8" t="s">
        <v>10</v>
      </c>
      <c r="E7" s="9">
        <f>0.173+0.209+0.056+0.07</f>
        <v>0.50800000000000001</v>
      </c>
    </row>
    <row r="8" spans="1:1022" s="12" customFormat="1" ht="25.5" x14ac:dyDescent="0.25">
      <c r="A8" s="6">
        <v>2</v>
      </c>
      <c r="B8" s="10" t="s">
        <v>11</v>
      </c>
      <c r="C8" s="10" t="s">
        <v>12</v>
      </c>
      <c r="D8" s="6" t="s">
        <v>13</v>
      </c>
      <c r="E8" s="11">
        <v>1</v>
      </c>
    </row>
    <row r="9" spans="1:1022" s="12" customFormat="1" ht="63.75" x14ac:dyDescent="0.25">
      <c r="A9" s="6">
        <v>3</v>
      </c>
      <c r="B9" s="10" t="s">
        <v>11</v>
      </c>
      <c r="C9" s="10" t="s">
        <v>14</v>
      </c>
      <c r="D9" s="6" t="s">
        <v>15</v>
      </c>
      <c r="E9" s="11">
        <f>1+2</f>
        <v>3</v>
      </c>
    </row>
    <row r="10" spans="1:1022" s="12" customFormat="1" ht="89.25" x14ac:dyDescent="0.25">
      <c r="A10" s="6">
        <v>4</v>
      </c>
      <c r="B10" s="7" t="s">
        <v>16</v>
      </c>
      <c r="C10" s="10" t="s">
        <v>80</v>
      </c>
      <c r="D10" s="6" t="s">
        <v>17</v>
      </c>
      <c r="E10" s="11">
        <f>0.5*1060.34+0.5*1260.36+215+56*3+70*3</f>
        <v>1753.35</v>
      </c>
    </row>
    <row r="11" spans="1:1022" s="12" customFormat="1" ht="63.75" x14ac:dyDescent="0.25">
      <c r="A11" s="6">
        <v>5</v>
      </c>
      <c r="B11" s="10" t="s">
        <v>11</v>
      </c>
      <c r="C11" s="10" t="s">
        <v>18</v>
      </c>
      <c r="D11" s="6" t="s">
        <v>17</v>
      </c>
      <c r="E11" s="11">
        <f>152.7+144</f>
        <v>296.7</v>
      </c>
    </row>
    <row r="12" spans="1:1022" ht="63.75" x14ac:dyDescent="0.25">
      <c r="A12" s="6">
        <v>6</v>
      </c>
      <c r="B12" s="7" t="s">
        <v>19</v>
      </c>
      <c r="C12" s="10" t="s">
        <v>20</v>
      </c>
      <c r="D12" s="6" t="s">
        <v>17</v>
      </c>
      <c r="E12" s="11">
        <f>72+142.6</f>
        <v>214.6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63.75" x14ac:dyDescent="0.25">
      <c r="A13" s="6">
        <v>7</v>
      </c>
      <c r="B13" s="7" t="s">
        <v>21</v>
      </c>
      <c r="C13" s="10" t="s">
        <v>22</v>
      </c>
      <c r="D13" s="6" t="s">
        <v>23</v>
      </c>
      <c r="E13" s="11">
        <v>188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76.5" x14ac:dyDescent="0.25">
      <c r="A14" s="6">
        <v>8</v>
      </c>
      <c r="B14" s="7" t="s">
        <v>21</v>
      </c>
      <c r="C14" s="10" t="s">
        <v>24</v>
      </c>
      <c r="D14" s="6" t="s">
        <v>23</v>
      </c>
      <c r="E14" s="11">
        <f>178+325</f>
        <v>503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63.75" x14ac:dyDescent="0.25">
      <c r="A15" s="6">
        <v>9</v>
      </c>
      <c r="B15" s="10" t="s">
        <v>11</v>
      </c>
      <c r="C15" s="10" t="s">
        <v>25</v>
      </c>
      <c r="D15" s="6" t="s">
        <v>15</v>
      </c>
      <c r="E15" s="11">
        <f>2+5</f>
        <v>7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3.9" customHeight="1" x14ac:dyDescent="0.25">
      <c r="A16" s="16" t="s">
        <v>26</v>
      </c>
      <c r="B16" s="16"/>
      <c r="C16" s="16"/>
      <c r="D16" s="16"/>
      <c r="E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3.9" customHeight="1" x14ac:dyDescent="0.25">
      <c r="A17" s="5" t="s">
        <v>27</v>
      </c>
      <c r="B17" s="15" t="s">
        <v>28</v>
      </c>
      <c r="C17" s="15"/>
      <c r="D17" s="15"/>
      <c r="E17" s="1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s="12" customFormat="1" ht="114.75" x14ac:dyDescent="0.25">
      <c r="A18" s="6">
        <v>10</v>
      </c>
      <c r="B18" s="10" t="s">
        <v>29</v>
      </c>
      <c r="C18" s="10" t="s">
        <v>30</v>
      </c>
      <c r="D18" s="6" t="s">
        <v>31</v>
      </c>
      <c r="E18" s="11">
        <f>7+40.45+51.59</f>
        <v>99.04</v>
      </c>
    </row>
    <row r="19" spans="1:1022" ht="12.75" customHeight="1" x14ac:dyDescent="0.25">
      <c r="A19" s="16" t="s">
        <v>32</v>
      </c>
      <c r="B19" s="16"/>
      <c r="C19" s="16"/>
      <c r="D19" s="16"/>
      <c r="E19" s="1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12.75" customHeight="1" x14ac:dyDescent="0.25">
      <c r="A20" s="5" t="s">
        <v>33</v>
      </c>
      <c r="B20" s="15" t="s">
        <v>34</v>
      </c>
      <c r="C20" s="15"/>
      <c r="D20" s="15"/>
      <c r="E20" s="1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s="12" customFormat="1" ht="25.5" x14ac:dyDescent="0.25">
      <c r="A21" s="6">
        <v>11</v>
      </c>
      <c r="B21" s="10" t="s">
        <v>11</v>
      </c>
      <c r="C21" s="10" t="s">
        <v>35</v>
      </c>
      <c r="D21" s="6" t="s">
        <v>15</v>
      </c>
      <c r="E21" s="11">
        <v>7</v>
      </c>
    </row>
    <row r="22" spans="1:1022" ht="12.75" customHeight="1" x14ac:dyDescent="0.25">
      <c r="A22" s="16" t="s">
        <v>36</v>
      </c>
      <c r="B22" s="16"/>
      <c r="C22" s="16"/>
      <c r="D22" s="16"/>
      <c r="E22" s="1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12.75" customHeight="1" x14ac:dyDescent="0.25">
      <c r="A23" s="5" t="s">
        <v>37</v>
      </c>
      <c r="B23" s="15" t="s">
        <v>38</v>
      </c>
      <c r="C23" s="15"/>
      <c r="D23" s="15"/>
      <c r="E23" s="1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s="3" customFormat="1" ht="51" x14ac:dyDescent="0.2">
      <c r="A24" s="6">
        <v>12</v>
      </c>
      <c r="B24" s="7" t="s">
        <v>39</v>
      </c>
      <c r="C24" s="7" t="s">
        <v>40</v>
      </c>
      <c r="D24" s="8" t="s">
        <v>17</v>
      </c>
      <c r="E24" s="9">
        <f>224.7+286.6</f>
        <v>511.3</v>
      </c>
    </row>
    <row r="25" spans="1:1022" ht="63.75" x14ac:dyDescent="0.25">
      <c r="A25" s="6">
        <v>13</v>
      </c>
      <c r="B25" s="10" t="s">
        <v>41</v>
      </c>
      <c r="C25" s="10" t="s">
        <v>42</v>
      </c>
      <c r="D25" s="6" t="s">
        <v>17</v>
      </c>
      <c r="E25" s="9">
        <f>E24</f>
        <v>511.3</v>
      </c>
      <c r="F25"/>
      <c r="G25"/>
      <c r="H25"/>
      <c r="I25" s="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s="3" customFormat="1" ht="76.5" x14ac:dyDescent="0.2">
      <c r="A26" s="6">
        <v>14</v>
      </c>
      <c r="B26" s="10" t="s">
        <v>43</v>
      </c>
      <c r="C26" s="7" t="s">
        <v>81</v>
      </c>
      <c r="D26" s="8" t="s">
        <v>17</v>
      </c>
      <c r="E26" s="9">
        <f>E10</f>
        <v>1753.35</v>
      </c>
    </row>
    <row r="27" spans="1:1022" s="12" customFormat="1" ht="12.75" customHeight="1" x14ac:dyDescent="0.25">
      <c r="A27" s="16" t="s">
        <v>44</v>
      </c>
      <c r="B27" s="16"/>
      <c r="C27" s="16"/>
      <c r="D27" s="16"/>
      <c r="E27" s="16"/>
    </row>
    <row r="28" spans="1:1022" ht="12.75" customHeight="1" x14ac:dyDescent="0.25">
      <c r="A28" s="5" t="s">
        <v>45</v>
      </c>
      <c r="B28" s="15" t="s">
        <v>46</v>
      </c>
      <c r="C28" s="15"/>
      <c r="D28" s="15"/>
      <c r="E28" s="1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s="12" customFormat="1" ht="89.25" x14ac:dyDescent="0.25">
      <c r="A29" s="6">
        <v>15</v>
      </c>
      <c r="B29" s="10" t="s">
        <v>47</v>
      </c>
      <c r="C29" s="10" t="s">
        <v>78</v>
      </c>
      <c r="D29" s="6" t="s">
        <v>17</v>
      </c>
      <c r="E29" s="9">
        <f>E26</f>
        <v>1753.35</v>
      </c>
    </row>
    <row r="30" spans="1:1022" s="3" customFormat="1" ht="76.5" x14ac:dyDescent="0.2">
      <c r="A30" s="6">
        <v>16</v>
      </c>
      <c r="B30" s="10" t="s">
        <v>43</v>
      </c>
      <c r="C30" s="7" t="s">
        <v>76</v>
      </c>
      <c r="D30" s="8" t="s">
        <v>17</v>
      </c>
      <c r="E30" s="9">
        <f>E29</f>
        <v>1753.35</v>
      </c>
    </row>
    <row r="31" spans="1:1022" s="12" customFormat="1" ht="89.25" x14ac:dyDescent="0.25">
      <c r="A31" s="6">
        <v>17</v>
      </c>
      <c r="B31" s="10" t="s">
        <v>47</v>
      </c>
      <c r="C31" s="10" t="s">
        <v>79</v>
      </c>
      <c r="D31" s="6" t="s">
        <v>17</v>
      </c>
      <c r="E31" s="9">
        <f>E30</f>
        <v>1753.35</v>
      </c>
    </row>
    <row r="32" spans="1:1022" s="12" customFormat="1" ht="63.75" x14ac:dyDescent="0.25">
      <c r="A32" s="6">
        <v>18</v>
      </c>
      <c r="B32" s="10" t="s">
        <v>48</v>
      </c>
      <c r="C32" s="10" t="s">
        <v>49</v>
      </c>
      <c r="D32" s="6" t="s">
        <v>17</v>
      </c>
      <c r="E32" s="9">
        <f>224.7+286.6</f>
        <v>511.3</v>
      </c>
    </row>
    <row r="33" spans="1:1022" ht="12.75" customHeight="1" x14ac:dyDescent="0.25">
      <c r="A33" s="16" t="s">
        <v>50</v>
      </c>
      <c r="B33" s="16"/>
      <c r="C33" s="16"/>
      <c r="D33" s="16"/>
      <c r="E33" s="1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 ht="12.75" customHeight="1" x14ac:dyDescent="0.25">
      <c r="A34" s="5" t="s">
        <v>51</v>
      </c>
      <c r="B34" s="15" t="s">
        <v>52</v>
      </c>
      <c r="C34" s="15"/>
      <c r="D34" s="15"/>
      <c r="E34" s="1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 ht="51" x14ac:dyDescent="0.25">
      <c r="A35" s="6">
        <v>19</v>
      </c>
      <c r="B35" s="7" t="s">
        <v>53</v>
      </c>
      <c r="C35" s="7" t="s">
        <v>54</v>
      </c>
      <c r="D35" s="8" t="s">
        <v>31</v>
      </c>
      <c r="E35" s="9">
        <f>(366+325)*0.07</f>
        <v>48.370000000000005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 ht="76.5" x14ac:dyDescent="0.25">
      <c r="A36" s="6">
        <v>20</v>
      </c>
      <c r="B36" s="7" t="s">
        <v>55</v>
      </c>
      <c r="C36" s="7" t="s">
        <v>56</v>
      </c>
      <c r="D36" s="8" t="s">
        <v>23</v>
      </c>
      <c r="E36" s="9">
        <f>366+325</f>
        <v>691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 ht="51" x14ac:dyDescent="0.25">
      <c r="A37" s="6">
        <v>21</v>
      </c>
      <c r="B37" s="7" t="s">
        <v>57</v>
      </c>
      <c r="C37" s="7" t="s">
        <v>58</v>
      </c>
      <c r="D37" s="8" t="s">
        <v>31</v>
      </c>
      <c r="E37" s="9">
        <f>(183+205)*0.03</f>
        <v>11.639999999999999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76.5" customHeight="1" x14ac:dyDescent="0.25">
      <c r="A38" s="6">
        <v>22</v>
      </c>
      <c r="B38" s="7" t="s">
        <v>59</v>
      </c>
      <c r="C38" s="7" t="s">
        <v>60</v>
      </c>
      <c r="D38" s="8" t="s">
        <v>23</v>
      </c>
      <c r="E38" s="9">
        <f>183+205</f>
        <v>388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ht="63.75" x14ac:dyDescent="0.25">
      <c r="A39" s="6">
        <v>23</v>
      </c>
      <c r="B39" s="7" t="s">
        <v>11</v>
      </c>
      <c r="C39" s="7" t="s">
        <v>61</v>
      </c>
      <c r="D39" s="8" t="s">
        <v>23</v>
      </c>
      <c r="E39" s="9">
        <f>72+153+120+22.6+120-388</f>
        <v>99.600000000000023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 s="12" customFormat="1" ht="12.75" customHeight="1" x14ac:dyDescent="0.25">
      <c r="A40" s="16" t="s">
        <v>62</v>
      </c>
      <c r="B40" s="16"/>
      <c r="C40" s="16"/>
      <c r="D40" s="16"/>
      <c r="E40" s="16"/>
    </row>
    <row r="41" spans="1:1022" ht="12.75" customHeight="1" x14ac:dyDescent="0.25">
      <c r="A41" s="5" t="s">
        <v>63</v>
      </c>
      <c r="B41" s="15" t="s">
        <v>64</v>
      </c>
      <c r="C41" s="15"/>
      <c r="D41" s="15"/>
      <c r="E41" s="1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 ht="51" x14ac:dyDescent="0.25">
      <c r="A42" s="6">
        <v>24</v>
      </c>
      <c r="B42" s="7" t="s">
        <v>65</v>
      </c>
      <c r="C42" s="7" t="s">
        <v>66</v>
      </c>
      <c r="D42" s="8" t="s">
        <v>15</v>
      </c>
      <c r="E42" s="9">
        <f>10+5</f>
        <v>15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 ht="51" x14ac:dyDescent="0.25">
      <c r="A43" s="6">
        <v>25</v>
      </c>
      <c r="B43" s="7" t="s">
        <v>67</v>
      </c>
      <c r="C43" s="7" t="s">
        <v>68</v>
      </c>
      <c r="D43" s="8" t="s">
        <v>15</v>
      </c>
      <c r="E43" s="9">
        <f>16+14</f>
        <v>30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ht="63.75" x14ac:dyDescent="0.25">
      <c r="A44" s="6">
        <v>26</v>
      </c>
      <c r="B44" s="7" t="s">
        <v>69</v>
      </c>
      <c r="C44" s="7" t="s">
        <v>70</v>
      </c>
      <c r="D44" s="8" t="s">
        <v>15</v>
      </c>
      <c r="E44" s="9">
        <f>5+2</f>
        <v>7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 ht="51" x14ac:dyDescent="0.25">
      <c r="A45" s="6">
        <v>27</v>
      </c>
      <c r="B45" s="7" t="s">
        <v>11</v>
      </c>
      <c r="C45" s="7" t="s">
        <v>71</v>
      </c>
      <c r="D45" s="8" t="s">
        <v>17</v>
      </c>
      <c r="E45" s="9">
        <v>140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 ht="63.75" x14ac:dyDescent="0.25">
      <c r="A46" s="6">
        <v>28</v>
      </c>
      <c r="B46" s="10" t="s">
        <v>72</v>
      </c>
      <c r="C46" s="10" t="s">
        <v>73</v>
      </c>
      <c r="D46" s="6" t="s">
        <v>17</v>
      </c>
      <c r="E46" s="9">
        <f>E45</f>
        <v>140</v>
      </c>
      <c r="F46"/>
      <c r="G46"/>
      <c r="H46"/>
      <c r="I46" s="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 s="12" customFormat="1" ht="51" x14ac:dyDescent="0.25">
      <c r="A47" s="6">
        <v>29</v>
      </c>
      <c r="B47" s="10" t="s">
        <v>11</v>
      </c>
      <c r="C47" s="10" t="s">
        <v>74</v>
      </c>
      <c r="D47" s="6" t="s">
        <v>15</v>
      </c>
      <c r="E47" s="11">
        <f>1+2</f>
        <v>3</v>
      </c>
    </row>
    <row r="48" spans="1:1022" s="12" customFormat="1" ht="76.5" x14ac:dyDescent="0.25">
      <c r="A48" s="6">
        <v>30</v>
      </c>
      <c r="B48" s="10" t="s">
        <v>11</v>
      </c>
      <c r="C48" s="10" t="s">
        <v>75</v>
      </c>
      <c r="D48" s="6" t="s">
        <v>13</v>
      </c>
      <c r="E48" s="11">
        <f>1+2</f>
        <v>3</v>
      </c>
    </row>
  </sheetData>
  <mergeCells count="17">
    <mergeCell ref="A40:E40"/>
    <mergeCell ref="B41:E41"/>
    <mergeCell ref="B23:E23"/>
    <mergeCell ref="A27:E27"/>
    <mergeCell ref="B28:E28"/>
    <mergeCell ref="A33:E33"/>
    <mergeCell ref="B34:E34"/>
    <mergeCell ref="A16:E16"/>
    <mergeCell ref="B17:E17"/>
    <mergeCell ref="A19:E19"/>
    <mergeCell ref="B20:E20"/>
    <mergeCell ref="A22:E22"/>
    <mergeCell ref="A1:E1"/>
    <mergeCell ref="A2:E2"/>
    <mergeCell ref="A3:E3"/>
    <mergeCell ref="A4:E4"/>
    <mergeCell ref="B6:E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cp:revision>0</cp:revision>
  <dcterms:created xsi:type="dcterms:W3CDTF">2006-09-16T00:00:00Z</dcterms:created>
  <dcterms:modified xsi:type="dcterms:W3CDTF">2023-06-20T12:48:10Z</dcterms:modified>
  <dc:language>pl-PL</dc:language>
</cp:coreProperties>
</file>