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Zestawienie" sheetId="1" r:id="rId1"/>
    <sheet name="Arkusz2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M3" i="1" l="1"/>
  <c r="N38" i="1" l="1"/>
  <c r="O38" i="1"/>
  <c r="P38" i="1"/>
  <c r="T38" i="1"/>
  <c r="U38" i="1"/>
  <c r="V38" i="1"/>
  <c r="W38" i="1"/>
  <c r="P31" i="1"/>
  <c r="O31" i="1"/>
  <c r="P27" i="1"/>
  <c r="O27" i="1"/>
  <c r="P15" i="1"/>
  <c r="O15" i="1"/>
  <c r="P32" i="1"/>
  <c r="O32" i="1"/>
  <c r="N37" i="1"/>
  <c r="M4" i="1" l="1"/>
  <c r="P17" i="1" l="1"/>
  <c r="O17" i="1"/>
  <c r="P24" i="1"/>
  <c r="O24" i="1"/>
  <c r="P25" i="1"/>
  <c r="O25" i="1"/>
  <c r="P28" i="1"/>
  <c r="O28" i="1"/>
  <c r="W36" i="1"/>
  <c r="V36" i="1"/>
  <c r="W35" i="1"/>
  <c r="V35" i="1"/>
  <c r="U33" i="1"/>
  <c r="T33" i="1"/>
  <c r="M38" i="1" l="1"/>
  <c r="P20" i="1"/>
  <c r="P18" i="1"/>
  <c r="O20" i="1"/>
  <c r="O18" i="1"/>
  <c r="O11" i="1" l="1"/>
  <c r="Q4" i="1"/>
  <c r="S9" i="1"/>
  <c r="R9" i="1"/>
  <c r="Q9" i="1"/>
  <c r="S4" i="1"/>
  <c r="R4" i="1"/>
  <c r="O13" i="1" l="1"/>
  <c r="O34" i="1"/>
  <c r="P34" i="1"/>
  <c r="O22" i="1" l="1"/>
  <c r="P29" i="1" l="1"/>
  <c r="O29" i="1"/>
  <c r="P22" i="1"/>
  <c r="P14" i="1"/>
  <c r="P13" i="1"/>
  <c r="P11" i="1"/>
  <c r="R3" i="1" l="1"/>
  <c r="R38" i="1" s="1"/>
  <c r="S3" i="1"/>
  <c r="S38" i="1" s="1"/>
  <c r="Q38" i="1"/>
  <c r="P10" i="1"/>
  <c r="O10" i="1"/>
</calcChain>
</file>

<file path=xl/sharedStrings.xml><?xml version="1.0" encoding="utf-8"?>
<sst xmlns="http://schemas.openxmlformats.org/spreadsheetml/2006/main" count="214" uniqueCount="129">
  <si>
    <t>Lp</t>
  </si>
  <si>
    <t>Płatnik numer punktu poboru</t>
  </si>
  <si>
    <t>Punkt odbioru</t>
  </si>
  <si>
    <t>Nr umowy</t>
  </si>
  <si>
    <t>licznik nr</t>
  </si>
  <si>
    <t>[kW]</t>
  </si>
  <si>
    <t>Oczyszczalnia Ścieków zasilanie 1</t>
  </si>
  <si>
    <t>Oczyszczalnia Ścieków zasilanie 2</t>
  </si>
  <si>
    <t>Stacja uzdatniania wody zasilanie 1</t>
  </si>
  <si>
    <t>B23</t>
  </si>
  <si>
    <t>Stacja uzdatniania wody zasilanie 2</t>
  </si>
  <si>
    <t>Ogródki działkowe</t>
  </si>
  <si>
    <t>Hydrofornia ul. Sikorskiego</t>
  </si>
  <si>
    <t>Hydrofornia ul. Podhalańska</t>
  </si>
  <si>
    <t>96/0001139</t>
  </si>
  <si>
    <t>Hydrofornia ul. Szaflarska1</t>
  </si>
  <si>
    <t>Hydrofornia ul. Szaflarska2</t>
  </si>
  <si>
    <t>Pompownia Kokoszków "Hydrofornia"</t>
  </si>
  <si>
    <t>96/0001136</t>
  </si>
  <si>
    <t>96/0001021</t>
  </si>
  <si>
    <t>Przepompownia Kowaniec "Zbiorniki"</t>
  </si>
  <si>
    <t>96/0001133</t>
  </si>
  <si>
    <t>Przepompownia Parkowa "Ibisor"</t>
  </si>
  <si>
    <t>96/0001135</t>
  </si>
  <si>
    <t xml:space="preserve">Przepompownia Kotlina </t>
  </si>
  <si>
    <t>96/0004731</t>
  </si>
  <si>
    <t>96/0004726</t>
  </si>
  <si>
    <t>Studnia  Równia Szaflarska S11</t>
  </si>
  <si>
    <t>Studnia Głębinowa na Skarpie</t>
  </si>
  <si>
    <t>96/0001137</t>
  </si>
  <si>
    <t>96/2000191</t>
  </si>
  <si>
    <t>Studnie Grel</t>
  </si>
  <si>
    <t>96/0001118</t>
  </si>
  <si>
    <t>Ul. Długa</t>
  </si>
  <si>
    <t>96/20001803</t>
  </si>
  <si>
    <t>Planowane zużycie roczne</t>
  </si>
  <si>
    <t>moc umowna</t>
  </si>
  <si>
    <t xml:space="preserve"> taryfy</t>
  </si>
  <si>
    <t>Planowanie zużycie energii w strefie rannej w kWh B-23</t>
  </si>
  <si>
    <t>Planowanie zużycie energii w strefie popołudniowej w kWh B-23</t>
  </si>
  <si>
    <t>Planowanie zużycie energii pozostałe godziny w kWh B-23</t>
  </si>
  <si>
    <t>MZWIK - Studnie głębinowe "Studnia głębinowa NZPS"</t>
  </si>
  <si>
    <t>Dane adresowe punktu odbioru</t>
  </si>
  <si>
    <t>kod pocztowy</t>
  </si>
  <si>
    <t>miasto/poczta</t>
  </si>
  <si>
    <t>ulica/miejscowość</t>
  </si>
  <si>
    <t>nr</t>
  </si>
  <si>
    <t>34-400</t>
  </si>
  <si>
    <t>Nowy Targ</t>
  </si>
  <si>
    <t>34-424</t>
  </si>
  <si>
    <t>Szaflary</t>
  </si>
  <si>
    <t>Polna  / 
Nowy Targ</t>
  </si>
  <si>
    <t>Szaflarska /
Nowy Targ</t>
  </si>
  <si>
    <t>Ludźmierska /</t>
  </si>
  <si>
    <t>os. Bór /
 Nowy Targ</t>
  </si>
  <si>
    <t>Klikuszówka dz. 2978/2 Nowy Targ</t>
  </si>
  <si>
    <t>gen. Wł. Sikorskiego / Nowy Targ</t>
  </si>
  <si>
    <t>11a</t>
  </si>
  <si>
    <t>os. Na Skarpie /
 Nowy Targ</t>
  </si>
  <si>
    <t>Parkowa</t>
  </si>
  <si>
    <t>Grel / 
Nowy Targ</t>
  </si>
  <si>
    <t>Kowaniec</t>
  </si>
  <si>
    <t>Kotlina</t>
  </si>
  <si>
    <t>Kokoszków</t>
  </si>
  <si>
    <t>Długa / 
Nowy Targ</t>
  </si>
  <si>
    <t>Waksmundzka dz. 15788/4
Nowy Targ</t>
  </si>
  <si>
    <t>Ludźmierska /
Nowy Targ</t>
  </si>
  <si>
    <t>Studnia Głębinowa Bór PS1-PS-2</t>
  </si>
  <si>
    <t>Studnia Głębinowa Ludźmierska ST1 JANAS</t>
  </si>
  <si>
    <t>HYDROFORNIA WILLOWA</t>
  </si>
  <si>
    <t>Willowa/Nowy Targ</t>
  </si>
  <si>
    <t>C12B</t>
  </si>
  <si>
    <t>96/2001046</t>
  </si>
  <si>
    <t>C12A</t>
  </si>
  <si>
    <t>96/0004744</t>
  </si>
  <si>
    <t>PPE ENID/PPE</t>
  </si>
  <si>
    <t xml:space="preserve">96/0001134  </t>
  </si>
  <si>
    <t xml:space="preserve">96/0001138   </t>
  </si>
  <si>
    <t>ENID_4061008922         590322429600895468</t>
  </si>
  <si>
    <t>PLTAUD296009801888       590322429600976693</t>
  </si>
  <si>
    <t>Przepompownia Niwa PS7</t>
  </si>
  <si>
    <t>BRAK</t>
  </si>
  <si>
    <t>C11</t>
  </si>
  <si>
    <t>ENID_4061012432                             PPE  590322429600893020</t>
  </si>
  <si>
    <t>PLTAUD296009349416                    PPE  590322429600930268</t>
  </si>
  <si>
    <t>PLTAUD296009300843                      PPE  590322429600924793</t>
  </si>
  <si>
    <t>ENID_4061012438                              PPE  590322429600893075</t>
  </si>
  <si>
    <t>ENID_4061012437                              PPE   590322429600893068</t>
  </si>
  <si>
    <t>PLTAUD296009490783                     PPE  590322429600944241</t>
  </si>
  <si>
    <t>ENID_4061038217                              PPE 590322429600896069</t>
  </si>
  <si>
    <t>ACPRO/UD/01/2020</t>
  </si>
  <si>
    <t>PPE PLACPRONT01000008</t>
  </si>
  <si>
    <t>C22B</t>
  </si>
  <si>
    <t xml:space="preserve">PRZEPOMPOWNIA NIWA PS1 </t>
  </si>
  <si>
    <t>Niwa/Nowy Targ DZIAŁKA 2046</t>
  </si>
  <si>
    <t>Przepompownia Niwa PS3</t>
  </si>
  <si>
    <t>Niwa działka 2133</t>
  </si>
  <si>
    <t>PPE 590322429600974347</t>
  </si>
  <si>
    <t xml:space="preserve">D/I/96/42/22/000131 </t>
  </si>
  <si>
    <t>D/I/96/42/20/000019</t>
  </si>
  <si>
    <t>PPE 590322429600978338</t>
  </si>
  <si>
    <t>Niwa działka 1144/3</t>
  </si>
  <si>
    <t>PLTAUD296010167036                     PPE  590322429601008348</t>
  </si>
  <si>
    <t>Przepompownia SAG ul. Waksmundzka</t>
  </si>
  <si>
    <t>Przepompownia Klikuszówka P1</t>
  </si>
  <si>
    <t>Zakopiańska/działka 9115
Szaflary</t>
  </si>
  <si>
    <t>ENID_4061009322                            PPPE  590322429600889481</t>
  </si>
  <si>
    <t>ENID_4061009323                             PPE 590322429600889474</t>
  </si>
  <si>
    <t>ENID_4061009050                              PPE 590322429600896861</t>
  </si>
  <si>
    <t>ENID_4061009051                              PPE 590322429600896878</t>
  </si>
  <si>
    <t xml:space="preserve"> ENID_4061009296                              PPE 590322429600899442</t>
  </si>
  <si>
    <t>ENID_4061012435                                     PPE  590322429600893044</t>
  </si>
  <si>
    <t>ENID_4061012439                                     PPE 590322429600893648</t>
  </si>
  <si>
    <t>ENID_4061009256                                  PPE  590322429600899343</t>
  </si>
  <si>
    <t>ENID_4061012436                              PPE  590322429600893051</t>
  </si>
  <si>
    <t>PLTAUD296008889845                         PPE 590322429600881621</t>
  </si>
  <si>
    <t>ENID_4061012431                                    PPE  590322429600893013</t>
  </si>
  <si>
    <t>ENID_4061012434                                     PPE  590322429600893037</t>
  </si>
  <si>
    <t xml:space="preserve">Planowanie zużycie energii w strefie całodobowej w kWh C-11 </t>
  </si>
  <si>
    <t xml:space="preserve">Planowanie zużycie energii w strefie dzień w kWh C-12 b </t>
  </si>
  <si>
    <t xml:space="preserve">Planowanie zużycie energii w strefie noc w kWh C-12 b </t>
  </si>
  <si>
    <t>Podhalańska k. bloku nr 4  /
Nowy Targ</t>
  </si>
  <si>
    <t>Planowanie zużycie energii w strefie szczyt w kWh C-22A</t>
  </si>
  <si>
    <t>Planowanie zużycie energii w strefie pozaszczyt w kWh C-22A</t>
  </si>
  <si>
    <t>Planowanie zużycie energii w strefie szczyt w kWh C-12A</t>
  </si>
  <si>
    <t>Planowanie zużycie energii w strefie pozaszczyt w kWh C-12A</t>
  </si>
  <si>
    <t>Studnie głębinowe/ Ogródki działkowe</t>
  </si>
  <si>
    <t>Razem</t>
  </si>
  <si>
    <t>Umowa kompleksowa nr KrTM73/29600896861/03/22 z dnia 30.03.2022 z Tauron Sprzedaż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</si>
</sst>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2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4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2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G5" zoomScaleNormal="100" workbookViewId="0">
      <selection activeCell="M42" sqref="M42"/>
    </sheetView>
  </sheetViews>
  <sheetFormatPr defaultRowHeight="14.25"/>
  <cols>
    <col min="3" max="3" width="24" customWidth="1"/>
    <col min="4" max="4" width="9.5" bestFit="1" customWidth="1"/>
    <col min="5" max="5" width="9.75" bestFit="1" customWidth="1"/>
    <col min="6" max="6" width="19.25" customWidth="1"/>
    <col min="7" max="7" width="2.625" customWidth="1"/>
    <col min="8" max="8" width="19.625" customWidth="1"/>
    <col min="9" max="9" width="28.875" customWidth="1"/>
    <col min="10" max="10" width="21.5" customWidth="1"/>
    <col min="13" max="13" width="20.5" customWidth="1"/>
    <col min="14" max="14" width="14.25" customWidth="1"/>
    <col min="15" max="15" width="13" customWidth="1"/>
    <col min="16" max="16" width="12.375" customWidth="1"/>
    <col min="17" max="17" width="11.5" customWidth="1"/>
    <col min="18" max="18" width="12" customWidth="1"/>
    <col min="19" max="19" width="11.625" customWidth="1"/>
    <col min="20" max="20" width="12.375" customWidth="1"/>
    <col min="21" max="21" width="11.5" customWidth="1"/>
    <col min="22" max="22" width="10.75" customWidth="1"/>
    <col min="23" max="23" width="12" customWidth="1"/>
  </cols>
  <sheetData>
    <row r="1" spans="1:23" ht="60.75" thickBot="1">
      <c r="A1" s="103" t="s">
        <v>0</v>
      </c>
      <c r="B1" s="68" t="s">
        <v>1</v>
      </c>
      <c r="C1" s="104" t="s">
        <v>2</v>
      </c>
      <c r="D1" s="104" t="s">
        <v>42</v>
      </c>
      <c r="E1" s="104"/>
      <c r="F1" s="104"/>
      <c r="G1" s="104"/>
      <c r="H1" s="105" t="s">
        <v>3</v>
      </c>
      <c r="I1" s="66" t="s">
        <v>75</v>
      </c>
      <c r="J1" s="66" t="s">
        <v>4</v>
      </c>
      <c r="K1" s="9" t="s">
        <v>36</v>
      </c>
      <c r="L1" s="9" t="s">
        <v>37</v>
      </c>
      <c r="M1" s="10" t="s">
        <v>35</v>
      </c>
      <c r="N1" s="10" t="s">
        <v>118</v>
      </c>
      <c r="O1" s="10" t="s">
        <v>119</v>
      </c>
      <c r="P1" s="43" t="s">
        <v>120</v>
      </c>
      <c r="Q1" s="44" t="s">
        <v>38</v>
      </c>
      <c r="R1" s="45" t="s">
        <v>39</v>
      </c>
      <c r="S1" s="45" t="s">
        <v>40</v>
      </c>
      <c r="T1" s="45" t="s">
        <v>122</v>
      </c>
      <c r="U1" s="45" t="s">
        <v>123</v>
      </c>
      <c r="V1" s="45" t="s">
        <v>124</v>
      </c>
      <c r="W1" s="46" t="s">
        <v>125</v>
      </c>
    </row>
    <row r="2" spans="1:23" ht="15.75" thickBot="1">
      <c r="A2" s="103"/>
      <c r="B2" s="69"/>
      <c r="C2" s="104"/>
      <c r="D2" s="8" t="s">
        <v>43</v>
      </c>
      <c r="E2" s="8" t="s">
        <v>44</v>
      </c>
      <c r="F2" s="8" t="s">
        <v>45</v>
      </c>
      <c r="G2" s="8" t="s">
        <v>46</v>
      </c>
      <c r="H2" s="105"/>
      <c r="I2" s="67"/>
      <c r="J2" s="67"/>
      <c r="K2" s="29" t="s">
        <v>5</v>
      </c>
      <c r="L2" s="29"/>
      <c r="M2" s="30" t="s">
        <v>5</v>
      </c>
      <c r="N2" s="30"/>
      <c r="O2" s="30" t="s">
        <v>5</v>
      </c>
      <c r="P2" s="41" t="s">
        <v>5</v>
      </c>
      <c r="Q2" s="47" t="s">
        <v>5</v>
      </c>
      <c r="R2" s="48" t="s">
        <v>5</v>
      </c>
      <c r="S2" s="48" t="s">
        <v>5</v>
      </c>
      <c r="T2" s="47" t="s">
        <v>5</v>
      </c>
      <c r="U2" s="47" t="s">
        <v>5</v>
      </c>
      <c r="V2" s="48" t="s">
        <v>5</v>
      </c>
      <c r="W2" s="48" t="s">
        <v>5</v>
      </c>
    </row>
    <row r="3" spans="1:23" ht="40.5" customHeight="1">
      <c r="A3" s="6">
        <v>1</v>
      </c>
      <c r="B3" s="31">
        <v>50008562</v>
      </c>
      <c r="C3" s="11" t="s">
        <v>6</v>
      </c>
      <c r="D3" s="7" t="s">
        <v>47</v>
      </c>
      <c r="E3" s="7" t="s">
        <v>48</v>
      </c>
      <c r="F3" s="59" t="s">
        <v>51</v>
      </c>
      <c r="G3" s="7">
        <v>51</v>
      </c>
      <c r="H3" s="7">
        <v>4061009322</v>
      </c>
      <c r="I3" s="7" t="s">
        <v>106</v>
      </c>
      <c r="J3" s="21">
        <v>54118282</v>
      </c>
      <c r="K3" s="40">
        <v>450</v>
      </c>
      <c r="L3" s="40" t="s">
        <v>9</v>
      </c>
      <c r="M3" s="37">
        <f>1304690+84950</f>
        <v>1389640</v>
      </c>
      <c r="N3" s="37"/>
      <c r="O3" s="39"/>
      <c r="P3" s="52"/>
      <c r="Q3" s="39">
        <f>M3*0.17</f>
        <v>236238.80000000002</v>
      </c>
      <c r="R3" s="39">
        <f>M3*0.11</f>
        <v>152860.4</v>
      </c>
      <c r="S3" s="39">
        <f>M3*0.72</f>
        <v>1000540.7999999999</v>
      </c>
      <c r="T3" s="53"/>
      <c r="U3" s="54"/>
      <c r="V3" s="54"/>
      <c r="W3" s="54"/>
    </row>
    <row r="4" spans="1:23" ht="35.25" customHeight="1">
      <c r="A4" s="26">
        <v>2</v>
      </c>
      <c r="B4" s="14">
        <v>50008562</v>
      </c>
      <c r="C4" s="4" t="s">
        <v>7</v>
      </c>
      <c r="D4" s="2" t="s">
        <v>47</v>
      </c>
      <c r="E4" s="2" t="s">
        <v>48</v>
      </c>
      <c r="F4" s="1" t="s">
        <v>51</v>
      </c>
      <c r="G4" s="2">
        <v>51</v>
      </c>
      <c r="H4" s="2">
        <v>4061009323</v>
      </c>
      <c r="I4" s="2" t="s">
        <v>107</v>
      </c>
      <c r="J4" s="23">
        <v>54118287</v>
      </c>
      <c r="K4" s="28">
        <v>450</v>
      </c>
      <c r="L4" s="28" t="s">
        <v>9</v>
      </c>
      <c r="M4" s="27">
        <f>1187634</f>
        <v>1187634</v>
      </c>
      <c r="N4" s="27"/>
      <c r="O4" s="34"/>
      <c r="P4" s="42"/>
      <c r="Q4" s="34">
        <f>M4*0.17</f>
        <v>201897.78000000003</v>
      </c>
      <c r="R4" s="34">
        <f>M4*0.11</f>
        <v>130639.74</v>
      </c>
      <c r="S4" s="34">
        <f>M4*0.72</f>
        <v>855096.48</v>
      </c>
      <c r="T4" s="55"/>
      <c r="U4" s="56"/>
      <c r="V4" s="56"/>
      <c r="W4" s="56"/>
    </row>
    <row r="5" spans="1:23" ht="14.45" customHeight="1">
      <c r="A5" s="95">
        <v>3</v>
      </c>
      <c r="B5" s="106">
        <v>50008564</v>
      </c>
      <c r="C5" s="89" t="s">
        <v>8</v>
      </c>
      <c r="D5" s="70" t="s">
        <v>49</v>
      </c>
      <c r="E5" s="70" t="s">
        <v>50</v>
      </c>
      <c r="F5" s="98" t="s">
        <v>105</v>
      </c>
      <c r="G5" s="73"/>
      <c r="H5" s="70">
        <v>4061009050</v>
      </c>
      <c r="I5" s="70" t="s">
        <v>108</v>
      </c>
      <c r="J5" s="73">
        <v>3251000485</v>
      </c>
      <c r="K5" s="75">
        <v>42</v>
      </c>
      <c r="L5" s="75" t="s">
        <v>9</v>
      </c>
      <c r="M5" s="60" t="s">
        <v>128</v>
      </c>
      <c r="N5" s="61"/>
      <c r="O5" s="61"/>
      <c r="P5" s="61"/>
      <c r="Q5" s="61"/>
      <c r="R5" s="61"/>
      <c r="S5" s="62"/>
      <c r="T5" s="117"/>
      <c r="U5" s="119"/>
      <c r="V5" s="119"/>
      <c r="W5" s="119"/>
    </row>
    <row r="6" spans="1:23" ht="15" customHeight="1">
      <c r="A6" s="95"/>
      <c r="B6" s="107"/>
      <c r="C6" s="89"/>
      <c r="D6" s="70"/>
      <c r="E6" s="70"/>
      <c r="F6" s="98"/>
      <c r="G6" s="74"/>
      <c r="H6" s="70"/>
      <c r="I6" s="70"/>
      <c r="J6" s="74"/>
      <c r="K6" s="76"/>
      <c r="L6" s="76"/>
      <c r="M6" s="63"/>
      <c r="N6" s="64"/>
      <c r="O6" s="64"/>
      <c r="P6" s="64"/>
      <c r="Q6" s="64"/>
      <c r="R6" s="64"/>
      <c r="S6" s="65"/>
      <c r="T6" s="118"/>
      <c r="U6" s="120"/>
      <c r="V6" s="120"/>
      <c r="W6" s="120"/>
    </row>
    <row r="7" spans="1:23" ht="15" customHeight="1">
      <c r="A7" s="97">
        <v>4</v>
      </c>
      <c r="B7" s="99">
        <v>50008564</v>
      </c>
      <c r="C7" s="72" t="s">
        <v>10</v>
      </c>
      <c r="D7" s="70" t="s">
        <v>49</v>
      </c>
      <c r="E7" s="70" t="s">
        <v>50</v>
      </c>
      <c r="F7" s="98" t="s">
        <v>105</v>
      </c>
      <c r="G7" s="101"/>
      <c r="H7" s="71">
        <v>4061009051</v>
      </c>
      <c r="I7" s="71" t="s">
        <v>109</v>
      </c>
      <c r="J7" s="72">
        <v>55883590</v>
      </c>
      <c r="K7" s="77">
        <v>42</v>
      </c>
      <c r="L7" s="75" t="s">
        <v>9</v>
      </c>
      <c r="M7" s="60" t="s">
        <v>128</v>
      </c>
      <c r="N7" s="61"/>
      <c r="O7" s="61"/>
      <c r="P7" s="61"/>
      <c r="Q7" s="61"/>
      <c r="R7" s="61"/>
      <c r="S7" s="62"/>
      <c r="T7" s="117"/>
      <c r="U7" s="119"/>
      <c r="V7" s="119"/>
      <c r="W7" s="119"/>
    </row>
    <row r="8" spans="1:23" ht="15" customHeight="1">
      <c r="A8" s="97"/>
      <c r="B8" s="100"/>
      <c r="C8" s="72"/>
      <c r="D8" s="70"/>
      <c r="E8" s="70"/>
      <c r="F8" s="98"/>
      <c r="G8" s="102"/>
      <c r="H8" s="71"/>
      <c r="I8" s="71"/>
      <c r="J8" s="72"/>
      <c r="K8" s="78"/>
      <c r="L8" s="76"/>
      <c r="M8" s="63"/>
      <c r="N8" s="64"/>
      <c r="O8" s="64"/>
      <c r="P8" s="64"/>
      <c r="Q8" s="64"/>
      <c r="R8" s="64"/>
      <c r="S8" s="65"/>
      <c r="T8" s="118"/>
      <c r="U8" s="120"/>
      <c r="V8" s="120"/>
      <c r="W8" s="120"/>
    </row>
    <row r="9" spans="1:23" ht="32.450000000000003" customHeight="1">
      <c r="A9" s="26">
        <v>5</v>
      </c>
      <c r="B9" s="14">
        <v>50008563</v>
      </c>
      <c r="C9" s="4" t="s">
        <v>11</v>
      </c>
      <c r="D9" s="2" t="s">
        <v>47</v>
      </c>
      <c r="E9" s="2" t="s">
        <v>48</v>
      </c>
      <c r="F9" s="1" t="s">
        <v>126</v>
      </c>
      <c r="G9" s="2"/>
      <c r="H9" s="2">
        <v>4061009296</v>
      </c>
      <c r="I9" s="2" t="s">
        <v>110</v>
      </c>
      <c r="J9" s="22">
        <v>3030006281</v>
      </c>
      <c r="K9" s="28">
        <v>50</v>
      </c>
      <c r="L9" s="28" t="s">
        <v>9</v>
      </c>
      <c r="M9" s="38">
        <v>125050</v>
      </c>
      <c r="N9" s="38"/>
      <c r="O9" s="34"/>
      <c r="P9" s="42"/>
      <c r="Q9" s="34">
        <f>M9*0.17</f>
        <v>21258.5</v>
      </c>
      <c r="R9" s="34">
        <f>M9*0.11</f>
        <v>13755.5</v>
      </c>
      <c r="S9" s="34">
        <f>M9*0.72</f>
        <v>90036</v>
      </c>
      <c r="T9" s="55"/>
      <c r="U9" s="56"/>
      <c r="V9" s="56"/>
      <c r="W9" s="56"/>
    </row>
    <row r="10" spans="1:23" ht="42.75" customHeight="1">
      <c r="A10" s="26">
        <v>6</v>
      </c>
      <c r="B10" s="14">
        <v>50008007</v>
      </c>
      <c r="C10" s="4" t="s">
        <v>12</v>
      </c>
      <c r="D10" s="2" t="s">
        <v>47</v>
      </c>
      <c r="E10" s="2" t="s">
        <v>48</v>
      </c>
      <c r="F10" s="1" t="s">
        <v>56</v>
      </c>
      <c r="G10" s="2" t="s">
        <v>57</v>
      </c>
      <c r="H10" s="2">
        <v>4061012435</v>
      </c>
      <c r="I10" s="2" t="s">
        <v>111</v>
      </c>
      <c r="J10" s="23">
        <v>75122498</v>
      </c>
      <c r="K10" s="28">
        <v>16</v>
      </c>
      <c r="L10" s="28" t="s">
        <v>71</v>
      </c>
      <c r="M10" s="27">
        <v>7606</v>
      </c>
      <c r="N10" s="27"/>
      <c r="O10" s="34">
        <f>PRODUCT(M10,0.7)</f>
        <v>5324.2</v>
      </c>
      <c r="P10" s="42">
        <f>PRODUCT(M10,0.3)</f>
        <v>2281.7999999999997</v>
      </c>
      <c r="Q10" s="34"/>
      <c r="R10" s="34"/>
      <c r="S10" s="34"/>
      <c r="T10" s="55"/>
      <c r="U10" s="56"/>
      <c r="V10" s="56"/>
      <c r="W10" s="56"/>
    </row>
    <row r="11" spans="1:23" ht="22.5" customHeight="1">
      <c r="A11" s="95">
        <v>7</v>
      </c>
      <c r="B11" s="91">
        <v>30111264</v>
      </c>
      <c r="C11" s="89" t="s">
        <v>13</v>
      </c>
      <c r="D11" s="70" t="s">
        <v>47</v>
      </c>
      <c r="E11" s="70" t="s">
        <v>48</v>
      </c>
      <c r="F11" s="98" t="s">
        <v>121</v>
      </c>
      <c r="G11" s="73"/>
      <c r="H11" s="70" t="s">
        <v>14</v>
      </c>
      <c r="I11" s="70" t="s">
        <v>112</v>
      </c>
      <c r="J11" s="96">
        <v>322056165020</v>
      </c>
      <c r="K11" s="80">
        <v>19</v>
      </c>
      <c r="L11" s="80" t="s">
        <v>71</v>
      </c>
      <c r="M11" s="115">
        <v>17650</v>
      </c>
      <c r="N11" s="36"/>
      <c r="O11" s="108">
        <f>PRODUCT(M11,0.7)</f>
        <v>12355</v>
      </c>
      <c r="P11" s="109">
        <f>PRODUCT(M11,0.3)</f>
        <v>5295</v>
      </c>
      <c r="Q11" s="121"/>
      <c r="R11" s="121"/>
      <c r="S11" s="121"/>
      <c r="T11" s="119"/>
      <c r="U11" s="119"/>
      <c r="V11" s="119"/>
      <c r="W11" s="119"/>
    </row>
    <row r="12" spans="1:23" ht="25.5" customHeight="1">
      <c r="A12" s="95"/>
      <c r="B12" s="91"/>
      <c r="C12" s="89"/>
      <c r="D12" s="70"/>
      <c r="E12" s="70"/>
      <c r="F12" s="98"/>
      <c r="G12" s="74"/>
      <c r="H12" s="70"/>
      <c r="I12" s="70"/>
      <c r="J12" s="96"/>
      <c r="K12" s="80"/>
      <c r="L12" s="80"/>
      <c r="M12" s="116"/>
      <c r="N12" s="37"/>
      <c r="O12" s="108"/>
      <c r="P12" s="109"/>
      <c r="Q12" s="122"/>
      <c r="R12" s="122"/>
      <c r="S12" s="122"/>
      <c r="T12" s="120"/>
      <c r="U12" s="120"/>
      <c r="V12" s="120"/>
      <c r="W12" s="120"/>
    </row>
    <row r="13" spans="1:23" ht="36.75" customHeight="1">
      <c r="A13" s="26">
        <v>8</v>
      </c>
      <c r="B13" s="14">
        <v>50008015</v>
      </c>
      <c r="C13" s="4" t="s">
        <v>15</v>
      </c>
      <c r="D13" s="2" t="s">
        <v>47</v>
      </c>
      <c r="E13" s="2" t="s">
        <v>48</v>
      </c>
      <c r="F13" s="1" t="s">
        <v>52</v>
      </c>
      <c r="G13" s="2"/>
      <c r="H13" s="2">
        <v>4061009256</v>
      </c>
      <c r="I13" s="2" t="s">
        <v>113</v>
      </c>
      <c r="J13" s="3">
        <v>322156450186</v>
      </c>
      <c r="K13" s="28">
        <v>22</v>
      </c>
      <c r="L13" s="28" t="s">
        <v>71</v>
      </c>
      <c r="M13" s="27">
        <v>33700</v>
      </c>
      <c r="N13" s="27"/>
      <c r="O13" s="34">
        <f>PRODUCT(M13,0.7)</f>
        <v>23590</v>
      </c>
      <c r="P13" s="42">
        <f t="shared" ref="P13:P22" si="0">PRODUCT(M13,0.3)</f>
        <v>10110</v>
      </c>
      <c r="Q13" s="49"/>
      <c r="R13" s="49"/>
      <c r="S13" s="49"/>
      <c r="T13" s="56"/>
      <c r="U13" s="56"/>
      <c r="V13" s="56"/>
      <c r="W13" s="56"/>
    </row>
    <row r="14" spans="1:23" ht="35.25" customHeight="1">
      <c r="A14" s="26">
        <v>9</v>
      </c>
      <c r="B14" s="14">
        <v>50008015</v>
      </c>
      <c r="C14" s="4" t="s">
        <v>16</v>
      </c>
      <c r="D14" s="2" t="s">
        <v>47</v>
      </c>
      <c r="E14" s="2" t="s">
        <v>48</v>
      </c>
      <c r="F14" s="1" t="s">
        <v>52</v>
      </c>
      <c r="G14" s="2"/>
      <c r="H14" s="2">
        <v>4061009257</v>
      </c>
      <c r="I14" s="2" t="s">
        <v>81</v>
      </c>
      <c r="J14" s="22" t="s">
        <v>81</v>
      </c>
      <c r="K14" s="28">
        <v>22</v>
      </c>
      <c r="L14" s="28" t="s">
        <v>71</v>
      </c>
      <c r="M14" s="27">
        <v>0</v>
      </c>
      <c r="N14" s="27"/>
      <c r="O14" s="34">
        <v>0</v>
      </c>
      <c r="P14" s="42">
        <f t="shared" si="0"/>
        <v>0</v>
      </c>
      <c r="Q14" s="49"/>
      <c r="R14" s="49"/>
      <c r="S14" s="49"/>
      <c r="T14" s="56"/>
      <c r="U14" s="56"/>
      <c r="V14" s="56"/>
      <c r="W14" s="56"/>
    </row>
    <row r="15" spans="1:23" ht="14.25" customHeight="1">
      <c r="A15" s="95">
        <v>10</v>
      </c>
      <c r="B15" s="91">
        <v>30111264</v>
      </c>
      <c r="C15" s="89" t="s">
        <v>17</v>
      </c>
      <c r="D15" s="85" t="s">
        <v>47</v>
      </c>
      <c r="E15" s="89" t="s">
        <v>48</v>
      </c>
      <c r="F15" s="83" t="s">
        <v>63</v>
      </c>
      <c r="G15" s="85"/>
      <c r="H15" s="89" t="s">
        <v>18</v>
      </c>
      <c r="I15" s="89" t="s">
        <v>114</v>
      </c>
      <c r="J15" s="96">
        <v>322056065468</v>
      </c>
      <c r="K15" s="80">
        <v>17</v>
      </c>
      <c r="L15" s="80" t="s">
        <v>71</v>
      </c>
      <c r="M15" s="79">
        <v>9310</v>
      </c>
      <c r="N15" s="79"/>
      <c r="O15" s="110">
        <f>PRODUCT(M15,0.7)</f>
        <v>6517</v>
      </c>
      <c r="P15" s="112">
        <f>PRODUCT(M15,0.3)</f>
        <v>2793</v>
      </c>
      <c r="Q15" s="121"/>
      <c r="R15" s="121"/>
      <c r="S15" s="121"/>
      <c r="T15" s="119"/>
      <c r="U15" s="119"/>
      <c r="V15" s="119"/>
      <c r="W15" s="119"/>
    </row>
    <row r="16" spans="1:23" ht="15" customHeight="1">
      <c r="A16" s="95"/>
      <c r="B16" s="91"/>
      <c r="C16" s="89"/>
      <c r="D16" s="86"/>
      <c r="E16" s="89"/>
      <c r="F16" s="84"/>
      <c r="G16" s="86"/>
      <c r="H16" s="89"/>
      <c r="I16" s="89"/>
      <c r="J16" s="96"/>
      <c r="K16" s="80"/>
      <c r="L16" s="80"/>
      <c r="M16" s="79"/>
      <c r="N16" s="79"/>
      <c r="O16" s="111"/>
      <c r="P16" s="112"/>
      <c r="Q16" s="122"/>
      <c r="R16" s="122"/>
      <c r="S16" s="122"/>
      <c r="T16" s="120"/>
      <c r="U16" s="120"/>
      <c r="V16" s="120"/>
      <c r="W16" s="120"/>
    </row>
    <row r="17" spans="1:23" ht="45">
      <c r="A17" s="26">
        <v>11</v>
      </c>
      <c r="B17" s="14">
        <v>30111264</v>
      </c>
      <c r="C17" s="4" t="s">
        <v>103</v>
      </c>
      <c r="D17" s="2" t="s">
        <v>47</v>
      </c>
      <c r="E17" s="2" t="s">
        <v>48</v>
      </c>
      <c r="F17" s="1" t="s">
        <v>65</v>
      </c>
      <c r="G17" s="2"/>
      <c r="H17" s="4" t="s">
        <v>19</v>
      </c>
      <c r="I17" s="2" t="s">
        <v>115</v>
      </c>
      <c r="J17" s="22">
        <v>90945843</v>
      </c>
      <c r="K17" s="35">
        <v>7</v>
      </c>
      <c r="L17" s="28" t="s">
        <v>71</v>
      </c>
      <c r="M17" s="27">
        <v>440</v>
      </c>
      <c r="N17" s="27"/>
      <c r="O17" s="34">
        <f>PRODUCT(M17,0.7)</f>
        <v>308</v>
      </c>
      <c r="P17" s="42">
        <f>PRODUCT(M17,0.3)</f>
        <v>132</v>
      </c>
      <c r="Q17" s="49"/>
      <c r="R17" s="49"/>
      <c r="S17" s="49"/>
      <c r="T17" s="56"/>
      <c r="U17" s="56"/>
      <c r="V17" s="56"/>
      <c r="W17" s="56"/>
    </row>
    <row r="18" spans="1:23" ht="15" customHeight="1">
      <c r="A18" s="95">
        <v>12</v>
      </c>
      <c r="B18" s="91">
        <v>30111264</v>
      </c>
      <c r="C18" s="89" t="s">
        <v>20</v>
      </c>
      <c r="D18" s="70" t="s">
        <v>47</v>
      </c>
      <c r="E18" s="70" t="s">
        <v>48</v>
      </c>
      <c r="F18" s="81" t="s">
        <v>61</v>
      </c>
      <c r="G18" s="73"/>
      <c r="H18" s="89" t="s">
        <v>21</v>
      </c>
      <c r="I18" s="70" t="s">
        <v>116</v>
      </c>
      <c r="J18" s="70">
        <v>71802965</v>
      </c>
      <c r="K18" s="80">
        <v>3</v>
      </c>
      <c r="L18" s="80" t="s">
        <v>71</v>
      </c>
      <c r="M18" s="79">
        <v>10140</v>
      </c>
      <c r="N18" s="110"/>
      <c r="O18" s="108">
        <f>PRODUCT(M18,0.7)</f>
        <v>7098</v>
      </c>
      <c r="P18" s="109">
        <f>PRODUCT(M18,0.3)</f>
        <v>3042</v>
      </c>
      <c r="Q18" s="121"/>
      <c r="R18" s="121"/>
      <c r="S18" s="121"/>
      <c r="T18" s="119"/>
      <c r="U18" s="119"/>
      <c r="V18" s="119"/>
      <c r="W18" s="119"/>
    </row>
    <row r="19" spans="1:23" ht="15" customHeight="1">
      <c r="A19" s="95"/>
      <c r="B19" s="91"/>
      <c r="C19" s="89"/>
      <c r="D19" s="70"/>
      <c r="E19" s="70"/>
      <c r="F19" s="82"/>
      <c r="G19" s="74"/>
      <c r="H19" s="89"/>
      <c r="I19" s="70"/>
      <c r="J19" s="70"/>
      <c r="K19" s="80"/>
      <c r="L19" s="80"/>
      <c r="M19" s="79"/>
      <c r="N19" s="111"/>
      <c r="O19" s="108"/>
      <c r="P19" s="109"/>
      <c r="Q19" s="122"/>
      <c r="R19" s="122"/>
      <c r="S19" s="122"/>
      <c r="T19" s="120"/>
      <c r="U19" s="120"/>
      <c r="V19" s="120"/>
      <c r="W19" s="120"/>
    </row>
    <row r="20" spans="1:23" ht="14.25" customHeight="1">
      <c r="A20" s="95">
        <v>13</v>
      </c>
      <c r="B20" s="91">
        <v>30111264</v>
      </c>
      <c r="C20" s="89" t="s">
        <v>22</v>
      </c>
      <c r="D20" s="85" t="s">
        <v>47</v>
      </c>
      <c r="E20" s="89" t="s">
        <v>48</v>
      </c>
      <c r="F20" s="83" t="s">
        <v>59</v>
      </c>
      <c r="G20" s="85"/>
      <c r="H20" s="89" t="s">
        <v>23</v>
      </c>
      <c r="I20" s="89" t="s">
        <v>117</v>
      </c>
      <c r="J20" s="89">
        <v>91441513</v>
      </c>
      <c r="K20" s="80">
        <v>8</v>
      </c>
      <c r="L20" s="80" t="s">
        <v>71</v>
      </c>
      <c r="M20" s="79">
        <v>4168</v>
      </c>
      <c r="N20" s="110"/>
      <c r="O20" s="108">
        <f>PRODUCT(M20,0.7)</f>
        <v>2917.6</v>
      </c>
      <c r="P20" s="109">
        <f>PRODUCT(M20,0.3)</f>
        <v>1250.3999999999999</v>
      </c>
      <c r="Q20" s="121"/>
      <c r="R20" s="121"/>
      <c r="S20" s="121"/>
      <c r="T20" s="119"/>
      <c r="U20" s="119"/>
      <c r="V20" s="119"/>
      <c r="W20" s="119"/>
    </row>
    <row r="21" spans="1:23" ht="15" customHeight="1">
      <c r="A21" s="95"/>
      <c r="B21" s="91"/>
      <c r="C21" s="89"/>
      <c r="D21" s="86"/>
      <c r="E21" s="89"/>
      <c r="F21" s="84"/>
      <c r="G21" s="86"/>
      <c r="H21" s="89"/>
      <c r="I21" s="89"/>
      <c r="J21" s="89"/>
      <c r="K21" s="80"/>
      <c r="L21" s="80"/>
      <c r="M21" s="79"/>
      <c r="N21" s="111"/>
      <c r="O21" s="108"/>
      <c r="P21" s="109"/>
      <c r="Q21" s="122"/>
      <c r="R21" s="122"/>
      <c r="S21" s="122"/>
      <c r="T21" s="120"/>
      <c r="U21" s="120"/>
      <c r="V21" s="120"/>
      <c r="W21" s="120"/>
    </row>
    <row r="22" spans="1:23" ht="14.25" customHeight="1">
      <c r="A22" s="90">
        <v>14</v>
      </c>
      <c r="B22" s="92">
        <v>30111264</v>
      </c>
      <c r="C22" s="93" t="s">
        <v>24</v>
      </c>
      <c r="D22" s="70" t="s">
        <v>47</v>
      </c>
      <c r="E22" s="70" t="s">
        <v>48</v>
      </c>
      <c r="F22" s="81" t="s">
        <v>62</v>
      </c>
      <c r="G22" s="87"/>
      <c r="H22" s="93" t="s">
        <v>76</v>
      </c>
      <c r="I22" s="70" t="s">
        <v>83</v>
      </c>
      <c r="J22" s="94">
        <v>93925380</v>
      </c>
      <c r="K22" s="80">
        <v>7</v>
      </c>
      <c r="L22" s="80" t="s">
        <v>71</v>
      </c>
      <c r="M22" s="79">
        <v>2608</v>
      </c>
      <c r="N22" s="110"/>
      <c r="O22" s="108">
        <f>PRODUCT(M22,0.7)</f>
        <v>1825.6</v>
      </c>
      <c r="P22" s="109">
        <f t="shared" si="0"/>
        <v>782.4</v>
      </c>
      <c r="Q22" s="121"/>
      <c r="R22" s="121"/>
      <c r="S22" s="121"/>
      <c r="T22" s="119"/>
      <c r="U22" s="119"/>
      <c r="V22" s="119"/>
      <c r="W22" s="119"/>
    </row>
    <row r="23" spans="1:23" ht="15" customHeight="1">
      <c r="A23" s="90"/>
      <c r="B23" s="92"/>
      <c r="C23" s="93"/>
      <c r="D23" s="70"/>
      <c r="E23" s="70"/>
      <c r="F23" s="82"/>
      <c r="G23" s="88"/>
      <c r="H23" s="93"/>
      <c r="I23" s="70"/>
      <c r="J23" s="94"/>
      <c r="K23" s="80"/>
      <c r="L23" s="80"/>
      <c r="M23" s="79"/>
      <c r="N23" s="111"/>
      <c r="O23" s="108"/>
      <c r="P23" s="109"/>
      <c r="Q23" s="122"/>
      <c r="R23" s="122"/>
      <c r="S23" s="122"/>
      <c r="T23" s="120"/>
      <c r="U23" s="120"/>
      <c r="V23" s="120"/>
      <c r="W23" s="120"/>
    </row>
    <row r="24" spans="1:23" ht="39" customHeight="1">
      <c r="A24" s="24">
        <v>15</v>
      </c>
      <c r="B24" s="14">
        <v>30105811</v>
      </c>
      <c r="C24" s="4" t="s">
        <v>67</v>
      </c>
      <c r="D24" s="2" t="s">
        <v>47</v>
      </c>
      <c r="E24" s="2" t="s">
        <v>48</v>
      </c>
      <c r="F24" s="1" t="s">
        <v>54</v>
      </c>
      <c r="G24" s="2"/>
      <c r="H24" s="4" t="s">
        <v>25</v>
      </c>
      <c r="I24" s="2" t="s">
        <v>84</v>
      </c>
      <c r="J24" s="22">
        <v>71938978</v>
      </c>
      <c r="K24" s="28">
        <v>12</v>
      </c>
      <c r="L24" s="28" t="s">
        <v>71</v>
      </c>
      <c r="M24" s="27">
        <v>28762</v>
      </c>
      <c r="N24" s="27"/>
      <c r="O24" s="50">
        <f>PRODUCT(M24,0.7)</f>
        <v>20133.399999999998</v>
      </c>
      <c r="P24" s="51">
        <f>PRODUCT(M24,0.3)</f>
        <v>8628.6</v>
      </c>
      <c r="Q24" s="49"/>
      <c r="R24" s="49"/>
      <c r="S24" s="49"/>
      <c r="T24" s="57"/>
      <c r="U24" s="57"/>
      <c r="V24" s="50"/>
      <c r="W24" s="50"/>
    </row>
    <row r="25" spans="1:23" ht="15" customHeight="1">
      <c r="A25" s="90">
        <v>16</v>
      </c>
      <c r="B25" s="91">
        <v>30105782</v>
      </c>
      <c r="C25" s="89" t="s">
        <v>68</v>
      </c>
      <c r="D25" s="70" t="s">
        <v>47</v>
      </c>
      <c r="E25" s="70" t="s">
        <v>48</v>
      </c>
      <c r="F25" s="81" t="s">
        <v>53</v>
      </c>
      <c r="G25" s="73"/>
      <c r="H25" s="89" t="s">
        <v>26</v>
      </c>
      <c r="I25" s="70" t="s">
        <v>85</v>
      </c>
      <c r="J25" s="70">
        <v>98784354</v>
      </c>
      <c r="K25" s="80">
        <v>8</v>
      </c>
      <c r="L25" s="80" t="s">
        <v>71</v>
      </c>
      <c r="M25" s="115">
        <v>25090</v>
      </c>
      <c r="N25" s="36"/>
      <c r="O25" s="113">
        <f>PRODUCT(M25,0.7)</f>
        <v>17563</v>
      </c>
      <c r="P25" s="114">
        <f>PRODUCT(M25,0.3)</f>
        <v>7527</v>
      </c>
      <c r="Q25" s="121"/>
      <c r="R25" s="121"/>
      <c r="S25" s="121"/>
      <c r="T25" s="123"/>
      <c r="U25" s="123"/>
      <c r="V25" s="113"/>
      <c r="W25" s="113"/>
    </row>
    <row r="26" spans="1:23" ht="15">
      <c r="A26" s="90"/>
      <c r="B26" s="91"/>
      <c r="C26" s="89"/>
      <c r="D26" s="70"/>
      <c r="E26" s="70"/>
      <c r="F26" s="82"/>
      <c r="G26" s="74"/>
      <c r="H26" s="89"/>
      <c r="I26" s="70"/>
      <c r="J26" s="70"/>
      <c r="K26" s="80"/>
      <c r="L26" s="80"/>
      <c r="M26" s="116"/>
      <c r="N26" s="37"/>
      <c r="O26" s="113"/>
      <c r="P26" s="114"/>
      <c r="Q26" s="122"/>
      <c r="R26" s="122"/>
      <c r="S26" s="122"/>
      <c r="T26" s="124"/>
      <c r="U26" s="124"/>
      <c r="V26" s="113"/>
      <c r="W26" s="113"/>
    </row>
    <row r="27" spans="1:23" ht="36.75" customHeight="1">
      <c r="A27" s="24">
        <v>17</v>
      </c>
      <c r="B27" s="25">
        <v>30111264</v>
      </c>
      <c r="C27" s="4" t="s">
        <v>27</v>
      </c>
      <c r="D27" s="4" t="s">
        <v>47</v>
      </c>
      <c r="E27" s="4" t="s">
        <v>48</v>
      </c>
      <c r="F27" s="13" t="s">
        <v>52</v>
      </c>
      <c r="G27" s="4"/>
      <c r="H27" s="4" t="s">
        <v>77</v>
      </c>
      <c r="I27" s="4" t="s">
        <v>86</v>
      </c>
      <c r="J27" s="23">
        <v>96944710</v>
      </c>
      <c r="K27" s="35">
        <v>11</v>
      </c>
      <c r="L27" s="35" t="s">
        <v>71</v>
      </c>
      <c r="M27" s="27">
        <v>18374</v>
      </c>
      <c r="N27" s="27"/>
      <c r="O27" s="34">
        <f>PRODUCT(M27,0.7)</f>
        <v>12861.8</v>
      </c>
      <c r="P27" s="42">
        <f>PRODUCT(M27,0.3)</f>
        <v>5512.2</v>
      </c>
      <c r="Q27" s="49"/>
      <c r="R27" s="49"/>
      <c r="S27" s="49"/>
      <c r="T27" s="57"/>
      <c r="U27" s="57"/>
      <c r="V27" s="57"/>
      <c r="W27" s="57"/>
    </row>
    <row r="28" spans="1:23" ht="33" customHeight="1">
      <c r="A28" s="24">
        <v>18</v>
      </c>
      <c r="B28" s="25">
        <v>30111264</v>
      </c>
      <c r="C28" s="4" t="s">
        <v>28</v>
      </c>
      <c r="D28" s="2" t="s">
        <v>47</v>
      </c>
      <c r="E28" s="2" t="s">
        <v>48</v>
      </c>
      <c r="F28" s="1" t="s">
        <v>58</v>
      </c>
      <c r="G28" s="2"/>
      <c r="H28" s="2" t="s">
        <v>29</v>
      </c>
      <c r="I28" s="2" t="s">
        <v>87</v>
      </c>
      <c r="J28" s="22">
        <v>93796584</v>
      </c>
      <c r="K28" s="35">
        <v>12</v>
      </c>
      <c r="L28" s="35" t="s">
        <v>71</v>
      </c>
      <c r="M28" s="27">
        <v>46700</v>
      </c>
      <c r="N28" s="27"/>
      <c r="O28" s="34">
        <f>PRODUCT(M28,0.7)</f>
        <v>32689.999999999996</v>
      </c>
      <c r="P28" s="42">
        <f>PRODUCT(M28,0.3)</f>
        <v>14010</v>
      </c>
      <c r="Q28" s="49"/>
      <c r="R28" s="49"/>
      <c r="S28" s="49"/>
      <c r="T28" s="57"/>
      <c r="U28" s="57"/>
      <c r="V28" s="57"/>
      <c r="W28" s="57"/>
    </row>
    <row r="29" spans="1:23" ht="15" customHeight="1">
      <c r="A29" s="90">
        <v>19</v>
      </c>
      <c r="B29" s="91">
        <v>30111264</v>
      </c>
      <c r="C29" s="89" t="s">
        <v>104</v>
      </c>
      <c r="D29" s="70" t="s">
        <v>47</v>
      </c>
      <c r="E29" s="73" t="s">
        <v>48</v>
      </c>
      <c r="F29" s="81" t="s">
        <v>55</v>
      </c>
      <c r="G29" s="73"/>
      <c r="H29" s="70" t="s">
        <v>30</v>
      </c>
      <c r="I29" s="70" t="s">
        <v>88</v>
      </c>
      <c r="J29" s="70">
        <v>91090125</v>
      </c>
      <c r="K29" s="80">
        <v>5</v>
      </c>
      <c r="L29" s="80" t="s">
        <v>71</v>
      </c>
      <c r="M29" s="79">
        <v>260</v>
      </c>
      <c r="N29" s="110"/>
      <c r="O29" s="108">
        <f t="shared" ref="O29:O34" si="1">PRODUCT(M29,0.7)</f>
        <v>182</v>
      </c>
      <c r="P29" s="109">
        <f t="shared" ref="P29:P34" si="2">PRODUCT(M29,0.3)</f>
        <v>78</v>
      </c>
      <c r="Q29" s="121"/>
      <c r="R29" s="121"/>
      <c r="S29" s="121"/>
      <c r="T29" s="123"/>
      <c r="U29" s="123"/>
      <c r="V29" s="123"/>
      <c r="W29" s="123"/>
    </row>
    <row r="30" spans="1:23" ht="28.5" customHeight="1">
      <c r="A30" s="90"/>
      <c r="B30" s="91"/>
      <c r="C30" s="89"/>
      <c r="D30" s="70"/>
      <c r="E30" s="74"/>
      <c r="F30" s="82"/>
      <c r="G30" s="74"/>
      <c r="H30" s="70"/>
      <c r="I30" s="70"/>
      <c r="J30" s="70"/>
      <c r="K30" s="80"/>
      <c r="L30" s="80"/>
      <c r="M30" s="79"/>
      <c r="N30" s="111"/>
      <c r="O30" s="108"/>
      <c r="P30" s="109"/>
      <c r="Q30" s="122"/>
      <c r="R30" s="122"/>
      <c r="S30" s="122"/>
      <c r="T30" s="124"/>
      <c r="U30" s="124"/>
      <c r="V30" s="124"/>
      <c r="W30" s="124"/>
    </row>
    <row r="31" spans="1:23" ht="30" customHeight="1">
      <c r="A31" s="24">
        <v>20</v>
      </c>
      <c r="B31" s="25">
        <v>30111264</v>
      </c>
      <c r="C31" s="4" t="s">
        <v>31</v>
      </c>
      <c r="D31" s="2" t="s">
        <v>47</v>
      </c>
      <c r="E31" s="2" t="s">
        <v>48</v>
      </c>
      <c r="F31" s="1" t="s">
        <v>60</v>
      </c>
      <c r="G31" s="2"/>
      <c r="H31" s="2" t="s">
        <v>32</v>
      </c>
      <c r="I31" s="2" t="s">
        <v>78</v>
      </c>
      <c r="J31" s="23">
        <v>97612785</v>
      </c>
      <c r="K31" s="35">
        <v>28</v>
      </c>
      <c r="L31" s="35" t="s">
        <v>71</v>
      </c>
      <c r="M31" s="27">
        <v>50</v>
      </c>
      <c r="N31" s="27"/>
      <c r="O31" s="34">
        <f>PRODUCT(M31,0.7)</f>
        <v>35</v>
      </c>
      <c r="P31" s="42">
        <f>PRODUCT(M31,0.3)</f>
        <v>15</v>
      </c>
      <c r="Q31" s="49"/>
      <c r="R31" s="49"/>
      <c r="S31" s="49"/>
      <c r="T31" s="57"/>
      <c r="U31" s="57"/>
      <c r="V31" s="57"/>
      <c r="W31" s="57"/>
    </row>
    <row r="32" spans="1:23" ht="33.75" customHeight="1">
      <c r="A32" s="24">
        <v>21</v>
      </c>
      <c r="B32" s="25">
        <v>30111264</v>
      </c>
      <c r="C32" s="4" t="s">
        <v>33</v>
      </c>
      <c r="D32" s="2" t="s">
        <v>47</v>
      </c>
      <c r="E32" s="2" t="s">
        <v>48</v>
      </c>
      <c r="F32" s="1" t="s">
        <v>64</v>
      </c>
      <c r="G32" s="2">
        <v>21</v>
      </c>
      <c r="H32" s="2" t="s">
        <v>34</v>
      </c>
      <c r="I32" s="2" t="s">
        <v>89</v>
      </c>
      <c r="J32" s="23">
        <v>75118183</v>
      </c>
      <c r="K32" s="35">
        <v>20</v>
      </c>
      <c r="L32" s="35" t="s">
        <v>71</v>
      </c>
      <c r="M32" s="27">
        <v>32018</v>
      </c>
      <c r="N32" s="27"/>
      <c r="O32" s="34">
        <f>PRODUCT(M32,0.7)</f>
        <v>22412.6</v>
      </c>
      <c r="P32" s="42">
        <f>PRODUCT(M32,0.3)</f>
        <v>9605.4</v>
      </c>
      <c r="Q32" s="49"/>
      <c r="R32" s="49"/>
      <c r="S32" s="49"/>
      <c r="T32" s="57"/>
      <c r="U32" s="57"/>
      <c r="V32" s="57"/>
      <c r="W32" s="57"/>
    </row>
    <row r="33" spans="1:23" ht="39.75" customHeight="1">
      <c r="A33" s="24">
        <v>22</v>
      </c>
      <c r="B33" s="25">
        <v>30111265</v>
      </c>
      <c r="C33" s="5" t="s">
        <v>41</v>
      </c>
      <c r="D33" s="2" t="s">
        <v>47</v>
      </c>
      <c r="E33" s="2" t="s">
        <v>48</v>
      </c>
      <c r="F33" s="1" t="s">
        <v>66</v>
      </c>
      <c r="G33" s="2"/>
      <c r="H33" s="2" t="s">
        <v>90</v>
      </c>
      <c r="I33" s="15" t="s">
        <v>91</v>
      </c>
      <c r="J33" s="22">
        <v>7348330</v>
      </c>
      <c r="K33" s="35">
        <v>120</v>
      </c>
      <c r="L33" s="35" t="s">
        <v>92</v>
      </c>
      <c r="M33" s="27">
        <v>249918</v>
      </c>
      <c r="N33" s="27"/>
      <c r="O33" s="34"/>
      <c r="P33" s="42"/>
      <c r="Q33" s="49"/>
      <c r="R33" s="49"/>
      <c r="S33" s="49"/>
      <c r="T33" s="58">
        <f>PRODUCT(M33,0.7)</f>
        <v>174942.59999999998</v>
      </c>
      <c r="U33" s="58">
        <f>PRODUCT(M33,0.3)</f>
        <v>74975.399999999994</v>
      </c>
      <c r="V33" s="57"/>
      <c r="W33" s="57"/>
    </row>
    <row r="34" spans="1:23" ht="31.5" customHeight="1">
      <c r="A34" s="24">
        <v>23</v>
      </c>
      <c r="B34" s="25">
        <v>30105782</v>
      </c>
      <c r="C34" s="12" t="s">
        <v>93</v>
      </c>
      <c r="D34" s="2" t="s">
        <v>47</v>
      </c>
      <c r="E34" s="2" t="s">
        <v>48</v>
      </c>
      <c r="F34" s="1" t="s">
        <v>94</v>
      </c>
      <c r="G34" s="2"/>
      <c r="H34" s="2" t="s">
        <v>72</v>
      </c>
      <c r="I34" s="2" t="s">
        <v>79</v>
      </c>
      <c r="J34" s="22">
        <v>96944881</v>
      </c>
      <c r="K34" s="35">
        <v>13</v>
      </c>
      <c r="L34" s="35" t="s">
        <v>71</v>
      </c>
      <c r="M34" s="27">
        <v>7320</v>
      </c>
      <c r="N34" s="27"/>
      <c r="O34" s="34">
        <f t="shared" si="1"/>
        <v>5124</v>
      </c>
      <c r="P34" s="42">
        <f t="shared" si="2"/>
        <v>2196</v>
      </c>
      <c r="Q34" s="49"/>
      <c r="R34" s="49"/>
      <c r="S34" s="49"/>
      <c r="T34" s="57"/>
      <c r="U34" s="57"/>
      <c r="V34" s="57"/>
      <c r="W34" s="57"/>
    </row>
    <row r="35" spans="1:23" ht="36.75" customHeight="1">
      <c r="A35" s="24">
        <v>24</v>
      </c>
      <c r="B35" s="25">
        <v>30111264</v>
      </c>
      <c r="C35" s="5" t="s">
        <v>69</v>
      </c>
      <c r="D35" s="2" t="s">
        <v>47</v>
      </c>
      <c r="E35" s="2" t="s">
        <v>48</v>
      </c>
      <c r="F35" s="1" t="s">
        <v>70</v>
      </c>
      <c r="G35" s="2"/>
      <c r="H35" s="4" t="s">
        <v>74</v>
      </c>
      <c r="I35" s="2" t="s">
        <v>102</v>
      </c>
      <c r="J35" s="3">
        <v>322056257431</v>
      </c>
      <c r="K35" s="35">
        <v>17</v>
      </c>
      <c r="L35" s="35" t="s">
        <v>73</v>
      </c>
      <c r="M35" s="27">
        <v>4228</v>
      </c>
      <c r="N35" s="27"/>
      <c r="O35" s="34"/>
      <c r="P35" s="42"/>
      <c r="Q35" s="49"/>
      <c r="R35" s="49"/>
      <c r="S35" s="49"/>
      <c r="T35" s="57"/>
      <c r="U35" s="57"/>
      <c r="V35" s="57">
        <f>PRODUCT(M35,0.7)</f>
        <v>2959.6</v>
      </c>
      <c r="W35" s="57">
        <f>PRODUCT(M35,0.3)</f>
        <v>1268.3999999999999</v>
      </c>
    </row>
    <row r="36" spans="1:23" ht="33" customHeight="1">
      <c r="A36" s="32">
        <v>25</v>
      </c>
      <c r="B36" s="16">
        <v>30009600</v>
      </c>
      <c r="C36" s="13" t="s">
        <v>95</v>
      </c>
      <c r="D36" s="1" t="s">
        <v>47</v>
      </c>
      <c r="E36" s="1" t="s">
        <v>48</v>
      </c>
      <c r="F36" s="1" t="s">
        <v>96</v>
      </c>
      <c r="G36" s="1"/>
      <c r="H36" s="14" t="s">
        <v>99</v>
      </c>
      <c r="I36" s="17" t="s">
        <v>97</v>
      </c>
      <c r="J36" s="14">
        <v>98136546</v>
      </c>
      <c r="K36" s="35">
        <v>11</v>
      </c>
      <c r="L36" s="35" t="s">
        <v>73</v>
      </c>
      <c r="M36" s="27">
        <v>724</v>
      </c>
      <c r="N36" s="27"/>
      <c r="O36" s="50"/>
      <c r="P36" s="51"/>
      <c r="Q36" s="49"/>
      <c r="R36" s="49"/>
      <c r="S36" s="49"/>
      <c r="T36" s="57"/>
      <c r="U36" s="57"/>
      <c r="V36" s="57">
        <f>PRODUCT(M36,0.7)</f>
        <v>506.79999999999995</v>
      </c>
      <c r="W36" s="57">
        <f>PRODUCT(M36,0.3)</f>
        <v>217.2</v>
      </c>
    </row>
    <row r="37" spans="1:23" ht="34.15" customHeight="1">
      <c r="A37" s="32">
        <v>25</v>
      </c>
      <c r="B37" s="16">
        <v>30009600</v>
      </c>
      <c r="C37" s="20" t="s">
        <v>80</v>
      </c>
      <c r="D37" s="1" t="s">
        <v>47</v>
      </c>
      <c r="E37" s="1" t="s">
        <v>48</v>
      </c>
      <c r="F37" s="1" t="s">
        <v>101</v>
      </c>
      <c r="G37" s="18"/>
      <c r="H37" s="16" t="s">
        <v>98</v>
      </c>
      <c r="I37" s="19" t="s">
        <v>100</v>
      </c>
      <c r="J37" s="14">
        <v>26122993</v>
      </c>
      <c r="K37" s="35">
        <v>16</v>
      </c>
      <c r="L37" s="35" t="s">
        <v>82</v>
      </c>
      <c r="M37" s="27">
        <v>1000</v>
      </c>
      <c r="N37" s="27">
        <f>M37</f>
        <v>1000</v>
      </c>
      <c r="O37" s="50"/>
      <c r="P37" s="51"/>
      <c r="Q37" s="49"/>
      <c r="R37" s="49"/>
      <c r="S37" s="49"/>
      <c r="T37" s="56"/>
      <c r="U37" s="56"/>
      <c r="V37" s="56"/>
      <c r="W37" s="56"/>
    </row>
    <row r="38" spans="1:23" ht="44.45" customHeight="1">
      <c r="A38" s="33"/>
      <c r="B38" s="33"/>
      <c r="L38" s="13" t="s">
        <v>127</v>
      </c>
      <c r="M38" s="57">
        <f>SUM(M3:M37)</f>
        <v>3202390</v>
      </c>
      <c r="N38" s="57">
        <f t="shared" ref="N38:W38" si="3">SUM(N3:N37)</f>
        <v>1000</v>
      </c>
      <c r="O38" s="57">
        <f t="shared" si="3"/>
        <v>170937.19999999998</v>
      </c>
      <c r="P38" s="57">
        <f t="shared" si="3"/>
        <v>73258.8</v>
      </c>
      <c r="Q38" s="57">
        <f>SUM(Q3:Q37)</f>
        <v>459395.08000000007</v>
      </c>
      <c r="R38" s="57">
        <f t="shared" si="3"/>
        <v>297255.64</v>
      </c>
      <c r="S38" s="57">
        <f t="shared" si="3"/>
        <v>1945673.2799999998</v>
      </c>
      <c r="T38" s="57">
        <f t="shared" si="3"/>
        <v>174942.59999999998</v>
      </c>
      <c r="U38" s="57">
        <f t="shared" si="3"/>
        <v>74975.399999999994</v>
      </c>
      <c r="V38" s="57">
        <f t="shared" si="3"/>
        <v>3466.3999999999996</v>
      </c>
      <c r="W38" s="57">
        <f t="shared" si="3"/>
        <v>1485.6</v>
      </c>
    </row>
    <row r="39" spans="1:23">
      <c r="Q39" s="125"/>
    </row>
  </sheetData>
  <mergeCells count="200">
    <mergeCell ref="W25:W26"/>
    <mergeCell ref="Q29:Q30"/>
    <mergeCell ref="R29:R30"/>
    <mergeCell ref="S29:S30"/>
    <mergeCell ref="T29:T30"/>
    <mergeCell ref="U29:U30"/>
    <mergeCell ref="V29:V30"/>
    <mergeCell ref="W29:W30"/>
    <mergeCell ref="Q11:Q12"/>
    <mergeCell ref="R11:R12"/>
    <mergeCell ref="S11:S12"/>
    <mergeCell ref="T11:T12"/>
    <mergeCell ref="U11:U12"/>
    <mergeCell ref="V11:V12"/>
    <mergeCell ref="W11:W12"/>
    <mergeCell ref="Q22:Q23"/>
    <mergeCell ref="R22:R23"/>
    <mergeCell ref="S22:S23"/>
    <mergeCell ref="Q25:Q26"/>
    <mergeCell ref="R25:R26"/>
    <mergeCell ref="S25:S26"/>
    <mergeCell ref="T25:T26"/>
    <mergeCell ref="U25:U26"/>
    <mergeCell ref="V25:V26"/>
    <mergeCell ref="R20:R21"/>
    <mergeCell ref="S20:S21"/>
    <mergeCell ref="T20:T21"/>
    <mergeCell ref="U20:U21"/>
    <mergeCell ref="V20:V21"/>
    <mergeCell ref="W20:W21"/>
    <mergeCell ref="W22:W23"/>
    <mergeCell ref="U22:U23"/>
    <mergeCell ref="V22:V23"/>
    <mergeCell ref="T22:T23"/>
    <mergeCell ref="N29:N30"/>
    <mergeCell ref="T5:T6"/>
    <mergeCell ref="U5:U6"/>
    <mergeCell ref="V5:V6"/>
    <mergeCell ref="W5:W6"/>
    <mergeCell ref="W7:W8"/>
    <mergeCell ref="V7:V8"/>
    <mergeCell ref="U7:U8"/>
    <mergeCell ref="T7:T8"/>
    <mergeCell ref="Q15:Q16"/>
    <mergeCell ref="R15:R16"/>
    <mergeCell ref="S15:S16"/>
    <mergeCell ref="T15:T16"/>
    <mergeCell ref="U15:U16"/>
    <mergeCell ref="V15:V16"/>
    <mergeCell ref="W15:W16"/>
    <mergeCell ref="Q18:Q19"/>
    <mergeCell ref="R18:R19"/>
    <mergeCell ref="S18:S19"/>
    <mergeCell ref="T18:T19"/>
    <mergeCell ref="U18:U19"/>
    <mergeCell ref="V18:V19"/>
    <mergeCell ref="W18:W19"/>
    <mergeCell ref="Q20:Q21"/>
    <mergeCell ref="I11:I12"/>
    <mergeCell ref="I15:I16"/>
    <mergeCell ref="I18:I19"/>
    <mergeCell ref="O11:O12"/>
    <mergeCell ref="P11:P12"/>
    <mergeCell ref="O25:O26"/>
    <mergeCell ref="P25:P26"/>
    <mergeCell ref="L18:L19"/>
    <mergeCell ref="K11:K12"/>
    <mergeCell ref="L11:L12"/>
    <mergeCell ref="J11:J12"/>
    <mergeCell ref="M11:M12"/>
    <mergeCell ref="M25:M26"/>
    <mergeCell ref="N15:N16"/>
    <mergeCell ref="N18:N19"/>
    <mergeCell ref="N20:N21"/>
    <mergeCell ref="N22:N23"/>
    <mergeCell ref="O29:O30"/>
    <mergeCell ref="P29:P30"/>
    <mergeCell ref="O15:O16"/>
    <mergeCell ref="O18:O19"/>
    <mergeCell ref="O20:O21"/>
    <mergeCell ref="O22:O23"/>
    <mergeCell ref="P15:P16"/>
    <mergeCell ref="P22:P23"/>
    <mergeCell ref="P18:P19"/>
    <mergeCell ref="P20:P21"/>
    <mergeCell ref="A1:A2"/>
    <mergeCell ref="C1:C2"/>
    <mergeCell ref="H1:H2"/>
    <mergeCell ref="A5:A6"/>
    <mergeCell ref="C5:C6"/>
    <mergeCell ref="H5:H6"/>
    <mergeCell ref="D1:G1"/>
    <mergeCell ref="D5:D6"/>
    <mergeCell ref="E5:E6"/>
    <mergeCell ref="F5:F6"/>
    <mergeCell ref="B5:B6"/>
    <mergeCell ref="G5:G6"/>
    <mergeCell ref="A7:A8"/>
    <mergeCell ref="C7:C8"/>
    <mergeCell ref="H7:H8"/>
    <mergeCell ref="A11:A12"/>
    <mergeCell ref="B11:B12"/>
    <mergeCell ref="C11:C12"/>
    <mergeCell ref="H11:H12"/>
    <mergeCell ref="D7:D8"/>
    <mergeCell ref="E7:E8"/>
    <mergeCell ref="F7:F8"/>
    <mergeCell ref="E11:E12"/>
    <mergeCell ref="F11:F12"/>
    <mergeCell ref="D11:D12"/>
    <mergeCell ref="B7:B8"/>
    <mergeCell ref="G7:G8"/>
    <mergeCell ref="G11:G12"/>
    <mergeCell ref="A15:A16"/>
    <mergeCell ref="B15:B16"/>
    <mergeCell ref="C15:C16"/>
    <mergeCell ref="H15:H16"/>
    <mergeCell ref="J15:J16"/>
    <mergeCell ref="K15:K16"/>
    <mergeCell ref="L15:L16"/>
    <mergeCell ref="A18:A19"/>
    <mergeCell ref="B18:B19"/>
    <mergeCell ref="C18:C19"/>
    <mergeCell ref="H18:H19"/>
    <mergeCell ref="K18:K19"/>
    <mergeCell ref="J18:J19"/>
    <mergeCell ref="E15:E16"/>
    <mergeCell ref="D15:D16"/>
    <mergeCell ref="D18:D19"/>
    <mergeCell ref="A22:A23"/>
    <mergeCell ref="B22:B23"/>
    <mergeCell ref="C22:C23"/>
    <mergeCell ref="H22:H23"/>
    <mergeCell ref="J22:J23"/>
    <mergeCell ref="K22:K23"/>
    <mergeCell ref="L22:L23"/>
    <mergeCell ref="A20:A21"/>
    <mergeCell ref="B20:B21"/>
    <mergeCell ref="C20:C21"/>
    <mergeCell ref="H20:H21"/>
    <mergeCell ref="J20:J21"/>
    <mergeCell ref="K20:K21"/>
    <mergeCell ref="I20:I21"/>
    <mergeCell ref="I22:I23"/>
    <mergeCell ref="D22:D23"/>
    <mergeCell ref="D20:D21"/>
    <mergeCell ref="A29:A30"/>
    <mergeCell ref="B29:B30"/>
    <mergeCell ref="C29:C30"/>
    <mergeCell ref="H29:H30"/>
    <mergeCell ref="J29:J30"/>
    <mergeCell ref="K29:K30"/>
    <mergeCell ref="L29:L30"/>
    <mergeCell ref="A25:A26"/>
    <mergeCell ref="B25:B26"/>
    <mergeCell ref="C25:C26"/>
    <mergeCell ref="H25:H26"/>
    <mergeCell ref="J25:J26"/>
    <mergeCell ref="K25:K26"/>
    <mergeCell ref="I25:I26"/>
    <mergeCell ref="I29:I30"/>
    <mergeCell ref="D25:D26"/>
    <mergeCell ref="D29:D30"/>
    <mergeCell ref="M29:M30"/>
    <mergeCell ref="M22:M23"/>
    <mergeCell ref="M20:M21"/>
    <mergeCell ref="M18:M19"/>
    <mergeCell ref="M15:M16"/>
    <mergeCell ref="L25:L26"/>
    <mergeCell ref="L20:L21"/>
    <mergeCell ref="F29:F30"/>
    <mergeCell ref="E29:E30"/>
    <mergeCell ref="F25:F26"/>
    <mergeCell ref="G25:G26"/>
    <mergeCell ref="G29:G30"/>
    <mergeCell ref="F15:F16"/>
    <mergeCell ref="G15:G16"/>
    <mergeCell ref="G18:G19"/>
    <mergeCell ref="G20:G21"/>
    <mergeCell ref="G22:G23"/>
    <mergeCell ref="F18:F19"/>
    <mergeCell ref="F20:F21"/>
    <mergeCell ref="F22:F23"/>
    <mergeCell ref="E25:E26"/>
    <mergeCell ref="E22:E23"/>
    <mergeCell ref="E20:E21"/>
    <mergeCell ref="E18:E19"/>
    <mergeCell ref="M5:S6"/>
    <mergeCell ref="M7:S8"/>
    <mergeCell ref="I1:I2"/>
    <mergeCell ref="J1:J2"/>
    <mergeCell ref="B1:B2"/>
    <mergeCell ref="I5:I6"/>
    <mergeCell ref="I7:I8"/>
    <mergeCell ref="J7:J8"/>
    <mergeCell ref="J5:J6"/>
    <mergeCell ref="K5:K6"/>
    <mergeCell ref="L5:L6"/>
    <mergeCell ref="K7:K8"/>
    <mergeCell ref="L7:L8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Magda Mieczynska</cp:lastModifiedBy>
  <cp:lastPrinted>2022-10-05T08:01:07Z</cp:lastPrinted>
  <dcterms:created xsi:type="dcterms:W3CDTF">2018-04-30T07:26:52Z</dcterms:created>
  <dcterms:modified xsi:type="dcterms:W3CDTF">2022-11-17T10:59:25Z</dcterms:modified>
</cp:coreProperties>
</file>