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fs.ncbj.gov.pl\transfer$\Dokumenty Dział Zamówień Publicznych\2_Postępowania\Katarzyna_Kwiatkowska\2022\EZP.270.72.2022 skraplarka helowa\EZP.270.72.2022\Polski\"/>
    </mc:Choice>
  </mc:AlternateContent>
  <bookViews>
    <workbookView xWindow="0" yWindow="0" windowWidth="25200" windowHeight="10650"/>
  </bookViews>
  <sheets>
    <sheet name="Arkusz1" sheetId="1" r:id="rId1"/>
  </sheets>
  <definedNames>
    <definedName name="_xlnm.Print_Area" localSheetId="0">Arkusz1!$B$1:$I$39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7" i="1" l="1"/>
  <c r="I26" i="1"/>
  <c r="I25" i="1"/>
  <c r="G23" i="1" l="1"/>
  <c r="I19" i="1" s="1"/>
  <c r="I18" i="1" l="1"/>
  <c r="I17" i="1"/>
  <c r="I21" i="1"/>
  <c r="I15" i="1"/>
  <c r="I20" i="1"/>
  <c r="H23" i="1"/>
  <c r="I23" i="1" s="1"/>
  <c r="I22" i="1"/>
  <c r="I16" i="1"/>
  <c r="G12" i="1"/>
  <c r="H12" i="1" l="1"/>
  <c r="I12" i="1" s="1"/>
  <c r="I7" i="1"/>
  <c r="I8" i="1"/>
  <c r="I9" i="1"/>
  <c r="I10" i="1"/>
  <c r="I11" i="1"/>
</calcChain>
</file>

<file path=xl/comments1.xml><?xml version="1.0" encoding="utf-8"?>
<comments xmlns="http://schemas.openxmlformats.org/spreadsheetml/2006/main">
  <authors>
    <author>Matusiak Michał</author>
  </authors>
  <commentList>
    <comment ref="F13" authorId="0" shapeId="0">
      <text>
        <r>
          <rPr>
            <sz val="9"/>
            <color indexed="81"/>
            <rFont val="Tahoma"/>
            <family val="2"/>
            <charset val="238"/>
          </rPr>
          <t>Całkowita wartość realizacji Zadania 2 przewidywana przez wykonawcę. Wartość ta jest automatycznie rozdzielana pomiędzy etapy zgodnie z procentową deklaracją Wykonawcy</t>
        </r>
      </text>
    </comment>
    <comment ref="I13" authorId="0" shapeId="0">
      <text>
        <r>
          <rPr>
            <sz val="9"/>
            <color indexed="81"/>
            <rFont val="Tahoma"/>
            <family val="2"/>
            <charset val="238"/>
          </rPr>
          <t>Waluta w jakiej jest składana oferta. Zamawiający dopuszcza następujące waluty:CHD, EUR, PLN,USD.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238"/>
          </rPr>
          <t>Całkowita wartość realizacji Zadania 2 przewidywana przez wykonawcę. Wartość ta jest automatycznie rozdzielana pomiędzy etapy zgodnie z procentową deklaracją Wykonawcy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238"/>
          </rPr>
          <t>Waluta w jakiej jest składana oferta. Zamawiający dopuszcza następujące waluty:CHD, EUR, PLN,USD.</t>
        </r>
      </text>
    </comment>
  </commentList>
</comments>
</file>

<file path=xl/sharedStrings.xml><?xml version="1.0" encoding="utf-8"?>
<sst xmlns="http://schemas.openxmlformats.org/spreadsheetml/2006/main" count="59" uniqueCount="40">
  <si>
    <t>TOM IV SWZ</t>
  </si>
  <si>
    <t>……………………………………………………..</t>
  </si>
  <si>
    <t xml:space="preserve">             ……………………...……………………..</t>
  </si>
  <si>
    <t>FORMULARZ CENOWY</t>
  </si>
  <si>
    <t>L.p.</t>
  </si>
  <si>
    <t>Wyszczególnienie</t>
  </si>
  <si>
    <t>Wartość</t>
  </si>
  <si>
    <t>Zadanie 1, w tym:</t>
  </si>
  <si>
    <t>Projekt tecgniczny</t>
  </si>
  <si>
    <t>Projekt wykonawczy</t>
  </si>
  <si>
    <t>Produkcja</t>
  </si>
  <si>
    <t>Dostawa</t>
  </si>
  <si>
    <t>Instalacja</t>
  </si>
  <si>
    <t>Uruchomienie i odbiór</t>
  </si>
  <si>
    <t>Kpl.</t>
  </si>
  <si>
    <t>Maksymalna procentowa wartość płatności przewidywana przez Zamawiającego</t>
  </si>
  <si>
    <t>Oferowana procentowa wartość płatności przewidywana przez Wykonawcę</t>
  </si>
  <si>
    <t>WARTOŚĆ NETTO ZA ZADANIE 1*:</t>
  </si>
  <si>
    <t>Waluta [CHF/EUR/PLN/USD}</t>
  </si>
  <si>
    <t>Zadanie 2, w tym:</t>
  </si>
  <si>
    <t>Projekt techniczny</t>
  </si>
  <si>
    <t>Produkacja (część A)</t>
  </si>
  <si>
    <t>Dostawa (część A – w zakresie przewidzianym dla współdziałania z przedmiotem Zadania 1)</t>
  </si>
  <si>
    <t>Instalacja
(część A – w zakresie przewidzianym dla współdziałania z przedmiotem Zadania 1 i jego uruchomieniem oraz integracją)</t>
  </si>
  <si>
    <t>Produkcja cd. część B</t>
  </si>
  <si>
    <t>Dostawa cd. część B</t>
  </si>
  <si>
    <t>Instalacja cd. część B</t>
  </si>
  <si>
    <t>Oferowana bezwzględna wartość płatności przewidywana przez Wykonawcę</t>
  </si>
  <si>
    <t>WARTOŚĆ NETTO ZA ZADANIE 2*:</t>
  </si>
  <si>
    <t>RAZEM WARTOŚĆ NETTO  ZA ZADANIE 1 i ZADANIE 2:</t>
  </si>
  <si>
    <t>PODATEK VAT (jeśli dotyczy)</t>
  </si>
  <si>
    <t>Wartość %</t>
  </si>
  <si>
    <t>WARTOŚĆ BRUTTO ZA ZADANIE 1 i ZADANIE 2:</t>
  </si>
  <si>
    <t>*Wykonawca wypełnia wyłącznie żółte pola rozpoczynając od pół "WARTOŚĆ NETTO ZA ZADANIE" następnie wprowadza podział procentowy wartości płatności, co automatycznie jest przeliczane na kwoty składowe.</t>
  </si>
  <si>
    <t>miejsce i data</t>
  </si>
  <si>
    <t xml:space="preserve">                   podpis Wykonawcy /Pełnomocnika</t>
  </si>
  <si>
    <t xml:space="preserve"> </t>
  </si>
  <si>
    <t xml:space="preserve">Zaprojektowanie, wyprodukowanie oraz dostawa wraz z instalacją systemu chłodzenia helu dla Polskiego Lasera na Swobodnych Elektronach – PolFEL do siedziby Narodowego Centrum Badań Jądrowych w Otwocku
</t>
  </si>
  <si>
    <t>Waluta [CHF/EUR/PLN/USD]</t>
  </si>
  <si>
    <t>nr postepowania: EZP.270.72.2022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</si>
</sst>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Times New Roman CE"/>
      <family val="1"/>
      <charset val="238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0" tint="-4.9989318521683403E-2"/>
      <name val="Calibri"/>
      <family val="2"/>
      <charset val="238"/>
      <scheme val="minor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9" fontId="10" fillId="3" borderId="4" xfId="1" applyFont="1" applyFill="1" applyBorder="1" applyAlignment="1" applyProtection="1">
      <alignment horizontal="left" vertical="center" wrapText="1"/>
      <protection locked="0"/>
    </xf>
    <xf numFmtId="9" fontId="11" fillId="2" borderId="1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>
      <alignment horizontal="center" vertical="center"/>
    </xf>
    <xf numFmtId="4" fontId="13" fillId="2" borderId="9" xfId="0" applyNumberFormat="1" applyFont="1" applyFill="1" applyBorder="1"/>
    <xf numFmtId="0" fontId="12" fillId="2" borderId="1" xfId="0" applyFont="1" applyFill="1" applyBorder="1" applyAlignment="1">
      <alignment horizontal="center" vertical="center"/>
    </xf>
    <xf numFmtId="4" fontId="14" fillId="2" borderId="1" xfId="0" applyNumberFormat="1" applyFont="1" applyFill="1" applyBorder="1"/>
    <xf numFmtId="4" fontId="13" fillId="2" borderId="1" xfId="0" applyNumberFormat="1" applyFont="1" applyFill="1" applyBorder="1" applyAlignment="1"/>
    <xf numFmtId="0" fontId="15" fillId="2" borderId="1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9" fontId="16" fillId="2" borderId="1" xfId="0" applyNumberFormat="1" applyFont="1" applyFill="1" applyBorder="1" applyAlignment="1">
      <alignment horizontal="center" vertical="center" wrapText="1"/>
    </xf>
    <xf numFmtId="9" fontId="16" fillId="3" borderId="4" xfId="1" applyFont="1" applyFill="1" applyBorder="1" applyAlignment="1" applyProtection="1">
      <alignment horizontal="left" vertical="center" wrapText="1"/>
      <protection locked="0"/>
    </xf>
    <xf numFmtId="0" fontId="15" fillId="2" borderId="4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9" fontId="17" fillId="2" borderId="1" xfId="0" applyNumberFormat="1" applyFont="1" applyFill="1" applyBorder="1" applyAlignment="1">
      <alignment horizontal="center" vertical="center" wrapText="1"/>
    </xf>
    <xf numFmtId="9" fontId="16" fillId="2" borderId="4" xfId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horizontal="left"/>
    </xf>
    <xf numFmtId="9" fontId="0" fillId="0" borderId="0" xfId="0" applyNumberFormat="1"/>
    <xf numFmtId="0" fontId="12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/>
    <xf numFmtId="9" fontId="12" fillId="3" borderId="1" xfId="1" applyFont="1" applyFill="1" applyBorder="1" applyAlignment="1" applyProtection="1">
      <alignment vertical="center" wrapText="1"/>
      <protection locked="0"/>
    </xf>
    <xf numFmtId="0" fontId="0" fillId="2" borderId="1" xfId="0" applyFont="1" applyFill="1" applyBorder="1" applyAlignment="1">
      <alignment vertical="center"/>
    </xf>
    <xf numFmtId="0" fontId="13" fillId="2" borderId="5" xfId="0" applyNumberFormat="1" applyFont="1" applyFill="1" applyBorder="1" applyAlignment="1" applyProtection="1">
      <alignment vertical="center"/>
    </xf>
    <xf numFmtId="0" fontId="3" fillId="0" borderId="11" xfId="0" applyFont="1" applyBorder="1" applyAlignment="1">
      <alignment horizontal="left"/>
    </xf>
    <xf numFmtId="0" fontId="8" fillId="2" borderId="1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2" fillId="2" borderId="10" xfId="0" applyFont="1" applyFill="1" applyBorder="1" applyAlignment="1">
      <alignment horizontal="right" vertical="center" wrapText="1"/>
    </xf>
    <xf numFmtId="0" fontId="12" fillId="2" borderId="11" xfId="0" applyFont="1" applyFill="1" applyBorder="1" applyAlignment="1">
      <alignment horizontal="right" vertical="center" wrapText="1"/>
    </xf>
    <xf numFmtId="0" fontId="12" fillId="2" borderId="12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 applyProtection="1">
      <alignment horizontal="center" vertical="center"/>
      <protection locked="0"/>
    </xf>
    <xf numFmtId="4" fontId="8" fillId="3" borderId="8" xfId="0" applyNumberFormat="1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 applyProtection="1">
      <alignment horizontal="center" vertical="center"/>
      <protection locked="0"/>
    </xf>
    <xf numFmtId="4" fontId="8" fillId="3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32"/>
  <sheetViews>
    <sheetView tabSelected="1" topLeftCell="A7" zoomScale="120" zoomScaleNormal="120" workbookViewId="0">
      <selection activeCell="M14" sqref="M14"/>
    </sheetView>
  </sheetViews>
  <sheetFormatPr defaultRowHeight="15" x14ac:dyDescent="0.25"/>
  <cols>
    <col min="3" max="3" width="4.140625" customWidth="1"/>
    <col min="4" max="4" width="2.5703125" customWidth="1"/>
    <col min="5" max="5" width="20.5703125" customWidth="1"/>
    <col min="7" max="7" width="15" customWidth="1"/>
    <col min="8" max="8" width="18" customWidth="1"/>
    <col min="9" max="9" width="26.140625" customWidth="1"/>
  </cols>
  <sheetData>
    <row r="1" spans="2:11" ht="33" customHeight="1" x14ac:dyDescent="0.25">
      <c r="I1" s="5" t="s">
        <v>0</v>
      </c>
    </row>
    <row r="2" spans="2:11" ht="33" customHeight="1" x14ac:dyDescent="0.25">
      <c r="B2" s="40" t="s">
        <v>39</v>
      </c>
      <c r="C2" s="40"/>
      <c r="D2" s="40"/>
      <c r="E2" s="40"/>
      <c r="I2" s="5"/>
    </row>
    <row r="3" spans="2:11" ht="32.25" customHeight="1" x14ac:dyDescent="0.25">
      <c r="B3" s="78" t="s">
        <v>3</v>
      </c>
      <c r="C3" s="79"/>
      <c r="D3" s="79"/>
      <c r="E3" s="79"/>
      <c r="F3" s="80"/>
      <c r="G3" s="80"/>
      <c r="H3" s="80"/>
      <c r="I3" s="81"/>
    </row>
    <row r="4" spans="2:11" ht="61.5" customHeight="1" x14ac:dyDescent="0.25">
      <c r="B4" s="74" t="s">
        <v>37</v>
      </c>
      <c r="C4" s="75"/>
      <c r="D4" s="75"/>
      <c r="E4" s="75"/>
      <c r="F4" s="76"/>
      <c r="G4" s="76"/>
      <c r="H4" s="76"/>
      <c r="I4" s="77"/>
    </row>
    <row r="5" spans="2:11" ht="31.5" customHeight="1" x14ac:dyDescent="0.25">
      <c r="B5" s="6" t="s">
        <v>4</v>
      </c>
      <c r="C5" s="82" t="s">
        <v>5</v>
      </c>
      <c r="D5" s="73"/>
      <c r="E5" s="47"/>
      <c r="F5" s="82"/>
      <c r="G5" s="73"/>
      <c r="H5" s="47"/>
      <c r="I5" s="6" t="s">
        <v>6</v>
      </c>
    </row>
    <row r="6" spans="2:11" ht="56.25" x14ac:dyDescent="0.25">
      <c r="B6" s="7">
        <v>1</v>
      </c>
      <c r="C6" s="51" t="s">
        <v>7</v>
      </c>
      <c r="D6" s="52"/>
      <c r="E6" s="53"/>
      <c r="F6" s="8"/>
      <c r="G6" s="4" t="s">
        <v>15</v>
      </c>
      <c r="H6" s="3" t="s">
        <v>16</v>
      </c>
      <c r="I6" s="2" t="s">
        <v>27</v>
      </c>
    </row>
    <row r="7" spans="2:11" ht="45" customHeight="1" x14ac:dyDescent="0.25">
      <c r="B7" s="1"/>
      <c r="C7" s="54">
        <v>1</v>
      </c>
      <c r="D7" s="55"/>
      <c r="E7" s="20" t="s">
        <v>8</v>
      </c>
      <c r="F7" s="28" t="s">
        <v>14</v>
      </c>
      <c r="G7" s="22">
        <v>0.1</v>
      </c>
      <c r="H7" s="23"/>
      <c r="I7" s="35" t="str">
        <f>IF((H$7+H$8+H$9+H$10+H$11+ABS(G$12))&gt;100%,"Przekroczono 100%",CONCATENATE(ROUND($F$13*H7,2)," ",$I$13))</f>
        <v xml:space="preserve">0 </v>
      </c>
      <c r="K7" s="32"/>
    </row>
    <row r="8" spans="2:11" ht="24.75" customHeight="1" x14ac:dyDescent="0.25">
      <c r="B8" s="1"/>
      <c r="C8" s="46">
        <v>2</v>
      </c>
      <c r="D8" s="47"/>
      <c r="E8" s="24" t="s">
        <v>9</v>
      </c>
      <c r="F8" s="28" t="s">
        <v>14</v>
      </c>
      <c r="G8" s="22">
        <v>0.15</v>
      </c>
      <c r="H8" s="23"/>
      <c r="I8" s="35" t="str">
        <f t="shared" ref="I8:I12" si="0">IF((H$7+H$8+H$9+H$10+H$11+ABS(G$12))&gt;100%,"Przekroczono 100%",CONCATENATE(ROUND($F$13*H8,2)," ",$I$13))</f>
        <v xml:space="preserve">0 </v>
      </c>
    </row>
    <row r="9" spans="2:11" ht="27.75" customHeight="1" x14ac:dyDescent="0.25">
      <c r="B9" s="1"/>
      <c r="C9" s="46">
        <v>3</v>
      </c>
      <c r="D9" s="47"/>
      <c r="E9" s="25" t="s">
        <v>10</v>
      </c>
      <c r="F9" s="28" t="s">
        <v>14</v>
      </c>
      <c r="G9" s="22">
        <v>0.1</v>
      </c>
      <c r="H9" s="23"/>
      <c r="I9" s="35" t="str">
        <f t="shared" si="0"/>
        <v xml:space="preserve">0 </v>
      </c>
    </row>
    <row r="10" spans="2:11" ht="23.25" customHeight="1" x14ac:dyDescent="0.25">
      <c r="B10" s="1"/>
      <c r="C10" s="46">
        <v>4</v>
      </c>
      <c r="D10" s="47"/>
      <c r="E10" s="25" t="s">
        <v>11</v>
      </c>
      <c r="F10" s="28" t="s">
        <v>14</v>
      </c>
      <c r="G10" s="22">
        <v>0.25</v>
      </c>
      <c r="H10" s="23"/>
      <c r="I10" s="35" t="str">
        <f t="shared" si="0"/>
        <v xml:space="preserve">0 </v>
      </c>
    </row>
    <row r="11" spans="2:11" ht="25.5" customHeight="1" x14ac:dyDescent="0.25">
      <c r="B11" s="1"/>
      <c r="C11" s="46">
        <v>5</v>
      </c>
      <c r="D11" s="73"/>
      <c r="E11" s="25" t="s">
        <v>12</v>
      </c>
      <c r="F11" s="28" t="s">
        <v>14</v>
      </c>
      <c r="G11" s="22">
        <v>0.2</v>
      </c>
      <c r="H11" s="23"/>
      <c r="I11" s="35" t="str">
        <f t="shared" si="0"/>
        <v xml:space="preserve">0 </v>
      </c>
    </row>
    <row r="12" spans="2:11" ht="28.5" customHeight="1" x14ac:dyDescent="0.25">
      <c r="B12" s="1"/>
      <c r="C12" s="46">
        <v>6</v>
      </c>
      <c r="D12" s="47"/>
      <c r="E12" s="25" t="s">
        <v>13</v>
      </c>
      <c r="F12" s="28" t="s">
        <v>14</v>
      </c>
      <c r="G12" s="26">
        <f>100%-(H7+H8+H9+H10+H11)</f>
        <v>1</v>
      </c>
      <c r="H12" s="27">
        <f>IF(G12&lt;0, "Przekroczono 100%", G12)</f>
        <v>1</v>
      </c>
      <c r="I12" s="35" t="str">
        <f t="shared" si="0"/>
        <v xml:space="preserve">0 </v>
      </c>
    </row>
    <row r="13" spans="2:11" ht="40.5" customHeight="1" thickBot="1" x14ac:dyDescent="0.3">
      <c r="B13" s="1">
        <v>2</v>
      </c>
      <c r="C13" s="44" t="s">
        <v>17</v>
      </c>
      <c r="D13" s="56"/>
      <c r="E13" s="45"/>
      <c r="F13" s="71"/>
      <c r="G13" s="72"/>
      <c r="H13" s="34" t="s">
        <v>38</v>
      </c>
      <c r="I13" s="13"/>
      <c r="J13" s="36"/>
    </row>
    <row r="14" spans="2:11" ht="56.25" x14ac:dyDescent="0.25">
      <c r="B14" s="7">
        <v>3</v>
      </c>
      <c r="C14" s="48" t="s">
        <v>19</v>
      </c>
      <c r="D14" s="49"/>
      <c r="E14" s="50"/>
      <c r="F14" s="8"/>
      <c r="G14" s="4" t="s">
        <v>15</v>
      </c>
      <c r="H14" s="3" t="s">
        <v>16</v>
      </c>
      <c r="I14" s="2" t="s">
        <v>27</v>
      </c>
    </row>
    <row r="15" spans="2:11" ht="24.75" customHeight="1" x14ac:dyDescent="0.25">
      <c r="B15" s="7"/>
      <c r="C15" s="42">
        <v>1</v>
      </c>
      <c r="D15" s="43"/>
      <c r="E15" s="20" t="s">
        <v>20</v>
      </c>
      <c r="F15" s="21" t="s">
        <v>14</v>
      </c>
      <c r="G15" s="22">
        <v>0.1</v>
      </c>
      <c r="H15" s="23"/>
      <c r="I15" s="35" t="str">
        <f>IF((H$15+H$16+H$17+H$18+H$19+H$20+H$21+H$22)+ABS(G$23)&gt;100%,"Przekroczono 100%",CONCATENATE(ROUND($F$24*$H15,2)," ",$I$24))</f>
        <v xml:space="preserve">0  </v>
      </c>
      <c r="K15" s="32"/>
    </row>
    <row r="16" spans="2:11" ht="22.5" customHeight="1" x14ac:dyDescent="0.25">
      <c r="B16" s="7"/>
      <c r="C16" s="42">
        <v>2</v>
      </c>
      <c r="D16" s="43"/>
      <c r="E16" s="24" t="s">
        <v>9</v>
      </c>
      <c r="F16" s="21" t="s">
        <v>14</v>
      </c>
      <c r="G16" s="22">
        <v>0.15</v>
      </c>
      <c r="H16" s="23"/>
      <c r="I16" s="35" t="str">
        <f t="shared" ref="I16:I23" si="1">IF((H$15+H$16+H$17+H$18+H$19+H$20+H$21+H$22)+ABS(G$23)&gt;100%,"Przekroczono 100%",CONCATENATE(ROUND($F$24*$H16,2)," ",$I$24))</f>
        <v xml:space="preserve">0  </v>
      </c>
    </row>
    <row r="17" spans="2:10" ht="22.5" customHeight="1" x14ac:dyDescent="0.25">
      <c r="B17" s="7"/>
      <c r="C17" s="42">
        <v>3</v>
      </c>
      <c r="D17" s="43"/>
      <c r="E17" s="25" t="s">
        <v>21</v>
      </c>
      <c r="F17" s="21" t="s">
        <v>14</v>
      </c>
      <c r="G17" s="22">
        <v>0.05</v>
      </c>
      <c r="H17" s="23"/>
      <c r="I17" s="35" t="str">
        <f t="shared" si="1"/>
        <v xml:space="preserve">0  </v>
      </c>
    </row>
    <row r="18" spans="2:10" ht="77.099999999999994" customHeight="1" x14ac:dyDescent="0.25">
      <c r="B18" s="7"/>
      <c r="C18" s="42">
        <v>4</v>
      </c>
      <c r="D18" s="43"/>
      <c r="E18" s="19" t="s">
        <v>22</v>
      </c>
      <c r="F18" s="21" t="s">
        <v>14</v>
      </c>
      <c r="G18" s="22">
        <v>0.12</v>
      </c>
      <c r="H18" s="23"/>
      <c r="I18" s="35" t="str">
        <f t="shared" si="1"/>
        <v xml:space="preserve">0  </v>
      </c>
    </row>
    <row r="19" spans="2:10" ht="96" customHeight="1" x14ac:dyDescent="0.25">
      <c r="B19" s="7"/>
      <c r="C19" s="42">
        <v>5</v>
      </c>
      <c r="D19" s="43"/>
      <c r="E19" s="19" t="s">
        <v>23</v>
      </c>
      <c r="F19" s="21" t="s">
        <v>14</v>
      </c>
      <c r="G19" s="22">
        <v>0.13</v>
      </c>
      <c r="H19" s="23"/>
      <c r="I19" s="35" t="str">
        <f t="shared" si="1"/>
        <v xml:space="preserve">0  </v>
      </c>
    </row>
    <row r="20" spans="2:10" ht="37.5" customHeight="1" x14ac:dyDescent="0.25">
      <c r="B20" s="7"/>
      <c r="C20" s="42">
        <v>6</v>
      </c>
      <c r="D20" s="43"/>
      <c r="E20" s="19" t="s">
        <v>24</v>
      </c>
      <c r="F20" s="21" t="s">
        <v>14</v>
      </c>
      <c r="G20" s="22">
        <v>0.05</v>
      </c>
      <c r="H20" s="23"/>
      <c r="I20" s="35" t="str">
        <f t="shared" si="1"/>
        <v xml:space="preserve">0  </v>
      </c>
    </row>
    <row r="21" spans="2:10" ht="37.5" customHeight="1" x14ac:dyDescent="0.25">
      <c r="B21" s="7"/>
      <c r="C21" s="42">
        <v>7</v>
      </c>
      <c r="D21" s="43"/>
      <c r="E21" s="19" t="s">
        <v>25</v>
      </c>
      <c r="F21" s="21" t="s">
        <v>14</v>
      </c>
      <c r="G21" s="22">
        <v>0.13</v>
      </c>
      <c r="H21" s="23"/>
      <c r="I21" s="35" t="str">
        <f t="shared" si="1"/>
        <v xml:space="preserve">0  </v>
      </c>
    </row>
    <row r="22" spans="2:10" ht="37.5" customHeight="1" x14ac:dyDescent="0.25">
      <c r="B22" s="7"/>
      <c r="C22" s="44">
        <v>8</v>
      </c>
      <c r="D22" s="45"/>
      <c r="E22" s="19" t="s">
        <v>26</v>
      </c>
      <c r="F22" s="21" t="s">
        <v>14</v>
      </c>
      <c r="G22" s="9">
        <v>0.12</v>
      </c>
      <c r="H22" s="10"/>
      <c r="I22" s="35" t="str">
        <f t="shared" si="1"/>
        <v xml:space="preserve">0  </v>
      </c>
    </row>
    <row r="23" spans="2:10" ht="39.75" customHeight="1" x14ac:dyDescent="0.25">
      <c r="B23" s="7"/>
      <c r="C23" s="44">
        <v>9</v>
      </c>
      <c r="D23" s="45"/>
      <c r="E23" s="38" t="s">
        <v>13</v>
      </c>
      <c r="F23" s="21" t="s">
        <v>14</v>
      </c>
      <c r="G23" s="11">
        <f>100%-(H15+H16+H17+H18+H19+H20+H21+H22)</f>
        <v>1</v>
      </c>
      <c r="H23" s="27">
        <f>IF(G23&lt;0, "Przekroczono 100%", G23)</f>
        <v>1</v>
      </c>
      <c r="I23" s="35" t="str">
        <f t="shared" si="1"/>
        <v xml:space="preserve">0  </v>
      </c>
    </row>
    <row r="24" spans="2:10" ht="28.5" customHeight="1" thickBot="1" x14ac:dyDescent="0.3">
      <c r="B24" s="12">
        <v>4</v>
      </c>
      <c r="C24" s="68" t="s">
        <v>28</v>
      </c>
      <c r="D24" s="69"/>
      <c r="E24" s="70"/>
      <c r="F24" s="66"/>
      <c r="G24" s="67"/>
      <c r="H24" s="34" t="s">
        <v>18</v>
      </c>
      <c r="I24" s="39" t="str">
        <f>IF(I13=0,J24,I13)</f>
        <v xml:space="preserve"> </v>
      </c>
      <c r="J24" t="s">
        <v>36</v>
      </c>
    </row>
    <row r="25" spans="2:10" ht="27.75" customHeight="1" x14ac:dyDescent="0.25">
      <c r="B25" s="14">
        <v>5</v>
      </c>
      <c r="C25" s="61" t="s">
        <v>29</v>
      </c>
      <c r="D25" s="62"/>
      <c r="E25" s="62"/>
      <c r="F25" s="62"/>
      <c r="G25" s="62"/>
      <c r="H25" s="63"/>
      <c r="I25" s="15" t="str">
        <f>CONCATENATE(F24+F13," ",I13)</f>
        <v xml:space="preserve">0 </v>
      </c>
    </row>
    <row r="26" spans="2:10" ht="23.25" customHeight="1" x14ac:dyDescent="0.25">
      <c r="B26" s="16">
        <v>6</v>
      </c>
      <c r="C26" s="64" t="s">
        <v>30</v>
      </c>
      <c r="D26" s="65"/>
      <c r="E26" s="65"/>
      <c r="F26" s="65"/>
      <c r="G26" s="33" t="s">
        <v>31</v>
      </c>
      <c r="H26" s="37">
        <v>0.08</v>
      </c>
      <c r="I26" s="17" t="str">
        <f>CONCATENATE(ROUND((F24+F13)*H26,2)," ",I13)</f>
        <v xml:space="preserve">0 </v>
      </c>
    </row>
    <row r="27" spans="2:10" ht="24" customHeight="1" x14ac:dyDescent="0.25">
      <c r="B27" s="16">
        <v>7</v>
      </c>
      <c r="C27" s="41" t="s">
        <v>32</v>
      </c>
      <c r="D27" s="41"/>
      <c r="E27" s="41"/>
      <c r="F27" s="41"/>
      <c r="G27" s="41"/>
      <c r="H27" s="41"/>
      <c r="I27" s="18" t="str">
        <f>CONCATENATE(ROUND(F13+F24+((F13+F24)*H26),2)," ",I13)</f>
        <v xml:space="preserve">0 </v>
      </c>
    </row>
    <row r="28" spans="2:10" ht="38.25" customHeight="1" x14ac:dyDescent="0.25">
      <c r="B28" s="57" t="s">
        <v>33</v>
      </c>
      <c r="C28" s="58"/>
      <c r="D28" s="58"/>
      <c r="E28" s="58"/>
      <c r="F28" s="58"/>
      <c r="G28" s="58"/>
      <c r="H28" s="58"/>
      <c r="I28" s="58"/>
    </row>
    <row r="29" spans="2:10" x14ac:dyDescent="0.25">
      <c r="C29" s="29"/>
      <c r="D29" s="29"/>
      <c r="E29" s="29"/>
      <c r="F29" s="29"/>
      <c r="G29" s="29"/>
      <c r="H29" s="29"/>
      <c r="I29" s="29"/>
    </row>
    <row r="30" spans="2:10" ht="27.75" customHeight="1" x14ac:dyDescent="0.25">
      <c r="B30" t="s">
        <v>1</v>
      </c>
    </row>
    <row r="31" spans="2:10" x14ac:dyDescent="0.25">
      <c r="B31" t="s">
        <v>34</v>
      </c>
      <c r="H31" s="60" t="s">
        <v>2</v>
      </c>
      <c r="I31" s="60"/>
    </row>
    <row r="32" spans="2:10" x14ac:dyDescent="0.25">
      <c r="E32" s="59"/>
      <c r="F32" s="59"/>
      <c r="G32" s="30"/>
      <c r="H32" s="31" t="s">
        <v>35</v>
      </c>
      <c r="I32" s="31"/>
    </row>
  </sheetData>
  <sheetProtection algorithmName="SHA-512" hashValue="ZuxJVO7vACmRXrN/W9/ZBLQjwlARfPuI5Bk+XIDcNzDHAbOnTznMMKFbB8lNmPcQaBGLKCub8VSxjqJuA3HRfg==" saltValue="9koobYgb75lqlZpfy28Xig==" spinCount="100000" sheet="1" formatCells="0" formatColumns="0" formatRows="0" insertColumns="0" insertRows="0" insertHyperlinks="0" deleteColumns="0" deleteRows="0" sort="0" autoFilter="0" pivotTables="0"/>
  <mergeCells count="32">
    <mergeCell ref="F13:G13"/>
    <mergeCell ref="C11:D11"/>
    <mergeCell ref="B4:I4"/>
    <mergeCell ref="B3:I3"/>
    <mergeCell ref="C5:E5"/>
    <mergeCell ref="F5:H5"/>
    <mergeCell ref="B28:I28"/>
    <mergeCell ref="E32:F32"/>
    <mergeCell ref="H31:I31"/>
    <mergeCell ref="C18:D18"/>
    <mergeCell ref="C19:D19"/>
    <mergeCell ref="C23:D23"/>
    <mergeCell ref="C25:H25"/>
    <mergeCell ref="C26:F26"/>
    <mergeCell ref="F24:G24"/>
    <mergeCell ref="C24:E24"/>
    <mergeCell ref="B2:E2"/>
    <mergeCell ref="C27:H27"/>
    <mergeCell ref="C20:D20"/>
    <mergeCell ref="C21:D21"/>
    <mergeCell ref="C22:D22"/>
    <mergeCell ref="C12:D12"/>
    <mergeCell ref="C14:E14"/>
    <mergeCell ref="C15:D15"/>
    <mergeCell ref="C16:D16"/>
    <mergeCell ref="C17:D17"/>
    <mergeCell ref="C6:E6"/>
    <mergeCell ref="C7:D7"/>
    <mergeCell ref="C8:D8"/>
    <mergeCell ref="C9:D9"/>
    <mergeCell ref="C10:D10"/>
    <mergeCell ref="C13:E1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Narodowe Centrum Badań Jądrowych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Dżaman Kamila</dc:creator>
  <cp:lastModifiedBy>Kwiatkowska Katarzyna</cp:lastModifiedBy>
  <dcterms:created xsi:type="dcterms:W3CDTF">2022-05-26T10:38:07Z</dcterms:created>
  <dcterms:modified xsi:type="dcterms:W3CDTF">2022-11-02T09:50:17Z</dcterms:modified>
</cp:coreProperties>
</file>