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8" yWindow="-108" windowWidth="23256" windowHeight="12576" activeTab="7"/>
  </bookViews>
  <sheets>
    <sheet name="STROPY" sheetId="1" r:id="rId1"/>
    <sheet name="SZYB WINDY" sheetId="4" r:id="rId2"/>
    <sheet name="FUNDAMENTY" sheetId="3" r:id="rId3"/>
    <sheet name="ŚCIANY" sheetId="2" r:id="rId4"/>
    <sheet name="SŁUPY" sheetId="5" r:id="rId5"/>
    <sheet name="WIEŃCE" sheetId="6" r:id="rId6"/>
    <sheet name="KOMORA+MURY OPOROWE" sheetId="8" r:id="rId7"/>
    <sheet name="ZESTAWIENIE WIĘŹBY" sheetId="7" r:id="rId8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8" l="1"/>
  <c r="G33" i="8"/>
  <c r="F175" i="3"/>
  <c r="G628" i="1" l="1"/>
  <c r="G615" i="1"/>
  <c r="G653" i="1"/>
  <c r="G643" i="1"/>
  <c r="I647" i="1"/>
  <c r="H647" i="1"/>
  <c r="G647" i="1"/>
  <c r="I646" i="1"/>
  <c r="H646" i="1"/>
  <c r="G646" i="1"/>
  <c r="I645" i="1"/>
  <c r="H645" i="1"/>
  <c r="G645" i="1"/>
  <c r="I644" i="1"/>
  <c r="H644" i="1"/>
  <c r="G644" i="1"/>
  <c r="I643" i="1"/>
  <c r="H643" i="1"/>
  <c r="I642" i="1"/>
  <c r="H642" i="1"/>
  <c r="G642" i="1"/>
  <c r="I641" i="1"/>
  <c r="H641" i="1"/>
  <c r="G641" i="1"/>
  <c r="I640" i="1"/>
  <c r="H640" i="1"/>
  <c r="G640" i="1"/>
  <c r="I639" i="1"/>
  <c r="H639" i="1"/>
  <c r="G639" i="1"/>
  <c r="I638" i="1"/>
  <c r="H638" i="1"/>
  <c r="G638" i="1"/>
  <c r="I637" i="1"/>
  <c r="H637" i="1"/>
  <c r="G637" i="1"/>
  <c r="I648" i="1" l="1"/>
  <c r="I650" i="1" s="1"/>
  <c r="G648" i="1"/>
  <c r="G650" i="1" s="1"/>
  <c r="H648" i="1"/>
  <c r="H650" i="1" s="1"/>
  <c r="G651" i="1" l="1"/>
  <c r="G652" i="1" s="1"/>
  <c r="G151" i="4"/>
  <c r="G150" i="4"/>
  <c r="G149" i="4"/>
  <c r="G148" i="4"/>
  <c r="G139" i="4"/>
  <c r="G133" i="4"/>
  <c r="G132" i="4"/>
  <c r="G131" i="4"/>
  <c r="G130" i="4"/>
  <c r="G152" i="4" l="1"/>
  <c r="G154" i="4" s="1"/>
  <c r="G155" i="4" s="1"/>
  <c r="G156" i="4" s="1"/>
  <c r="G157" i="4" s="1"/>
  <c r="G134" i="4"/>
  <c r="G136" i="4" s="1"/>
  <c r="G137" i="4" s="1"/>
  <c r="G138" i="4" s="1"/>
  <c r="G54" i="8"/>
  <c r="G48" i="8"/>
  <c r="H45" i="8"/>
  <c r="I47" i="8"/>
  <c r="I46" i="8"/>
  <c r="G49" i="8"/>
  <c r="G51" i="8" s="1"/>
  <c r="G52" i="8" s="1"/>
  <c r="H44" i="8"/>
  <c r="H43" i="8"/>
  <c r="G11" i="8"/>
  <c r="G12" i="8"/>
  <c r="G13" i="8"/>
  <c r="G14" i="8"/>
  <c r="G15" i="8"/>
  <c r="G16" i="8"/>
  <c r="G17" i="8"/>
  <c r="G29" i="8"/>
  <c r="G28" i="8"/>
  <c r="G27" i="8"/>
  <c r="G26" i="8"/>
  <c r="G25" i="8"/>
  <c r="G24" i="8"/>
  <c r="G23" i="8"/>
  <c r="G22" i="8"/>
  <c r="G21" i="8"/>
  <c r="G20" i="8"/>
  <c r="G19" i="8"/>
  <c r="G18" i="8"/>
  <c r="G10" i="8"/>
  <c r="G9" i="8"/>
  <c r="G8" i="8"/>
  <c r="G432" i="2"/>
  <c r="G431" i="2"/>
  <c r="H49" i="8" l="1"/>
  <c r="H51" i="8" s="1"/>
  <c r="H52" i="8" s="1"/>
  <c r="G53" i="8" s="1"/>
  <c r="G30" i="8"/>
  <c r="G32" i="8" s="1"/>
  <c r="G363" i="2"/>
  <c r="G362" i="2"/>
  <c r="G361" i="2"/>
  <c r="G360" i="2"/>
  <c r="G359" i="2"/>
  <c r="G358" i="2"/>
  <c r="G357" i="2"/>
  <c r="G356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27" i="2"/>
  <c r="G308" i="2"/>
  <c r="G309" i="2"/>
  <c r="G310" i="2"/>
  <c r="G307" i="2"/>
  <c r="G292" i="2"/>
  <c r="G261" i="2"/>
  <c r="G238" i="2"/>
  <c r="G239" i="2"/>
  <c r="G240" i="2"/>
  <c r="G241" i="2"/>
  <c r="G213" i="2"/>
  <c r="G214" i="2"/>
  <c r="G215" i="2"/>
  <c r="G216" i="2"/>
  <c r="G217" i="2"/>
  <c r="G195" i="2"/>
  <c r="G196" i="2"/>
  <c r="G197" i="2"/>
  <c r="G165" i="2"/>
  <c r="G145" i="2"/>
  <c r="G146" i="2"/>
  <c r="G147" i="2"/>
  <c r="G148" i="2"/>
  <c r="G144" i="2"/>
  <c r="G115" i="2"/>
  <c r="G116" i="2"/>
  <c r="G117" i="2"/>
  <c r="G118" i="2"/>
  <c r="G119" i="2"/>
  <c r="G120" i="2"/>
  <c r="G121" i="2"/>
  <c r="G122" i="2"/>
  <c r="G114" i="2"/>
  <c r="G123" i="2"/>
  <c r="G113" i="2"/>
  <c r="G36" i="2"/>
  <c r="G37" i="2"/>
  <c r="G20" i="2"/>
  <c r="G19" i="2"/>
  <c r="G10" i="2"/>
  <c r="G11" i="2"/>
  <c r="G12" i="2"/>
  <c r="G13" i="2"/>
  <c r="G14" i="2"/>
  <c r="G15" i="2"/>
  <c r="G16" i="2"/>
  <c r="G17" i="2"/>
  <c r="G18" i="2"/>
  <c r="G21" i="2"/>
  <c r="G9" i="2"/>
  <c r="G8" i="2"/>
  <c r="G364" i="2" l="1"/>
  <c r="G366" i="2" s="1"/>
  <c r="G367" i="2" s="1"/>
  <c r="G368" i="2" s="1"/>
  <c r="G124" i="2"/>
  <c r="G126" i="2" s="1"/>
  <c r="G127" i="2" s="1"/>
  <c r="G128" i="2" s="1"/>
  <c r="F388" i="3"/>
  <c r="G388" i="3"/>
  <c r="H388" i="3"/>
  <c r="I388" i="3"/>
  <c r="G352" i="3"/>
  <c r="F337" i="3"/>
  <c r="G337" i="3"/>
  <c r="H337" i="3"/>
  <c r="I337" i="3"/>
  <c r="J337" i="3"/>
  <c r="F332" i="3"/>
  <c r="G332" i="3"/>
  <c r="H332" i="3"/>
  <c r="I332" i="3"/>
  <c r="J332" i="3"/>
  <c r="F330" i="3"/>
  <c r="G330" i="3"/>
  <c r="H330" i="3"/>
  <c r="I330" i="3"/>
  <c r="J330" i="3"/>
  <c r="F328" i="3"/>
  <c r="G328" i="3"/>
  <c r="H328" i="3"/>
  <c r="I328" i="3"/>
  <c r="J328" i="3"/>
  <c r="F326" i="3"/>
  <c r="G326" i="3"/>
  <c r="H326" i="3"/>
  <c r="I326" i="3"/>
  <c r="J326" i="3"/>
  <c r="F274" i="3"/>
  <c r="G274" i="3"/>
  <c r="H274" i="3"/>
  <c r="I274" i="3"/>
  <c r="J274" i="3"/>
  <c r="F272" i="3" l="1"/>
  <c r="G272" i="3"/>
  <c r="H272" i="3"/>
  <c r="I272" i="3"/>
  <c r="J272" i="3"/>
  <c r="F269" i="3"/>
  <c r="G269" i="3"/>
  <c r="H269" i="3"/>
  <c r="I269" i="3"/>
  <c r="J269" i="3"/>
  <c r="F266" i="3"/>
  <c r="G266" i="3"/>
  <c r="H266" i="3"/>
  <c r="I266" i="3"/>
  <c r="J266" i="3"/>
  <c r="F264" i="3"/>
  <c r="G264" i="3"/>
  <c r="H264" i="3"/>
  <c r="I264" i="3"/>
  <c r="J264" i="3"/>
  <c r="F217" i="3"/>
  <c r="G217" i="3"/>
  <c r="H217" i="3"/>
  <c r="I217" i="3"/>
  <c r="F214" i="3"/>
  <c r="G214" i="3"/>
  <c r="H214" i="3"/>
  <c r="I214" i="3"/>
  <c r="F160" i="7" l="1"/>
  <c r="I162" i="7" s="1"/>
  <c r="F159" i="7"/>
  <c r="I159" i="7" s="1"/>
  <c r="I158" i="7"/>
  <c r="I157" i="7"/>
  <c r="F157" i="7"/>
  <c r="I156" i="7"/>
  <c r="I155" i="7"/>
  <c r="I154" i="7"/>
  <c r="I153" i="7"/>
  <c r="I152" i="7"/>
  <c r="F145" i="7"/>
  <c r="I150" i="7" s="1"/>
  <c r="F143" i="7"/>
  <c r="I144" i="7" s="1"/>
  <c r="F140" i="7"/>
  <c r="I139" i="7"/>
  <c r="F139" i="7"/>
  <c r="F136" i="7"/>
  <c r="I138" i="7" s="1"/>
  <c r="F135" i="7"/>
  <c r="I135" i="7" s="1"/>
  <c r="I134" i="7"/>
  <c r="I133" i="7"/>
  <c r="I132" i="7"/>
  <c r="I131" i="7"/>
  <c r="I130" i="7"/>
  <c r="I129" i="7"/>
  <c r="I128" i="7"/>
  <c r="I127" i="7"/>
  <c r="I126" i="7"/>
  <c r="F120" i="7"/>
  <c r="I124" i="7" s="1"/>
  <c r="F116" i="7"/>
  <c r="I116" i="7" s="1"/>
  <c r="F114" i="7"/>
  <c r="I115" i="7" s="1"/>
  <c r="I113" i="7"/>
  <c r="F113" i="7"/>
  <c r="F107" i="7"/>
  <c r="I112" i="7" s="1"/>
  <c r="I101" i="7"/>
  <c r="I100" i="7"/>
  <c r="I99" i="7"/>
  <c r="I85" i="7"/>
  <c r="I84" i="7"/>
  <c r="I83" i="7"/>
  <c r="I69" i="7"/>
  <c r="I68" i="7"/>
  <c r="I67" i="7"/>
  <c r="I53" i="7"/>
  <c r="I52" i="7"/>
  <c r="I51" i="7"/>
  <c r="I40" i="7"/>
  <c r="I37" i="7"/>
  <c r="I36" i="7"/>
  <c r="I35" i="7"/>
  <c r="I21" i="7"/>
  <c r="I20" i="7"/>
  <c r="I19" i="7"/>
  <c r="I7" i="7"/>
  <c r="F7" i="7"/>
  <c r="I97" i="7" s="1"/>
  <c r="I114" i="7" l="1"/>
  <c r="I140" i="7"/>
  <c r="I142" i="7"/>
  <c r="I141" i="7"/>
  <c r="I22" i="7"/>
  <c r="I38" i="7"/>
  <c r="I70" i="7"/>
  <c r="I86" i="7"/>
  <c r="I102" i="7"/>
  <c r="I23" i="7"/>
  <c r="I55" i="7"/>
  <c r="I87" i="7"/>
  <c r="I8" i="7"/>
  <c r="I163" i="7" s="1"/>
  <c r="I56" i="7"/>
  <c r="I88" i="7"/>
  <c r="I25" i="7"/>
  <c r="I57" i="7"/>
  <c r="I89" i="7"/>
  <c r="I117" i="7"/>
  <c r="I26" i="7"/>
  <c r="I58" i="7"/>
  <c r="I90" i="7"/>
  <c r="I118" i="7"/>
  <c r="I27" i="7"/>
  <c r="I59" i="7"/>
  <c r="I75" i="7"/>
  <c r="I119" i="7"/>
  <c r="I18" i="7"/>
  <c r="I34" i="7"/>
  <c r="I50" i="7"/>
  <c r="I66" i="7"/>
  <c r="I82" i="7"/>
  <c r="I98" i="7"/>
  <c r="I125" i="7"/>
  <c r="I151" i="7"/>
  <c r="I54" i="7"/>
  <c r="I39" i="7"/>
  <c r="I71" i="7"/>
  <c r="I103" i="7"/>
  <c r="I24" i="7"/>
  <c r="I72" i="7"/>
  <c r="I104" i="7"/>
  <c r="I9" i="7"/>
  <c r="I41" i="7"/>
  <c r="I73" i="7"/>
  <c r="I105" i="7"/>
  <c r="I143" i="7"/>
  <c r="I10" i="7"/>
  <c r="I42" i="7"/>
  <c r="I74" i="7"/>
  <c r="I106" i="7"/>
  <c r="I11" i="7"/>
  <c r="I43" i="7"/>
  <c r="I91" i="7"/>
  <c r="I12" i="7"/>
  <c r="I28" i="7"/>
  <c r="I44" i="7"/>
  <c r="I60" i="7"/>
  <c r="I76" i="7"/>
  <c r="I92" i="7"/>
  <c r="I107" i="7"/>
  <c r="I145" i="7"/>
  <c r="I13" i="7"/>
  <c r="I29" i="7"/>
  <c r="I45" i="7"/>
  <c r="I61" i="7"/>
  <c r="I77" i="7"/>
  <c r="I93" i="7"/>
  <c r="I108" i="7"/>
  <c r="I120" i="7"/>
  <c r="I146" i="7"/>
  <c r="I14" i="7"/>
  <c r="I30" i="7"/>
  <c r="I46" i="7"/>
  <c r="I62" i="7"/>
  <c r="I78" i="7"/>
  <c r="I94" i="7"/>
  <c r="I109" i="7"/>
  <c r="I121" i="7"/>
  <c r="I147" i="7"/>
  <c r="I160" i="7"/>
  <c r="I15" i="7"/>
  <c r="I31" i="7"/>
  <c r="I47" i="7"/>
  <c r="I63" i="7"/>
  <c r="I79" i="7"/>
  <c r="I95" i="7"/>
  <c r="I110" i="7"/>
  <c r="I122" i="7"/>
  <c r="I136" i="7"/>
  <c r="I148" i="7"/>
  <c r="I161" i="7"/>
  <c r="I16" i="7"/>
  <c r="I32" i="7"/>
  <c r="I48" i="7"/>
  <c r="I64" i="7"/>
  <c r="I80" i="7"/>
  <c r="I96" i="7"/>
  <c r="I111" i="7"/>
  <c r="I123" i="7"/>
  <c r="I137" i="7"/>
  <c r="I149" i="7"/>
  <c r="I17" i="7"/>
  <c r="I33" i="7"/>
  <c r="I49" i="7"/>
  <c r="I65" i="7"/>
  <c r="I81" i="7"/>
  <c r="G62" i="6"/>
  <c r="G56" i="6"/>
  <c r="G57" i="6" s="1"/>
  <c r="G59" i="6" s="1"/>
  <c r="G60" i="6" s="1"/>
  <c r="H55" i="6"/>
  <c r="H57" i="6" s="1"/>
  <c r="H59" i="6" s="1"/>
  <c r="H60" i="6" s="1"/>
  <c r="G46" i="6"/>
  <c r="G40" i="6"/>
  <c r="G41" i="6" s="1"/>
  <c r="G43" i="6" s="1"/>
  <c r="G44" i="6" s="1"/>
  <c r="H39" i="6"/>
  <c r="H41" i="6" s="1"/>
  <c r="H43" i="6" s="1"/>
  <c r="H44" i="6" s="1"/>
  <c r="G31" i="6"/>
  <c r="G25" i="6"/>
  <c r="G26" i="6" s="1"/>
  <c r="G28" i="6" s="1"/>
  <c r="G29" i="6" s="1"/>
  <c r="H24" i="6"/>
  <c r="H26" i="6" s="1"/>
  <c r="H28" i="6" s="1"/>
  <c r="H29" i="6" s="1"/>
  <c r="H11" i="6"/>
  <c r="G148" i="5"/>
  <c r="G149" i="5" s="1"/>
  <c r="G151" i="5" s="1"/>
  <c r="G152" i="5" s="1"/>
  <c r="H147" i="5"/>
  <c r="H146" i="5"/>
  <c r="H145" i="5"/>
  <c r="G137" i="5"/>
  <c r="G131" i="5"/>
  <c r="G132" i="5" s="1"/>
  <c r="G134" i="5" s="1"/>
  <c r="G135" i="5" s="1"/>
  <c r="H130" i="5"/>
  <c r="H129" i="5"/>
  <c r="H128" i="5"/>
  <c r="H45" i="5"/>
  <c r="G10" i="6"/>
  <c r="G11" i="6" s="1"/>
  <c r="G13" i="6" s="1"/>
  <c r="G14" i="6" s="1"/>
  <c r="H9" i="6"/>
  <c r="G61" i="6" l="1"/>
  <c r="G45" i="6"/>
  <c r="G30" i="6"/>
  <c r="H13" i="6"/>
  <c r="H14" i="6" s="1"/>
  <c r="G15" i="6" s="1"/>
  <c r="G16" i="6" s="1"/>
  <c r="H149" i="5"/>
  <c r="H151" i="5" s="1"/>
  <c r="H152" i="5" s="1"/>
  <c r="G153" i="5" s="1"/>
  <c r="G154" i="5" s="1"/>
  <c r="H132" i="5"/>
  <c r="H134" i="5" s="1"/>
  <c r="H135" i="5" s="1"/>
  <c r="G136" i="5"/>
  <c r="G114" i="5"/>
  <c r="G115" i="5" s="1"/>
  <c r="G117" i="5" s="1"/>
  <c r="G118" i="5" s="1"/>
  <c r="H113" i="5"/>
  <c r="H112" i="5"/>
  <c r="G98" i="5"/>
  <c r="G99" i="5" s="1"/>
  <c r="G101" i="5" s="1"/>
  <c r="G102" i="5" s="1"/>
  <c r="H97" i="5"/>
  <c r="H96" i="5"/>
  <c r="G81" i="5"/>
  <c r="G82" i="5" s="1"/>
  <c r="G84" i="5" s="1"/>
  <c r="G85" i="5" s="1"/>
  <c r="H80" i="5"/>
  <c r="H79" i="5"/>
  <c r="H82" i="5" s="1"/>
  <c r="H84" i="5" s="1"/>
  <c r="H85" i="5" s="1"/>
  <c r="G64" i="5"/>
  <c r="G65" i="5" s="1"/>
  <c r="G67" i="5" s="1"/>
  <c r="G68" i="5" s="1"/>
  <c r="H63" i="5"/>
  <c r="H62" i="5"/>
  <c r="G47" i="5"/>
  <c r="G48" i="5" s="1"/>
  <c r="G50" i="5" s="1"/>
  <c r="G51" i="5" s="1"/>
  <c r="H46" i="5"/>
  <c r="H44" i="5"/>
  <c r="H48" i="5" s="1"/>
  <c r="H50" i="5" s="1"/>
  <c r="H51" i="5" s="1"/>
  <c r="G29" i="5"/>
  <c r="G30" i="5" s="1"/>
  <c r="G32" i="5" s="1"/>
  <c r="G33" i="5" s="1"/>
  <c r="H28" i="5"/>
  <c r="H27" i="5"/>
  <c r="H30" i="5" s="1"/>
  <c r="H32" i="5" s="1"/>
  <c r="H33" i="5" s="1"/>
  <c r="G12" i="5"/>
  <c r="G13" i="5" s="1"/>
  <c r="G15" i="5" s="1"/>
  <c r="G16" i="5" s="1"/>
  <c r="H11" i="5"/>
  <c r="H10" i="5"/>
  <c r="G86" i="5" l="1"/>
  <c r="G87" i="5" s="1"/>
  <c r="H115" i="5"/>
  <c r="H117" i="5" s="1"/>
  <c r="H118" i="5" s="1"/>
  <c r="G119" i="5"/>
  <c r="H99" i="5"/>
  <c r="H101" i="5" s="1"/>
  <c r="H102" i="5" s="1"/>
  <c r="G103" i="5" s="1"/>
  <c r="G104" i="5" s="1"/>
  <c r="H65" i="5"/>
  <c r="H67" i="5" s="1"/>
  <c r="H68" i="5" s="1"/>
  <c r="G69" i="5"/>
  <c r="G70" i="5" s="1"/>
  <c r="G52" i="5"/>
  <c r="G53" i="5" s="1"/>
  <c r="G34" i="5"/>
  <c r="G35" i="5" s="1"/>
  <c r="H13" i="5"/>
  <c r="H15" i="5" s="1"/>
  <c r="H16" i="5" s="1"/>
  <c r="G17" i="5" s="1"/>
  <c r="G18" i="5" s="1"/>
  <c r="G624" i="1" l="1"/>
  <c r="G623" i="1"/>
  <c r="G625" i="1" s="1"/>
  <c r="G627" i="1" s="1"/>
  <c r="G629" i="1" s="1"/>
  <c r="G611" i="1"/>
  <c r="G610" i="1"/>
  <c r="G598" i="1"/>
  <c r="G597" i="1"/>
  <c r="G580" i="1"/>
  <c r="G581" i="1"/>
  <c r="G582" i="1"/>
  <c r="G583" i="1"/>
  <c r="G579" i="1"/>
  <c r="G584" i="1"/>
  <c r="G578" i="1"/>
  <c r="G566" i="1"/>
  <c r="G565" i="1"/>
  <c r="H543" i="1"/>
  <c r="G541" i="1"/>
  <c r="H541" i="1"/>
  <c r="I541" i="1"/>
  <c r="H542" i="1"/>
  <c r="I542" i="1"/>
  <c r="G540" i="1"/>
  <c r="I540" i="1"/>
  <c r="G539" i="1"/>
  <c r="I539" i="1"/>
  <c r="G538" i="1"/>
  <c r="I538" i="1"/>
  <c r="G537" i="1"/>
  <c r="I537" i="1"/>
  <c r="G536" i="1"/>
  <c r="I536" i="1"/>
  <c r="G535" i="1"/>
  <c r="I535" i="1"/>
  <c r="G534" i="1"/>
  <c r="I534" i="1"/>
  <c r="G533" i="1"/>
  <c r="I533" i="1"/>
  <c r="G532" i="1"/>
  <c r="I532" i="1"/>
  <c r="G531" i="1"/>
  <c r="I531" i="1"/>
  <c r="G530" i="1"/>
  <c r="I530" i="1"/>
  <c r="G529" i="1"/>
  <c r="I529" i="1"/>
  <c r="G528" i="1"/>
  <c r="I528" i="1"/>
  <c r="G527" i="1"/>
  <c r="I527" i="1"/>
  <c r="G526" i="1"/>
  <c r="I526" i="1"/>
  <c r="G525" i="1"/>
  <c r="I525" i="1"/>
  <c r="G524" i="1"/>
  <c r="I524" i="1"/>
  <c r="G523" i="1"/>
  <c r="I523" i="1"/>
  <c r="I551" i="1"/>
  <c r="H551" i="1"/>
  <c r="G551" i="1"/>
  <c r="I550" i="1"/>
  <c r="H550" i="1"/>
  <c r="G550" i="1"/>
  <c r="I549" i="1"/>
  <c r="H549" i="1"/>
  <c r="G549" i="1"/>
  <c r="I548" i="1"/>
  <c r="H548" i="1"/>
  <c r="G548" i="1"/>
  <c r="I547" i="1"/>
  <c r="H547" i="1"/>
  <c r="G547" i="1"/>
  <c r="I546" i="1"/>
  <c r="H546" i="1"/>
  <c r="G546" i="1"/>
  <c r="I545" i="1"/>
  <c r="H545" i="1"/>
  <c r="G545" i="1"/>
  <c r="I544" i="1"/>
  <c r="H544" i="1"/>
  <c r="G544" i="1"/>
  <c r="I543" i="1"/>
  <c r="G542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I522" i="1"/>
  <c r="H522" i="1"/>
  <c r="G522" i="1"/>
  <c r="I521" i="1"/>
  <c r="H521" i="1"/>
  <c r="G521" i="1"/>
  <c r="I520" i="1"/>
  <c r="H520" i="1"/>
  <c r="G520" i="1"/>
  <c r="I519" i="1"/>
  <c r="H519" i="1"/>
  <c r="G519" i="1"/>
  <c r="I518" i="1"/>
  <c r="H518" i="1"/>
  <c r="G518" i="1"/>
  <c r="I517" i="1"/>
  <c r="H517" i="1"/>
  <c r="G517" i="1"/>
  <c r="I516" i="1"/>
  <c r="H516" i="1"/>
  <c r="G516" i="1"/>
  <c r="I515" i="1"/>
  <c r="H515" i="1"/>
  <c r="G515" i="1"/>
  <c r="I49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G494" i="1"/>
  <c r="I503" i="1"/>
  <c r="H503" i="1"/>
  <c r="G503" i="1"/>
  <c r="I502" i="1"/>
  <c r="H502" i="1"/>
  <c r="G502" i="1"/>
  <c r="I501" i="1"/>
  <c r="H501" i="1"/>
  <c r="G501" i="1"/>
  <c r="I500" i="1"/>
  <c r="H500" i="1"/>
  <c r="G500" i="1"/>
  <c r="I499" i="1"/>
  <c r="H499" i="1"/>
  <c r="G499" i="1"/>
  <c r="I498" i="1"/>
  <c r="H498" i="1"/>
  <c r="G498" i="1"/>
  <c r="I497" i="1"/>
  <c r="H497" i="1"/>
  <c r="G497" i="1"/>
  <c r="I496" i="1"/>
  <c r="H496" i="1"/>
  <c r="G496" i="1"/>
  <c r="I475" i="1"/>
  <c r="H475" i="1"/>
  <c r="G475" i="1"/>
  <c r="I474" i="1"/>
  <c r="H474" i="1"/>
  <c r="G474" i="1"/>
  <c r="I473" i="1"/>
  <c r="H473" i="1"/>
  <c r="G473" i="1"/>
  <c r="I472" i="1"/>
  <c r="H472" i="1"/>
  <c r="G472" i="1"/>
  <c r="I471" i="1"/>
  <c r="H471" i="1"/>
  <c r="G471" i="1"/>
  <c r="I470" i="1"/>
  <c r="H470" i="1"/>
  <c r="G470" i="1"/>
  <c r="I469" i="1"/>
  <c r="H469" i="1"/>
  <c r="G469" i="1"/>
  <c r="I468" i="1"/>
  <c r="H468" i="1"/>
  <c r="G468" i="1"/>
  <c r="G612" i="1" l="1"/>
  <c r="G614" i="1" s="1"/>
  <c r="G616" i="1" s="1"/>
  <c r="G599" i="1"/>
  <c r="G601" i="1" s="1"/>
  <c r="G602" i="1" s="1"/>
  <c r="G603" i="1" s="1"/>
  <c r="G585" i="1"/>
  <c r="G587" i="1" s="1"/>
  <c r="G588" i="1" s="1"/>
  <c r="G589" i="1" s="1"/>
  <c r="G567" i="1"/>
  <c r="G569" i="1" s="1"/>
  <c r="G570" i="1" s="1"/>
  <c r="G571" i="1" s="1"/>
  <c r="G552" i="1"/>
  <c r="G554" i="1" s="1"/>
  <c r="H552" i="1"/>
  <c r="H554" i="1" s="1"/>
  <c r="I552" i="1"/>
  <c r="I554" i="1" s="1"/>
  <c r="H504" i="1"/>
  <c r="H506" i="1" s="1"/>
  <c r="I504" i="1"/>
  <c r="I506" i="1" s="1"/>
  <c r="G504" i="1"/>
  <c r="G506" i="1" s="1"/>
  <c r="H392" i="3"/>
  <c r="H390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90" i="3" s="1"/>
  <c r="I392" i="3" s="1"/>
  <c r="I389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9" i="3"/>
  <c r="I351" i="3"/>
  <c r="H351" i="3"/>
  <c r="G351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9" i="3"/>
  <c r="G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9" i="3"/>
  <c r="F351" i="3"/>
  <c r="F353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7" i="3"/>
  <c r="J329" i="3"/>
  <c r="J331" i="3"/>
  <c r="J333" i="3"/>
  <c r="J334" i="3"/>
  <c r="J335" i="3"/>
  <c r="J336" i="3"/>
  <c r="J338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7" i="3"/>
  <c r="I329" i="3"/>
  <c r="I331" i="3"/>
  <c r="I333" i="3"/>
  <c r="I334" i="3"/>
  <c r="I335" i="3"/>
  <c r="I336" i="3"/>
  <c r="I338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39" i="3" s="1"/>
  <c r="H341" i="3" s="1"/>
  <c r="H323" i="3"/>
  <c r="H324" i="3"/>
  <c r="H325" i="3"/>
  <c r="H327" i="3"/>
  <c r="H329" i="3"/>
  <c r="H331" i="3"/>
  <c r="H333" i="3"/>
  <c r="H334" i="3"/>
  <c r="H335" i="3"/>
  <c r="H336" i="3"/>
  <c r="H338" i="3"/>
  <c r="J292" i="3"/>
  <c r="I292" i="3"/>
  <c r="H292" i="3"/>
  <c r="G292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7" i="3"/>
  <c r="G329" i="3"/>
  <c r="G331" i="3"/>
  <c r="G333" i="3"/>
  <c r="G334" i="3"/>
  <c r="G335" i="3"/>
  <c r="G336" i="3"/>
  <c r="G338" i="3"/>
  <c r="G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7" i="3"/>
  <c r="F329" i="3"/>
  <c r="F331" i="3"/>
  <c r="F333" i="3"/>
  <c r="F334" i="3"/>
  <c r="F335" i="3"/>
  <c r="F336" i="3"/>
  <c r="F338" i="3"/>
  <c r="F292" i="3"/>
  <c r="F29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5" i="3"/>
  <c r="J267" i="3"/>
  <c r="J268" i="3"/>
  <c r="J270" i="3"/>
  <c r="J271" i="3"/>
  <c r="J273" i="3"/>
  <c r="J275" i="3"/>
  <c r="J276" i="3"/>
  <c r="J277" i="3"/>
  <c r="J278" i="3"/>
  <c r="J279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5" i="3"/>
  <c r="I267" i="3"/>
  <c r="I270" i="3"/>
  <c r="I271" i="3"/>
  <c r="I273" i="3"/>
  <c r="I275" i="3"/>
  <c r="I276" i="3"/>
  <c r="I277" i="3"/>
  <c r="I278" i="3"/>
  <c r="I279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80" i="3" s="1"/>
  <c r="H282" i="3" s="1"/>
  <c r="H265" i="3"/>
  <c r="H267" i="3"/>
  <c r="H268" i="3"/>
  <c r="H270" i="3"/>
  <c r="H271" i="3"/>
  <c r="H273" i="3"/>
  <c r="H275" i="3"/>
  <c r="H276" i="3"/>
  <c r="H277" i="3"/>
  <c r="H278" i="3"/>
  <c r="H279" i="3"/>
  <c r="J233" i="3"/>
  <c r="I233" i="3"/>
  <c r="H233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5" i="3"/>
  <c r="G267" i="3"/>
  <c r="G268" i="3"/>
  <c r="G270" i="3"/>
  <c r="G271" i="3"/>
  <c r="G273" i="3"/>
  <c r="G275" i="3"/>
  <c r="G276" i="3"/>
  <c r="G277" i="3"/>
  <c r="G278" i="3"/>
  <c r="G233" i="3"/>
  <c r="G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5" i="3"/>
  <c r="F267" i="3"/>
  <c r="F268" i="3"/>
  <c r="F270" i="3"/>
  <c r="F271" i="3"/>
  <c r="F273" i="3"/>
  <c r="F275" i="3"/>
  <c r="F276" i="3"/>
  <c r="F277" i="3"/>
  <c r="F278" i="3"/>
  <c r="F279" i="3"/>
  <c r="F233" i="3"/>
  <c r="F23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5" i="3"/>
  <c r="I216" i="3"/>
  <c r="I218" i="3"/>
  <c r="I219" i="3"/>
  <c r="I220" i="3"/>
  <c r="I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5" i="3"/>
  <c r="H216" i="3"/>
  <c r="H218" i="3"/>
  <c r="H219" i="3"/>
  <c r="H220" i="3"/>
  <c r="H184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5" i="3"/>
  <c r="G216" i="3"/>
  <c r="G218" i="3"/>
  <c r="G219" i="3"/>
  <c r="G220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5" i="3"/>
  <c r="F216" i="3"/>
  <c r="F218" i="3"/>
  <c r="F219" i="3"/>
  <c r="F220" i="3"/>
  <c r="F184" i="3"/>
  <c r="F185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42" i="3"/>
  <c r="G96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G97" i="3"/>
  <c r="F97" i="3"/>
  <c r="H121" i="3"/>
  <c r="H129" i="3" s="1"/>
  <c r="H131" i="3" s="1"/>
  <c r="H76" i="3"/>
  <c r="H84" i="3" s="1"/>
  <c r="H86" i="3" s="1"/>
  <c r="G51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52" i="3"/>
  <c r="E376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I325" i="3"/>
  <c r="G279" i="3"/>
  <c r="I268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9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8" i="3"/>
  <c r="G116" i="4"/>
  <c r="G115" i="4"/>
  <c r="G114" i="4"/>
  <c r="G113" i="4"/>
  <c r="G112" i="4"/>
  <c r="G111" i="4"/>
  <c r="G110" i="4"/>
  <c r="G109" i="4"/>
  <c r="G108" i="4"/>
  <c r="G107" i="4"/>
  <c r="G106" i="4"/>
  <c r="G93" i="4"/>
  <c r="G92" i="4"/>
  <c r="G91" i="4"/>
  <c r="G90" i="4"/>
  <c r="G89" i="4"/>
  <c r="G76" i="4"/>
  <c r="G75" i="4"/>
  <c r="G74" i="4"/>
  <c r="G73" i="4"/>
  <c r="G72" i="4"/>
  <c r="G71" i="4"/>
  <c r="G56" i="4"/>
  <c r="G55" i="4"/>
  <c r="G54" i="4"/>
  <c r="G53" i="4"/>
  <c r="G52" i="4"/>
  <c r="G51" i="4"/>
  <c r="G50" i="4"/>
  <c r="G49" i="4"/>
  <c r="G48" i="4"/>
  <c r="G47" i="4"/>
  <c r="G46" i="4"/>
  <c r="G32" i="4"/>
  <c r="G31" i="4"/>
  <c r="G30" i="4"/>
  <c r="G29" i="4"/>
  <c r="G28" i="4"/>
  <c r="G14" i="4"/>
  <c r="G13" i="4"/>
  <c r="G12" i="4"/>
  <c r="G11" i="4"/>
  <c r="G10" i="4"/>
  <c r="G9" i="4"/>
  <c r="F390" i="3" l="1"/>
  <c r="F392" i="3" s="1"/>
  <c r="G390" i="3"/>
  <c r="G392" i="3" s="1"/>
  <c r="J339" i="3"/>
  <c r="J341" i="3" s="1"/>
  <c r="I339" i="3"/>
  <c r="I341" i="3" s="1"/>
  <c r="F339" i="3"/>
  <c r="F341" i="3" s="1"/>
  <c r="F280" i="3"/>
  <c r="F282" i="3" s="1"/>
  <c r="J280" i="3"/>
  <c r="J282" i="3" s="1"/>
  <c r="G280" i="3"/>
  <c r="G282" i="3" s="1"/>
  <c r="H221" i="3"/>
  <c r="H223" i="3" s="1"/>
  <c r="G39" i="3"/>
  <c r="G41" i="3" s="1"/>
  <c r="G555" i="1"/>
  <c r="G556" i="1" s="1"/>
  <c r="G507" i="1"/>
  <c r="G508" i="1" s="1"/>
  <c r="I280" i="3"/>
  <c r="I282" i="3" s="1"/>
  <c r="F39" i="3"/>
  <c r="F41" i="3" s="1"/>
  <c r="F171" i="3"/>
  <c r="F173" i="3" s="1"/>
  <c r="F84" i="3"/>
  <c r="I221" i="3"/>
  <c r="I223" i="3" s="1"/>
  <c r="F221" i="3"/>
  <c r="F223" i="3" s="1"/>
  <c r="G84" i="3"/>
  <c r="G129" i="3"/>
  <c r="F129" i="3"/>
  <c r="G221" i="3"/>
  <c r="G223" i="3" s="1"/>
  <c r="G171" i="3"/>
  <c r="G173" i="3" s="1"/>
  <c r="G131" i="3"/>
  <c r="F131" i="3"/>
  <c r="G86" i="3"/>
  <c r="F86" i="3"/>
  <c r="G339" i="3"/>
  <c r="G341" i="3" s="1"/>
  <c r="G117" i="4"/>
  <c r="G119" i="4" s="1"/>
  <c r="G120" i="4" s="1"/>
  <c r="G121" i="4" s="1"/>
  <c r="G122" i="4" s="1"/>
  <c r="G94" i="4"/>
  <c r="G96" i="4" s="1"/>
  <c r="G97" i="4" s="1"/>
  <c r="G98" i="4" s="1"/>
  <c r="G99" i="4" s="1"/>
  <c r="G77" i="4"/>
  <c r="G79" i="4" s="1"/>
  <c r="G80" i="4" s="1"/>
  <c r="G81" i="4" s="1"/>
  <c r="G82" i="4" s="1"/>
  <c r="G33" i="4"/>
  <c r="G35" i="4" s="1"/>
  <c r="G36" i="4" s="1"/>
  <c r="G37" i="4" s="1"/>
  <c r="G38" i="4" s="1"/>
  <c r="G57" i="4"/>
  <c r="G59" i="4" s="1"/>
  <c r="G60" i="4" s="1"/>
  <c r="G61" i="4" s="1"/>
  <c r="G62" i="4" s="1"/>
  <c r="G15" i="4"/>
  <c r="G17" i="4" s="1"/>
  <c r="G18" i="4" s="1"/>
  <c r="G19" i="4" s="1"/>
  <c r="G20" i="4" s="1"/>
  <c r="F393" i="3" l="1"/>
  <c r="F394" i="3" s="1"/>
  <c r="F395" i="3" s="1"/>
  <c r="F342" i="3"/>
  <c r="F343" i="3" s="1"/>
  <c r="F344" i="3" s="1"/>
  <c r="F283" i="3"/>
  <c r="F284" i="3" s="1"/>
  <c r="F285" i="3" s="1"/>
  <c r="F224" i="3"/>
  <c r="F225" i="3" s="1"/>
  <c r="F226" i="3" s="1"/>
  <c r="F87" i="3"/>
  <c r="F88" i="3" s="1"/>
  <c r="F89" i="3" s="1"/>
  <c r="F132" i="3"/>
  <c r="F133" i="3" s="1"/>
  <c r="F134" i="3" s="1"/>
  <c r="F174" i="3"/>
  <c r="F176" i="3" s="1"/>
  <c r="F42" i="3"/>
  <c r="F43" i="3" s="1"/>
  <c r="F44" i="3" s="1"/>
  <c r="H455" i="1" l="1"/>
  <c r="G455" i="1"/>
  <c r="H454" i="1"/>
  <c r="G454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21" i="1"/>
  <c r="G421" i="1"/>
  <c r="H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398" i="1"/>
  <c r="G398" i="1"/>
  <c r="H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G351" i="1"/>
  <c r="G350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I305" i="1"/>
  <c r="H305" i="1"/>
  <c r="G305" i="1"/>
  <c r="I304" i="1"/>
  <c r="H304" i="1"/>
  <c r="G304" i="1"/>
  <c r="I303" i="1"/>
  <c r="H303" i="1"/>
  <c r="G303" i="1"/>
  <c r="I302" i="1"/>
  <c r="H302" i="1"/>
  <c r="G302" i="1"/>
  <c r="I301" i="1"/>
  <c r="H301" i="1"/>
  <c r="G301" i="1"/>
  <c r="I300" i="1"/>
  <c r="H300" i="1"/>
  <c r="G300" i="1"/>
  <c r="I299" i="1"/>
  <c r="H299" i="1"/>
  <c r="G299" i="1"/>
  <c r="I298" i="1"/>
  <c r="H298" i="1"/>
  <c r="G298" i="1"/>
  <c r="I297" i="1"/>
  <c r="H297" i="1"/>
  <c r="G297" i="1"/>
  <c r="I296" i="1"/>
  <c r="H296" i="1"/>
  <c r="G296" i="1"/>
  <c r="I295" i="1"/>
  <c r="H295" i="1"/>
  <c r="G295" i="1"/>
  <c r="I294" i="1"/>
  <c r="H294" i="1"/>
  <c r="G294" i="1"/>
  <c r="I293" i="1"/>
  <c r="H293" i="1"/>
  <c r="G293" i="1"/>
  <c r="I292" i="1"/>
  <c r="H292" i="1"/>
  <c r="G292" i="1"/>
  <c r="I291" i="1"/>
  <c r="H291" i="1"/>
  <c r="G291" i="1"/>
  <c r="I290" i="1"/>
  <c r="H290" i="1"/>
  <c r="G290" i="1"/>
  <c r="I289" i="1"/>
  <c r="H289" i="1"/>
  <c r="G289" i="1"/>
  <c r="I288" i="1"/>
  <c r="H288" i="1"/>
  <c r="G288" i="1"/>
  <c r="I287" i="1"/>
  <c r="H287" i="1"/>
  <c r="G287" i="1"/>
  <c r="I286" i="1"/>
  <c r="H286" i="1"/>
  <c r="G286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53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54" i="1"/>
  <c r="H273" i="1"/>
  <c r="G273" i="1"/>
  <c r="H272" i="1"/>
  <c r="G272" i="1"/>
  <c r="H271" i="1"/>
  <c r="G271" i="1"/>
  <c r="H270" i="1"/>
  <c r="G270" i="1"/>
  <c r="H269" i="1"/>
  <c r="G269" i="1"/>
  <c r="H268" i="1"/>
  <c r="G268" i="1"/>
  <c r="H267" i="1"/>
  <c r="G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I252" i="1"/>
  <c r="H252" i="1"/>
  <c r="G252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G427" i="2"/>
  <c r="G426" i="2"/>
  <c r="G425" i="2"/>
  <c r="G424" i="2"/>
  <c r="G423" i="2"/>
  <c r="G411" i="2"/>
  <c r="G410" i="2"/>
  <c r="G409" i="2"/>
  <c r="G408" i="2"/>
  <c r="G407" i="2"/>
  <c r="G395" i="2"/>
  <c r="G394" i="2"/>
  <c r="G393" i="2"/>
  <c r="G380" i="2"/>
  <c r="G379" i="2"/>
  <c r="G378" i="2"/>
  <c r="G377" i="2"/>
  <c r="G376" i="2"/>
  <c r="G343" i="2"/>
  <c r="G326" i="2"/>
  <c r="G314" i="2"/>
  <c r="G313" i="2"/>
  <c r="G312" i="2"/>
  <c r="G311" i="2"/>
  <c r="G306" i="2"/>
  <c r="G294" i="2"/>
  <c r="G293" i="2"/>
  <c r="G291" i="2"/>
  <c r="G290" i="2"/>
  <c r="G289" i="2"/>
  <c r="G277" i="2"/>
  <c r="G276" i="2"/>
  <c r="G275" i="2"/>
  <c r="G263" i="2"/>
  <c r="G262" i="2"/>
  <c r="G260" i="2"/>
  <c r="G259" i="2"/>
  <c r="G258" i="2"/>
  <c r="G246" i="2"/>
  <c r="G245" i="2"/>
  <c r="G244" i="2"/>
  <c r="G243" i="2"/>
  <c r="G242" i="2"/>
  <c r="G237" i="2"/>
  <c r="G236" i="2"/>
  <c r="G235" i="2"/>
  <c r="G223" i="2"/>
  <c r="G222" i="2"/>
  <c r="G221" i="2"/>
  <c r="G220" i="2"/>
  <c r="G219" i="2"/>
  <c r="G218" i="2"/>
  <c r="G212" i="2"/>
  <c r="G211" i="2"/>
  <c r="G199" i="2"/>
  <c r="G198" i="2"/>
  <c r="G194" i="2"/>
  <c r="G193" i="2"/>
  <c r="G192" i="2"/>
  <c r="G180" i="2"/>
  <c r="G179" i="2"/>
  <c r="G178" i="2"/>
  <c r="G166" i="2"/>
  <c r="G164" i="2"/>
  <c r="G163" i="2"/>
  <c r="G162" i="2"/>
  <c r="G161" i="2"/>
  <c r="G149" i="2"/>
  <c r="G143" i="2"/>
  <c r="G142" i="2"/>
  <c r="G141" i="2"/>
  <c r="G140" i="2"/>
  <c r="G139" i="2"/>
  <c r="G138" i="2"/>
  <c r="G100" i="2"/>
  <c r="G99" i="2"/>
  <c r="G98" i="2"/>
  <c r="G97" i="2"/>
  <c r="G96" i="2"/>
  <c r="G84" i="2"/>
  <c r="G83" i="2"/>
  <c r="G82" i="2"/>
  <c r="G70" i="2"/>
  <c r="G69" i="2"/>
  <c r="G68" i="2"/>
  <c r="G67" i="2"/>
  <c r="G66" i="2"/>
  <c r="G54" i="2"/>
  <c r="G53" i="2"/>
  <c r="G52" i="2"/>
  <c r="G40" i="2"/>
  <c r="G39" i="2"/>
  <c r="G38" i="2"/>
  <c r="G35" i="2"/>
  <c r="G34" i="2"/>
  <c r="G22" i="2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I53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54" i="1"/>
  <c r="H53" i="1"/>
  <c r="G53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54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H9" i="1"/>
  <c r="G9" i="1"/>
  <c r="H8" i="1"/>
  <c r="G8" i="1"/>
  <c r="G181" i="2" l="1"/>
  <c r="G183" i="2" s="1"/>
  <c r="G184" i="2" s="1"/>
  <c r="G185" i="2" s="1"/>
  <c r="G278" i="2"/>
  <c r="G280" i="2" s="1"/>
  <c r="G281" i="2" s="1"/>
  <c r="G282" i="2" s="1"/>
  <c r="G224" i="2"/>
  <c r="G226" i="2" s="1"/>
  <c r="G227" i="2" s="1"/>
  <c r="G228" i="2" s="1"/>
  <c r="G396" i="2"/>
  <c r="G398" i="2" s="1"/>
  <c r="G399" i="2" s="1"/>
  <c r="G400" i="2" s="1"/>
  <c r="H456" i="1"/>
  <c r="H458" i="1" s="1"/>
  <c r="G456" i="1"/>
  <c r="G458" i="1" s="1"/>
  <c r="G459" i="1" s="1"/>
  <c r="G460" i="1" s="1"/>
  <c r="G461" i="1" s="1"/>
  <c r="H422" i="1"/>
  <c r="H424" i="1" s="1"/>
  <c r="G442" i="1"/>
  <c r="G444" i="1" s="1"/>
  <c r="H442" i="1"/>
  <c r="H444" i="1" s="1"/>
  <c r="G422" i="1"/>
  <c r="G424" i="1" s="1"/>
  <c r="G399" i="1"/>
  <c r="G401" i="1" s="1"/>
  <c r="H399" i="1"/>
  <c r="H401" i="1" s="1"/>
  <c r="H376" i="1"/>
  <c r="H378" i="1" s="1"/>
  <c r="G376" i="1"/>
  <c r="G378" i="1" s="1"/>
  <c r="G352" i="1"/>
  <c r="G354" i="1" s="1"/>
  <c r="G355" i="1" s="1"/>
  <c r="G356" i="1" s="1"/>
  <c r="G357" i="1" s="1"/>
  <c r="G338" i="1"/>
  <c r="G340" i="1" s="1"/>
  <c r="H338" i="1"/>
  <c r="H340" i="1" s="1"/>
  <c r="I306" i="1"/>
  <c r="I308" i="1" s="1"/>
  <c r="H306" i="1"/>
  <c r="H308" i="1" s="1"/>
  <c r="G306" i="1"/>
  <c r="G308" i="1" s="1"/>
  <c r="H274" i="1"/>
  <c r="H276" i="1" s="1"/>
  <c r="G274" i="1"/>
  <c r="G276" i="1" s="1"/>
  <c r="I274" i="1"/>
  <c r="I276" i="1" s="1"/>
  <c r="G240" i="1"/>
  <c r="G242" i="1" s="1"/>
  <c r="H240" i="1"/>
  <c r="H242" i="1" s="1"/>
  <c r="G428" i="2"/>
  <c r="G430" i="2" s="1"/>
  <c r="G412" i="2"/>
  <c r="G414" i="2" s="1"/>
  <c r="G415" i="2" s="1"/>
  <c r="G416" i="2" s="1"/>
  <c r="G381" i="2"/>
  <c r="G383" i="2" s="1"/>
  <c r="G384" i="2" s="1"/>
  <c r="G385" i="2" s="1"/>
  <c r="G386" i="2" s="1"/>
  <c r="G344" i="2"/>
  <c r="G346" i="2" s="1"/>
  <c r="G347" i="2" s="1"/>
  <c r="G348" i="2" s="1"/>
  <c r="G315" i="2"/>
  <c r="G317" i="2" s="1"/>
  <c r="G318" i="2" s="1"/>
  <c r="G319" i="2" s="1"/>
  <c r="G295" i="2"/>
  <c r="G297" i="2" s="1"/>
  <c r="G298" i="2" s="1"/>
  <c r="G299" i="2" s="1"/>
  <c r="G264" i="2"/>
  <c r="G266" i="2" s="1"/>
  <c r="G267" i="2" s="1"/>
  <c r="G268" i="2" s="1"/>
  <c r="G247" i="2"/>
  <c r="G249" i="2" s="1"/>
  <c r="G250" i="2" s="1"/>
  <c r="G251" i="2" s="1"/>
  <c r="G200" i="2"/>
  <c r="G202" i="2" s="1"/>
  <c r="G203" i="2" s="1"/>
  <c r="G204" i="2" s="1"/>
  <c r="G167" i="2"/>
  <c r="G169" i="2" s="1"/>
  <c r="G170" i="2" s="1"/>
  <c r="G171" i="2" s="1"/>
  <c r="G85" i="2"/>
  <c r="G87" i="2" s="1"/>
  <c r="G88" i="2" s="1"/>
  <c r="G89" i="2" s="1"/>
  <c r="G150" i="2"/>
  <c r="G152" i="2" s="1"/>
  <c r="G153" i="2" s="1"/>
  <c r="G154" i="2" s="1"/>
  <c r="G101" i="2"/>
  <c r="G103" i="2" s="1"/>
  <c r="G104" i="2" s="1"/>
  <c r="G105" i="2" s="1"/>
  <c r="G71" i="2"/>
  <c r="G73" i="2" s="1"/>
  <c r="G74" i="2" s="1"/>
  <c r="G75" i="2" s="1"/>
  <c r="G55" i="2"/>
  <c r="G57" i="2" s="1"/>
  <c r="G58" i="2" s="1"/>
  <c r="G59" i="2" s="1"/>
  <c r="G41" i="2"/>
  <c r="G43" i="2" s="1"/>
  <c r="G44" i="2" s="1"/>
  <c r="G45" i="2" s="1"/>
  <c r="G23" i="2"/>
  <c r="G25" i="2" s="1"/>
  <c r="G26" i="2" s="1"/>
  <c r="G27" i="2" s="1"/>
  <c r="H202" i="1"/>
  <c r="H204" i="1" s="1"/>
  <c r="G202" i="1"/>
  <c r="G204" i="1" s="1"/>
  <c r="I83" i="1"/>
  <c r="I85" i="1" s="1"/>
  <c r="G178" i="1"/>
  <c r="G180" i="1" s="1"/>
  <c r="H178" i="1"/>
  <c r="H180" i="1" s="1"/>
  <c r="H154" i="1"/>
  <c r="H156" i="1" s="1"/>
  <c r="G154" i="1"/>
  <c r="G156" i="1" s="1"/>
  <c r="G128" i="1"/>
  <c r="G130" i="1" s="1"/>
  <c r="H128" i="1"/>
  <c r="H130" i="1" s="1"/>
  <c r="G83" i="1"/>
  <c r="G85" i="1" s="1"/>
  <c r="H83" i="1"/>
  <c r="H85" i="1" s="1"/>
  <c r="G41" i="1"/>
  <c r="G43" i="1" s="1"/>
  <c r="H41" i="1"/>
  <c r="H43" i="1" s="1"/>
  <c r="G425" i="1" l="1"/>
  <c r="G426" i="1" s="1"/>
  <c r="G427" i="1" s="1"/>
  <c r="G445" i="1"/>
  <c r="G446" i="1" s="1"/>
  <c r="G447" i="1" s="1"/>
  <c r="G402" i="1"/>
  <c r="G403" i="1" s="1"/>
  <c r="G404" i="1" s="1"/>
  <c r="G379" i="1"/>
  <c r="G380" i="1" s="1"/>
  <c r="G381" i="1" s="1"/>
  <c r="G341" i="1"/>
  <c r="G342" i="1" s="1"/>
  <c r="G343" i="1" s="1"/>
  <c r="G309" i="1"/>
  <c r="G310" i="1" s="1"/>
  <c r="G311" i="1" s="1"/>
  <c r="G277" i="1"/>
  <c r="G278" i="1" s="1"/>
  <c r="G279" i="1" s="1"/>
  <c r="G205" i="1"/>
  <c r="G206" i="1" s="1"/>
  <c r="G207" i="1" s="1"/>
  <c r="G243" i="1"/>
  <c r="G244" i="1" s="1"/>
  <c r="G245" i="1" s="1"/>
  <c r="G181" i="1"/>
  <c r="G182" i="1" s="1"/>
  <c r="G183" i="1" s="1"/>
  <c r="G86" i="1"/>
  <c r="G87" i="1" s="1"/>
  <c r="G88" i="1" s="1"/>
  <c r="G157" i="1"/>
  <c r="G158" i="1" s="1"/>
  <c r="G159" i="1" s="1"/>
  <c r="G131" i="1"/>
  <c r="G132" i="1" s="1"/>
  <c r="G133" i="1" s="1"/>
  <c r="G44" i="1"/>
  <c r="G45" i="1" s="1"/>
  <c r="G46" i="1" s="1"/>
</calcChain>
</file>

<file path=xl/sharedStrings.xml><?xml version="1.0" encoding="utf-8"?>
<sst xmlns="http://schemas.openxmlformats.org/spreadsheetml/2006/main" count="1245" uniqueCount="157">
  <si>
    <t>Nr pręta</t>
  </si>
  <si>
    <t>Średnica [mm]</t>
  </si>
  <si>
    <t>Długość [cm]</t>
  </si>
  <si>
    <t>Liczba [szt.]</t>
  </si>
  <si>
    <t>Długość całkowita</t>
  </si>
  <si>
    <t>A-IIIN</t>
  </si>
  <si>
    <t>φ10</t>
  </si>
  <si>
    <t>φ12</t>
  </si>
  <si>
    <t>Długość całkowita wg średnic               [m]</t>
  </si>
  <si>
    <t>Masa 1mb pręta                                 [kg/mb]</t>
  </si>
  <si>
    <t>Masa prętów wg średnic                         [kg]</t>
  </si>
  <si>
    <t>Masa prętów wg gatunku stali             [kg]</t>
  </si>
  <si>
    <t>Masa całkowita                                          [kg]</t>
  </si>
  <si>
    <t>Masa całkowita 2 szt.                                [kg]</t>
  </si>
  <si>
    <t>STROP MIĘDZYKONDYGNACYJNY 1 ZBROJENIE DOLNE</t>
  </si>
  <si>
    <t>STROP MIĘDZYKONDYGNACYJNY 2 3 ZBROJENIE DOLNE</t>
  </si>
  <si>
    <t>φ6</t>
  </si>
  <si>
    <t>Masa całkowita 4 szt.                                [kg]</t>
  </si>
  <si>
    <t>STROP MIĘDZYKONDYGNACYJNY 4 ZBROJENIE DOLNE</t>
  </si>
  <si>
    <t>φ8</t>
  </si>
  <si>
    <t>STROP MIĘDZYKONDYGNACYJNY 1 ZBROJENIE GÓRNE</t>
  </si>
  <si>
    <t>Masa całkowita 3 szt.                                [kg]</t>
  </si>
  <si>
    <t>STROP MIĘDZYKONDYGNACYJNY 2 3 ZBROJENIE GÓRNE</t>
  </si>
  <si>
    <t>STROP MIĘDZYKONDYGNACYJNY 4 ZBROJENIE GÓRNE</t>
  </si>
  <si>
    <t>WYKAZ ZBROJENIA ŚCIANA SC.0.1</t>
  </si>
  <si>
    <t>Masa całkowita 1szt.                                  [kg]</t>
  </si>
  <si>
    <t>WYKAZ ZBROJENIA ŚCIANA SC.0.3</t>
  </si>
  <si>
    <t>WYKAZ ZBROJENIA ŚCIANA SC.0.2</t>
  </si>
  <si>
    <t>WYKAZ ZBROJENIA ŚCIANA SC.0.4</t>
  </si>
  <si>
    <t>WYKAZ ZBROJENIA ŚCIANA SC.0.5</t>
  </si>
  <si>
    <t>WYKAZ ZBROJENIA ŚCIANA SC.0.6</t>
  </si>
  <si>
    <t>WYKAZ ZBROJENIA ŚCIANA SC.0.8</t>
  </si>
  <si>
    <t>WYKAZ ZBROJENIA ŚCIANA SC.0.9</t>
  </si>
  <si>
    <t>WYKAZ ZBROJENIA ŚCIANA SC.0.10</t>
  </si>
  <si>
    <t>WYKAZ ZBROJENIA ŚCIANA SC.0.11</t>
  </si>
  <si>
    <t>WYKAZ ZBROJENIA ŚCIANA SC.0.12</t>
  </si>
  <si>
    <t>WYKAZ ZBROJENIA ŚCIANA SC.0.13</t>
  </si>
  <si>
    <t>WYKAZ ZBROJENIA ŚCIANA SC.0.14</t>
  </si>
  <si>
    <t>WYKAZ ZBROJENIA ŚCIANA SC.0.15</t>
  </si>
  <si>
    <t>WYKAZ ZBROJENIA ŚCIANA SC.0.16</t>
  </si>
  <si>
    <t>WYKAZ ZBROJENIA ŚCIANA SC.0.21</t>
  </si>
  <si>
    <t>WYKAZ ZBROJENIA ŚCIANA SC.0.22</t>
  </si>
  <si>
    <t>WYKAZ ZBROJENIA ŚCIANA SC.0.23</t>
  </si>
  <si>
    <t>WYKAZ ZBROJENIA ŚCIANA SC.0.24</t>
  </si>
  <si>
    <t>STROP NAD PIWNICĄ 1 ZBROJENIE DOLNE</t>
  </si>
  <si>
    <t xml:space="preserve">STROP NAD PIWNICĄ 2 ZBROJENIE DOLNE </t>
  </si>
  <si>
    <t>Masa całkowita 1 szt.                                [kg]</t>
  </si>
  <si>
    <t xml:space="preserve">STROP NAD PIWNICĄ 3 ZBROJENIE DOLNE </t>
  </si>
  <si>
    <t>STROP NAD PIWNICĄ 4A ZBROJENIE DOLNE</t>
  </si>
  <si>
    <t>STROP NAD PIWNICĄ 1 ZBROJENIE GÓRNE</t>
  </si>
  <si>
    <t>STROP NAD PIWNICĄ 2 ZBROJENIE GÓRNE</t>
  </si>
  <si>
    <t>STROP NAD PIWNICĄ 3 ZBROJENIE GÓRNE</t>
  </si>
  <si>
    <t>STROPNAD PIWNICĄ 4A ZBROJENIE GÓRNE</t>
  </si>
  <si>
    <t>φ16</t>
  </si>
  <si>
    <t>PŁYTA FUNDAMENTOWA P.F.1 ZBROJENIE GÓRNE</t>
  </si>
  <si>
    <t>Masa całkowita 1szt.                                [kg]</t>
  </si>
  <si>
    <t>PŁYTA FUNDAMENTOWA P.F.2 ZBROJENIE GÓRNE</t>
  </si>
  <si>
    <t>PŁYTA FUNDAMENTOWA P.F.2 ZBROJENIE DOLNE</t>
  </si>
  <si>
    <t>PŁYTA FUNDAMENTOWA P.F.3 ZBROJENIE DOLNE</t>
  </si>
  <si>
    <t>PŁYTA FUNDAMENTOWA P.F.3 ZBROJENIE GÓRNE</t>
  </si>
  <si>
    <t>PŁYTA FUNDAMENTOWA P.F.4 ZBROJENIE GÓRNE</t>
  </si>
  <si>
    <t>PŁYTA FUNDAMENTOWA P.F.1 ZBROJENIE DOLNE</t>
  </si>
  <si>
    <t>PŁYTA FUNDAMENTOWA P.F.4 ZBROJENIE DOLNE</t>
  </si>
  <si>
    <t>φ18</t>
  </si>
  <si>
    <t>φ20</t>
  </si>
  <si>
    <t>φ25</t>
  </si>
  <si>
    <t>STROP P.4.1</t>
  </si>
  <si>
    <t>STROP P.4.2</t>
  </si>
  <si>
    <t>27a</t>
  </si>
  <si>
    <t>STROP 4.3</t>
  </si>
  <si>
    <t>STROP 4.4</t>
  </si>
  <si>
    <t>STROP 1.7</t>
  </si>
  <si>
    <t>STROP 1.6</t>
  </si>
  <si>
    <t>STROP 1.5</t>
  </si>
  <si>
    <t>A-I</t>
  </si>
  <si>
    <t>dla jednego słupa</t>
  </si>
  <si>
    <t>WYKAZ ZBROJENIA SŁUP S.0.1</t>
  </si>
  <si>
    <t>Masa całkowita   28szt.                           [kg]</t>
  </si>
  <si>
    <t>WYKAZ ZBROJENIA SŁUP S.0.2</t>
  </si>
  <si>
    <t>WYKAZ ZBROJENIA SŁUP S.0.3 i S.04</t>
  </si>
  <si>
    <t>Masa całkowita   6szt.                           [kg]</t>
  </si>
  <si>
    <t>Masa całkowita   33szt.                           [kg]</t>
  </si>
  <si>
    <t>WYKAZ ZBROJENIA SŁUP S.0.5</t>
  </si>
  <si>
    <t>Masa całkowita   3szt.                           [kg]</t>
  </si>
  <si>
    <t>WYKAZ ZBROJENIA SŁUP S.0.6</t>
  </si>
  <si>
    <t>WYKAZ ZBROJENIA SŁUP S.0.7</t>
  </si>
  <si>
    <t>WYKAZ ZBROJENIA SŁUP S.0.8</t>
  </si>
  <si>
    <t>WYKAZ ZBROJENIA WIENIEC W.4.1/W.3.1/W.2.1/W.1.1/W.0.1</t>
  </si>
  <si>
    <t>na 1mb</t>
  </si>
  <si>
    <t>Masa całkowita    2520mb                      [kg]</t>
  </si>
  <si>
    <t>WYKAZ ZBROJENIA SŁUP S.4.1/S.3.1/S.2.1/S.1.1</t>
  </si>
  <si>
    <t>Masa całkowita   2szt.                           [kg]</t>
  </si>
  <si>
    <t>WYKAZ ZBROJENIA SŁUP S.3.2/S.2.2/S.1.2</t>
  </si>
  <si>
    <t>WYKAZ ZBROJENIA WIENIEC W.3.2/W.2.2/W.1.2</t>
  </si>
  <si>
    <t>Masa całkowita    192 mb                      [kg]</t>
  </si>
  <si>
    <t>WYKAZ ZBROJENIA WIENIEC W.4.3/W.3.3/W.2.3/W.1.3/W.0.3</t>
  </si>
  <si>
    <t>Masa całkowita    44 mb                      [kg]</t>
  </si>
  <si>
    <t>WYKAZ ZBROJENIA WIENIEC W.4.2</t>
  </si>
  <si>
    <t>Masa całkowita    63 mb                      [kg]</t>
  </si>
  <si>
    <t xml:space="preserve">ZESTAWIENIE WIĘŹBY DACHOWEJ </t>
  </si>
  <si>
    <t>ELEMENT</t>
  </si>
  <si>
    <t>PRZEKRÓJ [cm]</t>
  </si>
  <si>
    <t>POLE PRZEKROJU [m2]</t>
  </si>
  <si>
    <t>DŁUGOŚĆ [m]</t>
  </si>
  <si>
    <t>ILOŚĆ [szt.]</t>
  </si>
  <si>
    <t>OBJĘTOŚĆ [m3]</t>
  </si>
  <si>
    <t xml:space="preserve">K1 KROKIEW </t>
  </si>
  <si>
    <t>8x20</t>
  </si>
  <si>
    <t>K2 płatew</t>
  </si>
  <si>
    <t>16x16</t>
  </si>
  <si>
    <t>K3 miecz</t>
  </si>
  <si>
    <t xml:space="preserve">K4 kleszcze </t>
  </si>
  <si>
    <t>6x16</t>
  </si>
  <si>
    <t xml:space="preserve">K5 słup </t>
  </si>
  <si>
    <t>K6 murłata</t>
  </si>
  <si>
    <t>K7 wymian</t>
  </si>
  <si>
    <t>16x20</t>
  </si>
  <si>
    <t>K8 wymian</t>
  </si>
  <si>
    <t>12x20</t>
  </si>
  <si>
    <t>K9 krokiew narożna</t>
  </si>
  <si>
    <t>20x20</t>
  </si>
  <si>
    <t>K10 krokiew narożna/koszowa</t>
  </si>
  <si>
    <t>K11 belka</t>
  </si>
  <si>
    <t xml:space="preserve">K12 krokiew </t>
  </si>
  <si>
    <t>7x14</t>
  </si>
  <si>
    <t>K13 krokiew narożna</t>
  </si>
  <si>
    <t>K14 belka</t>
  </si>
  <si>
    <t>K15 murłata</t>
  </si>
  <si>
    <t>14x14</t>
  </si>
  <si>
    <t>SUMA</t>
  </si>
  <si>
    <t>30a</t>
  </si>
  <si>
    <t>32a</t>
  </si>
  <si>
    <t>31a</t>
  </si>
  <si>
    <t>34a</t>
  </si>
  <si>
    <t>36a</t>
  </si>
  <si>
    <t>37a</t>
  </si>
  <si>
    <t>35a</t>
  </si>
  <si>
    <t>1a</t>
  </si>
  <si>
    <t>WYKAZ ZBROJENIA ŚCIANA SC.0.7</t>
  </si>
  <si>
    <t>WYKAZ ZBROJENIA ŚCIANA SC.0.17 i SC.0.25</t>
  </si>
  <si>
    <t>WYKAZ ZBROJENIA ŚCIANA SC.0.18 i SC.0.19</t>
  </si>
  <si>
    <t>WYKAZ ZBROJENIA ŚCIANA SC.0.20</t>
  </si>
  <si>
    <t>WYKAZ ZBROJENIA KOMORA POMP CIEPŁA</t>
  </si>
  <si>
    <t>WYKAZ ZBROJENIA MURY OPOROWE</t>
  </si>
  <si>
    <t>na 1mb muru</t>
  </si>
  <si>
    <t>Masa całkowita   średnio 32mb muru    [kg]</t>
  </si>
  <si>
    <t>Masa całkowita  1mb muru                   [kg]</t>
  </si>
  <si>
    <t xml:space="preserve">ZBROJENIE ŚCIANY SZYBU WINDY S.SZ.1 </t>
  </si>
  <si>
    <t>ZBROJENIE ŚCIANY SZYBU WINDY S.SZ.1</t>
  </si>
  <si>
    <t>ZBROJENIE ŚCIANY SZYBU WINDY S.SZ.2</t>
  </si>
  <si>
    <t>ZBROJENIE STROPU SZYBU WINDY S.SZ.1 i S.SZ.2</t>
  </si>
  <si>
    <t>ZBROJENIE PŁYTY FUNDAMENTOWEJ SZYBU WINDY S.SZ.1 i S.SZ.2</t>
  </si>
  <si>
    <t>Masa całkowita 6 szt.                                [kg]</t>
  </si>
  <si>
    <t xml:space="preserve">STROP NAD PIWNICĄ 5 ZBROJENIE DOLNE </t>
  </si>
  <si>
    <t>STROPNAD PIWNICĄ 5 ZBROJENIE GÓRNE</t>
  </si>
  <si>
    <t>STROP P.3.5</t>
  </si>
  <si>
    <t>Masa całkowita    2szt.                              [kg]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</si>
</sst>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3">
    <xf numFmtId="0" fontId="0" fillId="0" borderId="0" xfId="0"/>
    <xf numFmtId="0" fontId="0" fillId="0" borderId="11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2" fontId="0" fillId="0" borderId="36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9" xfId="0" applyBorder="1"/>
    <xf numFmtId="2" fontId="0" fillId="0" borderId="28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2" fontId="0" fillId="0" borderId="54" xfId="0" applyNumberFormat="1" applyBorder="1" applyAlignment="1">
      <alignment horizontal="center" vertical="center"/>
    </xf>
    <xf numFmtId="2" fontId="0" fillId="0" borderId="55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164" fontId="0" fillId="0" borderId="49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2" fontId="0" fillId="0" borderId="35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2" fontId="0" fillId="0" borderId="11" xfId="0" applyNumberForma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2" fontId="0" fillId="0" borderId="5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/>
    </xf>
    <xf numFmtId="164" fontId="0" fillId="0" borderId="17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0" fillId="0" borderId="18" xfId="0" applyBorder="1" applyAlignment="1">
      <alignment horizontal="center"/>
    </xf>
    <xf numFmtId="164" fontId="0" fillId="0" borderId="18" xfId="0" applyNumberForma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37" xfId="0" applyBorder="1" applyAlignment="1">
      <alignment horizontal="center"/>
    </xf>
    <xf numFmtId="0" fontId="0" fillId="0" borderId="38" xfId="0" applyBorder="1"/>
    <xf numFmtId="0" fontId="0" fillId="0" borderId="13" xfId="0" applyBorder="1"/>
    <xf numFmtId="2" fontId="0" fillId="0" borderId="14" xfId="0" applyNumberFormat="1" applyBorder="1" applyAlignment="1">
      <alignment horizontal="center"/>
    </xf>
    <xf numFmtId="0" fontId="1" fillId="0" borderId="0" xfId="0" applyFont="1" applyBorder="1" applyAlignment="1"/>
    <xf numFmtId="0" fontId="0" fillId="0" borderId="66" xfId="0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2" fontId="0" fillId="0" borderId="49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165" fontId="0" fillId="0" borderId="15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165" fontId="0" fillId="0" borderId="62" xfId="0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5" fontId="0" fillId="0" borderId="52" xfId="0" applyNumberForma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65" fontId="0" fillId="0" borderId="31" xfId="0" applyNumberForma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65" fontId="0" fillId="0" borderId="34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38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0" fillId="0" borderId="23" xfId="0" applyBorder="1"/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164" fontId="0" fillId="0" borderId="50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164" fontId="0" fillId="0" borderId="46" xfId="0" applyNumberFormat="1" applyBorder="1" applyAlignment="1">
      <alignment horizontal="center" vertical="center"/>
    </xf>
    <xf numFmtId="0" fontId="1" fillId="0" borderId="4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32" xfId="0" applyNumberFormat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0" fillId="0" borderId="57" xfId="0" applyNumberFormat="1" applyBorder="1" applyAlignment="1">
      <alignment horizontal="center" vertical="center"/>
    </xf>
    <xf numFmtId="164" fontId="0" fillId="0" borderId="67" xfId="0" applyNumberFormat="1" applyBorder="1" applyAlignment="1">
      <alignment horizontal="center" vertical="center"/>
    </xf>
    <xf numFmtId="164" fontId="0" fillId="0" borderId="68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1" fillId="0" borderId="63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0" fillId="0" borderId="60" xfId="0" applyNumberFormat="1" applyBorder="1" applyAlignment="1">
      <alignment horizontal="center" vertical="center"/>
    </xf>
    <xf numFmtId="164" fontId="0" fillId="0" borderId="61" xfId="0" applyNumberFormat="1" applyBorder="1" applyAlignment="1">
      <alignment horizontal="center" vertical="center"/>
    </xf>
    <xf numFmtId="164" fontId="0" fillId="0" borderId="62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63" xfId="0" applyNumberFormat="1" applyBorder="1" applyAlignment="1">
      <alignment horizontal="center" vertical="center"/>
    </xf>
    <xf numFmtId="164" fontId="0" fillId="0" borderId="64" xfId="0" applyNumberFormat="1" applyBorder="1" applyAlignment="1">
      <alignment horizontal="center" vertical="center"/>
    </xf>
    <xf numFmtId="164" fontId="0" fillId="0" borderId="6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0" xfId="0" applyBorder="1" applyAlignment="1">
      <alignment horizontal="right"/>
    </xf>
    <xf numFmtId="0" fontId="0" fillId="0" borderId="61" xfId="0" applyBorder="1" applyAlignment="1">
      <alignment horizontal="right"/>
    </xf>
    <xf numFmtId="0" fontId="0" fillId="0" borderId="62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653"/>
  <sheetViews>
    <sheetView topLeftCell="B628" workbookViewId="0">
      <selection activeCell="L645" sqref="L645"/>
    </sheetView>
  </sheetViews>
  <sheetFormatPr defaultRowHeight="14.4" x14ac:dyDescent="0.3"/>
  <cols>
    <col min="7" max="7" width="9.77734375" customWidth="1"/>
  </cols>
  <sheetData>
    <row r="3" spans="3:8" ht="15" thickBot="1" x14ac:dyDescent="0.35"/>
    <row r="4" spans="3:8" ht="15" thickBot="1" x14ac:dyDescent="0.35">
      <c r="C4" s="205" t="s">
        <v>14</v>
      </c>
      <c r="D4" s="206"/>
      <c r="E4" s="206"/>
      <c r="F4" s="206"/>
      <c r="G4" s="206"/>
      <c r="H4" s="207"/>
    </row>
    <row r="5" spans="3:8" ht="15" thickBot="1" x14ac:dyDescent="0.35">
      <c r="C5" s="189" t="s">
        <v>0</v>
      </c>
      <c r="D5" s="191" t="s">
        <v>1</v>
      </c>
      <c r="E5" s="193" t="s">
        <v>2</v>
      </c>
      <c r="F5" s="195" t="s">
        <v>3</v>
      </c>
      <c r="G5" s="197" t="s">
        <v>4</v>
      </c>
      <c r="H5" s="199"/>
    </row>
    <row r="6" spans="3:8" ht="15" thickBot="1" x14ac:dyDescent="0.35">
      <c r="C6" s="190"/>
      <c r="D6" s="192"/>
      <c r="E6" s="194"/>
      <c r="F6" s="196"/>
      <c r="G6" s="1" t="s">
        <v>5</v>
      </c>
      <c r="H6" s="1" t="s">
        <v>5</v>
      </c>
    </row>
    <row r="7" spans="3:8" ht="15" thickBot="1" x14ac:dyDescent="0.35">
      <c r="C7" s="190"/>
      <c r="D7" s="192"/>
      <c r="E7" s="194"/>
      <c r="F7" s="196"/>
      <c r="G7" s="2" t="s">
        <v>6</v>
      </c>
      <c r="H7" s="3" t="s">
        <v>7</v>
      </c>
    </row>
    <row r="8" spans="3:8" x14ac:dyDescent="0.3">
      <c r="C8" s="4">
        <v>1</v>
      </c>
      <c r="D8" s="5">
        <v>10</v>
      </c>
      <c r="E8" s="6">
        <v>770</v>
      </c>
      <c r="F8" s="7">
        <v>26</v>
      </c>
      <c r="G8" s="8">
        <f>IF(D8=10,F8*E8*0.01," ")</f>
        <v>200.20000000000002</v>
      </c>
      <c r="H8" s="9" t="str">
        <f>IF(D8=12,F8*E8*0.01," ")</f>
        <v xml:space="preserve"> </v>
      </c>
    </row>
    <row r="9" spans="3:8" x14ac:dyDescent="0.3">
      <c r="C9" s="10">
        <v>2</v>
      </c>
      <c r="D9" s="11">
        <v>10</v>
      </c>
      <c r="E9" s="12">
        <v>670</v>
      </c>
      <c r="F9" s="13">
        <v>26</v>
      </c>
      <c r="G9" s="14">
        <f t="shared" ref="G9:G40" si="0">IF(D9=10,F9*E9*0.01," ")</f>
        <v>174.20000000000002</v>
      </c>
      <c r="H9" s="15" t="str">
        <f t="shared" ref="H9:H40" si="1">IF(D9=12,F9*E9*0.01," ")</f>
        <v xml:space="preserve"> </v>
      </c>
    </row>
    <row r="10" spans="3:8" x14ac:dyDescent="0.3">
      <c r="C10" s="10">
        <v>3</v>
      </c>
      <c r="D10" s="11">
        <v>10</v>
      </c>
      <c r="E10" s="12">
        <v>705</v>
      </c>
      <c r="F10" s="13">
        <v>36</v>
      </c>
      <c r="G10" s="14">
        <f t="shared" si="0"/>
        <v>253.8</v>
      </c>
      <c r="H10" s="15" t="str">
        <f t="shared" si="1"/>
        <v xml:space="preserve"> </v>
      </c>
    </row>
    <row r="11" spans="3:8" x14ac:dyDescent="0.3">
      <c r="C11" s="10">
        <v>4</v>
      </c>
      <c r="D11" s="11">
        <v>10</v>
      </c>
      <c r="E11" s="12">
        <v>1197</v>
      </c>
      <c r="F11" s="13">
        <v>26</v>
      </c>
      <c r="G11" s="14">
        <f t="shared" si="0"/>
        <v>311.22000000000003</v>
      </c>
      <c r="H11" s="15" t="str">
        <f t="shared" si="1"/>
        <v xml:space="preserve"> </v>
      </c>
    </row>
    <row r="12" spans="3:8" x14ac:dyDescent="0.3">
      <c r="C12" s="10">
        <v>5</v>
      </c>
      <c r="D12" s="11">
        <v>10</v>
      </c>
      <c r="E12" s="12">
        <v>1197</v>
      </c>
      <c r="F12" s="13">
        <v>26</v>
      </c>
      <c r="G12" s="14">
        <f t="shared" si="0"/>
        <v>311.22000000000003</v>
      </c>
      <c r="H12" s="15" t="str">
        <f t="shared" si="1"/>
        <v xml:space="preserve"> </v>
      </c>
    </row>
    <row r="13" spans="3:8" x14ac:dyDescent="0.3">
      <c r="C13" s="10">
        <v>6</v>
      </c>
      <c r="D13" s="11">
        <v>10</v>
      </c>
      <c r="E13" s="12">
        <v>808</v>
      </c>
      <c r="F13" s="13">
        <v>1</v>
      </c>
      <c r="G13" s="14">
        <f t="shared" si="0"/>
        <v>8.08</v>
      </c>
      <c r="H13" s="15" t="str">
        <f t="shared" si="1"/>
        <v xml:space="preserve"> </v>
      </c>
    </row>
    <row r="14" spans="3:8" x14ac:dyDescent="0.3">
      <c r="C14" s="10">
        <v>7</v>
      </c>
      <c r="D14" s="11">
        <v>10</v>
      </c>
      <c r="E14" s="12">
        <v>908</v>
      </c>
      <c r="F14" s="13">
        <v>1</v>
      </c>
      <c r="G14" s="14">
        <f t="shared" si="0"/>
        <v>9.08</v>
      </c>
      <c r="H14" s="15" t="str">
        <f t="shared" si="1"/>
        <v xml:space="preserve"> </v>
      </c>
    </row>
    <row r="15" spans="3:8" x14ac:dyDescent="0.3">
      <c r="C15" s="10">
        <v>8</v>
      </c>
      <c r="D15" s="11">
        <v>10</v>
      </c>
      <c r="E15" s="12">
        <v>996</v>
      </c>
      <c r="F15" s="13">
        <v>6</v>
      </c>
      <c r="G15" s="14">
        <f t="shared" si="0"/>
        <v>59.76</v>
      </c>
      <c r="H15" s="15" t="str">
        <f t="shared" si="1"/>
        <v xml:space="preserve"> </v>
      </c>
    </row>
    <row r="16" spans="3:8" x14ac:dyDescent="0.3">
      <c r="C16" s="10">
        <v>9</v>
      </c>
      <c r="D16" s="11">
        <v>10</v>
      </c>
      <c r="E16" s="12">
        <v>896</v>
      </c>
      <c r="F16" s="13">
        <v>6</v>
      </c>
      <c r="G16" s="14">
        <f t="shared" si="0"/>
        <v>53.76</v>
      </c>
      <c r="H16" s="15" t="str">
        <f t="shared" si="1"/>
        <v xml:space="preserve"> </v>
      </c>
    </row>
    <row r="17" spans="3:8" x14ac:dyDescent="0.3">
      <c r="C17" s="10">
        <v>10</v>
      </c>
      <c r="D17" s="11">
        <v>10</v>
      </c>
      <c r="E17" s="12">
        <v>565</v>
      </c>
      <c r="F17" s="13">
        <v>32</v>
      </c>
      <c r="G17" s="14">
        <f t="shared" si="0"/>
        <v>180.8</v>
      </c>
      <c r="H17" s="15" t="str">
        <f t="shared" si="1"/>
        <v xml:space="preserve"> </v>
      </c>
    </row>
    <row r="18" spans="3:8" x14ac:dyDescent="0.3">
      <c r="C18" s="10">
        <v>11</v>
      </c>
      <c r="D18" s="11">
        <v>10</v>
      </c>
      <c r="E18" s="12">
        <v>565</v>
      </c>
      <c r="F18" s="13">
        <v>32</v>
      </c>
      <c r="G18" s="14">
        <f t="shared" si="0"/>
        <v>180.8</v>
      </c>
      <c r="H18" s="15" t="str">
        <f t="shared" si="1"/>
        <v xml:space="preserve"> </v>
      </c>
    </row>
    <row r="19" spans="3:8" x14ac:dyDescent="0.3">
      <c r="C19" s="10">
        <v>12</v>
      </c>
      <c r="D19" s="11">
        <v>10</v>
      </c>
      <c r="E19" s="12">
        <v>729</v>
      </c>
      <c r="F19" s="13">
        <v>2</v>
      </c>
      <c r="G19" s="14">
        <f t="shared" si="0"/>
        <v>14.58</v>
      </c>
      <c r="H19" s="15" t="str">
        <f t="shared" si="1"/>
        <v xml:space="preserve"> </v>
      </c>
    </row>
    <row r="20" spans="3:8" x14ac:dyDescent="0.3">
      <c r="C20" s="10">
        <v>13</v>
      </c>
      <c r="D20" s="11">
        <v>10</v>
      </c>
      <c r="E20" s="12">
        <v>1175</v>
      </c>
      <c r="F20" s="13">
        <v>16</v>
      </c>
      <c r="G20" s="14">
        <f t="shared" si="0"/>
        <v>188</v>
      </c>
      <c r="H20" s="15" t="str">
        <f t="shared" si="1"/>
        <v xml:space="preserve"> </v>
      </c>
    </row>
    <row r="21" spans="3:8" x14ac:dyDescent="0.3">
      <c r="C21" s="10">
        <v>14</v>
      </c>
      <c r="D21" s="11">
        <v>10</v>
      </c>
      <c r="E21" s="12">
        <v>600</v>
      </c>
      <c r="F21" s="13">
        <v>44</v>
      </c>
      <c r="G21" s="14">
        <f t="shared" si="0"/>
        <v>264</v>
      </c>
      <c r="H21" s="15" t="str">
        <f t="shared" si="1"/>
        <v xml:space="preserve"> </v>
      </c>
    </row>
    <row r="22" spans="3:8" x14ac:dyDescent="0.3">
      <c r="C22" s="10">
        <v>15</v>
      </c>
      <c r="D22" s="11">
        <v>10</v>
      </c>
      <c r="E22" s="12">
        <v>500</v>
      </c>
      <c r="F22" s="13">
        <v>44</v>
      </c>
      <c r="G22" s="14">
        <f t="shared" si="0"/>
        <v>220</v>
      </c>
      <c r="H22" s="15" t="str">
        <f t="shared" si="1"/>
        <v xml:space="preserve"> </v>
      </c>
    </row>
    <row r="23" spans="3:8" x14ac:dyDescent="0.3">
      <c r="C23" s="10">
        <v>16</v>
      </c>
      <c r="D23" s="11">
        <v>10</v>
      </c>
      <c r="E23" s="12">
        <v>1074</v>
      </c>
      <c r="F23" s="13">
        <v>16</v>
      </c>
      <c r="G23" s="14">
        <f t="shared" si="0"/>
        <v>171.84</v>
      </c>
      <c r="H23" s="15" t="str">
        <f t="shared" si="1"/>
        <v xml:space="preserve"> </v>
      </c>
    </row>
    <row r="24" spans="3:8" x14ac:dyDescent="0.3">
      <c r="C24" s="10">
        <v>17</v>
      </c>
      <c r="D24" s="11">
        <v>10</v>
      </c>
      <c r="E24" s="12">
        <v>967</v>
      </c>
      <c r="F24" s="13">
        <v>18</v>
      </c>
      <c r="G24" s="14">
        <f t="shared" si="0"/>
        <v>174.06</v>
      </c>
      <c r="H24" s="15" t="str">
        <f t="shared" si="1"/>
        <v xml:space="preserve"> </v>
      </c>
    </row>
    <row r="25" spans="3:8" x14ac:dyDescent="0.3">
      <c r="C25" s="10">
        <v>18</v>
      </c>
      <c r="D25" s="11">
        <v>10</v>
      </c>
      <c r="E25" s="12">
        <v>733</v>
      </c>
      <c r="F25" s="13">
        <v>17</v>
      </c>
      <c r="G25" s="14">
        <f t="shared" si="0"/>
        <v>124.61</v>
      </c>
      <c r="H25" s="15" t="str">
        <f t="shared" si="1"/>
        <v xml:space="preserve"> </v>
      </c>
    </row>
    <row r="26" spans="3:8" x14ac:dyDescent="0.3">
      <c r="C26" s="10">
        <v>19</v>
      </c>
      <c r="D26" s="11">
        <v>10</v>
      </c>
      <c r="E26" s="12">
        <v>933</v>
      </c>
      <c r="F26" s="13">
        <v>17</v>
      </c>
      <c r="G26" s="14">
        <f t="shared" si="0"/>
        <v>158.61000000000001</v>
      </c>
      <c r="H26" s="15" t="str">
        <f t="shared" si="1"/>
        <v xml:space="preserve"> </v>
      </c>
    </row>
    <row r="27" spans="3:8" x14ac:dyDescent="0.3">
      <c r="C27" s="10">
        <v>20</v>
      </c>
      <c r="D27" s="11">
        <v>10</v>
      </c>
      <c r="E27" s="12">
        <v>767</v>
      </c>
      <c r="F27" s="13">
        <v>7</v>
      </c>
      <c r="G27" s="14">
        <f t="shared" si="0"/>
        <v>53.69</v>
      </c>
      <c r="H27" s="15" t="str">
        <f t="shared" si="1"/>
        <v xml:space="preserve"> </v>
      </c>
    </row>
    <row r="28" spans="3:8" x14ac:dyDescent="0.3">
      <c r="C28" s="10">
        <v>21</v>
      </c>
      <c r="D28" s="11">
        <v>10</v>
      </c>
      <c r="E28" s="12">
        <v>867</v>
      </c>
      <c r="F28" s="13">
        <v>7</v>
      </c>
      <c r="G28" s="14">
        <f t="shared" si="0"/>
        <v>60.69</v>
      </c>
      <c r="H28" s="15" t="str">
        <f t="shared" si="1"/>
        <v xml:space="preserve"> </v>
      </c>
    </row>
    <row r="29" spans="3:8" x14ac:dyDescent="0.3">
      <c r="C29" s="25">
        <v>22</v>
      </c>
      <c r="D29" s="26">
        <v>10</v>
      </c>
      <c r="E29" s="27">
        <v>1058</v>
      </c>
      <c r="F29" s="28">
        <v>21</v>
      </c>
      <c r="G29" s="14">
        <f t="shared" si="0"/>
        <v>222.18</v>
      </c>
      <c r="H29" s="15" t="str">
        <f t="shared" si="1"/>
        <v xml:space="preserve"> </v>
      </c>
    </row>
    <row r="30" spans="3:8" x14ac:dyDescent="0.3">
      <c r="C30" s="25">
        <v>23</v>
      </c>
      <c r="D30" s="26">
        <v>10</v>
      </c>
      <c r="E30" s="27">
        <v>1158</v>
      </c>
      <c r="F30" s="28">
        <v>21</v>
      </c>
      <c r="G30" s="14">
        <f t="shared" si="0"/>
        <v>243.18</v>
      </c>
      <c r="H30" s="15" t="str">
        <f t="shared" si="1"/>
        <v xml:space="preserve"> </v>
      </c>
    </row>
    <row r="31" spans="3:8" x14ac:dyDescent="0.3">
      <c r="C31" s="25">
        <v>24</v>
      </c>
      <c r="D31" s="26">
        <v>10</v>
      </c>
      <c r="E31" s="27">
        <v>547</v>
      </c>
      <c r="F31" s="28">
        <v>17</v>
      </c>
      <c r="G31" s="14">
        <f t="shared" si="0"/>
        <v>92.99</v>
      </c>
      <c r="H31" s="15" t="str">
        <f t="shared" si="1"/>
        <v xml:space="preserve"> </v>
      </c>
    </row>
    <row r="32" spans="3:8" x14ac:dyDescent="0.3">
      <c r="C32" s="25">
        <v>25</v>
      </c>
      <c r="D32" s="26">
        <v>10</v>
      </c>
      <c r="E32" s="27">
        <v>447</v>
      </c>
      <c r="F32" s="28">
        <v>17</v>
      </c>
      <c r="G32" s="14">
        <f t="shared" si="0"/>
        <v>75.989999999999995</v>
      </c>
      <c r="H32" s="15" t="str">
        <f t="shared" si="1"/>
        <v xml:space="preserve"> </v>
      </c>
    </row>
    <row r="33" spans="3:8" x14ac:dyDescent="0.3">
      <c r="C33" s="25">
        <v>26</v>
      </c>
      <c r="D33" s="26">
        <v>10</v>
      </c>
      <c r="E33" s="27">
        <v>779</v>
      </c>
      <c r="F33" s="28">
        <v>18</v>
      </c>
      <c r="G33" s="14">
        <f t="shared" si="0"/>
        <v>140.22</v>
      </c>
      <c r="H33" s="15" t="str">
        <f t="shared" si="1"/>
        <v xml:space="preserve"> </v>
      </c>
    </row>
    <row r="34" spans="3:8" x14ac:dyDescent="0.3">
      <c r="C34" s="25">
        <v>27</v>
      </c>
      <c r="D34" s="26">
        <v>12</v>
      </c>
      <c r="E34" s="27">
        <v>306</v>
      </c>
      <c r="F34" s="28">
        <v>4</v>
      </c>
      <c r="G34" s="14" t="str">
        <f t="shared" si="0"/>
        <v xml:space="preserve"> </v>
      </c>
      <c r="H34" s="15">
        <f t="shared" si="1"/>
        <v>12.24</v>
      </c>
    </row>
    <row r="35" spans="3:8" x14ac:dyDescent="0.3">
      <c r="C35" s="25">
        <v>28</v>
      </c>
      <c r="D35" s="26">
        <v>12</v>
      </c>
      <c r="E35" s="27">
        <v>105</v>
      </c>
      <c r="F35" s="28">
        <v>24</v>
      </c>
      <c r="G35" s="14" t="str">
        <f t="shared" si="0"/>
        <v xml:space="preserve"> </v>
      </c>
      <c r="H35" s="15">
        <f t="shared" si="1"/>
        <v>25.2</v>
      </c>
    </row>
    <row r="36" spans="3:8" x14ac:dyDescent="0.3">
      <c r="C36" s="25">
        <v>29</v>
      </c>
      <c r="D36" s="26">
        <v>12</v>
      </c>
      <c r="E36" s="27">
        <v>168</v>
      </c>
      <c r="F36" s="28">
        <v>24</v>
      </c>
      <c r="G36" s="14" t="str">
        <f t="shared" si="0"/>
        <v xml:space="preserve"> </v>
      </c>
      <c r="H36" s="15">
        <f t="shared" si="1"/>
        <v>40.32</v>
      </c>
    </row>
    <row r="37" spans="3:8" x14ac:dyDescent="0.3">
      <c r="C37" s="25">
        <v>30</v>
      </c>
      <c r="D37" s="26">
        <v>12</v>
      </c>
      <c r="E37" s="27">
        <v>128</v>
      </c>
      <c r="F37" s="28">
        <v>4</v>
      </c>
      <c r="G37" s="14" t="str">
        <f t="shared" si="0"/>
        <v xml:space="preserve"> </v>
      </c>
      <c r="H37" s="15">
        <f t="shared" si="1"/>
        <v>5.12</v>
      </c>
    </row>
    <row r="38" spans="3:8" x14ac:dyDescent="0.3">
      <c r="C38" s="25">
        <v>31</v>
      </c>
      <c r="D38" s="26">
        <v>12</v>
      </c>
      <c r="E38" s="27">
        <v>255</v>
      </c>
      <c r="F38" s="28">
        <v>4</v>
      </c>
      <c r="G38" s="14" t="str">
        <f t="shared" si="0"/>
        <v xml:space="preserve"> </v>
      </c>
      <c r="H38" s="15">
        <f t="shared" si="1"/>
        <v>10.200000000000001</v>
      </c>
    </row>
    <row r="39" spans="3:8" x14ac:dyDescent="0.3">
      <c r="C39" s="25">
        <v>32</v>
      </c>
      <c r="D39" s="26">
        <v>12</v>
      </c>
      <c r="E39" s="27">
        <v>460</v>
      </c>
      <c r="F39" s="28">
        <v>8</v>
      </c>
      <c r="G39" s="14" t="str">
        <f t="shared" si="0"/>
        <v xml:space="preserve"> </v>
      </c>
      <c r="H39" s="15">
        <f t="shared" si="1"/>
        <v>36.800000000000004</v>
      </c>
    </row>
    <row r="40" spans="3:8" ht="15" thickBot="1" x14ac:dyDescent="0.35">
      <c r="C40" s="16">
        <v>33</v>
      </c>
      <c r="D40" s="17">
        <v>12</v>
      </c>
      <c r="E40" s="18">
        <v>140</v>
      </c>
      <c r="F40" s="19">
        <v>4</v>
      </c>
      <c r="G40" s="20" t="str">
        <f t="shared" si="0"/>
        <v xml:space="preserve"> </v>
      </c>
      <c r="H40" s="15">
        <f t="shared" si="1"/>
        <v>5.6000000000000005</v>
      </c>
    </row>
    <row r="41" spans="3:8" x14ac:dyDescent="0.3">
      <c r="C41" s="217" t="s">
        <v>8</v>
      </c>
      <c r="D41" s="218"/>
      <c r="E41" s="218"/>
      <c r="F41" s="219"/>
      <c r="G41" s="21">
        <f>SUM(G8:G40)</f>
        <v>3947.5599999999995</v>
      </c>
      <c r="H41" s="22">
        <f>SUM(H8:H40)</f>
        <v>135.47999999999999</v>
      </c>
    </row>
    <row r="42" spans="3:8" x14ac:dyDescent="0.3">
      <c r="C42" s="173" t="s">
        <v>9</v>
      </c>
      <c r="D42" s="174"/>
      <c r="E42" s="174"/>
      <c r="F42" s="203"/>
      <c r="G42" s="11">
        <v>0.61699999999999999</v>
      </c>
      <c r="H42" s="13">
        <v>0.88800000000000001</v>
      </c>
    </row>
    <row r="43" spans="3:8" x14ac:dyDescent="0.3">
      <c r="C43" s="173" t="s">
        <v>10</v>
      </c>
      <c r="D43" s="174"/>
      <c r="E43" s="174"/>
      <c r="F43" s="203"/>
      <c r="G43" s="23">
        <f>G42*G41</f>
        <v>2435.6445199999998</v>
      </c>
      <c r="H43" s="24">
        <f>H42*H41</f>
        <v>120.30623999999999</v>
      </c>
    </row>
    <row r="44" spans="3:8" x14ac:dyDescent="0.3">
      <c r="C44" s="173" t="s">
        <v>11</v>
      </c>
      <c r="D44" s="174"/>
      <c r="E44" s="174"/>
      <c r="F44" s="203"/>
      <c r="G44" s="175">
        <f>G43+H43</f>
        <v>2555.9507599999997</v>
      </c>
      <c r="H44" s="177"/>
    </row>
    <row r="45" spans="3:8" ht="15" thickBot="1" x14ac:dyDescent="0.35">
      <c r="C45" s="178" t="s">
        <v>12</v>
      </c>
      <c r="D45" s="179"/>
      <c r="E45" s="179"/>
      <c r="F45" s="204"/>
      <c r="G45" s="180">
        <f>G44</f>
        <v>2555.9507599999997</v>
      </c>
      <c r="H45" s="182"/>
    </row>
    <row r="46" spans="3:8" ht="15" thickBot="1" x14ac:dyDescent="0.35">
      <c r="C46" s="209" t="s">
        <v>21</v>
      </c>
      <c r="D46" s="210"/>
      <c r="E46" s="210"/>
      <c r="F46" s="214"/>
      <c r="G46" s="215">
        <f>G45*3</f>
        <v>7667.8522799999992</v>
      </c>
      <c r="H46" s="216"/>
    </row>
    <row r="48" spans="3:8" ht="15" thickBot="1" x14ac:dyDescent="0.35"/>
    <row r="49" spans="3:9" ht="15" customHeight="1" thickBot="1" x14ac:dyDescent="0.35">
      <c r="C49" s="186" t="s">
        <v>15</v>
      </c>
      <c r="D49" s="187"/>
      <c r="E49" s="187"/>
      <c r="F49" s="187"/>
      <c r="G49" s="187"/>
      <c r="H49" s="187"/>
      <c r="I49" s="188"/>
    </row>
    <row r="50" spans="3:9" ht="15" thickBot="1" x14ac:dyDescent="0.35">
      <c r="C50" s="189" t="s">
        <v>0</v>
      </c>
      <c r="D50" s="191" t="s">
        <v>1</v>
      </c>
      <c r="E50" s="193" t="s">
        <v>2</v>
      </c>
      <c r="F50" s="195" t="s">
        <v>3</v>
      </c>
      <c r="G50" s="197" t="s">
        <v>4</v>
      </c>
      <c r="H50" s="198"/>
      <c r="I50" s="199"/>
    </row>
    <row r="51" spans="3:9" ht="15" thickBot="1" x14ac:dyDescent="0.35">
      <c r="C51" s="190"/>
      <c r="D51" s="192"/>
      <c r="E51" s="194"/>
      <c r="F51" s="196"/>
      <c r="G51" s="1" t="s">
        <v>5</v>
      </c>
      <c r="H51" s="1" t="s">
        <v>5</v>
      </c>
      <c r="I51" s="1" t="s">
        <v>5</v>
      </c>
    </row>
    <row r="52" spans="3:9" ht="15" thickBot="1" x14ac:dyDescent="0.35">
      <c r="C52" s="190"/>
      <c r="D52" s="192"/>
      <c r="E52" s="194"/>
      <c r="F52" s="196"/>
      <c r="G52" s="2" t="s">
        <v>16</v>
      </c>
      <c r="H52" s="3" t="s">
        <v>6</v>
      </c>
      <c r="I52" s="3" t="s">
        <v>7</v>
      </c>
    </row>
    <row r="53" spans="3:9" x14ac:dyDescent="0.3">
      <c r="C53" s="4">
        <v>1</v>
      </c>
      <c r="D53" s="5">
        <v>10</v>
      </c>
      <c r="E53" s="6">
        <v>692</v>
      </c>
      <c r="F53" s="31">
        <v>32</v>
      </c>
      <c r="G53" s="8" t="str">
        <f>IF(D53=6,F53*E53*0.01," ")</f>
        <v xml:space="preserve"> </v>
      </c>
      <c r="H53" s="35">
        <f>IF(D53=10,F53*E53*0.01," ")</f>
        <v>221.44</v>
      </c>
      <c r="I53" s="7" t="str">
        <f>IF(D53=12,F53*E53*0.01," ")</f>
        <v xml:space="preserve"> </v>
      </c>
    </row>
    <row r="54" spans="3:9" x14ac:dyDescent="0.3">
      <c r="C54" s="10">
        <v>2</v>
      </c>
      <c r="D54" s="11">
        <v>10</v>
      </c>
      <c r="E54" s="12">
        <v>592</v>
      </c>
      <c r="F54" s="32">
        <v>32</v>
      </c>
      <c r="G54" s="14" t="str">
        <f>IF(D54=6,F54*E54*0.01," ")</f>
        <v xml:space="preserve"> </v>
      </c>
      <c r="H54" s="34">
        <f>IF(D54=10,F54*E54*0.01," ")</f>
        <v>189.44</v>
      </c>
      <c r="I54" s="13" t="str">
        <f>IF(D54=12,F54*E54*0.01," ")</f>
        <v xml:space="preserve"> </v>
      </c>
    </row>
    <row r="55" spans="3:9" x14ac:dyDescent="0.3">
      <c r="C55" s="10">
        <v>3</v>
      </c>
      <c r="D55" s="11">
        <v>10</v>
      </c>
      <c r="E55" s="12">
        <v>701</v>
      </c>
      <c r="F55" s="32">
        <v>2</v>
      </c>
      <c r="G55" s="14" t="str">
        <f t="shared" ref="G55:G82" si="2">IF(D55=6,F55*E55*0.01," ")</f>
        <v xml:space="preserve"> </v>
      </c>
      <c r="H55" s="34">
        <f t="shared" ref="H55:H82" si="3">IF(D55=10,F55*E55*0.01," ")</f>
        <v>14.02</v>
      </c>
      <c r="I55" s="13" t="str">
        <f t="shared" ref="I55:I82" si="4">IF(D55=12,F55*E55*0.01," ")</f>
        <v xml:space="preserve"> </v>
      </c>
    </row>
    <row r="56" spans="3:9" x14ac:dyDescent="0.3">
      <c r="C56" s="10">
        <v>4</v>
      </c>
      <c r="D56" s="11">
        <v>10</v>
      </c>
      <c r="E56" s="12">
        <v>1174</v>
      </c>
      <c r="F56" s="32">
        <v>15</v>
      </c>
      <c r="G56" s="14" t="str">
        <f t="shared" si="2"/>
        <v xml:space="preserve"> </v>
      </c>
      <c r="H56" s="34">
        <f t="shared" si="3"/>
        <v>176.1</v>
      </c>
      <c r="I56" s="13" t="str">
        <f t="shared" si="4"/>
        <v xml:space="preserve"> </v>
      </c>
    </row>
    <row r="57" spans="3:9" x14ac:dyDescent="0.3">
      <c r="C57" s="10">
        <v>5</v>
      </c>
      <c r="D57" s="11">
        <v>10</v>
      </c>
      <c r="E57" s="12">
        <v>1100</v>
      </c>
      <c r="F57" s="32">
        <v>26</v>
      </c>
      <c r="G57" s="14" t="str">
        <f t="shared" si="2"/>
        <v xml:space="preserve"> </v>
      </c>
      <c r="H57" s="34">
        <f t="shared" si="3"/>
        <v>286</v>
      </c>
      <c r="I57" s="13" t="str">
        <f t="shared" si="4"/>
        <v xml:space="preserve"> </v>
      </c>
    </row>
    <row r="58" spans="3:9" x14ac:dyDescent="0.3">
      <c r="C58" s="10">
        <v>6</v>
      </c>
      <c r="D58" s="11">
        <v>10</v>
      </c>
      <c r="E58" s="12">
        <v>1200</v>
      </c>
      <c r="F58" s="32">
        <v>26</v>
      </c>
      <c r="G58" s="14" t="str">
        <f t="shared" si="2"/>
        <v xml:space="preserve"> </v>
      </c>
      <c r="H58" s="34">
        <f t="shared" si="3"/>
        <v>312</v>
      </c>
      <c r="I58" s="13" t="str">
        <f t="shared" si="4"/>
        <v xml:space="preserve"> </v>
      </c>
    </row>
    <row r="59" spans="3:9" x14ac:dyDescent="0.3">
      <c r="C59" s="10">
        <v>7</v>
      </c>
      <c r="D59" s="11">
        <v>10</v>
      </c>
      <c r="E59" s="12">
        <v>842</v>
      </c>
      <c r="F59" s="32">
        <v>2</v>
      </c>
      <c r="G59" s="14" t="str">
        <f t="shared" si="2"/>
        <v xml:space="preserve"> </v>
      </c>
      <c r="H59" s="34">
        <f t="shared" si="3"/>
        <v>16.84</v>
      </c>
      <c r="I59" s="13" t="str">
        <f t="shared" si="4"/>
        <v xml:space="preserve"> </v>
      </c>
    </row>
    <row r="60" spans="3:9" x14ac:dyDescent="0.3">
      <c r="C60" s="10">
        <v>8</v>
      </c>
      <c r="D60" s="11">
        <v>10</v>
      </c>
      <c r="E60" s="12">
        <v>866</v>
      </c>
      <c r="F60" s="32">
        <v>6</v>
      </c>
      <c r="G60" s="14" t="str">
        <f t="shared" si="2"/>
        <v xml:space="preserve"> </v>
      </c>
      <c r="H60" s="34">
        <f t="shared" si="3"/>
        <v>51.96</v>
      </c>
      <c r="I60" s="13" t="str">
        <f t="shared" si="4"/>
        <v xml:space="preserve"> </v>
      </c>
    </row>
    <row r="61" spans="3:9" x14ac:dyDescent="0.3">
      <c r="C61" s="10">
        <v>9</v>
      </c>
      <c r="D61" s="11">
        <v>10</v>
      </c>
      <c r="E61" s="12">
        <v>966</v>
      </c>
      <c r="F61" s="32">
        <v>6</v>
      </c>
      <c r="G61" s="14" t="str">
        <f t="shared" si="2"/>
        <v xml:space="preserve"> </v>
      </c>
      <c r="H61" s="34">
        <f t="shared" si="3"/>
        <v>57.96</v>
      </c>
      <c r="I61" s="13" t="str">
        <f t="shared" si="4"/>
        <v xml:space="preserve"> </v>
      </c>
    </row>
    <row r="62" spans="3:9" x14ac:dyDescent="0.3">
      <c r="C62" s="10">
        <v>10</v>
      </c>
      <c r="D62" s="11">
        <v>12</v>
      </c>
      <c r="E62" s="12">
        <v>474</v>
      </c>
      <c r="F62" s="32">
        <v>182</v>
      </c>
      <c r="G62" s="14" t="str">
        <f t="shared" si="2"/>
        <v xml:space="preserve"> </v>
      </c>
      <c r="H62" s="34" t="str">
        <f t="shared" si="3"/>
        <v xml:space="preserve"> </v>
      </c>
      <c r="I62" s="13">
        <f t="shared" si="4"/>
        <v>862.68000000000006</v>
      </c>
    </row>
    <row r="63" spans="3:9" x14ac:dyDescent="0.3">
      <c r="C63" s="10">
        <v>11</v>
      </c>
      <c r="D63" s="11">
        <v>10</v>
      </c>
      <c r="E63" s="12">
        <v>455</v>
      </c>
      <c r="F63" s="32">
        <v>26</v>
      </c>
      <c r="G63" s="14" t="str">
        <f t="shared" si="2"/>
        <v xml:space="preserve"> </v>
      </c>
      <c r="H63" s="34">
        <f t="shared" si="3"/>
        <v>118.3</v>
      </c>
      <c r="I63" s="13" t="str">
        <f t="shared" si="4"/>
        <v xml:space="preserve"> </v>
      </c>
    </row>
    <row r="64" spans="3:9" x14ac:dyDescent="0.3">
      <c r="C64" s="10">
        <v>12</v>
      </c>
      <c r="D64" s="11">
        <v>10</v>
      </c>
      <c r="E64" s="12">
        <v>555</v>
      </c>
      <c r="F64" s="32">
        <v>26</v>
      </c>
      <c r="G64" s="14" t="str">
        <f t="shared" si="2"/>
        <v xml:space="preserve"> </v>
      </c>
      <c r="H64" s="34">
        <f t="shared" si="3"/>
        <v>144.30000000000001</v>
      </c>
      <c r="I64" s="13" t="str">
        <f t="shared" si="4"/>
        <v xml:space="preserve"> </v>
      </c>
    </row>
    <row r="65" spans="3:9" x14ac:dyDescent="0.3">
      <c r="C65" s="10">
        <v>13</v>
      </c>
      <c r="D65" s="11">
        <v>10</v>
      </c>
      <c r="E65" s="12">
        <v>966</v>
      </c>
      <c r="F65" s="32">
        <v>20</v>
      </c>
      <c r="G65" s="14" t="str">
        <f t="shared" si="2"/>
        <v xml:space="preserve"> </v>
      </c>
      <c r="H65" s="34">
        <f t="shared" si="3"/>
        <v>193.20000000000002</v>
      </c>
      <c r="I65" s="13" t="str">
        <f t="shared" si="4"/>
        <v xml:space="preserve"> </v>
      </c>
    </row>
    <row r="66" spans="3:9" x14ac:dyDescent="0.3">
      <c r="C66" s="10">
        <v>14</v>
      </c>
      <c r="D66" s="11">
        <v>10</v>
      </c>
      <c r="E66" s="12">
        <v>1077</v>
      </c>
      <c r="F66" s="32">
        <v>16</v>
      </c>
      <c r="G66" s="14" t="str">
        <f t="shared" si="2"/>
        <v xml:space="preserve"> </v>
      </c>
      <c r="H66" s="34">
        <f t="shared" si="3"/>
        <v>172.32</v>
      </c>
      <c r="I66" s="13" t="str">
        <f t="shared" si="4"/>
        <v xml:space="preserve"> </v>
      </c>
    </row>
    <row r="67" spans="3:9" x14ac:dyDescent="0.3">
      <c r="C67" s="10">
        <v>15</v>
      </c>
      <c r="D67" s="11">
        <v>10</v>
      </c>
      <c r="E67" s="12">
        <v>1200</v>
      </c>
      <c r="F67" s="32">
        <v>20</v>
      </c>
      <c r="G67" s="14" t="str">
        <f t="shared" si="2"/>
        <v xml:space="preserve"> </v>
      </c>
      <c r="H67" s="34">
        <f t="shared" si="3"/>
        <v>240</v>
      </c>
      <c r="I67" s="13" t="str">
        <f t="shared" si="4"/>
        <v xml:space="preserve"> </v>
      </c>
    </row>
    <row r="68" spans="3:9" x14ac:dyDescent="0.3">
      <c r="C68" s="10">
        <v>16</v>
      </c>
      <c r="D68" s="11">
        <v>10</v>
      </c>
      <c r="E68" s="12">
        <v>1100</v>
      </c>
      <c r="F68" s="32">
        <v>20</v>
      </c>
      <c r="G68" s="14" t="str">
        <f t="shared" si="2"/>
        <v xml:space="preserve"> </v>
      </c>
      <c r="H68" s="34">
        <f t="shared" si="3"/>
        <v>220</v>
      </c>
      <c r="I68" s="13" t="str">
        <f t="shared" si="4"/>
        <v xml:space="preserve"> </v>
      </c>
    </row>
    <row r="69" spans="3:9" x14ac:dyDescent="0.3">
      <c r="C69" s="10">
        <v>17</v>
      </c>
      <c r="D69" s="11">
        <v>10</v>
      </c>
      <c r="E69" s="12">
        <v>777</v>
      </c>
      <c r="F69" s="32">
        <v>20</v>
      </c>
      <c r="G69" s="14" t="str">
        <f t="shared" si="2"/>
        <v xml:space="preserve"> </v>
      </c>
      <c r="H69" s="34">
        <f t="shared" si="3"/>
        <v>155.4</v>
      </c>
      <c r="I69" s="13" t="str">
        <f t="shared" si="4"/>
        <v xml:space="preserve"> </v>
      </c>
    </row>
    <row r="70" spans="3:9" x14ac:dyDescent="0.3">
      <c r="C70" s="10">
        <v>18</v>
      </c>
      <c r="D70" s="11">
        <v>10</v>
      </c>
      <c r="E70" s="12">
        <v>910</v>
      </c>
      <c r="F70" s="32">
        <v>7</v>
      </c>
      <c r="G70" s="14" t="str">
        <f t="shared" si="2"/>
        <v xml:space="preserve"> </v>
      </c>
      <c r="H70" s="34">
        <f t="shared" si="3"/>
        <v>63.7</v>
      </c>
      <c r="I70" s="13" t="str">
        <f t="shared" si="4"/>
        <v xml:space="preserve"> </v>
      </c>
    </row>
    <row r="71" spans="3:9" x14ac:dyDescent="0.3">
      <c r="C71" s="10">
        <v>19</v>
      </c>
      <c r="D71" s="11">
        <v>10</v>
      </c>
      <c r="E71" s="12">
        <v>810</v>
      </c>
      <c r="F71" s="32">
        <v>7</v>
      </c>
      <c r="G71" s="14" t="str">
        <f t="shared" si="2"/>
        <v xml:space="preserve"> </v>
      </c>
      <c r="H71" s="34">
        <f t="shared" si="3"/>
        <v>56.7</v>
      </c>
      <c r="I71" s="13" t="str">
        <f t="shared" si="4"/>
        <v xml:space="preserve"> </v>
      </c>
    </row>
    <row r="72" spans="3:9" x14ac:dyDescent="0.3">
      <c r="C72" s="10">
        <v>20</v>
      </c>
      <c r="D72" s="11">
        <v>6</v>
      </c>
      <c r="E72" s="12">
        <v>1200</v>
      </c>
      <c r="F72" s="32">
        <v>8</v>
      </c>
      <c r="G72" s="14">
        <f t="shared" si="2"/>
        <v>96</v>
      </c>
      <c r="H72" s="34" t="str">
        <f t="shared" si="3"/>
        <v xml:space="preserve"> </v>
      </c>
      <c r="I72" s="13" t="str">
        <f t="shared" si="4"/>
        <v xml:space="preserve"> </v>
      </c>
    </row>
    <row r="73" spans="3:9" x14ac:dyDescent="0.3">
      <c r="C73" s="10">
        <v>21</v>
      </c>
      <c r="D73" s="11">
        <v>6</v>
      </c>
      <c r="E73" s="12">
        <v>1100</v>
      </c>
      <c r="F73" s="32">
        <v>8</v>
      </c>
      <c r="G73" s="14">
        <f t="shared" si="2"/>
        <v>88</v>
      </c>
      <c r="H73" s="34" t="str">
        <f t="shared" si="3"/>
        <v xml:space="preserve"> </v>
      </c>
      <c r="I73" s="13" t="str">
        <f t="shared" si="4"/>
        <v xml:space="preserve"> </v>
      </c>
    </row>
    <row r="74" spans="3:9" x14ac:dyDescent="0.3">
      <c r="C74" s="25">
        <v>22</v>
      </c>
      <c r="D74" s="26">
        <v>6</v>
      </c>
      <c r="E74" s="27">
        <v>710</v>
      </c>
      <c r="F74" s="33">
        <v>8</v>
      </c>
      <c r="G74" s="14">
        <f t="shared" si="2"/>
        <v>56.800000000000004</v>
      </c>
      <c r="H74" s="34" t="str">
        <f t="shared" si="3"/>
        <v xml:space="preserve"> </v>
      </c>
      <c r="I74" s="13" t="str">
        <f t="shared" si="4"/>
        <v xml:space="preserve"> </v>
      </c>
    </row>
    <row r="75" spans="3:9" x14ac:dyDescent="0.3">
      <c r="C75" s="25">
        <v>23</v>
      </c>
      <c r="D75" s="26">
        <v>6</v>
      </c>
      <c r="E75" s="27">
        <v>810</v>
      </c>
      <c r="F75" s="33">
        <v>8</v>
      </c>
      <c r="G75" s="14">
        <f t="shared" si="2"/>
        <v>64.8</v>
      </c>
      <c r="H75" s="34" t="str">
        <f t="shared" si="3"/>
        <v xml:space="preserve"> </v>
      </c>
      <c r="I75" s="13" t="str">
        <f t="shared" si="4"/>
        <v xml:space="preserve"> </v>
      </c>
    </row>
    <row r="76" spans="3:9" x14ac:dyDescent="0.3">
      <c r="C76" s="25">
        <v>24</v>
      </c>
      <c r="D76" s="26">
        <v>12</v>
      </c>
      <c r="E76" s="27">
        <v>175</v>
      </c>
      <c r="F76" s="33">
        <v>12</v>
      </c>
      <c r="G76" s="14" t="str">
        <f t="shared" si="2"/>
        <v xml:space="preserve"> </v>
      </c>
      <c r="H76" s="34" t="str">
        <f t="shared" si="3"/>
        <v xml:space="preserve"> </v>
      </c>
      <c r="I76" s="13">
        <f t="shared" si="4"/>
        <v>21</v>
      </c>
    </row>
    <row r="77" spans="3:9" x14ac:dyDescent="0.3">
      <c r="C77" s="25">
        <v>25</v>
      </c>
      <c r="D77" s="26">
        <v>12</v>
      </c>
      <c r="E77" s="27">
        <v>128</v>
      </c>
      <c r="F77" s="33">
        <v>8</v>
      </c>
      <c r="G77" s="14" t="str">
        <f t="shared" si="2"/>
        <v xml:space="preserve"> </v>
      </c>
      <c r="H77" s="34" t="str">
        <f t="shared" si="3"/>
        <v xml:space="preserve"> </v>
      </c>
      <c r="I77" s="13">
        <f t="shared" si="4"/>
        <v>10.24</v>
      </c>
    </row>
    <row r="78" spans="3:9" x14ac:dyDescent="0.3">
      <c r="C78" s="25">
        <v>26</v>
      </c>
      <c r="D78" s="26">
        <v>12</v>
      </c>
      <c r="E78" s="27">
        <v>105</v>
      </c>
      <c r="F78" s="33">
        <v>16</v>
      </c>
      <c r="G78" s="14" t="str">
        <f t="shared" si="2"/>
        <v xml:space="preserve"> </v>
      </c>
      <c r="H78" s="34" t="str">
        <f t="shared" si="3"/>
        <v xml:space="preserve"> </v>
      </c>
      <c r="I78" s="13">
        <f t="shared" si="4"/>
        <v>16.8</v>
      </c>
    </row>
    <row r="79" spans="3:9" x14ac:dyDescent="0.3">
      <c r="C79" s="25">
        <v>27</v>
      </c>
      <c r="D79" s="26">
        <v>12</v>
      </c>
      <c r="E79" s="27">
        <v>168</v>
      </c>
      <c r="F79" s="33">
        <v>28</v>
      </c>
      <c r="G79" s="14" t="str">
        <f t="shared" si="2"/>
        <v xml:space="preserve"> </v>
      </c>
      <c r="H79" s="34" t="str">
        <f t="shared" si="3"/>
        <v xml:space="preserve"> </v>
      </c>
      <c r="I79" s="13">
        <f t="shared" si="4"/>
        <v>47.04</v>
      </c>
    </row>
    <row r="80" spans="3:9" x14ac:dyDescent="0.3">
      <c r="C80" s="25">
        <v>28</v>
      </c>
      <c r="D80" s="26">
        <v>12</v>
      </c>
      <c r="E80" s="27">
        <v>255</v>
      </c>
      <c r="F80" s="33">
        <v>4</v>
      </c>
      <c r="G80" s="14" t="str">
        <f t="shared" si="2"/>
        <v xml:space="preserve"> </v>
      </c>
      <c r="H80" s="34" t="str">
        <f t="shared" si="3"/>
        <v xml:space="preserve"> </v>
      </c>
      <c r="I80" s="13">
        <f t="shared" si="4"/>
        <v>10.200000000000001</v>
      </c>
    </row>
    <row r="81" spans="3:9" x14ac:dyDescent="0.3">
      <c r="C81" s="25">
        <v>29</v>
      </c>
      <c r="D81" s="26">
        <v>12</v>
      </c>
      <c r="E81" s="27">
        <v>460</v>
      </c>
      <c r="F81" s="33">
        <v>8</v>
      </c>
      <c r="G81" s="14" t="str">
        <f t="shared" si="2"/>
        <v xml:space="preserve"> </v>
      </c>
      <c r="H81" s="34" t="str">
        <f t="shared" si="3"/>
        <v xml:space="preserve"> </v>
      </c>
      <c r="I81" s="13">
        <f t="shared" si="4"/>
        <v>36.800000000000004</v>
      </c>
    </row>
    <row r="82" spans="3:9" ht="15" thickBot="1" x14ac:dyDescent="0.35">
      <c r="C82" s="25">
        <v>30</v>
      </c>
      <c r="D82" s="26">
        <v>12</v>
      </c>
      <c r="E82" s="27">
        <v>135</v>
      </c>
      <c r="F82" s="33">
        <v>8</v>
      </c>
      <c r="G82" s="29" t="str">
        <f t="shared" si="2"/>
        <v xml:space="preserve"> </v>
      </c>
      <c r="H82" s="36" t="str">
        <f t="shared" si="3"/>
        <v xml:space="preserve"> </v>
      </c>
      <c r="I82" s="13">
        <f t="shared" si="4"/>
        <v>10.8</v>
      </c>
    </row>
    <row r="83" spans="3:9" x14ac:dyDescent="0.3">
      <c r="C83" s="200" t="s">
        <v>8</v>
      </c>
      <c r="D83" s="201"/>
      <c r="E83" s="201"/>
      <c r="F83" s="201"/>
      <c r="G83" s="38">
        <f>SUM(G53:G82)</f>
        <v>305.60000000000002</v>
      </c>
      <c r="H83" s="39">
        <f>SUM(H53:H82)</f>
        <v>2689.68</v>
      </c>
      <c r="I83" s="7">
        <f>SUM(I53:I82)</f>
        <v>1015.56</v>
      </c>
    </row>
    <row r="84" spans="3:9" x14ac:dyDescent="0.3">
      <c r="C84" s="173" t="s">
        <v>9</v>
      </c>
      <c r="D84" s="174"/>
      <c r="E84" s="174"/>
      <c r="F84" s="174"/>
      <c r="G84" s="11">
        <v>0.222</v>
      </c>
      <c r="H84" s="12">
        <v>0.61699999999999999</v>
      </c>
      <c r="I84" s="13">
        <v>0.88800000000000001</v>
      </c>
    </row>
    <row r="85" spans="3:9" x14ac:dyDescent="0.3">
      <c r="C85" s="173" t="s">
        <v>10</v>
      </c>
      <c r="D85" s="174"/>
      <c r="E85" s="174"/>
      <c r="F85" s="174"/>
      <c r="G85" s="23">
        <f>G84*G83</f>
        <v>67.84320000000001</v>
      </c>
      <c r="H85" s="37">
        <f>H84*H83</f>
        <v>1659.5325599999999</v>
      </c>
      <c r="I85" s="40">
        <f>I84*I83</f>
        <v>901.81727999999998</v>
      </c>
    </row>
    <row r="86" spans="3:9" x14ac:dyDescent="0.3">
      <c r="C86" s="173" t="s">
        <v>11</v>
      </c>
      <c r="D86" s="174"/>
      <c r="E86" s="174"/>
      <c r="F86" s="174"/>
      <c r="G86" s="175">
        <f>G85+H85+I85</f>
        <v>2629.1930400000001</v>
      </c>
      <c r="H86" s="176"/>
      <c r="I86" s="177"/>
    </row>
    <row r="87" spans="3:9" ht="15" thickBot="1" x14ac:dyDescent="0.35">
      <c r="C87" s="178" t="s">
        <v>12</v>
      </c>
      <c r="D87" s="179"/>
      <c r="E87" s="179"/>
      <c r="F87" s="179"/>
      <c r="G87" s="175">
        <f>G86</f>
        <v>2629.1930400000001</v>
      </c>
      <c r="H87" s="176"/>
      <c r="I87" s="177"/>
    </row>
    <row r="88" spans="3:9" ht="15" thickBot="1" x14ac:dyDescent="0.35">
      <c r="C88" s="209" t="s">
        <v>152</v>
      </c>
      <c r="D88" s="210"/>
      <c r="E88" s="210"/>
      <c r="F88" s="210"/>
      <c r="G88" s="211">
        <f>G87*6</f>
        <v>15775.158240000001</v>
      </c>
      <c r="H88" s="212"/>
      <c r="I88" s="213"/>
    </row>
    <row r="90" spans="3:9" ht="15" thickBot="1" x14ac:dyDescent="0.35"/>
    <row r="91" spans="3:9" ht="15" thickBot="1" x14ac:dyDescent="0.35">
      <c r="C91" s="205" t="s">
        <v>18</v>
      </c>
      <c r="D91" s="206"/>
      <c r="E91" s="206"/>
      <c r="F91" s="206"/>
      <c r="G91" s="206"/>
      <c r="H91" s="207"/>
    </row>
    <row r="92" spans="3:9" ht="15" thickBot="1" x14ac:dyDescent="0.35">
      <c r="C92" s="189" t="s">
        <v>0</v>
      </c>
      <c r="D92" s="191" t="s">
        <v>1</v>
      </c>
      <c r="E92" s="193" t="s">
        <v>2</v>
      </c>
      <c r="F92" s="195" t="s">
        <v>3</v>
      </c>
      <c r="G92" s="197" t="s">
        <v>4</v>
      </c>
      <c r="H92" s="199"/>
    </row>
    <row r="93" spans="3:9" ht="15" thickBot="1" x14ac:dyDescent="0.35">
      <c r="C93" s="190"/>
      <c r="D93" s="192"/>
      <c r="E93" s="194"/>
      <c r="F93" s="196"/>
      <c r="G93" s="1" t="s">
        <v>5</v>
      </c>
      <c r="H93" s="1" t="s">
        <v>5</v>
      </c>
    </row>
    <row r="94" spans="3:9" ht="15" thickBot="1" x14ac:dyDescent="0.35">
      <c r="C94" s="190"/>
      <c r="D94" s="192"/>
      <c r="E94" s="194"/>
      <c r="F94" s="196"/>
      <c r="G94" s="2" t="s">
        <v>6</v>
      </c>
      <c r="H94" s="3" t="s">
        <v>7</v>
      </c>
    </row>
    <row r="95" spans="3:9" x14ac:dyDescent="0.3">
      <c r="C95" s="4">
        <v>1</v>
      </c>
      <c r="D95" s="5">
        <v>10</v>
      </c>
      <c r="E95" s="6">
        <v>846</v>
      </c>
      <c r="F95" s="7">
        <v>18</v>
      </c>
      <c r="G95" s="8">
        <f>IF(D95=10,F95*E95*0.01," ")</f>
        <v>152.28</v>
      </c>
      <c r="H95" s="9" t="str">
        <f>IF(D95=12,F95*E95*0.01," ")</f>
        <v xml:space="preserve"> </v>
      </c>
    </row>
    <row r="96" spans="3:9" x14ac:dyDescent="0.3">
      <c r="C96" s="10">
        <v>2</v>
      </c>
      <c r="D96" s="11">
        <v>10</v>
      </c>
      <c r="E96" s="12">
        <v>192</v>
      </c>
      <c r="F96" s="13">
        <v>10</v>
      </c>
      <c r="G96" s="14">
        <f t="shared" ref="G96:G127" si="5">IF(D96=10,F96*E96*0.01," ")</f>
        <v>19.2</v>
      </c>
      <c r="H96" s="15" t="str">
        <f t="shared" ref="H96:H127" si="6">IF(D96=12,F96*E96*0.01," ")</f>
        <v xml:space="preserve"> </v>
      </c>
    </row>
    <row r="97" spans="3:8" x14ac:dyDescent="0.3">
      <c r="C97" s="10">
        <v>3</v>
      </c>
      <c r="D97" s="11">
        <v>10</v>
      </c>
      <c r="E97" s="12">
        <v>1075</v>
      </c>
      <c r="F97" s="13">
        <v>32</v>
      </c>
      <c r="G97" s="14">
        <f t="shared" si="5"/>
        <v>344</v>
      </c>
      <c r="H97" s="15" t="str">
        <f t="shared" si="6"/>
        <v xml:space="preserve"> </v>
      </c>
    </row>
    <row r="98" spans="3:8" x14ac:dyDescent="0.3">
      <c r="C98" s="10">
        <v>4</v>
      </c>
      <c r="D98" s="11">
        <v>10</v>
      </c>
      <c r="E98" s="12">
        <v>1101</v>
      </c>
      <c r="F98" s="13">
        <v>14</v>
      </c>
      <c r="G98" s="14">
        <f t="shared" si="5"/>
        <v>154.14000000000001</v>
      </c>
      <c r="H98" s="15" t="str">
        <f t="shared" si="6"/>
        <v xml:space="preserve"> </v>
      </c>
    </row>
    <row r="99" spans="3:8" x14ac:dyDescent="0.3">
      <c r="C99" s="10">
        <v>5</v>
      </c>
      <c r="D99" s="11">
        <v>10</v>
      </c>
      <c r="E99" s="12">
        <v>829</v>
      </c>
      <c r="F99" s="13">
        <v>7</v>
      </c>
      <c r="G99" s="14">
        <f t="shared" si="5"/>
        <v>58.03</v>
      </c>
      <c r="H99" s="15" t="str">
        <f t="shared" si="6"/>
        <v xml:space="preserve"> </v>
      </c>
    </row>
    <row r="100" spans="3:8" x14ac:dyDescent="0.3">
      <c r="C100" s="10">
        <v>6</v>
      </c>
      <c r="D100" s="11">
        <v>10</v>
      </c>
      <c r="E100" s="12">
        <v>729</v>
      </c>
      <c r="F100" s="13">
        <v>7</v>
      </c>
      <c r="G100" s="14">
        <f t="shared" si="5"/>
        <v>51.03</v>
      </c>
      <c r="H100" s="15" t="str">
        <f t="shared" si="6"/>
        <v xml:space="preserve"> </v>
      </c>
    </row>
    <row r="101" spans="3:8" x14ac:dyDescent="0.3">
      <c r="C101" s="10">
        <v>7</v>
      </c>
      <c r="D101" s="11">
        <v>10</v>
      </c>
      <c r="E101" s="12">
        <v>1005</v>
      </c>
      <c r="F101" s="13">
        <v>14</v>
      </c>
      <c r="G101" s="14">
        <f t="shared" si="5"/>
        <v>140.70000000000002</v>
      </c>
      <c r="H101" s="15" t="str">
        <f t="shared" si="6"/>
        <v xml:space="preserve"> </v>
      </c>
    </row>
    <row r="102" spans="3:8" x14ac:dyDescent="0.3">
      <c r="C102" s="10">
        <v>8</v>
      </c>
      <c r="D102" s="11">
        <v>10</v>
      </c>
      <c r="E102" s="12">
        <v>905</v>
      </c>
      <c r="F102" s="13">
        <v>14</v>
      </c>
      <c r="G102" s="14">
        <f t="shared" si="5"/>
        <v>126.7</v>
      </c>
      <c r="H102" s="15" t="str">
        <f t="shared" si="6"/>
        <v xml:space="preserve"> </v>
      </c>
    </row>
    <row r="103" spans="3:8" x14ac:dyDescent="0.3">
      <c r="C103" s="10">
        <v>9</v>
      </c>
      <c r="D103" s="11">
        <v>10</v>
      </c>
      <c r="E103" s="12">
        <v>536</v>
      </c>
      <c r="F103" s="13">
        <v>7</v>
      </c>
      <c r="G103" s="14">
        <f t="shared" si="5"/>
        <v>37.520000000000003</v>
      </c>
      <c r="H103" s="15" t="str">
        <f t="shared" si="6"/>
        <v xml:space="preserve"> </v>
      </c>
    </row>
    <row r="104" spans="3:8" x14ac:dyDescent="0.3">
      <c r="C104" s="10">
        <v>10</v>
      </c>
      <c r="D104" s="11">
        <v>10</v>
      </c>
      <c r="E104" s="12">
        <v>636</v>
      </c>
      <c r="F104" s="13">
        <v>7</v>
      </c>
      <c r="G104" s="14">
        <f t="shared" si="5"/>
        <v>44.52</v>
      </c>
      <c r="H104" s="15" t="str">
        <f t="shared" si="6"/>
        <v xml:space="preserve"> </v>
      </c>
    </row>
    <row r="105" spans="3:8" x14ac:dyDescent="0.3">
      <c r="C105" s="10">
        <v>11</v>
      </c>
      <c r="D105" s="11">
        <v>10</v>
      </c>
      <c r="E105" s="12">
        <v>650</v>
      </c>
      <c r="F105" s="13">
        <v>14</v>
      </c>
      <c r="G105" s="14">
        <f t="shared" si="5"/>
        <v>91</v>
      </c>
      <c r="H105" s="15" t="str">
        <f t="shared" si="6"/>
        <v xml:space="preserve"> </v>
      </c>
    </row>
    <row r="106" spans="3:8" x14ac:dyDescent="0.3">
      <c r="C106" s="10">
        <v>12</v>
      </c>
      <c r="D106" s="11">
        <v>10</v>
      </c>
      <c r="E106" s="12">
        <v>750</v>
      </c>
      <c r="F106" s="13">
        <v>14</v>
      </c>
      <c r="G106" s="14">
        <f t="shared" si="5"/>
        <v>105</v>
      </c>
      <c r="H106" s="15" t="str">
        <f t="shared" si="6"/>
        <v xml:space="preserve"> </v>
      </c>
    </row>
    <row r="107" spans="3:8" x14ac:dyDescent="0.3">
      <c r="C107" s="10">
        <v>13</v>
      </c>
      <c r="D107" s="11">
        <v>10</v>
      </c>
      <c r="E107" s="12">
        <v>1100</v>
      </c>
      <c r="F107" s="13">
        <v>21</v>
      </c>
      <c r="G107" s="14">
        <f t="shared" si="5"/>
        <v>231</v>
      </c>
      <c r="H107" s="15" t="str">
        <f t="shared" si="6"/>
        <v xml:space="preserve"> </v>
      </c>
    </row>
    <row r="108" spans="3:8" x14ac:dyDescent="0.3">
      <c r="C108" s="10">
        <v>14</v>
      </c>
      <c r="D108" s="11">
        <v>10</v>
      </c>
      <c r="E108" s="12">
        <v>1200</v>
      </c>
      <c r="F108" s="13">
        <v>21</v>
      </c>
      <c r="G108" s="14">
        <f t="shared" si="5"/>
        <v>252</v>
      </c>
      <c r="H108" s="15" t="str">
        <f t="shared" si="6"/>
        <v xml:space="preserve"> </v>
      </c>
    </row>
    <row r="109" spans="3:8" x14ac:dyDescent="0.3">
      <c r="C109" s="10">
        <v>15</v>
      </c>
      <c r="D109" s="11">
        <v>10</v>
      </c>
      <c r="E109" s="12">
        <v>708</v>
      </c>
      <c r="F109" s="13">
        <v>2</v>
      </c>
      <c r="G109" s="14">
        <f t="shared" si="5"/>
        <v>14.16</v>
      </c>
      <c r="H109" s="15" t="str">
        <f t="shared" si="6"/>
        <v xml:space="preserve"> </v>
      </c>
    </row>
    <row r="110" spans="3:8" x14ac:dyDescent="0.3">
      <c r="C110" s="10">
        <v>16</v>
      </c>
      <c r="D110" s="11">
        <v>10</v>
      </c>
      <c r="E110" s="12">
        <v>818</v>
      </c>
      <c r="F110" s="13">
        <v>5</v>
      </c>
      <c r="G110" s="14">
        <f t="shared" si="5"/>
        <v>40.9</v>
      </c>
      <c r="H110" s="15" t="str">
        <f t="shared" si="6"/>
        <v xml:space="preserve"> </v>
      </c>
    </row>
    <row r="111" spans="3:8" x14ac:dyDescent="0.3">
      <c r="C111" s="10">
        <v>17</v>
      </c>
      <c r="D111" s="11">
        <v>10</v>
      </c>
      <c r="E111" s="12">
        <v>918</v>
      </c>
      <c r="F111" s="13">
        <v>5</v>
      </c>
      <c r="G111" s="14">
        <f t="shared" si="5"/>
        <v>45.9</v>
      </c>
      <c r="H111" s="15" t="str">
        <f t="shared" si="6"/>
        <v xml:space="preserve"> </v>
      </c>
    </row>
    <row r="112" spans="3:8" x14ac:dyDescent="0.3">
      <c r="C112" s="10">
        <v>18</v>
      </c>
      <c r="D112" s="11">
        <v>10</v>
      </c>
      <c r="E112" s="12">
        <v>642</v>
      </c>
      <c r="F112" s="13">
        <v>25</v>
      </c>
      <c r="G112" s="14">
        <f t="shared" si="5"/>
        <v>160.5</v>
      </c>
      <c r="H112" s="15" t="str">
        <f t="shared" si="6"/>
        <v xml:space="preserve"> </v>
      </c>
    </row>
    <row r="113" spans="3:8" x14ac:dyDescent="0.3">
      <c r="C113" s="10">
        <v>19</v>
      </c>
      <c r="D113" s="11">
        <v>10</v>
      </c>
      <c r="E113" s="12">
        <v>642</v>
      </c>
      <c r="F113" s="13">
        <v>25</v>
      </c>
      <c r="G113" s="14">
        <f t="shared" si="5"/>
        <v>160.5</v>
      </c>
      <c r="H113" s="15" t="str">
        <f t="shared" si="6"/>
        <v xml:space="preserve"> </v>
      </c>
    </row>
    <row r="114" spans="3:8" x14ac:dyDescent="0.3">
      <c r="C114" s="10">
        <v>20</v>
      </c>
      <c r="D114" s="11">
        <v>10</v>
      </c>
      <c r="E114" s="12">
        <v>597</v>
      </c>
      <c r="F114" s="13">
        <v>14</v>
      </c>
      <c r="G114" s="14">
        <f t="shared" si="5"/>
        <v>83.58</v>
      </c>
      <c r="H114" s="15" t="str">
        <f t="shared" si="6"/>
        <v xml:space="preserve"> </v>
      </c>
    </row>
    <row r="115" spans="3:8" x14ac:dyDescent="0.3">
      <c r="C115" s="10">
        <v>21</v>
      </c>
      <c r="D115" s="11">
        <v>10</v>
      </c>
      <c r="E115" s="12">
        <v>938</v>
      </c>
      <c r="F115" s="13">
        <v>14</v>
      </c>
      <c r="G115" s="14">
        <f t="shared" si="5"/>
        <v>131.32</v>
      </c>
      <c r="H115" s="15" t="str">
        <f t="shared" si="6"/>
        <v xml:space="preserve"> </v>
      </c>
    </row>
    <row r="116" spans="3:8" x14ac:dyDescent="0.3">
      <c r="C116" s="25">
        <v>22</v>
      </c>
      <c r="D116" s="26">
        <v>10</v>
      </c>
      <c r="E116" s="27">
        <v>955</v>
      </c>
      <c r="F116" s="28">
        <v>2</v>
      </c>
      <c r="G116" s="14">
        <f t="shared" si="5"/>
        <v>19.100000000000001</v>
      </c>
      <c r="H116" s="15" t="str">
        <f t="shared" si="6"/>
        <v xml:space="preserve"> </v>
      </c>
    </row>
    <row r="117" spans="3:8" x14ac:dyDescent="0.3">
      <c r="C117" s="25">
        <v>23</v>
      </c>
      <c r="D117" s="26">
        <v>10</v>
      </c>
      <c r="E117" s="27">
        <v>662</v>
      </c>
      <c r="F117" s="28">
        <v>25</v>
      </c>
      <c r="G117" s="14">
        <f t="shared" si="5"/>
        <v>165.5</v>
      </c>
      <c r="H117" s="15" t="str">
        <f t="shared" si="6"/>
        <v xml:space="preserve"> </v>
      </c>
    </row>
    <row r="118" spans="3:8" x14ac:dyDescent="0.3">
      <c r="C118" s="25">
        <v>24</v>
      </c>
      <c r="D118" s="26">
        <v>10</v>
      </c>
      <c r="E118" s="27">
        <v>562</v>
      </c>
      <c r="F118" s="28">
        <v>25</v>
      </c>
      <c r="G118" s="14">
        <f t="shared" si="5"/>
        <v>140.5</v>
      </c>
      <c r="H118" s="15" t="str">
        <f t="shared" si="6"/>
        <v xml:space="preserve"> </v>
      </c>
    </row>
    <row r="119" spans="3:8" x14ac:dyDescent="0.3">
      <c r="C119" s="25">
        <v>25</v>
      </c>
      <c r="D119" s="26">
        <v>12</v>
      </c>
      <c r="E119" s="27">
        <v>180</v>
      </c>
      <c r="F119" s="28">
        <v>4</v>
      </c>
      <c r="G119" s="14" t="str">
        <f t="shared" si="5"/>
        <v xml:space="preserve"> </v>
      </c>
      <c r="H119" s="15">
        <f t="shared" si="6"/>
        <v>7.2</v>
      </c>
    </row>
    <row r="120" spans="3:8" x14ac:dyDescent="0.3">
      <c r="C120" s="25">
        <v>26</v>
      </c>
      <c r="D120" s="26">
        <v>12</v>
      </c>
      <c r="E120" s="27">
        <v>113</v>
      </c>
      <c r="F120" s="28">
        <v>4</v>
      </c>
      <c r="G120" s="14" t="str">
        <f t="shared" si="5"/>
        <v xml:space="preserve"> </v>
      </c>
      <c r="H120" s="15">
        <f t="shared" si="6"/>
        <v>4.5200000000000005</v>
      </c>
    </row>
    <row r="121" spans="3:8" x14ac:dyDescent="0.3">
      <c r="C121" s="25">
        <v>27</v>
      </c>
      <c r="D121" s="26">
        <v>12</v>
      </c>
      <c r="E121" s="27">
        <v>105</v>
      </c>
      <c r="F121" s="28">
        <v>8</v>
      </c>
      <c r="G121" s="14" t="str">
        <f t="shared" si="5"/>
        <v xml:space="preserve"> </v>
      </c>
      <c r="H121" s="15">
        <f t="shared" si="6"/>
        <v>8.4</v>
      </c>
    </row>
    <row r="122" spans="3:8" x14ac:dyDescent="0.3">
      <c r="C122" s="25">
        <v>28</v>
      </c>
      <c r="D122" s="26">
        <v>12</v>
      </c>
      <c r="E122" s="27">
        <v>168</v>
      </c>
      <c r="F122" s="28">
        <v>8</v>
      </c>
      <c r="G122" s="14" t="str">
        <f t="shared" si="5"/>
        <v xml:space="preserve"> </v>
      </c>
      <c r="H122" s="15">
        <f t="shared" si="6"/>
        <v>13.44</v>
      </c>
    </row>
    <row r="123" spans="3:8" x14ac:dyDescent="0.3">
      <c r="C123" s="25">
        <v>29</v>
      </c>
      <c r="D123" s="26">
        <v>12</v>
      </c>
      <c r="E123" s="27">
        <v>128</v>
      </c>
      <c r="F123" s="28">
        <v>8</v>
      </c>
      <c r="G123" s="14" t="str">
        <f t="shared" si="5"/>
        <v xml:space="preserve"> </v>
      </c>
      <c r="H123" s="15">
        <f t="shared" si="6"/>
        <v>10.24</v>
      </c>
    </row>
    <row r="124" spans="3:8" x14ac:dyDescent="0.3">
      <c r="C124" s="25">
        <v>30</v>
      </c>
      <c r="D124" s="26">
        <v>12</v>
      </c>
      <c r="E124" s="27">
        <v>160</v>
      </c>
      <c r="F124" s="28">
        <v>16</v>
      </c>
      <c r="G124" s="14" t="str">
        <f t="shared" si="5"/>
        <v xml:space="preserve"> </v>
      </c>
      <c r="H124" s="15">
        <f t="shared" si="6"/>
        <v>25.6</v>
      </c>
    </row>
    <row r="125" spans="3:8" x14ac:dyDescent="0.3">
      <c r="C125" s="25">
        <v>31</v>
      </c>
      <c r="D125" s="26">
        <v>12</v>
      </c>
      <c r="E125" s="27">
        <v>255</v>
      </c>
      <c r="F125" s="28">
        <v>4</v>
      </c>
      <c r="G125" s="14" t="str">
        <f t="shared" si="5"/>
        <v xml:space="preserve"> </v>
      </c>
      <c r="H125" s="15">
        <f t="shared" si="6"/>
        <v>10.200000000000001</v>
      </c>
    </row>
    <row r="126" spans="3:8" x14ac:dyDescent="0.3">
      <c r="C126" s="25">
        <v>32</v>
      </c>
      <c r="D126" s="26">
        <v>12</v>
      </c>
      <c r="E126" s="27">
        <v>110</v>
      </c>
      <c r="F126" s="28">
        <v>8</v>
      </c>
      <c r="G126" s="14" t="str">
        <f t="shared" si="5"/>
        <v xml:space="preserve"> </v>
      </c>
      <c r="H126" s="15">
        <f t="shared" si="6"/>
        <v>8.8000000000000007</v>
      </c>
    </row>
    <row r="127" spans="3:8" ht="15" thickBot="1" x14ac:dyDescent="0.35">
      <c r="C127" s="16">
        <v>33</v>
      </c>
      <c r="D127" s="17">
        <v>12</v>
      </c>
      <c r="E127" s="18">
        <v>350</v>
      </c>
      <c r="F127" s="19">
        <v>4</v>
      </c>
      <c r="G127" s="20" t="str">
        <f t="shared" si="5"/>
        <v xml:space="preserve"> </v>
      </c>
      <c r="H127" s="101">
        <f t="shared" si="6"/>
        <v>14</v>
      </c>
    </row>
    <row r="128" spans="3:8" x14ac:dyDescent="0.3">
      <c r="C128" s="217" t="s">
        <v>8</v>
      </c>
      <c r="D128" s="218"/>
      <c r="E128" s="218"/>
      <c r="F128" s="219"/>
      <c r="G128" s="21">
        <f>SUM(G95:G127)</f>
        <v>2769.08</v>
      </c>
      <c r="H128" s="22">
        <f>SUM(H95:H127)</f>
        <v>102.4</v>
      </c>
    </row>
    <row r="129" spans="3:8" x14ac:dyDescent="0.3">
      <c r="C129" s="173" t="s">
        <v>9</v>
      </c>
      <c r="D129" s="174"/>
      <c r="E129" s="174"/>
      <c r="F129" s="203"/>
      <c r="G129" s="11">
        <v>0.61699999999999999</v>
      </c>
      <c r="H129" s="13">
        <v>0.88800000000000001</v>
      </c>
    </row>
    <row r="130" spans="3:8" x14ac:dyDescent="0.3">
      <c r="C130" s="173" t="s">
        <v>10</v>
      </c>
      <c r="D130" s="174"/>
      <c r="E130" s="174"/>
      <c r="F130" s="203"/>
      <c r="G130" s="23">
        <f>G129*G128</f>
        <v>1708.5223599999999</v>
      </c>
      <c r="H130" s="24">
        <f>H129*H128</f>
        <v>90.931200000000004</v>
      </c>
    </row>
    <row r="131" spans="3:8" x14ac:dyDescent="0.3">
      <c r="C131" s="173" t="s">
        <v>11</v>
      </c>
      <c r="D131" s="174"/>
      <c r="E131" s="174"/>
      <c r="F131" s="203"/>
      <c r="G131" s="175">
        <f>G130+H130</f>
        <v>1799.4535599999999</v>
      </c>
      <c r="H131" s="177"/>
    </row>
    <row r="132" spans="3:8" ht="15" thickBot="1" x14ac:dyDescent="0.35">
      <c r="C132" s="178" t="s">
        <v>12</v>
      </c>
      <c r="D132" s="179"/>
      <c r="E132" s="179"/>
      <c r="F132" s="204"/>
      <c r="G132" s="180">
        <f>G131</f>
        <v>1799.4535599999999</v>
      </c>
      <c r="H132" s="182"/>
    </row>
    <row r="133" spans="3:8" ht="15" thickBot="1" x14ac:dyDescent="0.35">
      <c r="C133" s="209" t="s">
        <v>21</v>
      </c>
      <c r="D133" s="210"/>
      <c r="E133" s="210"/>
      <c r="F133" s="214"/>
      <c r="G133" s="215">
        <f>G132*3</f>
        <v>5398.3606799999998</v>
      </c>
      <c r="H133" s="216"/>
    </row>
    <row r="136" spans="3:8" ht="15" thickBot="1" x14ac:dyDescent="0.35"/>
    <row r="137" spans="3:8" ht="15" thickBot="1" x14ac:dyDescent="0.35">
      <c r="C137" s="220" t="s">
        <v>20</v>
      </c>
      <c r="D137" s="221"/>
      <c r="E137" s="221"/>
      <c r="F137" s="221"/>
      <c r="G137" s="221"/>
      <c r="H137" s="222"/>
    </row>
    <row r="138" spans="3:8" ht="15" thickBot="1" x14ac:dyDescent="0.35">
      <c r="C138" s="190" t="s">
        <v>0</v>
      </c>
      <c r="D138" s="192" t="s">
        <v>1</v>
      </c>
      <c r="E138" s="194" t="s">
        <v>2</v>
      </c>
      <c r="F138" s="196" t="s">
        <v>3</v>
      </c>
      <c r="G138" s="197" t="s">
        <v>4</v>
      </c>
      <c r="H138" s="199"/>
    </row>
    <row r="139" spans="3:8" ht="15" thickBot="1" x14ac:dyDescent="0.35">
      <c r="C139" s="190"/>
      <c r="D139" s="192"/>
      <c r="E139" s="194"/>
      <c r="F139" s="196"/>
      <c r="G139" s="1" t="s">
        <v>5</v>
      </c>
      <c r="H139" s="1" t="s">
        <v>5</v>
      </c>
    </row>
    <row r="140" spans="3:8" ht="15" thickBot="1" x14ac:dyDescent="0.35">
      <c r="C140" s="190"/>
      <c r="D140" s="192"/>
      <c r="E140" s="194"/>
      <c r="F140" s="196"/>
      <c r="G140" s="2" t="s">
        <v>19</v>
      </c>
      <c r="H140" s="3" t="s">
        <v>7</v>
      </c>
    </row>
    <row r="141" spans="3:8" x14ac:dyDescent="0.3">
      <c r="C141" s="43">
        <v>1</v>
      </c>
      <c r="D141" s="5">
        <v>8</v>
      </c>
      <c r="E141" s="6">
        <v>121</v>
      </c>
      <c r="F141" s="7">
        <v>222</v>
      </c>
      <c r="G141" s="46">
        <f>IF(D141=8,F141*E141*0.01," ")</f>
        <v>268.62</v>
      </c>
      <c r="H141" s="9" t="str">
        <f>IF(D141=12,F141*E141*0.01," ")</f>
        <v xml:space="preserve"> </v>
      </c>
    </row>
    <row r="142" spans="3:8" x14ac:dyDescent="0.3">
      <c r="C142" s="44">
        <v>2</v>
      </c>
      <c r="D142" s="11">
        <v>12</v>
      </c>
      <c r="E142" s="12">
        <v>349</v>
      </c>
      <c r="F142" s="13">
        <v>41</v>
      </c>
      <c r="G142" s="47" t="str">
        <f t="shared" ref="G142:G153" si="7">IF(D142=8,F142*E142*0.01," ")</f>
        <v xml:space="preserve"> </v>
      </c>
      <c r="H142" s="15">
        <f t="shared" ref="H142:H153" si="8">IF(D142=12,F142*E142*0.01," ")</f>
        <v>143.09</v>
      </c>
    </row>
    <row r="143" spans="3:8" x14ac:dyDescent="0.3">
      <c r="C143" s="44">
        <v>3</v>
      </c>
      <c r="D143" s="11">
        <v>12</v>
      </c>
      <c r="E143" s="12">
        <v>349</v>
      </c>
      <c r="F143" s="13">
        <v>52</v>
      </c>
      <c r="G143" s="47" t="str">
        <f t="shared" si="7"/>
        <v xml:space="preserve"> </v>
      </c>
      <c r="H143" s="15">
        <f t="shared" si="8"/>
        <v>181.48</v>
      </c>
    </row>
    <row r="144" spans="3:8" x14ac:dyDescent="0.3">
      <c r="C144" s="44">
        <v>4</v>
      </c>
      <c r="D144" s="11">
        <v>12</v>
      </c>
      <c r="E144" s="12">
        <v>349</v>
      </c>
      <c r="F144" s="13">
        <v>55</v>
      </c>
      <c r="G144" s="47" t="str">
        <f t="shared" si="7"/>
        <v xml:space="preserve"> </v>
      </c>
      <c r="H144" s="15">
        <f t="shared" si="8"/>
        <v>191.95000000000002</v>
      </c>
    </row>
    <row r="145" spans="3:8" x14ac:dyDescent="0.3">
      <c r="C145" s="44">
        <v>5</v>
      </c>
      <c r="D145" s="11">
        <v>12</v>
      </c>
      <c r="E145" s="12">
        <v>349</v>
      </c>
      <c r="F145" s="13">
        <v>60</v>
      </c>
      <c r="G145" s="47" t="str">
        <f t="shared" si="7"/>
        <v xml:space="preserve"> </v>
      </c>
      <c r="H145" s="15">
        <f t="shared" si="8"/>
        <v>209.4</v>
      </c>
    </row>
    <row r="146" spans="3:8" x14ac:dyDescent="0.3">
      <c r="C146" s="44">
        <v>6</v>
      </c>
      <c r="D146" s="11">
        <v>12</v>
      </c>
      <c r="E146" s="12">
        <v>349</v>
      </c>
      <c r="F146" s="13">
        <v>67</v>
      </c>
      <c r="G146" s="47" t="str">
        <f t="shared" si="7"/>
        <v xml:space="preserve"> </v>
      </c>
      <c r="H146" s="15">
        <f t="shared" si="8"/>
        <v>233.83</v>
      </c>
    </row>
    <row r="147" spans="3:8" x14ac:dyDescent="0.3">
      <c r="C147" s="44">
        <v>7</v>
      </c>
      <c r="D147" s="11">
        <v>12</v>
      </c>
      <c r="E147" s="12">
        <v>255</v>
      </c>
      <c r="F147" s="13">
        <v>4</v>
      </c>
      <c r="G147" s="47" t="str">
        <f t="shared" si="7"/>
        <v xml:space="preserve"> </v>
      </c>
      <c r="H147" s="15">
        <f t="shared" si="8"/>
        <v>10.200000000000001</v>
      </c>
    </row>
    <row r="148" spans="3:8" x14ac:dyDescent="0.3">
      <c r="C148" s="45">
        <v>8</v>
      </c>
      <c r="D148" s="11">
        <v>12</v>
      </c>
      <c r="E148" s="12">
        <v>349</v>
      </c>
      <c r="F148" s="13">
        <v>69</v>
      </c>
      <c r="G148" s="48" t="str">
        <f t="shared" si="7"/>
        <v xml:space="preserve"> </v>
      </c>
      <c r="H148" s="41">
        <f t="shared" si="8"/>
        <v>240.81</v>
      </c>
    </row>
    <row r="149" spans="3:8" x14ac:dyDescent="0.3">
      <c r="C149" s="45">
        <v>9</v>
      </c>
      <c r="D149" s="11">
        <v>12</v>
      </c>
      <c r="E149" s="12">
        <v>349</v>
      </c>
      <c r="F149" s="13">
        <v>56</v>
      </c>
      <c r="G149" s="48" t="str">
        <f t="shared" si="7"/>
        <v xml:space="preserve"> </v>
      </c>
      <c r="H149" s="41">
        <f t="shared" si="8"/>
        <v>195.44</v>
      </c>
    </row>
    <row r="150" spans="3:8" x14ac:dyDescent="0.3">
      <c r="C150" s="45">
        <v>10</v>
      </c>
      <c r="D150" s="11">
        <v>12</v>
      </c>
      <c r="E150" s="12">
        <v>349</v>
      </c>
      <c r="F150" s="13">
        <v>49</v>
      </c>
      <c r="G150" s="48" t="str">
        <f t="shared" si="7"/>
        <v xml:space="preserve"> </v>
      </c>
      <c r="H150" s="41">
        <f t="shared" si="8"/>
        <v>171.01</v>
      </c>
    </row>
    <row r="151" spans="3:8" x14ac:dyDescent="0.3">
      <c r="C151" s="45">
        <v>11</v>
      </c>
      <c r="D151" s="11">
        <v>12</v>
      </c>
      <c r="E151" s="12">
        <v>349</v>
      </c>
      <c r="F151" s="13">
        <v>47</v>
      </c>
      <c r="G151" s="48" t="str">
        <f t="shared" si="7"/>
        <v xml:space="preserve"> </v>
      </c>
      <c r="H151" s="41">
        <f t="shared" si="8"/>
        <v>164.03</v>
      </c>
    </row>
    <row r="152" spans="3:8" x14ac:dyDescent="0.3">
      <c r="C152" s="45">
        <v>12</v>
      </c>
      <c r="D152" s="11">
        <v>12</v>
      </c>
      <c r="E152" s="12">
        <v>349</v>
      </c>
      <c r="F152" s="13">
        <v>103</v>
      </c>
      <c r="G152" s="48" t="str">
        <f t="shared" si="7"/>
        <v xml:space="preserve"> </v>
      </c>
      <c r="H152" s="41">
        <f t="shared" si="8"/>
        <v>359.47</v>
      </c>
    </row>
    <row r="153" spans="3:8" ht="15" thickBot="1" x14ac:dyDescent="0.35">
      <c r="C153" s="45">
        <v>13</v>
      </c>
      <c r="D153" s="11">
        <v>12</v>
      </c>
      <c r="E153" s="12">
        <v>349</v>
      </c>
      <c r="F153" s="13">
        <v>95</v>
      </c>
      <c r="G153" s="48" t="str">
        <f t="shared" si="7"/>
        <v xml:space="preserve"> </v>
      </c>
      <c r="H153" s="41">
        <f t="shared" si="8"/>
        <v>331.55</v>
      </c>
    </row>
    <row r="154" spans="3:8" x14ac:dyDescent="0.3">
      <c r="C154" s="200" t="s">
        <v>8</v>
      </c>
      <c r="D154" s="218"/>
      <c r="E154" s="218"/>
      <c r="F154" s="219"/>
      <c r="G154" s="38">
        <f>SUM(G141:G153)</f>
        <v>268.62</v>
      </c>
      <c r="H154" s="42">
        <f>SUM(H141:H153)</f>
        <v>2432.2600000000002</v>
      </c>
    </row>
    <row r="155" spans="3:8" x14ac:dyDescent="0.3">
      <c r="C155" s="173" t="s">
        <v>9</v>
      </c>
      <c r="D155" s="174"/>
      <c r="E155" s="174"/>
      <c r="F155" s="203"/>
      <c r="G155" s="11">
        <v>0.39500000000000002</v>
      </c>
      <c r="H155" s="13">
        <v>0.88800000000000001</v>
      </c>
    </row>
    <row r="156" spans="3:8" x14ac:dyDescent="0.3">
      <c r="C156" s="173" t="s">
        <v>10</v>
      </c>
      <c r="D156" s="174"/>
      <c r="E156" s="174"/>
      <c r="F156" s="203"/>
      <c r="G156" s="23">
        <f>G155*G154</f>
        <v>106.1049</v>
      </c>
      <c r="H156" s="24">
        <f>H155*H154</f>
        <v>2159.8468800000001</v>
      </c>
    </row>
    <row r="157" spans="3:8" x14ac:dyDescent="0.3">
      <c r="C157" s="173" t="s">
        <v>11</v>
      </c>
      <c r="D157" s="174"/>
      <c r="E157" s="174"/>
      <c r="F157" s="203"/>
      <c r="G157" s="175">
        <f>G156+H156</f>
        <v>2265.9517799999999</v>
      </c>
      <c r="H157" s="177"/>
    </row>
    <row r="158" spans="3:8" ht="15" thickBot="1" x14ac:dyDescent="0.35">
      <c r="C158" s="178" t="s">
        <v>12</v>
      </c>
      <c r="D158" s="179"/>
      <c r="E158" s="179"/>
      <c r="F158" s="204"/>
      <c r="G158" s="180">
        <f>G157</f>
        <v>2265.9517799999999</v>
      </c>
      <c r="H158" s="182"/>
    </row>
    <row r="159" spans="3:8" ht="15" thickBot="1" x14ac:dyDescent="0.35">
      <c r="C159" s="209" t="s">
        <v>21</v>
      </c>
      <c r="D159" s="210"/>
      <c r="E159" s="210"/>
      <c r="F159" s="214"/>
      <c r="G159" s="215">
        <f>G158*3</f>
        <v>6797.8553400000001</v>
      </c>
      <c r="H159" s="216"/>
    </row>
    <row r="161" spans="3:8" ht="15" thickBot="1" x14ac:dyDescent="0.35"/>
    <row r="162" spans="3:8" ht="15" thickBot="1" x14ac:dyDescent="0.35">
      <c r="C162" s="220" t="s">
        <v>22</v>
      </c>
      <c r="D162" s="221"/>
      <c r="E162" s="221"/>
      <c r="F162" s="221"/>
      <c r="G162" s="221"/>
      <c r="H162" s="222"/>
    </row>
    <row r="163" spans="3:8" ht="15" thickBot="1" x14ac:dyDescent="0.35">
      <c r="C163" s="190" t="s">
        <v>0</v>
      </c>
      <c r="D163" s="192" t="s">
        <v>1</v>
      </c>
      <c r="E163" s="194" t="s">
        <v>2</v>
      </c>
      <c r="F163" s="196" t="s">
        <v>3</v>
      </c>
      <c r="G163" s="197" t="s">
        <v>4</v>
      </c>
      <c r="H163" s="199"/>
    </row>
    <row r="164" spans="3:8" ht="15" thickBot="1" x14ac:dyDescent="0.35">
      <c r="C164" s="190"/>
      <c r="D164" s="192"/>
      <c r="E164" s="194"/>
      <c r="F164" s="196"/>
      <c r="G164" s="1" t="s">
        <v>5</v>
      </c>
      <c r="H164" s="1" t="s">
        <v>5</v>
      </c>
    </row>
    <row r="165" spans="3:8" ht="15" thickBot="1" x14ac:dyDescent="0.35">
      <c r="C165" s="190"/>
      <c r="D165" s="192"/>
      <c r="E165" s="194"/>
      <c r="F165" s="196"/>
      <c r="G165" s="2" t="s">
        <v>19</v>
      </c>
      <c r="H165" s="3" t="s">
        <v>7</v>
      </c>
    </row>
    <row r="166" spans="3:8" x14ac:dyDescent="0.3">
      <c r="C166" s="43">
        <v>1</v>
      </c>
      <c r="D166" s="5">
        <v>8</v>
      </c>
      <c r="E166" s="6">
        <v>121</v>
      </c>
      <c r="F166" s="7">
        <v>222</v>
      </c>
      <c r="G166" s="46">
        <f>IF(D166=8,F166*E166*0.01," ")</f>
        <v>268.62</v>
      </c>
      <c r="H166" s="9" t="str">
        <f>IF(D166=12,F166*E166*0.01," ")</f>
        <v xml:space="preserve"> </v>
      </c>
    </row>
    <row r="167" spans="3:8" x14ac:dyDescent="0.3">
      <c r="C167" s="44">
        <v>2</v>
      </c>
      <c r="D167" s="11">
        <v>12</v>
      </c>
      <c r="E167" s="12">
        <v>349</v>
      </c>
      <c r="F167" s="13">
        <v>67</v>
      </c>
      <c r="G167" s="47" t="str">
        <f t="shared" ref="G167:G177" si="9">IF(D167=8,F167*E167*0.01," ")</f>
        <v xml:space="preserve"> </v>
      </c>
      <c r="H167" s="15">
        <f t="shared" ref="H167:H177" si="10">IF(D167=12,F167*E167*0.01," ")</f>
        <v>233.83</v>
      </c>
    </row>
    <row r="168" spans="3:8" x14ac:dyDescent="0.3">
      <c r="C168" s="44">
        <v>3</v>
      </c>
      <c r="D168" s="11">
        <v>12</v>
      </c>
      <c r="E168" s="12">
        <v>349</v>
      </c>
      <c r="F168" s="13">
        <v>69</v>
      </c>
      <c r="G168" s="47" t="str">
        <f t="shared" si="9"/>
        <v xml:space="preserve"> </v>
      </c>
      <c r="H168" s="15">
        <f t="shared" si="10"/>
        <v>240.81</v>
      </c>
    </row>
    <row r="169" spans="3:8" x14ac:dyDescent="0.3">
      <c r="C169" s="44">
        <v>4</v>
      </c>
      <c r="D169" s="11">
        <v>12</v>
      </c>
      <c r="E169" s="12">
        <v>196</v>
      </c>
      <c r="F169" s="13">
        <v>4</v>
      </c>
      <c r="G169" s="47" t="str">
        <f t="shared" si="9"/>
        <v xml:space="preserve"> </v>
      </c>
      <c r="H169" s="15">
        <f t="shared" si="10"/>
        <v>7.84</v>
      </c>
    </row>
    <row r="170" spans="3:8" x14ac:dyDescent="0.3">
      <c r="C170" s="44">
        <v>5</v>
      </c>
      <c r="D170" s="11">
        <v>12</v>
      </c>
      <c r="E170" s="12">
        <v>349</v>
      </c>
      <c r="F170" s="13">
        <v>35</v>
      </c>
      <c r="G170" s="47" t="str">
        <f t="shared" si="9"/>
        <v xml:space="preserve"> </v>
      </c>
      <c r="H170" s="15">
        <f t="shared" si="10"/>
        <v>122.15</v>
      </c>
    </row>
    <row r="171" spans="3:8" x14ac:dyDescent="0.3">
      <c r="C171" s="44">
        <v>6</v>
      </c>
      <c r="D171" s="11">
        <v>12</v>
      </c>
      <c r="E171" s="12">
        <v>349</v>
      </c>
      <c r="F171" s="13">
        <v>84</v>
      </c>
      <c r="G171" s="47" t="str">
        <f t="shared" si="9"/>
        <v xml:space="preserve"> </v>
      </c>
      <c r="H171" s="15">
        <f t="shared" si="10"/>
        <v>293.16000000000003</v>
      </c>
    </row>
    <row r="172" spans="3:8" x14ac:dyDescent="0.3">
      <c r="C172" s="44">
        <v>7</v>
      </c>
      <c r="D172" s="11">
        <v>12</v>
      </c>
      <c r="E172" s="12">
        <v>349</v>
      </c>
      <c r="F172" s="13">
        <v>86</v>
      </c>
      <c r="G172" s="47" t="str">
        <f t="shared" si="9"/>
        <v xml:space="preserve"> </v>
      </c>
      <c r="H172" s="15">
        <f t="shared" si="10"/>
        <v>300.14</v>
      </c>
    </row>
    <row r="173" spans="3:8" x14ac:dyDescent="0.3">
      <c r="C173" s="45">
        <v>8</v>
      </c>
      <c r="D173" s="11">
        <v>12</v>
      </c>
      <c r="E173" s="12">
        <v>349</v>
      </c>
      <c r="F173" s="13">
        <v>47</v>
      </c>
      <c r="G173" s="48" t="str">
        <f t="shared" si="9"/>
        <v xml:space="preserve"> </v>
      </c>
      <c r="H173" s="41">
        <f t="shared" si="10"/>
        <v>164.03</v>
      </c>
    </row>
    <row r="174" spans="3:8" x14ac:dyDescent="0.3">
      <c r="C174" s="45">
        <v>9</v>
      </c>
      <c r="D174" s="11">
        <v>12</v>
      </c>
      <c r="E174" s="12">
        <v>349</v>
      </c>
      <c r="F174" s="13">
        <v>47</v>
      </c>
      <c r="G174" s="48" t="str">
        <f t="shared" si="9"/>
        <v xml:space="preserve"> </v>
      </c>
      <c r="H174" s="41">
        <f t="shared" si="10"/>
        <v>164.03</v>
      </c>
    </row>
    <row r="175" spans="3:8" x14ac:dyDescent="0.3">
      <c r="C175" s="45">
        <v>10</v>
      </c>
      <c r="D175" s="11">
        <v>12</v>
      </c>
      <c r="E175" s="12">
        <v>349</v>
      </c>
      <c r="F175" s="13">
        <v>21</v>
      </c>
      <c r="G175" s="48" t="str">
        <f t="shared" si="9"/>
        <v xml:space="preserve"> </v>
      </c>
      <c r="H175" s="41">
        <f t="shared" si="10"/>
        <v>73.290000000000006</v>
      </c>
    </row>
    <row r="176" spans="3:8" x14ac:dyDescent="0.3">
      <c r="C176" s="45">
        <v>11</v>
      </c>
      <c r="D176" s="11">
        <v>12</v>
      </c>
      <c r="E176" s="12">
        <v>349</v>
      </c>
      <c r="F176" s="13">
        <v>95</v>
      </c>
      <c r="G176" s="48" t="str">
        <f t="shared" si="9"/>
        <v xml:space="preserve"> </v>
      </c>
      <c r="H176" s="41">
        <f t="shared" si="10"/>
        <v>331.55</v>
      </c>
    </row>
    <row r="177" spans="3:8" ht="15" thickBot="1" x14ac:dyDescent="0.35">
      <c r="C177" s="45">
        <v>12</v>
      </c>
      <c r="D177" s="11">
        <v>12</v>
      </c>
      <c r="E177" s="12">
        <v>349</v>
      </c>
      <c r="F177" s="13">
        <v>46</v>
      </c>
      <c r="G177" s="48" t="str">
        <f t="shared" si="9"/>
        <v xml:space="preserve"> </v>
      </c>
      <c r="H177" s="41">
        <f t="shared" si="10"/>
        <v>160.54</v>
      </c>
    </row>
    <row r="178" spans="3:8" x14ac:dyDescent="0.3">
      <c r="C178" s="217" t="s">
        <v>8</v>
      </c>
      <c r="D178" s="218"/>
      <c r="E178" s="218"/>
      <c r="F178" s="219"/>
      <c r="G178" s="38">
        <f>SUM(G166:G177)</f>
        <v>268.62</v>
      </c>
      <c r="H178" s="42">
        <f>SUM(H166:H177)</f>
        <v>2091.37</v>
      </c>
    </row>
    <row r="179" spans="3:8" x14ac:dyDescent="0.3">
      <c r="C179" s="173" t="s">
        <v>9</v>
      </c>
      <c r="D179" s="174"/>
      <c r="E179" s="174"/>
      <c r="F179" s="203"/>
      <c r="G179" s="11">
        <v>0.39500000000000002</v>
      </c>
      <c r="H179" s="13">
        <v>0.88800000000000001</v>
      </c>
    </row>
    <row r="180" spans="3:8" x14ac:dyDescent="0.3">
      <c r="C180" s="173" t="s">
        <v>10</v>
      </c>
      <c r="D180" s="174"/>
      <c r="E180" s="174"/>
      <c r="F180" s="203"/>
      <c r="G180" s="23">
        <f>G179*G178</f>
        <v>106.1049</v>
      </c>
      <c r="H180" s="24">
        <f>H179*H178</f>
        <v>1857.1365599999999</v>
      </c>
    </row>
    <row r="181" spans="3:8" x14ac:dyDescent="0.3">
      <c r="C181" s="173" t="s">
        <v>11</v>
      </c>
      <c r="D181" s="174"/>
      <c r="E181" s="174"/>
      <c r="F181" s="203"/>
      <c r="G181" s="175">
        <f>G180+H180</f>
        <v>1963.24146</v>
      </c>
      <c r="H181" s="177"/>
    </row>
    <row r="182" spans="3:8" ht="15" thickBot="1" x14ac:dyDescent="0.35">
      <c r="C182" s="178" t="s">
        <v>12</v>
      </c>
      <c r="D182" s="179"/>
      <c r="E182" s="179"/>
      <c r="F182" s="204"/>
      <c r="G182" s="180">
        <f>G181</f>
        <v>1963.24146</v>
      </c>
      <c r="H182" s="182"/>
    </row>
    <row r="183" spans="3:8" ht="15" thickBot="1" x14ac:dyDescent="0.35">
      <c r="C183" s="209" t="s">
        <v>152</v>
      </c>
      <c r="D183" s="210"/>
      <c r="E183" s="210"/>
      <c r="F183" s="214"/>
      <c r="G183" s="215">
        <f>G182*6</f>
        <v>11779.448759999999</v>
      </c>
      <c r="H183" s="216"/>
    </row>
    <row r="186" spans="3:8" ht="15" thickBot="1" x14ac:dyDescent="0.35"/>
    <row r="187" spans="3:8" ht="15" thickBot="1" x14ac:dyDescent="0.35">
      <c r="C187" s="220" t="s">
        <v>23</v>
      </c>
      <c r="D187" s="221"/>
      <c r="E187" s="221"/>
      <c r="F187" s="221"/>
      <c r="G187" s="221"/>
      <c r="H187" s="222"/>
    </row>
    <row r="188" spans="3:8" ht="15" thickBot="1" x14ac:dyDescent="0.35">
      <c r="C188" s="190" t="s">
        <v>0</v>
      </c>
      <c r="D188" s="192" t="s">
        <v>1</v>
      </c>
      <c r="E188" s="194" t="s">
        <v>2</v>
      </c>
      <c r="F188" s="196" t="s">
        <v>3</v>
      </c>
      <c r="G188" s="197" t="s">
        <v>4</v>
      </c>
      <c r="H188" s="199"/>
    </row>
    <row r="189" spans="3:8" ht="15" thickBot="1" x14ac:dyDescent="0.35">
      <c r="C189" s="190"/>
      <c r="D189" s="192"/>
      <c r="E189" s="194"/>
      <c r="F189" s="196"/>
      <c r="G189" s="1" t="s">
        <v>5</v>
      </c>
      <c r="H189" s="1" t="s">
        <v>5</v>
      </c>
    </row>
    <row r="190" spans="3:8" ht="15" thickBot="1" x14ac:dyDescent="0.35">
      <c r="C190" s="190"/>
      <c r="D190" s="192"/>
      <c r="E190" s="194"/>
      <c r="F190" s="196"/>
      <c r="G190" s="2" t="s">
        <v>19</v>
      </c>
      <c r="H190" s="3" t="s">
        <v>7</v>
      </c>
    </row>
    <row r="191" spans="3:8" x14ac:dyDescent="0.3">
      <c r="C191" s="43">
        <v>1</v>
      </c>
      <c r="D191" s="5">
        <v>8</v>
      </c>
      <c r="E191" s="6">
        <v>121</v>
      </c>
      <c r="F191" s="7">
        <v>160</v>
      </c>
      <c r="G191" s="46">
        <f>IF(D191=8,F191*E191*0.01," ")</f>
        <v>193.6</v>
      </c>
      <c r="H191" s="9" t="str">
        <f>IF(D191=12,F191*E191*0.01," ")</f>
        <v xml:space="preserve"> </v>
      </c>
    </row>
    <row r="192" spans="3:8" x14ac:dyDescent="0.3">
      <c r="C192" s="44">
        <v>2</v>
      </c>
      <c r="D192" s="11">
        <v>12</v>
      </c>
      <c r="E192" s="12">
        <v>349</v>
      </c>
      <c r="F192" s="13">
        <v>46</v>
      </c>
      <c r="G192" s="47" t="str">
        <f t="shared" ref="G192:G201" si="11">IF(D192=8,F192*E192*0.01," ")</f>
        <v xml:space="preserve"> </v>
      </c>
      <c r="H192" s="15">
        <f t="shared" ref="H192:H201" si="12">IF(D192=12,F192*E192*0.01," ")</f>
        <v>160.54</v>
      </c>
    </row>
    <row r="193" spans="3:8" x14ac:dyDescent="0.3">
      <c r="C193" s="44">
        <v>3</v>
      </c>
      <c r="D193" s="11">
        <v>12</v>
      </c>
      <c r="E193" s="12">
        <v>354</v>
      </c>
      <c r="F193" s="13">
        <v>17</v>
      </c>
      <c r="G193" s="47" t="str">
        <f t="shared" si="11"/>
        <v xml:space="preserve"> </v>
      </c>
      <c r="H193" s="15">
        <f t="shared" si="12"/>
        <v>60.18</v>
      </c>
    </row>
    <row r="194" spans="3:8" x14ac:dyDescent="0.3">
      <c r="C194" s="44">
        <v>4</v>
      </c>
      <c r="D194" s="11">
        <v>12</v>
      </c>
      <c r="E194" s="12">
        <v>349</v>
      </c>
      <c r="F194" s="13">
        <v>141</v>
      </c>
      <c r="G194" s="47" t="str">
        <f t="shared" si="11"/>
        <v xml:space="preserve"> </v>
      </c>
      <c r="H194" s="15">
        <f t="shared" si="12"/>
        <v>492.09000000000003</v>
      </c>
    </row>
    <row r="195" spans="3:8" x14ac:dyDescent="0.3">
      <c r="C195" s="44">
        <v>5</v>
      </c>
      <c r="D195" s="11">
        <v>12</v>
      </c>
      <c r="E195" s="12">
        <v>349</v>
      </c>
      <c r="F195" s="13">
        <v>46</v>
      </c>
      <c r="G195" s="47" t="str">
        <f t="shared" si="11"/>
        <v xml:space="preserve"> </v>
      </c>
      <c r="H195" s="15">
        <f t="shared" si="12"/>
        <v>160.54</v>
      </c>
    </row>
    <row r="196" spans="3:8" x14ac:dyDescent="0.3">
      <c r="C196" s="44">
        <v>6</v>
      </c>
      <c r="D196" s="11">
        <v>12</v>
      </c>
      <c r="E196" s="12">
        <v>379</v>
      </c>
      <c r="F196" s="13">
        <v>17</v>
      </c>
      <c r="G196" s="47" t="str">
        <f t="shared" si="11"/>
        <v xml:space="preserve"> </v>
      </c>
      <c r="H196" s="15">
        <f t="shared" si="12"/>
        <v>64.430000000000007</v>
      </c>
    </row>
    <row r="197" spans="3:8" x14ac:dyDescent="0.3">
      <c r="C197" s="44">
        <v>7</v>
      </c>
      <c r="D197" s="11">
        <v>12</v>
      </c>
      <c r="E197" s="12">
        <v>349</v>
      </c>
      <c r="F197" s="13">
        <v>68</v>
      </c>
      <c r="G197" s="47" t="str">
        <f t="shared" si="11"/>
        <v xml:space="preserve"> </v>
      </c>
      <c r="H197" s="15">
        <f t="shared" si="12"/>
        <v>237.32</v>
      </c>
    </row>
    <row r="198" spans="3:8" x14ac:dyDescent="0.3">
      <c r="C198" s="45">
        <v>8</v>
      </c>
      <c r="D198" s="11">
        <v>12</v>
      </c>
      <c r="E198" s="12">
        <v>349</v>
      </c>
      <c r="F198" s="13">
        <v>86</v>
      </c>
      <c r="G198" s="48" t="str">
        <f t="shared" si="11"/>
        <v xml:space="preserve"> </v>
      </c>
      <c r="H198" s="41">
        <f t="shared" si="12"/>
        <v>300.14</v>
      </c>
    </row>
    <row r="199" spans="3:8" x14ac:dyDescent="0.3">
      <c r="C199" s="45">
        <v>9</v>
      </c>
      <c r="D199" s="11">
        <v>12</v>
      </c>
      <c r="E199" s="12">
        <v>203</v>
      </c>
      <c r="F199" s="13">
        <v>18</v>
      </c>
      <c r="G199" s="48" t="str">
        <f t="shared" si="11"/>
        <v xml:space="preserve"> </v>
      </c>
      <c r="H199" s="41">
        <f t="shared" si="12"/>
        <v>36.54</v>
      </c>
    </row>
    <row r="200" spans="3:8" x14ac:dyDescent="0.3">
      <c r="C200" s="45">
        <v>10</v>
      </c>
      <c r="D200" s="11">
        <v>12</v>
      </c>
      <c r="E200" s="12">
        <v>349</v>
      </c>
      <c r="F200" s="13">
        <v>10</v>
      </c>
      <c r="G200" s="48" t="str">
        <f t="shared" si="11"/>
        <v xml:space="preserve"> </v>
      </c>
      <c r="H200" s="41">
        <f t="shared" si="12"/>
        <v>34.9</v>
      </c>
    </row>
    <row r="201" spans="3:8" ht="15" thickBot="1" x14ac:dyDescent="0.35">
      <c r="C201" s="45">
        <v>11</v>
      </c>
      <c r="D201" s="11">
        <v>12</v>
      </c>
      <c r="E201" s="12">
        <v>349</v>
      </c>
      <c r="F201" s="13">
        <v>94</v>
      </c>
      <c r="G201" s="48" t="str">
        <f t="shared" si="11"/>
        <v xml:space="preserve"> </v>
      </c>
      <c r="H201" s="41">
        <f t="shared" si="12"/>
        <v>328.06</v>
      </c>
    </row>
    <row r="202" spans="3:8" x14ac:dyDescent="0.3">
      <c r="C202" s="217" t="s">
        <v>8</v>
      </c>
      <c r="D202" s="218"/>
      <c r="E202" s="218"/>
      <c r="F202" s="219"/>
      <c r="G202" s="38">
        <f>SUM(G191:G201)</f>
        <v>193.6</v>
      </c>
      <c r="H202" s="42">
        <f>SUM(H191:H201)</f>
        <v>1874.7399999999998</v>
      </c>
    </row>
    <row r="203" spans="3:8" x14ac:dyDescent="0.3">
      <c r="C203" s="173" t="s">
        <v>9</v>
      </c>
      <c r="D203" s="174"/>
      <c r="E203" s="174"/>
      <c r="F203" s="203"/>
      <c r="G203" s="11">
        <v>0.39500000000000002</v>
      </c>
      <c r="H203" s="13">
        <v>0.88800000000000001</v>
      </c>
    </row>
    <row r="204" spans="3:8" x14ac:dyDescent="0.3">
      <c r="C204" s="173" t="s">
        <v>10</v>
      </c>
      <c r="D204" s="174"/>
      <c r="E204" s="174"/>
      <c r="F204" s="203"/>
      <c r="G204" s="23">
        <f>G203*G202</f>
        <v>76.471999999999994</v>
      </c>
      <c r="H204" s="24">
        <f>H203*H202</f>
        <v>1664.7691199999999</v>
      </c>
    </row>
    <row r="205" spans="3:8" x14ac:dyDescent="0.3">
      <c r="C205" s="173" t="s">
        <v>11</v>
      </c>
      <c r="D205" s="174"/>
      <c r="E205" s="174"/>
      <c r="F205" s="203"/>
      <c r="G205" s="175">
        <f>G204+H204</f>
        <v>1741.2411199999999</v>
      </c>
      <c r="H205" s="177"/>
    </row>
    <row r="206" spans="3:8" ht="15" thickBot="1" x14ac:dyDescent="0.35">
      <c r="C206" s="178" t="s">
        <v>12</v>
      </c>
      <c r="D206" s="179"/>
      <c r="E206" s="179"/>
      <c r="F206" s="204"/>
      <c r="G206" s="180">
        <f>G205</f>
        <v>1741.2411199999999</v>
      </c>
      <c r="H206" s="182"/>
    </row>
    <row r="207" spans="3:8" ht="15" thickBot="1" x14ac:dyDescent="0.35">
      <c r="C207" s="209" t="s">
        <v>21</v>
      </c>
      <c r="D207" s="210"/>
      <c r="E207" s="210"/>
      <c r="F207" s="214"/>
      <c r="G207" s="215">
        <f>G206*3</f>
        <v>5223.72336</v>
      </c>
      <c r="H207" s="216"/>
    </row>
    <row r="209" spans="3:8" ht="15" thickBot="1" x14ac:dyDescent="0.35"/>
    <row r="210" spans="3:8" ht="15" thickBot="1" x14ac:dyDescent="0.35">
      <c r="C210" s="205" t="s">
        <v>44</v>
      </c>
      <c r="D210" s="206"/>
      <c r="E210" s="206"/>
      <c r="F210" s="206"/>
      <c r="G210" s="206"/>
      <c r="H210" s="207"/>
    </row>
    <row r="211" spans="3:8" ht="15" thickBot="1" x14ac:dyDescent="0.35">
      <c r="C211" s="189" t="s">
        <v>0</v>
      </c>
      <c r="D211" s="191" t="s">
        <v>1</v>
      </c>
      <c r="E211" s="193" t="s">
        <v>2</v>
      </c>
      <c r="F211" s="195" t="s">
        <v>3</v>
      </c>
      <c r="G211" s="197" t="s">
        <v>4</v>
      </c>
      <c r="H211" s="199"/>
    </row>
    <row r="212" spans="3:8" ht="15" thickBot="1" x14ac:dyDescent="0.35">
      <c r="C212" s="190"/>
      <c r="D212" s="192"/>
      <c r="E212" s="194"/>
      <c r="F212" s="196"/>
      <c r="G212" s="1" t="s">
        <v>5</v>
      </c>
      <c r="H212" s="1" t="s">
        <v>5</v>
      </c>
    </row>
    <row r="213" spans="3:8" ht="15" thickBot="1" x14ac:dyDescent="0.35">
      <c r="C213" s="190"/>
      <c r="D213" s="192"/>
      <c r="E213" s="194"/>
      <c r="F213" s="196"/>
      <c r="G213" s="2" t="s">
        <v>6</v>
      </c>
      <c r="H213" s="3" t="s">
        <v>7</v>
      </c>
    </row>
    <row r="214" spans="3:8" x14ac:dyDescent="0.3">
      <c r="C214" s="4">
        <v>1</v>
      </c>
      <c r="D214" s="5">
        <v>10</v>
      </c>
      <c r="E214" s="6">
        <v>770</v>
      </c>
      <c r="F214" s="7">
        <v>30</v>
      </c>
      <c r="G214" s="8">
        <f>IF(D214=10,F214*E214*0.01," ")</f>
        <v>231</v>
      </c>
      <c r="H214" s="9" t="str">
        <f>IF(D214=12,F214*E214*0.01," ")</f>
        <v xml:space="preserve"> </v>
      </c>
    </row>
    <row r="215" spans="3:8" x14ac:dyDescent="0.3">
      <c r="C215" s="10">
        <v>2</v>
      </c>
      <c r="D215" s="11">
        <v>10</v>
      </c>
      <c r="E215" s="12">
        <v>670</v>
      </c>
      <c r="F215" s="13">
        <v>30</v>
      </c>
      <c r="G215" s="14">
        <f t="shared" ref="G215:G239" si="13">IF(D215=10,F215*E215*0.01," ")</f>
        <v>201</v>
      </c>
      <c r="H215" s="15" t="str">
        <f t="shared" ref="H215:H239" si="14">IF(D215=12,F215*E215*0.01," ")</f>
        <v xml:space="preserve"> </v>
      </c>
    </row>
    <row r="216" spans="3:8" x14ac:dyDescent="0.3">
      <c r="C216" s="10">
        <v>3</v>
      </c>
      <c r="D216" s="11">
        <v>10</v>
      </c>
      <c r="E216" s="12">
        <v>705</v>
      </c>
      <c r="F216" s="13">
        <v>28</v>
      </c>
      <c r="G216" s="14">
        <f t="shared" si="13"/>
        <v>197.4</v>
      </c>
      <c r="H216" s="15" t="str">
        <f t="shared" si="14"/>
        <v xml:space="preserve"> </v>
      </c>
    </row>
    <row r="217" spans="3:8" x14ac:dyDescent="0.3">
      <c r="C217" s="10">
        <v>4</v>
      </c>
      <c r="D217" s="11">
        <v>10</v>
      </c>
      <c r="E217" s="12">
        <v>1197</v>
      </c>
      <c r="F217" s="13">
        <v>27</v>
      </c>
      <c r="G217" s="14">
        <f t="shared" si="13"/>
        <v>323.19</v>
      </c>
      <c r="H217" s="15" t="str">
        <f t="shared" si="14"/>
        <v xml:space="preserve"> </v>
      </c>
    </row>
    <row r="218" spans="3:8" x14ac:dyDescent="0.3">
      <c r="C218" s="10">
        <v>5</v>
      </c>
      <c r="D218" s="11">
        <v>10</v>
      </c>
      <c r="E218" s="12">
        <v>1197</v>
      </c>
      <c r="F218" s="13">
        <v>27</v>
      </c>
      <c r="G218" s="14">
        <f t="shared" si="13"/>
        <v>323.19</v>
      </c>
      <c r="H218" s="15" t="str">
        <f t="shared" si="14"/>
        <v xml:space="preserve"> </v>
      </c>
    </row>
    <row r="219" spans="3:8" x14ac:dyDescent="0.3">
      <c r="C219" s="10">
        <v>6</v>
      </c>
      <c r="D219" s="11">
        <v>10</v>
      </c>
      <c r="E219" s="12">
        <v>996</v>
      </c>
      <c r="F219" s="13">
        <v>6</v>
      </c>
      <c r="G219" s="14">
        <f t="shared" si="13"/>
        <v>59.76</v>
      </c>
      <c r="H219" s="15" t="str">
        <f t="shared" si="14"/>
        <v xml:space="preserve"> </v>
      </c>
    </row>
    <row r="220" spans="3:8" x14ac:dyDescent="0.3">
      <c r="C220" s="10">
        <v>7</v>
      </c>
      <c r="D220" s="11">
        <v>10</v>
      </c>
      <c r="E220" s="12">
        <v>896</v>
      </c>
      <c r="F220" s="13">
        <v>6</v>
      </c>
      <c r="G220" s="14">
        <f t="shared" si="13"/>
        <v>53.76</v>
      </c>
      <c r="H220" s="15" t="str">
        <f t="shared" si="14"/>
        <v xml:space="preserve"> </v>
      </c>
    </row>
    <row r="221" spans="3:8" x14ac:dyDescent="0.3">
      <c r="C221" s="10">
        <v>8</v>
      </c>
      <c r="D221" s="11">
        <v>10</v>
      </c>
      <c r="E221" s="12">
        <v>594</v>
      </c>
      <c r="F221" s="13">
        <v>6</v>
      </c>
      <c r="G221" s="14">
        <f t="shared" si="13"/>
        <v>35.64</v>
      </c>
      <c r="H221" s="15" t="str">
        <f t="shared" si="14"/>
        <v xml:space="preserve"> </v>
      </c>
    </row>
    <row r="222" spans="3:8" x14ac:dyDescent="0.3">
      <c r="C222" s="10">
        <v>9</v>
      </c>
      <c r="D222" s="11">
        <v>10</v>
      </c>
      <c r="E222" s="12">
        <v>964</v>
      </c>
      <c r="F222" s="13">
        <v>6</v>
      </c>
      <c r="G222" s="14">
        <f t="shared" si="13"/>
        <v>57.84</v>
      </c>
      <c r="H222" s="15" t="str">
        <f t="shared" si="14"/>
        <v xml:space="preserve"> </v>
      </c>
    </row>
    <row r="223" spans="3:8" x14ac:dyDescent="0.3">
      <c r="C223" s="10">
        <v>10</v>
      </c>
      <c r="D223" s="11">
        <v>10</v>
      </c>
      <c r="E223" s="12">
        <v>629</v>
      </c>
      <c r="F223" s="13">
        <v>6</v>
      </c>
      <c r="G223" s="14">
        <f t="shared" si="13"/>
        <v>37.74</v>
      </c>
      <c r="H223" s="15" t="str">
        <f t="shared" si="14"/>
        <v xml:space="preserve"> </v>
      </c>
    </row>
    <row r="224" spans="3:8" x14ac:dyDescent="0.3">
      <c r="C224" s="10">
        <v>11</v>
      </c>
      <c r="D224" s="11">
        <v>10</v>
      </c>
      <c r="E224" s="12">
        <v>565</v>
      </c>
      <c r="F224" s="13">
        <v>32</v>
      </c>
      <c r="G224" s="14">
        <f t="shared" si="13"/>
        <v>180.8</v>
      </c>
      <c r="H224" s="15" t="str">
        <f t="shared" si="14"/>
        <v xml:space="preserve"> </v>
      </c>
    </row>
    <row r="225" spans="3:8" x14ac:dyDescent="0.3">
      <c r="C225" s="10">
        <v>12</v>
      </c>
      <c r="D225" s="11">
        <v>10</v>
      </c>
      <c r="E225" s="12">
        <v>565</v>
      </c>
      <c r="F225" s="13">
        <v>32</v>
      </c>
      <c r="G225" s="14">
        <f t="shared" si="13"/>
        <v>180.8</v>
      </c>
      <c r="H225" s="15" t="str">
        <f t="shared" si="14"/>
        <v xml:space="preserve"> </v>
      </c>
    </row>
    <row r="226" spans="3:8" x14ac:dyDescent="0.3">
      <c r="C226" s="10">
        <v>13</v>
      </c>
      <c r="D226" s="11">
        <v>10</v>
      </c>
      <c r="E226" s="12">
        <v>1175</v>
      </c>
      <c r="F226" s="13">
        <v>16</v>
      </c>
      <c r="G226" s="14">
        <f t="shared" si="13"/>
        <v>188</v>
      </c>
      <c r="H226" s="15" t="str">
        <f t="shared" si="14"/>
        <v xml:space="preserve"> </v>
      </c>
    </row>
    <row r="227" spans="3:8" x14ac:dyDescent="0.3">
      <c r="C227" s="10">
        <v>14</v>
      </c>
      <c r="D227" s="11">
        <v>10</v>
      </c>
      <c r="E227" s="12">
        <v>600</v>
      </c>
      <c r="F227" s="13">
        <v>53</v>
      </c>
      <c r="G227" s="14">
        <f t="shared" si="13"/>
        <v>318</v>
      </c>
      <c r="H227" s="15" t="str">
        <f t="shared" si="14"/>
        <v xml:space="preserve"> </v>
      </c>
    </row>
    <row r="228" spans="3:8" x14ac:dyDescent="0.3">
      <c r="C228" s="10">
        <v>15</v>
      </c>
      <c r="D228" s="11">
        <v>10</v>
      </c>
      <c r="E228" s="12">
        <v>500</v>
      </c>
      <c r="F228" s="13">
        <v>53</v>
      </c>
      <c r="G228" s="14">
        <f t="shared" si="13"/>
        <v>265</v>
      </c>
      <c r="H228" s="15" t="str">
        <f t="shared" si="14"/>
        <v xml:space="preserve"> </v>
      </c>
    </row>
    <row r="229" spans="3:8" x14ac:dyDescent="0.3">
      <c r="C229" s="10">
        <v>16</v>
      </c>
      <c r="D229" s="11">
        <v>10</v>
      </c>
      <c r="E229" s="12">
        <v>1074</v>
      </c>
      <c r="F229" s="13">
        <v>16</v>
      </c>
      <c r="G229" s="14">
        <f t="shared" si="13"/>
        <v>171.84</v>
      </c>
      <c r="H229" s="15" t="str">
        <f t="shared" si="14"/>
        <v xml:space="preserve"> </v>
      </c>
    </row>
    <row r="230" spans="3:8" x14ac:dyDescent="0.3">
      <c r="C230" s="10">
        <v>17</v>
      </c>
      <c r="D230" s="11">
        <v>10</v>
      </c>
      <c r="E230" s="12">
        <v>733</v>
      </c>
      <c r="F230" s="13">
        <v>17</v>
      </c>
      <c r="G230" s="14">
        <f t="shared" si="13"/>
        <v>124.61</v>
      </c>
      <c r="H230" s="15" t="str">
        <f t="shared" si="14"/>
        <v xml:space="preserve"> </v>
      </c>
    </row>
    <row r="231" spans="3:8" x14ac:dyDescent="0.3">
      <c r="C231" s="10">
        <v>18</v>
      </c>
      <c r="D231" s="11">
        <v>10</v>
      </c>
      <c r="E231" s="12">
        <v>933</v>
      </c>
      <c r="F231" s="13">
        <v>17</v>
      </c>
      <c r="G231" s="14">
        <f t="shared" si="13"/>
        <v>158.61000000000001</v>
      </c>
      <c r="H231" s="15" t="str">
        <f t="shared" si="14"/>
        <v xml:space="preserve"> </v>
      </c>
    </row>
    <row r="232" spans="3:8" x14ac:dyDescent="0.3">
      <c r="C232" s="10">
        <v>19</v>
      </c>
      <c r="D232" s="11">
        <v>10</v>
      </c>
      <c r="E232" s="12">
        <v>767</v>
      </c>
      <c r="F232" s="13">
        <v>7</v>
      </c>
      <c r="G232" s="14">
        <f t="shared" si="13"/>
        <v>53.69</v>
      </c>
      <c r="H232" s="15" t="str">
        <f t="shared" si="14"/>
        <v xml:space="preserve"> </v>
      </c>
    </row>
    <row r="233" spans="3:8" x14ac:dyDescent="0.3">
      <c r="C233" s="10">
        <v>20</v>
      </c>
      <c r="D233" s="11">
        <v>10</v>
      </c>
      <c r="E233" s="12">
        <v>867</v>
      </c>
      <c r="F233" s="13">
        <v>7</v>
      </c>
      <c r="G233" s="14">
        <f t="shared" si="13"/>
        <v>60.69</v>
      </c>
      <c r="H233" s="15" t="str">
        <f t="shared" si="14"/>
        <v xml:space="preserve"> </v>
      </c>
    </row>
    <row r="234" spans="3:8" x14ac:dyDescent="0.3">
      <c r="C234" s="10">
        <v>21</v>
      </c>
      <c r="D234" s="11">
        <v>10</v>
      </c>
      <c r="E234" s="12">
        <v>1058</v>
      </c>
      <c r="F234" s="13">
        <v>30</v>
      </c>
      <c r="G234" s="14">
        <f t="shared" si="13"/>
        <v>317.40000000000003</v>
      </c>
      <c r="H234" s="15" t="str">
        <f t="shared" si="14"/>
        <v xml:space="preserve"> </v>
      </c>
    </row>
    <row r="235" spans="3:8" x14ac:dyDescent="0.3">
      <c r="C235" s="25">
        <v>22</v>
      </c>
      <c r="D235" s="26">
        <v>10</v>
      </c>
      <c r="E235" s="27">
        <v>1158</v>
      </c>
      <c r="F235" s="28">
        <v>30</v>
      </c>
      <c r="G235" s="14">
        <f t="shared" si="13"/>
        <v>347.40000000000003</v>
      </c>
      <c r="H235" s="15" t="str">
        <f t="shared" si="14"/>
        <v xml:space="preserve"> </v>
      </c>
    </row>
    <row r="236" spans="3:8" x14ac:dyDescent="0.3">
      <c r="C236" s="25">
        <v>23</v>
      </c>
      <c r="D236" s="26">
        <v>10</v>
      </c>
      <c r="E236" s="27">
        <v>547</v>
      </c>
      <c r="F236" s="28">
        <v>17</v>
      </c>
      <c r="G236" s="14">
        <f t="shared" si="13"/>
        <v>92.99</v>
      </c>
      <c r="H236" s="15" t="str">
        <f t="shared" si="14"/>
        <v xml:space="preserve"> </v>
      </c>
    </row>
    <row r="237" spans="3:8" x14ac:dyDescent="0.3">
      <c r="C237" s="25">
        <v>24</v>
      </c>
      <c r="D237" s="26">
        <v>10</v>
      </c>
      <c r="E237" s="27">
        <v>447</v>
      </c>
      <c r="F237" s="28">
        <v>17</v>
      </c>
      <c r="G237" s="14">
        <f t="shared" si="13"/>
        <v>75.989999999999995</v>
      </c>
      <c r="H237" s="15" t="str">
        <f t="shared" si="14"/>
        <v xml:space="preserve"> </v>
      </c>
    </row>
    <row r="238" spans="3:8" x14ac:dyDescent="0.3">
      <c r="C238" s="25">
        <v>25</v>
      </c>
      <c r="D238" s="26">
        <v>10</v>
      </c>
      <c r="E238" s="27">
        <v>274</v>
      </c>
      <c r="F238" s="28">
        <v>30</v>
      </c>
      <c r="G238" s="14">
        <f t="shared" si="13"/>
        <v>82.2</v>
      </c>
      <c r="H238" s="15" t="str">
        <f t="shared" si="14"/>
        <v xml:space="preserve"> </v>
      </c>
    </row>
    <row r="239" spans="3:8" ht="15" thickBot="1" x14ac:dyDescent="0.35">
      <c r="C239" s="25">
        <v>26</v>
      </c>
      <c r="D239" s="26">
        <v>12</v>
      </c>
      <c r="E239" s="27">
        <v>255</v>
      </c>
      <c r="F239" s="28">
        <v>4</v>
      </c>
      <c r="G239" s="29" t="str">
        <f t="shared" si="13"/>
        <v xml:space="preserve"> </v>
      </c>
      <c r="H239" s="30">
        <f t="shared" si="14"/>
        <v>10.200000000000001</v>
      </c>
    </row>
    <row r="240" spans="3:8" x14ac:dyDescent="0.3">
      <c r="C240" s="200" t="s">
        <v>8</v>
      </c>
      <c r="D240" s="201"/>
      <c r="E240" s="201"/>
      <c r="F240" s="202"/>
      <c r="G240" s="38">
        <f>SUM(G214:G239)</f>
        <v>4138.54</v>
      </c>
      <c r="H240" s="42">
        <f>SUM(H214:H239)</f>
        <v>10.200000000000001</v>
      </c>
    </row>
    <row r="241" spans="3:9" x14ac:dyDescent="0.3">
      <c r="C241" s="173" t="s">
        <v>9</v>
      </c>
      <c r="D241" s="174"/>
      <c r="E241" s="174"/>
      <c r="F241" s="203"/>
      <c r="G241" s="11">
        <v>0.61699999999999999</v>
      </c>
      <c r="H241" s="13">
        <v>0.88800000000000001</v>
      </c>
    </row>
    <row r="242" spans="3:9" x14ac:dyDescent="0.3">
      <c r="C242" s="173" t="s">
        <v>10</v>
      </c>
      <c r="D242" s="174"/>
      <c r="E242" s="174"/>
      <c r="F242" s="203"/>
      <c r="G242" s="23">
        <f>G241*G240</f>
        <v>2553.4791799999998</v>
      </c>
      <c r="H242" s="24">
        <f>H241*H240</f>
        <v>9.0576000000000008</v>
      </c>
    </row>
    <row r="243" spans="3:9" x14ac:dyDescent="0.3">
      <c r="C243" s="173" t="s">
        <v>11</v>
      </c>
      <c r="D243" s="174"/>
      <c r="E243" s="174"/>
      <c r="F243" s="203"/>
      <c r="G243" s="175">
        <f>G242+H242</f>
        <v>2562.5367799999999</v>
      </c>
      <c r="H243" s="177"/>
    </row>
    <row r="244" spans="3:9" ht="15" thickBot="1" x14ac:dyDescent="0.35">
      <c r="C244" s="178" t="s">
        <v>12</v>
      </c>
      <c r="D244" s="179"/>
      <c r="E244" s="179"/>
      <c r="F244" s="204"/>
      <c r="G244" s="180">
        <f>G243</f>
        <v>2562.5367799999999</v>
      </c>
      <c r="H244" s="182"/>
    </row>
    <row r="245" spans="3:9" ht="15" thickBot="1" x14ac:dyDescent="0.35">
      <c r="C245" s="209" t="s">
        <v>46</v>
      </c>
      <c r="D245" s="210"/>
      <c r="E245" s="210"/>
      <c r="F245" s="214"/>
      <c r="G245" s="215">
        <f>G244*1</f>
        <v>2562.5367799999999</v>
      </c>
      <c r="H245" s="216"/>
    </row>
    <row r="247" spans="3:9" ht="15" thickBot="1" x14ac:dyDescent="0.35"/>
    <row r="248" spans="3:9" ht="15" thickBot="1" x14ac:dyDescent="0.35">
      <c r="C248" s="186" t="s">
        <v>45</v>
      </c>
      <c r="D248" s="187"/>
      <c r="E248" s="187"/>
      <c r="F248" s="187"/>
      <c r="G248" s="187"/>
      <c r="H248" s="187"/>
      <c r="I248" s="188"/>
    </row>
    <row r="249" spans="3:9" ht="15" thickBot="1" x14ac:dyDescent="0.35">
      <c r="C249" s="189" t="s">
        <v>0</v>
      </c>
      <c r="D249" s="191" t="s">
        <v>1</v>
      </c>
      <c r="E249" s="193" t="s">
        <v>2</v>
      </c>
      <c r="F249" s="195" t="s">
        <v>3</v>
      </c>
      <c r="G249" s="197" t="s">
        <v>4</v>
      </c>
      <c r="H249" s="198"/>
      <c r="I249" s="199"/>
    </row>
    <row r="250" spans="3:9" ht="15" thickBot="1" x14ac:dyDescent="0.35">
      <c r="C250" s="190"/>
      <c r="D250" s="192"/>
      <c r="E250" s="194"/>
      <c r="F250" s="196"/>
      <c r="G250" s="1" t="s">
        <v>5</v>
      </c>
      <c r="H250" s="1" t="s">
        <v>5</v>
      </c>
      <c r="I250" s="1" t="s">
        <v>5</v>
      </c>
    </row>
    <row r="251" spans="3:9" ht="15" thickBot="1" x14ac:dyDescent="0.35">
      <c r="C251" s="190"/>
      <c r="D251" s="192"/>
      <c r="E251" s="194"/>
      <c r="F251" s="196"/>
      <c r="G251" s="2" t="s">
        <v>16</v>
      </c>
      <c r="H251" s="3" t="s">
        <v>6</v>
      </c>
      <c r="I251" s="3" t="s">
        <v>7</v>
      </c>
    </row>
    <row r="252" spans="3:9" x14ac:dyDescent="0.3">
      <c r="C252" s="4">
        <v>1</v>
      </c>
      <c r="D252" s="5">
        <v>10</v>
      </c>
      <c r="E252" s="6">
        <v>692</v>
      </c>
      <c r="F252" s="31">
        <v>32</v>
      </c>
      <c r="G252" s="8" t="str">
        <f>IF(D252=6,F252*E252*0.01," ")</f>
        <v xml:space="preserve"> </v>
      </c>
      <c r="H252" s="35">
        <f>IF(D252=10,F252*E252*0.01," ")</f>
        <v>221.44</v>
      </c>
      <c r="I252" s="7" t="str">
        <f>IF(D252=12,F252*E252*0.01," ")</f>
        <v xml:space="preserve"> </v>
      </c>
    </row>
    <row r="253" spans="3:9" x14ac:dyDescent="0.3">
      <c r="C253" s="10">
        <v>2</v>
      </c>
      <c r="D253" s="11">
        <v>10</v>
      </c>
      <c r="E253" s="12">
        <v>592</v>
      </c>
      <c r="F253" s="32">
        <v>32</v>
      </c>
      <c r="G253" s="14" t="str">
        <f>IF(D253=6,F253*E253*0.01," ")</f>
        <v xml:space="preserve"> </v>
      </c>
      <c r="H253" s="34">
        <f>IF(D253=10,F253*E253*0.01," ")</f>
        <v>189.44</v>
      </c>
      <c r="I253" s="13" t="str">
        <f>IF(D253=12,F253*E253*0.01," ")</f>
        <v xml:space="preserve"> </v>
      </c>
    </row>
    <row r="254" spans="3:9" x14ac:dyDescent="0.3">
      <c r="C254" s="10">
        <v>3</v>
      </c>
      <c r="D254" s="11">
        <v>10</v>
      </c>
      <c r="E254" s="12">
        <v>1174</v>
      </c>
      <c r="F254" s="32">
        <v>15</v>
      </c>
      <c r="G254" s="14" t="str">
        <f t="shared" ref="G254:G273" si="15">IF(D254=6,F254*E254*0.01," ")</f>
        <v xml:space="preserve"> </v>
      </c>
      <c r="H254" s="34">
        <f t="shared" ref="H254:H273" si="16">IF(D254=10,F254*E254*0.01," ")</f>
        <v>176.1</v>
      </c>
      <c r="I254" s="13" t="str">
        <f t="shared" ref="I254:I273" si="17">IF(D254=12,F254*E254*0.01," ")</f>
        <v xml:space="preserve"> </v>
      </c>
    </row>
    <row r="255" spans="3:9" x14ac:dyDescent="0.3">
      <c r="C255" s="10">
        <v>4</v>
      </c>
      <c r="D255" s="11">
        <v>10</v>
      </c>
      <c r="E255" s="12">
        <v>1100</v>
      </c>
      <c r="F255" s="32">
        <v>27</v>
      </c>
      <c r="G255" s="14" t="str">
        <f t="shared" si="15"/>
        <v xml:space="preserve"> </v>
      </c>
      <c r="H255" s="34">
        <f t="shared" si="16"/>
        <v>297</v>
      </c>
      <c r="I255" s="13" t="str">
        <f t="shared" si="17"/>
        <v xml:space="preserve"> </v>
      </c>
    </row>
    <row r="256" spans="3:9" x14ac:dyDescent="0.3">
      <c r="C256" s="10">
        <v>5</v>
      </c>
      <c r="D256" s="11">
        <v>10</v>
      </c>
      <c r="E256" s="12">
        <v>1200</v>
      </c>
      <c r="F256" s="32">
        <v>27</v>
      </c>
      <c r="G256" s="14" t="str">
        <f t="shared" si="15"/>
        <v xml:space="preserve"> </v>
      </c>
      <c r="H256" s="34">
        <f t="shared" si="16"/>
        <v>324</v>
      </c>
      <c r="I256" s="13" t="str">
        <f t="shared" si="17"/>
        <v xml:space="preserve"> </v>
      </c>
    </row>
    <row r="257" spans="3:9" x14ac:dyDescent="0.3">
      <c r="C257" s="10">
        <v>6</v>
      </c>
      <c r="D257" s="11">
        <v>10</v>
      </c>
      <c r="E257" s="12">
        <v>866</v>
      </c>
      <c r="F257" s="32">
        <v>6</v>
      </c>
      <c r="G257" s="14" t="str">
        <f t="shared" si="15"/>
        <v xml:space="preserve"> </v>
      </c>
      <c r="H257" s="34">
        <f t="shared" si="16"/>
        <v>51.96</v>
      </c>
      <c r="I257" s="13" t="str">
        <f t="shared" si="17"/>
        <v xml:space="preserve"> </v>
      </c>
    </row>
    <row r="258" spans="3:9" x14ac:dyDescent="0.3">
      <c r="C258" s="10">
        <v>7</v>
      </c>
      <c r="D258" s="11">
        <v>10</v>
      </c>
      <c r="E258" s="12">
        <v>966</v>
      </c>
      <c r="F258" s="32">
        <v>6</v>
      </c>
      <c r="G258" s="14" t="str">
        <f t="shared" si="15"/>
        <v xml:space="preserve"> </v>
      </c>
      <c r="H258" s="34">
        <f t="shared" si="16"/>
        <v>57.96</v>
      </c>
      <c r="I258" s="13" t="str">
        <f t="shared" si="17"/>
        <v xml:space="preserve"> </v>
      </c>
    </row>
    <row r="259" spans="3:9" x14ac:dyDescent="0.3">
      <c r="C259" s="10">
        <v>8</v>
      </c>
      <c r="D259" s="11">
        <v>10</v>
      </c>
      <c r="E259" s="12">
        <v>628</v>
      </c>
      <c r="F259" s="32">
        <v>12</v>
      </c>
      <c r="G259" s="14" t="str">
        <f t="shared" si="15"/>
        <v xml:space="preserve"> </v>
      </c>
      <c r="H259" s="34">
        <f t="shared" si="16"/>
        <v>75.36</v>
      </c>
      <c r="I259" s="13" t="str">
        <f t="shared" si="17"/>
        <v xml:space="preserve"> </v>
      </c>
    </row>
    <row r="260" spans="3:9" x14ac:dyDescent="0.3">
      <c r="C260" s="10">
        <v>9</v>
      </c>
      <c r="D260" s="11">
        <v>12</v>
      </c>
      <c r="E260" s="12">
        <v>474</v>
      </c>
      <c r="F260" s="32">
        <v>182</v>
      </c>
      <c r="G260" s="14" t="str">
        <f t="shared" si="15"/>
        <v xml:space="preserve"> </v>
      </c>
      <c r="H260" s="34" t="str">
        <f t="shared" si="16"/>
        <v xml:space="preserve"> </v>
      </c>
      <c r="I260" s="13">
        <f t="shared" si="17"/>
        <v>862.68000000000006</v>
      </c>
    </row>
    <row r="261" spans="3:9" x14ac:dyDescent="0.3">
      <c r="C261" s="10">
        <v>10</v>
      </c>
      <c r="D261" s="11">
        <v>12</v>
      </c>
      <c r="E261" s="12">
        <v>455</v>
      </c>
      <c r="F261" s="32">
        <v>35</v>
      </c>
      <c r="G261" s="14" t="str">
        <f t="shared" si="15"/>
        <v xml:space="preserve"> </v>
      </c>
      <c r="H261" s="34" t="str">
        <f t="shared" si="16"/>
        <v xml:space="preserve"> </v>
      </c>
      <c r="I261" s="13">
        <f t="shared" si="17"/>
        <v>159.25</v>
      </c>
    </row>
    <row r="262" spans="3:9" x14ac:dyDescent="0.3">
      <c r="C262" s="10">
        <v>11</v>
      </c>
      <c r="D262" s="11">
        <v>10</v>
      </c>
      <c r="E262" s="12">
        <v>555</v>
      </c>
      <c r="F262" s="32">
        <v>35</v>
      </c>
      <c r="G262" s="14" t="str">
        <f t="shared" si="15"/>
        <v xml:space="preserve"> </v>
      </c>
      <c r="H262" s="34">
        <f t="shared" si="16"/>
        <v>194.25</v>
      </c>
      <c r="I262" s="13" t="str">
        <f t="shared" si="17"/>
        <v xml:space="preserve"> </v>
      </c>
    </row>
    <row r="263" spans="3:9" x14ac:dyDescent="0.3">
      <c r="C263" s="10">
        <v>12</v>
      </c>
      <c r="D263" s="11">
        <v>10</v>
      </c>
      <c r="E263" s="12">
        <v>1077</v>
      </c>
      <c r="F263" s="32">
        <v>16</v>
      </c>
      <c r="G263" s="14" t="str">
        <f t="shared" si="15"/>
        <v xml:space="preserve"> </v>
      </c>
      <c r="H263" s="34">
        <f t="shared" si="16"/>
        <v>172.32</v>
      </c>
      <c r="I263" s="13" t="str">
        <f t="shared" si="17"/>
        <v xml:space="preserve"> </v>
      </c>
    </row>
    <row r="264" spans="3:9" x14ac:dyDescent="0.3">
      <c r="C264" s="10">
        <v>13</v>
      </c>
      <c r="D264" s="11">
        <v>10</v>
      </c>
      <c r="E264" s="12">
        <v>1200</v>
      </c>
      <c r="F264" s="32">
        <v>29</v>
      </c>
      <c r="G264" s="14" t="str">
        <f t="shared" si="15"/>
        <v xml:space="preserve"> </v>
      </c>
      <c r="H264" s="34">
        <f t="shared" si="16"/>
        <v>348</v>
      </c>
      <c r="I264" s="13" t="str">
        <f t="shared" si="17"/>
        <v xml:space="preserve"> </v>
      </c>
    </row>
    <row r="265" spans="3:9" x14ac:dyDescent="0.3">
      <c r="C265" s="10">
        <v>14</v>
      </c>
      <c r="D265" s="11">
        <v>10</v>
      </c>
      <c r="E265" s="12">
        <v>1100</v>
      </c>
      <c r="F265" s="32">
        <v>29</v>
      </c>
      <c r="G265" s="14" t="str">
        <f t="shared" si="15"/>
        <v xml:space="preserve"> </v>
      </c>
      <c r="H265" s="34">
        <f t="shared" si="16"/>
        <v>319</v>
      </c>
      <c r="I265" s="13" t="str">
        <f t="shared" si="17"/>
        <v xml:space="preserve"> </v>
      </c>
    </row>
    <row r="266" spans="3:9" x14ac:dyDescent="0.3">
      <c r="C266" s="10">
        <v>15</v>
      </c>
      <c r="D266" s="11">
        <v>10</v>
      </c>
      <c r="E266" s="12">
        <v>910</v>
      </c>
      <c r="F266" s="32">
        <v>7</v>
      </c>
      <c r="G266" s="14" t="str">
        <f t="shared" si="15"/>
        <v xml:space="preserve"> </v>
      </c>
      <c r="H266" s="34">
        <f t="shared" si="16"/>
        <v>63.7</v>
      </c>
      <c r="I266" s="13" t="str">
        <f t="shared" si="17"/>
        <v xml:space="preserve"> </v>
      </c>
    </row>
    <row r="267" spans="3:9" x14ac:dyDescent="0.3">
      <c r="C267" s="10">
        <v>16</v>
      </c>
      <c r="D267" s="11">
        <v>10</v>
      </c>
      <c r="E267" s="12">
        <v>810</v>
      </c>
      <c r="F267" s="32">
        <v>7</v>
      </c>
      <c r="G267" s="14" t="str">
        <f t="shared" si="15"/>
        <v xml:space="preserve"> </v>
      </c>
      <c r="H267" s="34">
        <f t="shared" si="16"/>
        <v>56.7</v>
      </c>
      <c r="I267" s="13" t="str">
        <f t="shared" si="17"/>
        <v xml:space="preserve"> </v>
      </c>
    </row>
    <row r="268" spans="3:9" x14ac:dyDescent="0.3">
      <c r="C268" s="10">
        <v>17</v>
      </c>
      <c r="D268" s="11">
        <v>10</v>
      </c>
      <c r="E268" s="12">
        <v>274</v>
      </c>
      <c r="F268" s="32">
        <v>30</v>
      </c>
      <c r="G268" s="14" t="str">
        <f t="shared" si="15"/>
        <v xml:space="preserve"> </v>
      </c>
      <c r="H268" s="34">
        <f t="shared" si="16"/>
        <v>82.2</v>
      </c>
      <c r="I268" s="13" t="str">
        <f t="shared" si="17"/>
        <v xml:space="preserve"> </v>
      </c>
    </row>
    <row r="269" spans="3:9" x14ac:dyDescent="0.3">
      <c r="C269" s="10">
        <v>18</v>
      </c>
      <c r="D269" s="11">
        <v>6</v>
      </c>
      <c r="E269" s="12">
        <v>1200</v>
      </c>
      <c r="F269" s="32">
        <v>8</v>
      </c>
      <c r="G269" s="14">
        <f t="shared" si="15"/>
        <v>96</v>
      </c>
      <c r="H269" s="34" t="str">
        <f t="shared" si="16"/>
        <v xml:space="preserve"> </v>
      </c>
      <c r="I269" s="13" t="str">
        <f t="shared" si="17"/>
        <v xml:space="preserve"> </v>
      </c>
    </row>
    <row r="270" spans="3:9" x14ac:dyDescent="0.3">
      <c r="C270" s="10">
        <v>19</v>
      </c>
      <c r="D270" s="11">
        <v>6</v>
      </c>
      <c r="E270" s="12">
        <v>1100</v>
      </c>
      <c r="F270" s="32">
        <v>8</v>
      </c>
      <c r="G270" s="14">
        <f t="shared" si="15"/>
        <v>88</v>
      </c>
      <c r="H270" s="34" t="str">
        <f t="shared" si="16"/>
        <v xml:space="preserve"> </v>
      </c>
      <c r="I270" s="13" t="str">
        <f t="shared" si="17"/>
        <v xml:space="preserve"> </v>
      </c>
    </row>
    <row r="271" spans="3:9" x14ac:dyDescent="0.3">
      <c r="C271" s="10">
        <v>20</v>
      </c>
      <c r="D271" s="11">
        <v>6</v>
      </c>
      <c r="E271" s="12">
        <v>710</v>
      </c>
      <c r="F271" s="32">
        <v>8</v>
      </c>
      <c r="G271" s="14">
        <f t="shared" si="15"/>
        <v>56.800000000000004</v>
      </c>
      <c r="H271" s="34" t="str">
        <f t="shared" si="16"/>
        <v xml:space="preserve"> </v>
      </c>
      <c r="I271" s="13" t="str">
        <f t="shared" si="17"/>
        <v xml:space="preserve"> </v>
      </c>
    </row>
    <row r="272" spans="3:9" x14ac:dyDescent="0.3">
      <c r="C272" s="10">
        <v>21</v>
      </c>
      <c r="D272" s="11">
        <v>6</v>
      </c>
      <c r="E272" s="12">
        <v>810</v>
      </c>
      <c r="F272" s="32">
        <v>8</v>
      </c>
      <c r="G272" s="14">
        <f t="shared" si="15"/>
        <v>64.8</v>
      </c>
      <c r="H272" s="34" t="str">
        <f t="shared" si="16"/>
        <v xml:space="preserve"> </v>
      </c>
      <c r="I272" s="13" t="str">
        <f t="shared" si="17"/>
        <v xml:space="preserve"> </v>
      </c>
    </row>
    <row r="273" spans="3:9" ht="15" thickBot="1" x14ac:dyDescent="0.35">
      <c r="C273" s="25">
        <v>22</v>
      </c>
      <c r="D273" s="26">
        <v>12</v>
      </c>
      <c r="E273" s="27">
        <v>255</v>
      </c>
      <c r="F273" s="33">
        <v>4</v>
      </c>
      <c r="G273" s="14" t="str">
        <f t="shared" si="15"/>
        <v xml:space="preserve"> </v>
      </c>
      <c r="H273" s="34" t="str">
        <f t="shared" si="16"/>
        <v xml:space="preserve"> </v>
      </c>
      <c r="I273" s="13">
        <f t="shared" si="17"/>
        <v>10.200000000000001</v>
      </c>
    </row>
    <row r="274" spans="3:9" x14ac:dyDescent="0.3">
      <c r="C274" s="200" t="s">
        <v>8</v>
      </c>
      <c r="D274" s="201"/>
      <c r="E274" s="201"/>
      <c r="F274" s="201"/>
      <c r="G274" s="38">
        <f>SUM(G252:G273)</f>
        <v>305.60000000000002</v>
      </c>
      <c r="H274" s="39">
        <f>SUM(H252:H273)</f>
        <v>2629.4299999999994</v>
      </c>
      <c r="I274" s="7">
        <f>SUM(I252:I273)</f>
        <v>1032.1300000000001</v>
      </c>
    </row>
    <row r="275" spans="3:9" x14ac:dyDescent="0.3">
      <c r="C275" s="173" t="s">
        <v>9</v>
      </c>
      <c r="D275" s="174"/>
      <c r="E275" s="174"/>
      <c r="F275" s="174"/>
      <c r="G275" s="11">
        <v>0.222</v>
      </c>
      <c r="H275" s="12">
        <v>0.61699999999999999</v>
      </c>
      <c r="I275" s="13">
        <v>0.88800000000000001</v>
      </c>
    </row>
    <row r="276" spans="3:9" x14ac:dyDescent="0.3">
      <c r="C276" s="173" t="s">
        <v>10</v>
      </c>
      <c r="D276" s="174"/>
      <c r="E276" s="174"/>
      <c r="F276" s="174"/>
      <c r="G276" s="23">
        <f>G275*G274</f>
        <v>67.84320000000001</v>
      </c>
      <c r="H276" s="37">
        <f>H275*H274</f>
        <v>1622.3583099999996</v>
      </c>
      <c r="I276" s="40">
        <f>I275*I274</f>
        <v>916.53144000000009</v>
      </c>
    </row>
    <row r="277" spans="3:9" x14ac:dyDescent="0.3">
      <c r="C277" s="173" t="s">
        <v>11</v>
      </c>
      <c r="D277" s="174"/>
      <c r="E277" s="174"/>
      <c r="F277" s="174"/>
      <c r="G277" s="175">
        <f>G276+H276+I276</f>
        <v>2606.7329499999996</v>
      </c>
      <c r="H277" s="176"/>
      <c r="I277" s="177"/>
    </row>
    <row r="278" spans="3:9" ht="15" thickBot="1" x14ac:dyDescent="0.35">
      <c r="C278" s="178" t="s">
        <v>12</v>
      </c>
      <c r="D278" s="179"/>
      <c r="E278" s="179"/>
      <c r="F278" s="179"/>
      <c r="G278" s="175">
        <f>G277</f>
        <v>2606.7329499999996</v>
      </c>
      <c r="H278" s="176"/>
      <c r="I278" s="177"/>
    </row>
    <row r="279" spans="3:9" ht="15" thickBot="1" x14ac:dyDescent="0.35">
      <c r="C279" s="209" t="s">
        <v>46</v>
      </c>
      <c r="D279" s="210"/>
      <c r="E279" s="210"/>
      <c r="F279" s="210"/>
      <c r="G279" s="211">
        <f>G278*1</f>
        <v>2606.7329499999996</v>
      </c>
      <c r="H279" s="212"/>
      <c r="I279" s="213"/>
    </row>
    <row r="281" spans="3:9" ht="15" thickBot="1" x14ac:dyDescent="0.35"/>
    <row r="282" spans="3:9" ht="15" thickBot="1" x14ac:dyDescent="0.35">
      <c r="C282" s="186" t="s">
        <v>47</v>
      </c>
      <c r="D282" s="187"/>
      <c r="E282" s="187"/>
      <c r="F282" s="187"/>
      <c r="G282" s="187"/>
      <c r="H282" s="187"/>
      <c r="I282" s="188"/>
    </row>
    <row r="283" spans="3:9" ht="15" thickBot="1" x14ac:dyDescent="0.35">
      <c r="C283" s="189" t="s">
        <v>0</v>
      </c>
      <c r="D283" s="191" t="s">
        <v>1</v>
      </c>
      <c r="E283" s="193" t="s">
        <v>2</v>
      </c>
      <c r="F283" s="195" t="s">
        <v>3</v>
      </c>
      <c r="G283" s="197" t="s">
        <v>4</v>
      </c>
      <c r="H283" s="198"/>
      <c r="I283" s="199"/>
    </row>
    <row r="284" spans="3:9" ht="15" thickBot="1" x14ac:dyDescent="0.35">
      <c r="C284" s="190"/>
      <c r="D284" s="192"/>
      <c r="E284" s="194"/>
      <c r="F284" s="196"/>
      <c r="G284" s="1" t="s">
        <v>5</v>
      </c>
      <c r="H284" s="1" t="s">
        <v>5</v>
      </c>
      <c r="I284" s="1" t="s">
        <v>5</v>
      </c>
    </row>
    <row r="285" spans="3:9" ht="15" thickBot="1" x14ac:dyDescent="0.35">
      <c r="C285" s="190"/>
      <c r="D285" s="192"/>
      <c r="E285" s="194"/>
      <c r="F285" s="196"/>
      <c r="G285" s="2" t="s">
        <v>16</v>
      </c>
      <c r="H285" s="3" t="s">
        <v>6</v>
      </c>
      <c r="I285" s="3" t="s">
        <v>7</v>
      </c>
    </row>
    <row r="286" spans="3:9" x14ac:dyDescent="0.3">
      <c r="C286" s="4">
        <v>1</v>
      </c>
      <c r="D286" s="5">
        <v>10</v>
      </c>
      <c r="E286" s="6">
        <v>692</v>
      </c>
      <c r="F286" s="31">
        <v>32</v>
      </c>
      <c r="G286" s="8" t="str">
        <f>IF(D286=6,F286*E286*0.01," ")</f>
        <v xml:space="preserve"> </v>
      </c>
      <c r="H286" s="35">
        <f>IF(D286=10,F286*E286*0.01," ")</f>
        <v>221.44</v>
      </c>
      <c r="I286" s="7" t="str">
        <f>IF(D286=12,F286*E286*0.01," ")</f>
        <v xml:space="preserve"> </v>
      </c>
    </row>
    <row r="287" spans="3:9" x14ac:dyDescent="0.3">
      <c r="C287" s="10">
        <v>2</v>
      </c>
      <c r="D287" s="11">
        <v>10</v>
      </c>
      <c r="E287" s="12">
        <v>592</v>
      </c>
      <c r="F287" s="32">
        <v>32</v>
      </c>
      <c r="G287" s="14" t="str">
        <f>IF(D287=6,F287*E287*0.01," ")</f>
        <v xml:space="preserve"> </v>
      </c>
      <c r="H287" s="34">
        <f>IF(D287=10,F287*E287*0.01," ")</f>
        <v>189.44</v>
      </c>
      <c r="I287" s="13" t="str">
        <f>IF(D287=12,F287*E287*0.01," ")</f>
        <v xml:space="preserve"> </v>
      </c>
    </row>
    <row r="288" spans="3:9" x14ac:dyDescent="0.3">
      <c r="C288" s="10">
        <v>3</v>
      </c>
      <c r="D288" s="11">
        <v>10</v>
      </c>
      <c r="E288" s="12">
        <v>1174</v>
      </c>
      <c r="F288" s="32">
        <v>15</v>
      </c>
      <c r="G288" s="14" t="str">
        <f t="shared" ref="G288:G305" si="18">IF(D288=6,F288*E288*0.01," ")</f>
        <v xml:space="preserve"> </v>
      </c>
      <c r="H288" s="34">
        <f t="shared" ref="H288:H305" si="19">IF(D288=10,F288*E288*0.01," ")</f>
        <v>176.1</v>
      </c>
      <c r="I288" s="13" t="str">
        <f t="shared" ref="I288:I305" si="20">IF(D288=12,F288*E288*0.01," ")</f>
        <v xml:space="preserve"> </v>
      </c>
    </row>
    <row r="289" spans="3:9" x14ac:dyDescent="0.3">
      <c r="C289" s="10">
        <v>4</v>
      </c>
      <c r="D289" s="11">
        <v>10</v>
      </c>
      <c r="E289" s="12">
        <v>1100</v>
      </c>
      <c r="F289" s="32">
        <v>27</v>
      </c>
      <c r="G289" s="14" t="str">
        <f t="shared" si="18"/>
        <v xml:space="preserve"> </v>
      </c>
      <c r="H289" s="34">
        <f t="shared" si="19"/>
        <v>297</v>
      </c>
      <c r="I289" s="13" t="str">
        <f t="shared" si="20"/>
        <v xml:space="preserve"> </v>
      </c>
    </row>
    <row r="290" spans="3:9" x14ac:dyDescent="0.3">
      <c r="C290" s="10">
        <v>5</v>
      </c>
      <c r="D290" s="11">
        <v>10</v>
      </c>
      <c r="E290" s="12">
        <v>1200</v>
      </c>
      <c r="F290" s="32">
        <v>27</v>
      </c>
      <c r="G290" s="14" t="str">
        <f t="shared" si="18"/>
        <v xml:space="preserve"> </v>
      </c>
      <c r="H290" s="34">
        <f t="shared" si="19"/>
        <v>324</v>
      </c>
      <c r="I290" s="13" t="str">
        <f t="shared" si="20"/>
        <v xml:space="preserve"> </v>
      </c>
    </row>
    <row r="291" spans="3:9" x14ac:dyDescent="0.3">
      <c r="C291" s="10">
        <v>6</v>
      </c>
      <c r="D291" s="11">
        <v>10</v>
      </c>
      <c r="E291" s="12">
        <v>866</v>
      </c>
      <c r="F291" s="32">
        <v>6</v>
      </c>
      <c r="G291" s="14" t="str">
        <f t="shared" si="18"/>
        <v xml:space="preserve"> </v>
      </c>
      <c r="H291" s="34">
        <f t="shared" si="19"/>
        <v>51.96</v>
      </c>
      <c r="I291" s="13" t="str">
        <f t="shared" si="20"/>
        <v xml:space="preserve"> </v>
      </c>
    </row>
    <row r="292" spans="3:9" x14ac:dyDescent="0.3">
      <c r="C292" s="10">
        <v>7</v>
      </c>
      <c r="D292" s="11">
        <v>10</v>
      </c>
      <c r="E292" s="12">
        <v>966</v>
      </c>
      <c r="F292" s="32">
        <v>6</v>
      </c>
      <c r="G292" s="14" t="str">
        <f t="shared" si="18"/>
        <v xml:space="preserve"> </v>
      </c>
      <c r="H292" s="34">
        <f t="shared" si="19"/>
        <v>57.96</v>
      </c>
      <c r="I292" s="13" t="str">
        <f t="shared" si="20"/>
        <v xml:space="preserve"> </v>
      </c>
    </row>
    <row r="293" spans="3:9" x14ac:dyDescent="0.3">
      <c r="C293" s="10">
        <v>8</v>
      </c>
      <c r="D293" s="11">
        <v>10</v>
      </c>
      <c r="E293" s="12">
        <v>474</v>
      </c>
      <c r="F293" s="32">
        <v>182</v>
      </c>
      <c r="G293" s="14" t="str">
        <f t="shared" si="18"/>
        <v xml:space="preserve"> </v>
      </c>
      <c r="H293" s="34">
        <f t="shared" si="19"/>
        <v>862.68000000000006</v>
      </c>
      <c r="I293" s="13" t="str">
        <f t="shared" si="20"/>
        <v xml:space="preserve"> </v>
      </c>
    </row>
    <row r="294" spans="3:9" x14ac:dyDescent="0.3">
      <c r="C294" s="10">
        <v>9</v>
      </c>
      <c r="D294" s="11">
        <v>12</v>
      </c>
      <c r="E294" s="12">
        <v>455</v>
      </c>
      <c r="F294" s="32">
        <v>35</v>
      </c>
      <c r="G294" s="14" t="str">
        <f t="shared" si="18"/>
        <v xml:space="preserve"> </v>
      </c>
      <c r="H294" s="34" t="str">
        <f t="shared" si="19"/>
        <v xml:space="preserve"> </v>
      </c>
      <c r="I294" s="13">
        <f t="shared" si="20"/>
        <v>159.25</v>
      </c>
    </row>
    <row r="295" spans="3:9" x14ac:dyDescent="0.3">
      <c r="C295" s="10">
        <v>10</v>
      </c>
      <c r="D295" s="11">
        <v>12</v>
      </c>
      <c r="E295" s="12">
        <v>555</v>
      </c>
      <c r="F295" s="32">
        <v>35</v>
      </c>
      <c r="G295" s="14" t="str">
        <f t="shared" si="18"/>
        <v xml:space="preserve"> </v>
      </c>
      <c r="H295" s="34" t="str">
        <f t="shared" si="19"/>
        <v xml:space="preserve"> </v>
      </c>
      <c r="I295" s="13">
        <f t="shared" si="20"/>
        <v>194.25</v>
      </c>
    </row>
    <row r="296" spans="3:9" x14ac:dyDescent="0.3">
      <c r="C296" s="10">
        <v>11</v>
      </c>
      <c r="D296" s="11">
        <v>10</v>
      </c>
      <c r="E296" s="12">
        <v>1077</v>
      </c>
      <c r="F296" s="32">
        <v>16</v>
      </c>
      <c r="G296" s="14" t="str">
        <f t="shared" si="18"/>
        <v xml:space="preserve"> </v>
      </c>
      <c r="H296" s="34">
        <f t="shared" si="19"/>
        <v>172.32</v>
      </c>
      <c r="I296" s="13" t="str">
        <f t="shared" si="20"/>
        <v xml:space="preserve"> </v>
      </c>
    </row>
    <row r="297" spans="3:9" x14ac:dyDescent="0.3">
      <c r="C297" s="10">
        <v>12</v>
      </c>
      <c r="D297" s="11">
        <v>10</v>
      </c>
      <c r="E297" s="12">
        <v>1200</v>
      </c>
      <c r="F297" s="32">
        <v>29</v>
      </c>
      <c r="G297" s="14" t="str">
        <f t="shared" si="18"/>
        <v xml:space="preserve"> </v>
      </c>
      <c r="H297" s="34">
        <f t="shared" si="19"/>
        <v>348</v>
      </c>
      <c r="I297" s="13" t="str">
        <f t="shared" si="20"/>
        <v xml:space="preserve"> </v>
      </c>
    </row>
    <row r="298" spans="3:9" x14ac:dyDescent="0.3">
      <c r="C298" s="10">
        <v>13</v>
      </c>
      <c r="D298" s="11">
        <v>10</v>
      </c>
      <c r="E298" s="12">
        <v>1100</v>
      </c>
      <c r="F298" s="32">
        <v>29</v>
      </c>
      <c r="G298" s="14" t="str">
        <f t="shared" si="18"/>
        <v xml:space="preserve"> </v>
      </c>
      <c r="H298" s="34">
        <f t="shared" si="19"/>
        <v>319</v>
      </c>
      <c r="I298" s="13" t="str">
        <f t="shared" si="20"/>
        <v xml:space="preserve"> </v>
      </c>
    </row>
    <row r="299" spans="3:9" x14ac:dyDescent="0.3">
      <c r="C299" s="10">
        <v>14</v>
      </c>
      <c r="D299" s="11">
        <v>10</v>
      </c>
      <c r="E299" s="12">
        <v>910</v>
      </c>
      <c r="F299" s="32">
        <v>7</v>
      </c>
      <c r="G299" s="14" t="str">
        <f t="shared" si="18"/>
        <v xml:space="preserve"> </v>
      </c>
      <c r="H299" s="34">
        <f t="shared" si="19"/>
        <v>63.7</v>
      </c>
      <c r="I299" s="13" t="str">
        <f t="shared" si="20"/>
        <v xml:space="preserve"> </v>
      </c>
    </row>
    <row r="300" spans="3:9" x14ac:dyDescent="0.3">
      <c r="C300" s="10">
        <v>15</v>
      </c>
      <c r="D300" s="11">
        <v>10</v>
      </c>
      <c r="E300" s="12">
        <v>810</v>
      </c>
      <c r="F300" s="32">
        <v>7</v>
      </c>
      <c r="G300" s="14" t="str">
        <f t="shared" si="18"/>
        <v xml:space="preserve"> </v>
      </c>
      <c r="H300" s="34">
        <f t="shared" si="19"/>
        <v>56.7</v>
      </c>
      <c r="I300" s="13" t="str">
        <f t="shared" si="20"/>
        <v xml:space="preserve"> </v>
      </c>
    </row>
    <row r="301" spans="3:9" x14ac:dyDescent="0.3">
      <c r="C301" s="10">
        <v>16</v>
      </c>
      <c r="D301" s="11">
        <v>6</v>
      </c>
      <c r="E301" s="12">
        <v>1200</v>
      </c>
      <c r="F301" s="32">
        <v>8</v>
      </c>
      <c r="G301" s="14">
        <f t="shared" si="18"/>
        <v>96</v>
      </c>
      <c r="H301" s="34" t="str">
        <f t="shared" si="19"/>
        <v xml:space="preserve"> </v>
      </c>
      <c r="I301" s="13" t="str">
        <f t="shared" si="20"/>
        <v xml:space="preserve"> </v>
      </c>
    </row>
    <row r="302" spans="3:9" x14ac:dyDescent="0.3">
      <c r="C302" s="10">
        <v>17</v>
      </c>
      <c r="D302" s="11">
        <v>6</v>
      </c>
      <c r="E302" s="12">
        <v>1100</v>
      </c>
      <c r="F302" s="32">
        <v>8</v>
      </c>
      <c r="G302" s="14">
        <f t="shared" si="18"/>
        <v>88</v>
      </c>
      <c r="H302" s="34" t="str">
        <f t="shared" si="19"/>
        <v xml:space="preserve"> </v>
      </c>
      <c r="I302" s="13" t="str">
        <f t="shared" si="20"/>
        <v xml:space="preserve"> </v>
      </c>
    </row>
    <row r="303" spans="3:9" x14ac:dyDescent="0.3">
      <c r="C303" s="10">
        <v>18</v>
      </c>
      <c r="D303" s="11">
        <v>6</v>
      </c>
      <c r="E303" s="12">
        <v>710</v>
      </c>
      <c r="F303" s="32">
        <v>8</v>
      </c>
      <c r="G303" s="14">
        <f t="shared" si="18"/>
        <v>56.800000000000004</v>
      </c>
      <c r="H303" s="34" t="str">
        <f t="shared" si="19"/>
        <v xml:space="preserve"> </v>
      </c>
      <c r="I303" s="13" t="str">
        <f t="shared" si="20"/>
        <v xml:space="preserve"> </v>
      </c>
    </row>
    <row r="304" spans="3:9" x14ac:dyDescent="0.3">
      <c r="C304" s="10">
        <v>19</v>
      </c>
      <c r="D304" s="11">
        <v>6</v>
      </c>
      <c r="E304" s="12">
        <v>810</v>
      </c>
      <c r="F304" s="32">
        <v>8</v>
      </c>
      <c r="G304" s="14">
        <f t="shared" si="18"/>
        <v>64.8</v>
      </c>
      <c r="H304" s="34" t="str">
        <f t="shared" si="19"/>
        <v xml:space="preserve"> </v>
      </c>
      <c r="I304" s="13" t="str">
        <f t="shared" si="20"/>
        <v xml:space="preserve"> </v>
      </c>
    </row>
    <row r="305" spans="3:9" ht="15" thickBot="1" x14ac:dyDescent="0.35">
      <c r="C305" s="10">
        <v>20</v>
      </c>
      <c r="D305" s="11">
        <v>12</v>
      </c>
      <c r="E305" s="12">
        <v>255</v>
      </c>
      <c r="F305" s="32">
        <v>4</v>
      </c>
      <c r="G305" s="14" t="str">
        <f t="shared" si="18"/>
        <v xml:space="preserve"> </v>
      </c>
      <c r="H305" s="34" t="str">
        <f t="shared" si="19"/>
        <v xml:space="preserve"> </v>
      </c>
      <c r="I305" s="13">
        <f t="shared" si="20"/>
        <v>10.200000000000001</v>
      </c>
    </row>
    <row r="306" spans="3:9" x14ac:dyDescent="0.3">
      <c r="C306" s="200" t="s">
        <v>8</v>
      </c>
      <c r="D306" s="201"/>
      <c r="E306" s="201"/>
      <c r="F306" s="201"/>
      <c r="G306" s="38">
        <f>SUM(G286:G305)</f>
        <v>305.60000000000002</v>
      </c>
      <c r="H306" s="39">
        <f>SUM(H286:H305)</f>
        <v>3140.2999999999997</v>
      </c>
      <c r="I306" s="7">
        <f>SUM(I286:I305)</f>
        <v>363.7</v>
      </c>
    </row>
    <row r="307" spans="3:9" x14ac:dyDescent="0.3">
      <c r="C307" s="173" t="s">
        <v>9</v>
      </c>
      <c r="D307" s="174"/>
      <c r="E307" s="174"/>
      <c r="F307" s="174"/>
      <c r="G307" s="11">
        <v>0.222</v>
      </c>
      <c r="H307" s="12">
        <v>0.61699999999999999</v>
      </c>
      <c r="I307" s="13">
        <v>0.88800000000000001</v>
      </c>
    </row>
    <row r="308" spans="3:9" x14ac:dyDescent="0.3">
      <c r="C308" s="173" t="s">
        <v>10</v>
      </c>
      <c r="D308" s="174"/>
      <c r="E308" s="174"/>
      <c r="F308" s="174"/>
      <c r="G308" s="23">
        <f>G307*G306</f>
        <v>67.84320000000001</v>
      </c>
      <c r="H308" s="37">
        <f>H307*H306</f>
        <v>1937.5650999999998</v>
      </c>
      <c r="I308" s="40">
        <f>I307*I306</f>
        <v>322.96559999999999</v>
      </c>
    </row>
    <row r="309" spans="3:9" x14ac:dyDescent="0.3">
      <c r="C309" s="173" t="s">
        <v>11</v>
      </c>
      <c r="D309" s="174"/>
      <c r="E309" s="174"/>
      <c r="F309" s="174"/>
      <c r="G309" s="175">
        <f>G308+H308+I308</f>
        <v>2328.3738999999996</v>
      </c>
      <c r="H309" s="176"/>
      <c r="I309" s="177"/>
    </row>
    <row r="310" spans="3:9" ht="15" thickBot="1" x14ac:dyDescent="0.35">
      <c r="C310" s="178" t="s">
        <v>12</v>
      </c>
      <c r="D310" s="179"/>
      <c r="E310" s="179"/>
      <c r="F310" s="179"/>
      <c r="G310" s="175">
        <f>G309</f>
        <v>2328.3738999999996</v>
      </c>
      <c r="H310" s="176"/>
      <c r="I310" s="177"/>
    </row>
    <row r="311" spans="3:9" ht="15" thickBot="1" x14ac:dyDescent="0.35">
      <c r="C311" s="209" t="s">
        <v>46</v>
      </c>
      <c r="D311" s="210"/>
      <c r="E311" s="210"/>
      <c r="F311" s="210"/>
      <c r="G311" s="211">
        <f>G310*1</f>
        <v>2328.3738999999996</v>
      </c>
      <c r="H311" s="212"/>
      <c r="I311" s="213"/>
    </row>
    <row r="313" spans="3:9" ht="15" thickBot="1" x14ac:dyDescent="0.35"/>
    <row r="314" spans="3:9" ht="15" thickBot="1" x14ac:dyDescent="0.35">
      <c r="C314" s="205" t="s">
        <v>153</v>
      </c>
      <c r="D314" s="206"/>
      <c r="E314" s="206"/>
      <c r="F314" s="206"/>
      <c r="G314" s="206"/>
      <c r="H314" s="207"/>
    </row>
    <row r="315" spans="3:9" ht="15" thickBot="1" x14ac:dyDescent="0.35">
      <c r="C315" s="189" t="s">
        <v>0</v>
      </c>
      <c r="D315" s="191" t="s">
        <v>1</v>
      </c>
      <c r="E315" s="193" t="s">
        <v>2</v>
      </c>
      <c r="F315" s="195" t="s">
        <v>3</v>
      </c>
      <c r="G315" s="197" t="s">
        <v>4</v>
      </c>
      <c r="H315" s="199"/>
    </row>
    <row r="316" spans="3:9" ht="15" thickBot="1" x14ac:dyDescent="0.35">
      <c r="C316" s="190"/>
      <c r="D316" s="192"/>
      <c r="E316" s="194"/>
      <c r="F316" s="196"/>
      <c r="G316" s="1" t="s">
        <v>5</v>
      </c>
      <c r="H316" s="1" t="s">
        <v>5</v>
      </c>
    </row>
    <row r="317" spans="3:9" ht="15" thickBot="1" x14ac:dyDescent="0.35">
      <c r="C317" s="190"/>
      <c r="D317" s="192"/>
      <c r="E317" s="194"/>
      <c r="F317" s="196"/>
      <c r="G317" s="2" t="s">
        <v>6</v>
      </c>
      <c r="H317" s="3" t="s">
        <v>7</v>
      </c>
    </row>
    <row r="318" spans="3:9" x14ac:dyDescent="0.3">
      <c r="C318" s="4">
        <v>1</v>
      </c>
      <c r="D318" s="5">
        <v>10</v>
      </c>
      <c r="E318" s="6">
        <v>1075</v>
      </c>
      <c r="F318" s="7">
        <v>45</v>
      </c>
      <c r="G318" s="8">
        <f>IF(D318=10,F318*E318*0.01," ")</f>
        <v>483.75</v>
      </c>
      <c r="H318" s="9" t="str">
        <f>IF(D318=12,F318*E318*0.01," ")</f>
        <v xml:space="preserve"> </v>
      </c>
    </row>
    <row r="319" spans="3:9" x14ac:dyDescent="0.3">
      <c r="C319" s="10">
        <v>2</v>
      </c>
      <c r="D319" s="11">
        <v>10</v>
      </c>
      <c r="E319" s="12">
        <v>829</v>
      </c>
      <c r="F319" s="13">
        <v>7</v>
      </c>
      <c r="G319" s="14">
        <f t="shared" ref="G319:G337" si="21">IF(D319=10,F319*E319*0.01," ")</f>
        <v>58.03</v>
      </c>
      <c r="H319" s="15" t="str">
        <f t="shared" ref="H319:H337" si="22">IF(D319=12,F319*E319*0.01," ")</f>
        <v xml:space="preserve"> </v>
      </c>
    </row>
    <row r="320" spans="3:9" x14ac:dyDescent="0.3">
      <c r="C320" s="10">
        <v>3</v>
      </c>
      <c r="D320" s="11">
        <v>10</v>
      </c>
      <c r="E320" s="12">
        <v>729</v>
      </c>
      <c r="F320" s="13">
        <v>7</v>
      </c>
      <c r="G320" s="14">
        <f t="shared" si="21"/>
        <v>51.03</v>
      </c>
      <c r="H320" s="15" t="str">
        <f t="shared" si="22"/>
        <v xml:space="preserve"> </v>
      </c>
    </row>
    <row r="321" spans="3:8" x14ac:dyDescent="0.3">
      <c r="C321" s="10">
        <v>4</v>
      </c>
      <c r="D321" s="11">
        <v>10</v>
      </c>
      <c r="E321" s="12">
        <v>274</v>
      </c>
      <c r="F321" s="13">
        <v>28</v>
      </c>
      <c r="G321" s="14">
        <f t="shared" si="21"/>
        <v>76.72</v>
      </c>
      <c r="H321" s="15" t="str">
        <f t="shared" si="22"/>
        <v xml:space="preserve"> </v>
      </c>
    </row>
    <row r="322" spans="3:8" x14ac:dyDescent="0.3">
      <c r="C322" s="10">
        <v>5</v>
      </c>
      <c r="D322" s="11">
        <v>10</v>
      </c>
      <c r="E322" s="12">
        <v>1005</v>
      </c>
      <c r="F322" s="13">
        <v>14</v>
      </c>
      <c r="G322" s="14">
        <f t="shared" si="21"/>
        <v>140.70000000000002</v>
      </c>
      <c r="H322" s="15" t="str">
        <f t="shared" si="22"/>
        <v xml:space="preserve"> </v>
      </c>
    </row>
    <row r="323" spans="3:8" x14ac:dyDescent="0.3">
      <c r="C323" s="10">
        <v>6</v>
      </c>
      <c r="D323" s="11">
        <v>10</v>
      </c>
      <c r="E323" s="12">
        <v>905</v>
      </c>
      <c r="F323" s="13">
        <v>14</v>
      </c>
      <c r="G323" s="14">
        <f t="shared" si="21"/>
        <v>126.7</v>
      </c>
      <c r="H323" s="15" t="str">
        <f t="shared" si="22"/>
        <v xml:space="preserve"> </v>
      </c>
    </row>
    <row r="324" spans="3:8" x14ac:dyDescent="0.3">
      <c r="C324" s="10">
        <v>7</v>
      </c>
      <c r="D324" s="11">
        <v>10</v>
      </c>
      <c r="E324" s="12">
        <v>536</v>
      </c>
      <c r="F324" s="13">
        <v>7</v>
      </c>
      <c r="G324" s="14">
        <f t="shared" si="21"/>
        <v>37.520000000000003</v>
      </c>
      <c r="H324" s="15" t="str">
        <f t="shared" si="22"/>
        <v xml:space="preserve"> </v>
      </c>
    </row>
    <row r="325" spans="3:8" x14ac:dyDescent="0.3">
      <c r="C325" s="10">
        <v>8</v>
      </c>
      <c r="D325" s="11">
        <v>10</v>
      </c>
      <c r="E325" s="12">
        <v>636</v>
      </c>
      <c r="F325" s="13">
        <v>7</v>
      </c>
      <c r="G325" s="14">
        <f t="shared" si="21"/>
        <v>44.52</v>
      </c>
      <c r="H325" s="15" t="str">
        <f t="shared" si="22"/>
        <v xml:space="preserve"> </v>
      </c>
    </row>
    <row r="326" spans="3:8" x14ac:dyDescent="0.3">
      <c r="C326" s="10">
        <v>9</v>
      </c>
      <c r="D326" s="11">
        <v>10</v>
      </c>
      <c r="E326" s="12">
        <v>650</v>
      </c>
      <c r="F326" s="13">
        <v>14</v>
      </c>
      <c r="G326" s="14">
        <f t="shared" si="21"/>
        <v>91</v>
      </c>
      <c r="H326" s="15" t="str">
        <f t="shared" si="22"/>
        <v xml:space="preserve"> </v>
      </c>
    </row>
    <row r="327" spans="3:8" x14ac:dyDescent="0.3">
      <c r="C327" s="10">
        <v>10</v>
      </c>
      <c r="D327" s="11">
        <v>10</v>
      </c>
      <c r="E327" s="12">
        <v>750</v>
      </c>
      <c r="F327" s="13">
        <v>14</v>
      </c>
      <c r="G327" s="14">
        <f t="shared" si="21"/>
        <v>105</v>
      </c>
      <c r="H327" s="15" t="str">
        <f t="shared" si="22"/>
        <v xml:space="preserve"> </v>
      </c>
    </row>
    <row r="328" spans="3:8" x14ac:dyDescent="0.3">
      <c r="C328" s="10">
        <v>11</v>
      </c>
      <c r="D328" s="11">
        <v>10</v>
      </c>
      <c r="E328" s="12">
        <v>531</v>
      </c>
      <c r="F328" s="13">
        <v>26</v>
      </c>
      <c r="G328" s="14">
        <f t="shared" si="21"/>
        <v>138.06</v>
      </c>
      <c r="H328" s="15" t="str">
        <f t="shared" si="22"/>
        <v xml:space="preserve"> </v>
      </c>
    </row>
    <row r="329" spans="3:8" x14ac:dyDescent="0.3">
      <c r="C329" s="10">
        <v>12</v>
      </c>
      <c r="D329" s="11">
        <v>10</v>
      </c>
      <c r="E329" s="12">
        <v>631</v>
      </c>
      <c r="F329" s="13">
        <v>26</v>
      </c>
      <c r="G329" s="14">
        <f t="shared" si="21"/>
        <v>164.06</v>
      </c>
      <c r="H329" s="15" t="str">
        <f t="shared" si="22"/>
        <v xml:space="preserve"> </v>
      </c>
    </row>
    <row r="330" spans="3:8" x14ac:dyDescent="0.3">
      <c r="C330" s="10">
        <v>13</v>
      </c>
      <c r="D330" s="11">
        <v>10</v>
      </c>
      <c r="E330" s="12">
        <v>642</v>
      </c>
      <c r="F330" s="13">
        <v>26</v>
      </c>
      <c r="G330" s="14">
        <f t="shared" si="21"/>
        <v>166.92000000000002</v>
      </c>
      <c r="H330" s="15" t="str">
        <f t="shared" si="22"/>
        <v xml:space="preserve"> </v>
      </c>
    </row>
    <row r="331" spans="3:8" x14ac:dyDescent="0.3">
      <c r="C331" s="10">
        <v>14</v>
      </c>
      <c r="D331" s="11">
        <v>10</v>
      </c>
      <c r="E331" s="12">
        <v>642</v>
      </c>
      <c r="F331" s="13">
        <v>26</v>
      </c>
      <c r="G331" s="14">
        <f t="shared" si="21"/>
        <v>166.92000000000002</v>
      </c>
      <c r="H331" s="15" t="str">
        <f t="shared" si="22"/>
        <v xml:space="preserve"> </v>
      </c>
    </row>
    <row r="332" spans="3:8" x14ac:dyDescent="0.3">
      <c r="C332" s="10">
        <v>15</v>
      </c>
      <c r="D332" s="11">
        <v>10</v>
      </c>
      <c r="E332" s="12">
        <v>589</v>
      </c>
      <c r="F332" s="13">
        <v>12</v>
      </c>
      <c r="G332" s="14">
        <f t="shared" si="21"/>
        <v>70.680000000000007</v>
      </c>
      <c r="H332" s="15" t="str">
        <f t="shared" si="22"/>
        <v xml:space="preserve"> </v>
      </c>
    </row>
    <row r="333" spans="3:8" x14ac:dyDescent="0.3">
      <c r="C333" s="10">
        <v>16</v>
      </c>
      <c r="D333" s="11">
        <v>10</v>
      </c>
      <c r="E333" s="12">
        <v>597</v>
      </c>
      <c r="F333" s="13">
        <v>14</v>
      </c>
      <c r="G333" s="14">
        <f t="shared" si="21"/>
        <v>83.58</v>
      </c>
      <c r="H333" s="15" t="str">
        <f t="shared" si="22"/>
        <v xml:space="preserve"> </v>
      </c>
    </row>
    <row r="334" spans="3:8" x14ac:dyDescent="0.3">
      <c r="C334" s="10">
        <v>17</v>
      </c>
      <c r="D334" s="11">
        <v>10</v>
      </c>
      <c r="E334" s="12">
        <v>938</v>
      </c>
      <c r="F334" s="13">
        <v>14</v>
      </c>
      <c r="G334" s="14">
        <f t="shared" si="21"/>
        <v>131.32</v>
      </c>
      <c r="H334" s="15" t="str">
        <f t="shared" si="22"/>
        <v xml:space="preserve"> </v>
      </c>
    </row>
    <row r="335" spans="3:8" x14ac:dyDescent="0.3">
      <c r="C335" s="10">
        <v>18</v>
      </c>
      <c r="D335" s="11">
        <v>10</v>
      </c>
      <c r="E335" s="12">
        <v>662</v>
      </c>
      <c r="F335" s="13">
        <v>27</v>
      </c>
      <c r="G335" s="14">
        <f t="shared" si="21"/>
        <v>178.74</v>
      </c>
      <c r="H335" s="15" t="str">
        <f t="shared" si="22"/>
        <v xml:space="preserve"> </v>
      </c>
    </row>
    <row r="336" spans="3:8" x14ac:dyDescent="0.3">
      <c r="C336" s="10">
        <v>19</v>
      </c>
      <c r="D336" s="11">
        <v>10</v>
      </c>
      <c r="E336" s="12">
        <v>562</v>
      </c>
      <c r="F336" s="13">
        <v>27</v>
      </c>
      <c r="G336" s="14">
        <f t="shared" si="21"/>
        <v>151.74</v>
      </c>
      <c r="H336" s="15" t="str">
        <f t="shared" si="22"/>
        <v xml:space="preserve"> </v>
      </c>
    </row>
    <row r="337" spans="3:9" ht="15" thickBot="1" x14ac:dyDescent="0.35">
      <c r="C337" s="25">
        <v>20</v>
      </c>
      <c r="D337" s="26">
        <v>12</v>
      </c>
      <c r="E337" s="27">
        <v>255</v>
      </c>
      <c r="F337" s="28">
        <v>4</v>
      </c>
      <c r="G337" s="29" t="str">
        <f t="shared" si="21"/>
        <v xml:space="preserve"> </v>
      </c>
      <c r="H337" s="30">
        <f t="shared" si="22"/>
        <v>10.200000000000001</v>
      </c>
    </row>
    <row r="338" spans="3:9" x14ac:dyDescent="0.3">
      <c r="C338" s="200" t="s">
        <v>8</v>
      </c>
      <c r="D338" s="201"/>
      <c r="E338" s="201"/>
      <c r="F338" s="202"/>
      <c r="G338" s="38">
        <f>SUM(G318:G337)</f>
        <v>2466.9899999999998</v>
      </c>
      <c r="H338" s="42">
        <f>SUM(H318:H337)</f>
        <v>10.200000000000001</v>
      </c>
    </row>
    <row r="339" spans="3:9" x14ac:dyDescent="0.3">
      <c r="C339" s="173" t="s">
        <v>9</v>
      </c>
      <c r="D339" s="174"/>
      <c r="E339" s="174"/>
      <c r="F339" s="203"/>
      <c r="G339" s="11">
        <v>0.61699999999999999</v>
      </c>
      <c r="H339" s="13">
        <v>0.88800000000000001</v>
      </c>
    </row>
    <row r="340" spans="3:9" x14ac:dyDescent="0.3">
      <c r="C340" s="173" t="s">
        <v>10</v>
      </c>
      <c r="D340" s="174"/>
      <c r="E340" s="174"/>
      <c r="F340" s="203"/>
      <c r="G340" s="23">
        <f>G339*G338</f>
        <v>1522.1328299999998</v>
      </c>
      <c r="H340" s="24">
        <f>H339*H338</f>
        <v>9.0576000000000008</v>
      </c>
    </row>
    <row r="341" spans="3:9" x14ac:dyDescent="0.3">
      <c r="C341" s="173" t="s">
        <v>11</v>
      </c>
      <c r="D341" s="174"/>
      <c r="E341" s="174"/>
      <c r="F341" s="203"/>
      <c r="G341" s="175">
        <f>G340+H340</f>
        <v>1531.1904299999999</v>
      </c>
      <c r="H341" s="177"/>
    </row>
    <row r="342" spans="3:9" ht="15" thickBot="1" x14ac:dyDescent="0.35">
      <c r="C342" s="178" t="s">
        <v>12</v>
      </c>
      <c r="D342" s="179"/>
      <c r="E342" s="179"/>
      <c r="F342" s="204"/>
      <c r="G342" s="180">
        <f>G341</f>
        <v>1531.1904299999999</v>
      </c>
      <c r="H342" s="182"/>
    </row>
    <row r="343" spans="3:9" ht="15" thickBot="1" x14ac:dyDescent="0.35">
      <c r="C343" s="209" t="s">
        <v>46</v>
      </c>
      <c r="D343" s="210"/>
      <c r="E343" s="210"/>
      <c r="F343" s="214"/>
      <c r="G343" s="215">
        <f>G342*1</f>
        <v>1531.1904299999999</v>
      </c>
      <c r="H343" s="216"/>
    </row>
    <row r="345" spans="3:9" ht="15" thickBot="1" x14ac:dyDescent="0.35">
      <c r="H345" s="60"/>
      <c r="I345" s="60"/>
    </row>
    <row r="346" spans="3:9" ht="15" customHeight="1" thickBot="1" x14ac:dyDescent="0.35">
      <c r="C346" s="205" t="s">
        <v>48</v>
      </c>
      <c r="D346" s="206"/>
      <c r="E346" s="206"/>
      <c r="F346" s="206"/>
      <c r="G346" s="207"/>
      <c r="H346" s="61"/>
      <c r="I346" s="60"/>
    </row>
    <row r="347" spans="3:9" ht="29.4" thickBot="1" x14ac:dyDescent="0.35">
      <c r="C347" s="189" t="s">
        <v>0</v>
      </c>
      <c r="D347" s="191" t="s">
        <v>1</v>
      </c>
      <c r="E347" s="193" t="s">
        <v>2</v>
      </c>
      <c r="F347" s="195" t="s">
        <v>3</v>
      </c>
      <c r="G347" s="65" t="s">
        <v>4</v>
      </c>
      <c r="H347" s="62"/>
      <c r="I347" s="60"/>
    </row>
    <row r="348" spans="3:9" ht="15" thickBot="1" x14ac:dyDescent="0.35">
      <c r="C348" s="190"/>
      <c r="D348" s="192"/>
      <c r="E348" s="208"/>
      <c r="F348" s="196"/>
      <c r="G348" s="1" t="s">
        <v>5</v>
      </c>
      <c r="H348" s="63"/>
      <c r="I348" s="60"/>
    </row>
    <row r="349" spans="3:9" ht="15" thickBot="1" x14ac:dyDescent="0.35">
      <c r="C349" s="190"/>
      <c r="D349" s="192"/>
      <c r="E349" s="208"/>
      <c r="F349" s="196"/>
      <c r="G349" s="2" t="s">
        <v>6</v>
      </c>
      <c r="H349" s="63"/>
      <c r="I349" s="60"/>
    </row>
    <row r="350" spans="3:9" x14ac:dyDescent="0.3">
      <c r="C350" s="4">
        <v>1</v>
      </c>
      <c r="D350" s="5">
        <v>10</v>
      </c>
      <c r="E350" s="6">
        <v>1075</v>
      </c>
      <c r="F350" s="7">
        <v>27</v>
      </c>
      <c r="G350" s="50">
        <f>IF(D350=10,F350*E350*0.01," ")</f>
        <v>290.25</v>
      </c>
      <c r="H350" s="64"/>
      <c r="I350" s="60"/>
    </row>
    <row r="351" spans="3:9" ht="15" thickBot="1" x14ac:dyDescent="0.35">
      <c r="C351" s="10">
        <v>2</v>
      </c>
      <c r="D351" s="11">
        <v>10</v>
      </c>
      <c r="E351" s="12">
        <v>603</v>
      </c>
      <c r="F351" s="13">
        <v>52</v>
      </c>
      <c r="G351" s="51">
        <f t="shared" ref="G351" si="23">IF(D351=10,F351*E351*0.01," ")</f>
        <v>313.56</v>
      </c>
      <c r="H351" s="64"/>
      <c r="I351" s="60"/>
    </row>
    <row r="352" spans="3:9" x14ac:dyDescent="0.3">
      <c r="C352" s="200" t="s">
        <v>8</v>
      </c>
      <c r="D352" s="201"/>
      <c r="E352" s="201"/>
      <c r="F352" s="202"/>
      <c r="G352" s="59">
        <f>SUM(G350:G351)</f>
        <v>603.80999999999995</v>
      </c>
      <c r="H352" s="64"/>
      <c r="I352" s="60"/>
    </row>
    <row r="353" spans="3:9" x14ac:dyDescent="0.3">
      <c r="C353" s="173" t="s">
        <v>9</v>
      </c>
      <c r="D353" s="174"/>
      <c r="E353" s="174"/>
      <c r="F353" s="203"/>
      <c r="G353" s="55">
        <v>0.61699999999999999</v>
      </c>
      <c r="H353" s="64"/>
      <c r="I353" s="60"/>
    </row>
    <row r="354" spans="3:9" x14ac:dyDescent="0.3">
      <c r="C354" s="173" t="s">
        <v>10</v>
      </c>
      <c r="D354" s="174"/>
      <c r="E354" s="174"/>
      <c r="F354" s="203"/>
      <c r="G354" s="56">
        <f>G353*G352</f>
        <v>372.55076999999994</v>
      </c>
      <c r="H354" s="64"/>
      <c r="I354" s="60"/>
    </row>
    <row r="355" spans="3:9" x14ac:dyDescent="0.3">
      <c r="C355" s="173" t="s">
        <v>11</v>
      </c>
      <c r="D355" s="174"/>
      <c r="E355" s="174"/>
      <c r="F355" s="203"/>
      <c r="G355" s="56">
        <f>G354+H372</f>
        <v>543.56076999999993</v>
      </c>
      <c r="H355" s="64"/>
      <c r="I355" s="60"/>
    </row>
    <row r="356" spans="3:9" ht="15" thickBot="1" x14ac:dyDescent="0.35">
      <c r="C356" s="178" t="s">
        <v>12</v>
      </c>
      <c r="D356" s="179"/>
      <c r="E356" s="179"/>
      <c r="F356" s="204"/>
      <c r="G356" s="57">
        <f>G355</f>
        <v>543.56076999999993</v>
      </c>
      <c r="H356" s="64"/>
      <c r="I356" s="60"/>
    </row>
    <row r="357" spans="3:9" ht="15" thickBot="1" x14ac:dyDescent="0.35">
      <c r="C357" s="209" t="s">
        <v>46</v>
      </c>
      <c r="D357" s="210"/>
      <c r="E357" s="210"/>
      <c r="F357" s="214"/>
      <c r="G357" s="66">
        <f>G356*1</f>
        <v>543.56076999999993</v>
      </c>
      <c r="H357" s="64"/>
      <c r="I357" s="60"/>
    </row>
    <row r="358" spans="3:9" x14ac:dyDescent="0.3">
      <c r="H358" s="64"/>
      <c r="I358" s="60"/>
    </row>
    <row r="359" spans="3:9" ht="15" thickBot="1" x14ac:dyDescent="0.35">
      <c r="H359" s="64"/>
      <c r="I359" s="60"/>
    </row>
    <row r="360" spans="3:9" ht="15" thickBot="1" x14ac:dyDescent="0.35">
      <c r="C360" s="220" t="s">
        <v>49</v>
      </c>
      <c r="D360" s="221"/>
      <c r="E360" s="221"/>
      <c r="F360" s="221"/>
      <c r="G360" s="221"/>
      <c r="H360" s="222"/>
      <c r="I360" s="60"/>
    </row>
    <row r="361" spans="3:9" ht="15" thickBot="1" x14ac:dyDescent="0.35">
      <c r="C361" s="190" t="s">
        <v>0</v>
      </c>
      <c r="D361" s="192" t="s">
        <v>1</v>
      </c>
      <c r="E361" s="194" t="s">
        <v>2</v>
      </c>
      <c r="F361" s="196" t="s">
        <v>3</v>
      </c>
      <c r="G361" s="197" t="s">
        <v>4</v>
      </c>
      <c r="H361" s="199"/>
      <c r="I361" s="60"/>
    </row>
    <row r="362" spans="3:9" ht="15" thickBot="1" x14ac:dyDescent="0.35">
      <c r="C362" s="190"/>
      <c r="D362" s="192"/>
      <c r="E362" s="194"/>
      <c r="F362" s="196"/>
      <c r="G362" s="1" t="s">
        <v>5</v>
      </c>
      <c r="H362" s="1" t="s">
        <v>5</v>
      </c>
      <c r="I362" s="60"/>
    </row>
    <row r="363" spans="3:9" ht="15" thickBot="1" x14ac:dyDescent="0.35">
      <c r="C363" s="190"/>
      <c r="D363" s="192"/>
      <c r="E363" s="194"/>
      <c r="F363" s="196"/>
      <c r="G363" s="2" t="s">
        <v>19</v>
      </c>
      <c r="H363" s="3" t="s">
        <v>7</v>
      </c>
      <c r="I363" s="60"/>
    </row>
    <row r="364" spans="3:9" x14ac:dyDescent="0.3">
      <c r="C364" s="43">
        <v>1</v>
      </c>
      <c r="D364" s="5">
        <v>8</v>
      </c>
      <c r="E364" s="6">
        <v>121</v>
      </c>
      <c r="F364" s="7">
        <v>243</v>
      </c>
      <c r="G364" s="46">
        <f>IF(D364=8,F364*E364*0.01," ")</f>
        <v>294.03000000000003</v>
      </c>
      <c r="H364" s="9" t="str">
        <f>IF(D364=12,F364*E364*0.01," ")</f>
        <v xml:space="preserve"> </v>
      </c>
      <c r="I364" s="60"/>
    </row>
    <row r="365" spans="3:9" x14ac:dyDescent="0.3">
      <c r="C365" s="44">
        <v>2</v>
      </c>
      <c r="D365" s="11">
        <v>12</v>
      </c>
      <c r="E365" s="12">
        <v>349</v>
      </c>
      <c r="F365" s="13">
        <v>41</v>
      </c>
      <c r="G365" s="47" t="str">
        <f t="shared" ref="G365:G375" si="24">IF(D365=8,F365*E365*0.01," ")</f>
        <v xml:space="preserve"> </v>
      </c>
      <c r="H365" s="15">
        <f t="shared" ref="H365:H375" si="25">IF(D365=12,F365*E365*0.01," ")</f>
        <v>143.09</v>
      </c>
      <c r="I365" s="60"/>
    </row>
    <row r="366" spans="3:9" x14ac:dyDescent="0.3">
      <c r="C366" s="44">
        <v>3</v>
      </c>
      <c r="D366" s="11">
        <v>12</v>
      </c>
      <c r="E366" s="12">
        <v>349</v>
      </c>
      <c r="F366" s="13">
        <v>52</v>
      </c>
      <c r="G366" s="47" t="str">
        <f t="shared" si="24"/>
        <v xml:space="preserve"> </v>
      </c>
      <c r="H366" s="15">
        <f t="shared" si="25"/>
        <v>181.48</v>
      </c>
      <c r="I366" s="60"/>
    </row>
    <row r="367" spans="3:9" x14ac:dyDescent="0.3">
      <c r="C367" s="44">
        <v>4</v>
      </c>
      <c r="D367" s="11">
        <v>12</v>
      </c>
      <c r="E367" s="12">
        <v>349</v>
      </c>
      <c r="F367" s="13">
        <v>55</v>
      </c>
      <c r="G367" s="47" t="str">
        <f t="shared" si="24"/>
        <v xml:space="preserve"> </v>
      </c>
      <c r="H367" s="15">
        <f t="shared" si="25"/>
        <v>191.95000000000002</v>
      </c>
      <c r="I367" s="60"/>
    </row>
    <row r="368" spans="3:9" x14ac:dyDescent="0.3">
      <c r="C368" s="44">
        <v>5</v>
      </c>
      <c r="D368" s="11">
        <v>12</v>
      </c>
      <c r="E368" s="12">
        <v>349</v>
      </c>
      <c r="F368" s="13">
        <v>60</v>
      </c>
      <c r="G368" s="47" t="str">
        <f t="shared" si="24"/>
        <v xml:space="preserve"> </v>
      </c>
      <c r="H368" s="15">
        <f t="shared" si="25"/>
        <v>209.4</v>
      </c>
      <c r="I368" s="60"/>
    </row>
    <row r="369" spans="3:9" x14ac:dyDescent="0.3">
      <c r="C369" s="44">
        <v>6</v>
      </c>
      <c r="D369" s="11">
        <v>12</v>
      </c>
      <c r="E369" s="12">
        <v>349</v>
      </c>
      <c r="F369" s="13">
        <v>67</v>
      </c>
      <c r="G369" s="47" t="str">
        <f t="shared" si="24"/>
        <v xml:space="preserve"> </v>
      </c>
      <c r="H369" s="15">
        <f t="shared" si="25"/>
        <v>233.83</v>
      </c>
      <c r="I369" s="60"/>
    </row>
    <row r="370" spans="3:9" x14ac:dyDescent="0.3">
      <c r="C370" s="44">
        <v>7</v>
      </c>
      <c r="D370" s="11">
        <v>12</v>
      </c>
      <c r="E370" s="12">
        <v>349</v>
      </c>
      <c r="F370" s="13">
        <v>71</v>
      </c>
      <c r="G370" s="47" t="str">
        <f t="shared" si="24"/>
        <v xml:space="preserve"> </v>
      </c>
      <c r="H370" s="15">
        <f t="shared" si="25"/>
        <v>247.79</v>
      </c>
      <c r="I370" s="60"/>
    </row>
    <row r="371" spans="3:9" x14ac:dyDescent="0.3">
      <c r="C371" s="45">
        <v>8</v>
      </c>
      <c r="D371" s="11">
        <v>12</v>
      </c>
      <c r="E371" s="12">
        <v>349</v>
      </c>
      <c r="F371" s="13">
        <v>56</v>
      </c>
      <c r="G371" s="48" t="str">
        <f t="shared" si="24"/>
        <v xml:space="preserve"> </v>
      </c>
      <c r="H371" s="41">
        <f t="shared" si="25"/>
        <v>195.44</v>
      </c>
      <c r="I371" s="60"/>
    </row>
    <row r="372" spans="3:9" x14ac:dyDescent="0.3">
      <c r="C372" s="45">
        <v>9</v>
      </c>
      <c r="D372" s="11">
        <v>12</v>
      </c>
      <c r="E372" s="12">
        <v>349</v>
      </c>
      <c r="F372" s="13">
        <v>49</v>
      </c>
      <c r="G372" s="48" t="str">
        <f t="shared" si="24"/>
        <v xml:space="preserve"> </v>
      </c>
      <c r="H372" s="41">
        <f t="shared" si="25"/>
        <v>171.01</v>
      </c>
      <c r="I372" s="60"/>
    </row>
    <row r="373" spans="3:9" x14ac:dyDescent="0.3">
      <c r="C373" s="45">
        <v>10</v>
      </c>
      <c r="D373" s="11">
        <v>12</v>
      </c>
      <c r="E373" s="12">
        <v>349</v>
      </c>
      <c r="F373" s="13">
        <v>47</v>
      </c>
      <c r="G373" s="48" t="str">
        <f t="shared" si="24"/>
        <v xml:space="preserve"> </v>
      </c>
      <c r="H373" s="41">
        <f t="shared" si="25"/>
        <v>164.03</v>
      </c>
      <c r="I373" s="60"/>
    </row>
    <row r="374" spans="3:9" x14ac:dyDescent="0.3">
      <c r="C374" s="45">
        <v>11</v>
      </c>
      <c r="D374" s="11">
        <v>12</v>
      </c>
      <c r="E374" s="12">
        <v>349</v>
      </c>
      <c r="F374" s="13">
        <v>103</v>
      </c>
      <c r="G374" s="48" t="str">
        <f t="shared" si="24"/>
        <v xml:space="preserve"> </v>
      </c>
      <c r="H374" s="41">
        <f t="shared" si="25"/>
        <v>359.47</v>
      </c>
      <c r="I374" s="60"/>
    </row>
    <row r="375" spans="3:9" ht="15" thickBot="1" x14ac:dyDescent="0.35">
      <c r="C375" s="45">
        <v>12</v>
      </c>
      <c r="D375" s="11">
        <v>12</v>
      </c>
      <c r="E375" s="12">
        <v>349</v>
      </c>
      <c r="F375" s="13">
        <v>95</v>
      </c>
      <c r="G375" s="48" t="str">
        <f t="shared" si="24"/>
        <v xml:space="preserve"> </v>
      </c>
      <c r="H375" s="41">
        <f t="shared" si="25"/>
        <v>331.55</v>
      </c>
      <c r="I375" s="60"/>
    </row>
    <row r="376" spans="3:9" x14ac:dyDescent="0.3">
      <c r="C376" s="200" t="s">
        <v>8</v>
      </c>
      <c r="D376" s="218"/>
      <c r="E376" s="218"/>
      <c r="F376" s="219"/>
      <c r="G376" s="38">
        <f>SUM(G364:G375)</f>
        <v>294.03000000000003</v>
      </c>
      <c r="H376" s="42">
        <f>SUM(H364:H375)</f>
        <v>2429.04</v>
      </c>
      <c r="I376" s="60"/>
    </row>
    <row r="377" spans="3:9" x14ac:dyDescent="0.3">
      <c r="C377" s="173" t="s">
        <v>9</v>
      </c>
      <c r="D377" s="174"/>
      <c r="E377" s="174"/>
      <c r="F377" s="203"/>
      <c r="G377" s="11">
        <v>0.39500000000000002</v>
      </c>
      <c r="H377" s="13">
        <v>0.88800000000000001</v>
      </c>
      <c r="I377" s="60"/>
    </row>
    <row r="378" spans="3:9" x14ac:dyDescent="0.3">
      <c r="C378" s="173" t="s">
        <v>10</v>
      </c>
      <c r="D378" s="174"/>
      <c r="E378" s="174"/>
      <c r="F378" s="203"/>
      <c r="G378" s="23">
        <f>G377*G376</f>
        <v>116.14185000000002</v>
      </c>
      <c r="H378" s="24">
        <f>H377*H376</f>
        <v>2156.9875200000001</v>
      </c>
    </row>
    <row r="379" spans="3:9" x14ac:dyDescent="0.3">
      <c r="C379" s="173" t="s">
        <v>11</v>
      </c>
      <c r="D379" s="174"/>
      <c r="E379" s="174"/>
      <c r="F379" s="203"/>
      <c r="G379" s="175">
        <f>G378+H378</f>
        <v>2273.1293700000001</v>
      </c>
      <c r="H379" s="177"/>
    </row>
    <row r="380" spans="3:9" ht="15" thickBot="1" x14ac:dyDescent="0.35">
      <c r="C380" s="178" t="s">
        <v>12</v>
      </c>
      <c r="D380" s="179"/>
      <c r="E380" s="179"/>
      <c r="F380" s="204"/>
      <c r="G380" s="180">
        <f>G379</f>
        <v>2273.1293700000001</v>
      </c>
      <c r="H380" s="182"/>
    </row>
    <row r="381" spans="3:9" ht="15" thickBot="1" x14ac:dyDescent="0.35">
      <c r="C381" s="209" t="s">
        <v>46</v>
      </c>
      <c r="D381" s="210"/>
      <c r="E381" s="210"/>
      <c r="F381" s="214"/>
      <c r="G381" s="215">
        <f>G380*1</f>
        <v>2273.1293700000001</v>
      </c>
      <c r="H381" s="216"/>
    </row>
    <row r="383" spans="3:9" ht="15" thickBot="1" x14ac:dyDescent="0.35"/>
    <row r="384" spans="3:9" ht="15" thickBot="1" x14ac:dyDescent="0.35">
      <c r="C384" s="220" t="s">
        <v>50</v>
      </c>
      <c r="D384" s="221"/>
      <c r="E384" s="221"/>
      <c r="F384" s="221"/>
      <c r="G384" s="221"/>
      <c r="H384" s="222"/>
    </row>
    <row r="385" spans="3:8" ht="15" thickBot="1" x14ac:dyDescent="0.35">
      <c r="C385" s="190" t="s">
        <v>0</v>
      </c>
      <c r="D385" s="192" t="s">
        <v>1</v>
      </c>
      <c r="E385" s="194" t="s">
        <v>2</v>
      </c>
      <c r="F385" s="196" t="s">
        <v>3</v>
      </c>
      <c r="G385" s="197" t="s">
        <v>4</v>
      </c>
      <c r="H385" s="199"/>
    </row>
    <row r="386" spans="3:8" ht="15" thickBot="1" x14ac:dyDescent="0.35">
      <c r="C386" s="190"/>
      <c r="D386" s="192"/>
      <c r="E386" s="194"/>
      <c r="F386" s="196"/>
      <c r="G386" s="1" t="s">
        <v>5</v>
      </c>
      <c r="H386" s="1" t="s">
        <v>5</v>
      </c>
    </row>
    <row r="387" spans="3:8" ht="15" thickBot="1" x14ac:dyDescent="0.35">
      <c r="C387" s="190"/>
      <c r="D387" s="192"/>
      <c r="E387" s="194"/>
      <c r="F387" s="196"/>
      <c r="G387" s="2" t="s">
        <v>19</v>
      </c>
      <c r="H387" s="3" t="s">
        <v>7</v>
      </c>
    </row>
    <row r="388" spans="3:8" x14ac:dyDescent="0.3">
      <c r="C388" s="43">
        <v>1</v>
      </c>
      <c r="D388" s="5">
        <v>8</v>
      </c>
      <c r="E388" s="6">
        <v>121</v>
      </c>
      <c r="F388" s="7">
        <v>243</v>
      </c>
      <c r="G388" s="46">
        <f>IF(D388=8,F388*E388*0.01," ")</f>
        <v>294.03000000000003</v>
      </c>
      <c r="H388" s="9" t="str">
        <f>IF(D388=12,F388*E388*0.01," ")</f>
        <v xml:space="preserve"> </v>
      </c>
    </row>
    <row r="389" spans="3:8" x14ac:dyDescent="0.3">
      <c r="C389" s="44">
        <v>2</v>
      </c>
      <c r="D389" s="11">
        <v>12</v>
      </c>
      <c r="E389" s="12">
        <v>349</v>
      </c>
      <c r="F389" s="13">
        <v>67</v>
      </c>
      <c r="G389" s="47" t="str">
        <f t="shared" ref="G389:G398" si="26">IF(D389=8,F389*E389*0.01," ")</f>
        <v xml:space="preserve"> </v>
      </c>
      <c r="H389" s="15">
        <f t="shared" ref="H389:H398" si="27">IF(D389=12,F389*E389*0.01," ")</f>
        <v>233.83</v>
      </c>
    </row>
    <row r="390" spans="3:8" x14ac:dyDescent="0.3">
      <c r="C390" s="44">
        <v>3</v>
      </c>
      <c r="D390" s="11">
        <v>12</v>
      </c>
      <c r="E390" s="12">
        <v>349</v>
      </c>
      <c r="F390" s="13">
        <v>71</v>
      </c>
      <c r="G390" s="47" t="str">
        <f t="shared" si="26"/>
        <v xml:space="preserve"> </v>
      </c>
      <c r="H390" s="15">
        <f t="shared" si="27"/>
        <v>247.79</v>
      </c>
    </row>
    <row r="391" spans="3:8" x14ac:dyDescent="0.3">
      <c r="C391" s="44">
        <v>4</v>
      </c>
      <c r="D391" s="11">
        <v>12</v>
      </c>
      <c r="E391" s="12">
        <v>349</v>
      </c>
      <c r="F391" s="13">
        <v>35</v>
      </c>
      <c r="G391" s="47" t="str">
        <f t="shared" si="26"/>
        <v xml:space="preserve"> </v>
      </c>
      <c r="H391" s="15">
        <f t="shared" si="27"/>
        <v>122.15</v>
      </c>
    </row>
    <row r="392" spans="3:8" x14ac:dyDescent="0.3">
      <c r="C392" s="44">
        <v>5</v>
      </c>
      <c r="D392" s="11">
        <v>12</v>
      </c>
      <c r="E392" s="12">
        <v>349</v>
      </c>
      <c r="F392" s="13">
        <v>84</v>
      </c>
      <c r="G392" s="47" t="str">
        <f t="shared" si="26"/>
        <v xml:space="preserve"> </v>
      </c>
      <c r="H392" s="15">
        <f t="shared" si="27"/>
        <v>293.16000000000003</v>
      </c>
    </row>
    <row r="393" spans="3:8" x14ac:dyDescent="0.3">
      <c r="C393" s="44">
        <v>6</v>
      </c>
      <c r="D393" s="11">
        <v>12</v>
      </c>
      <c r="E393" s="12">
        <v>349</v>
      </c>
      <c r="F393" s="13">
        <v>86</v>
      </c>
      <c r="G393" s="47" t="str">
        <f t="shared" si="26"/>
        <v xml:space="preserve"> </v>
      </c>
      <c r="H393" s="15">
        <f t="shared" si="27"/>
        <v>300.14</v>
      </c>
    </row>
    <row r="394" spans="3:8" x14ac:dyDescent="0.3">
      <c r="C394" s="44">
        <v>7</v>
      </c>
      <c r="D394" s="11">
        <v>12</v>
      </c>
      <c r="E394" s="12">
        <v>349</v>
      </c>
      <c r="F394" s="13">
        <v>47</v>
      </c>
      <c r="G394" s="47" t="str">
        <f t="shared" si="26"/>
        <v xml:space="preserve"> </v>
      </c>
      <c r="H394" s="15">
        <f t="shared" si="27"/>
        <v>164.03</v>
      </c>
    </row>
    <row r="395" spans="3:8" x14ac:dyDescent="0.3">
      <c r="C395" s="45">
        <v>8</v>
      </c>
      <c r="D395" s="11">
        <v>12</v>
      </c>
      <c r="E395" s="12">
        <v>349</v>
      </c>
      <c r="F395" s="13">
        <v>47</v>
      </c>
      <c r="G395" s="48" t="str">
        <f t="shared" si="26"/>
        <v xml:space="preserve"> </v>
      </c>
      <c r="H395" s="41">
        <f t="shared" si="27"/>
        <v>164.03</v>
      </c>
    </row>
    <row r="396" spans="3:8" x14ac:dyDescent="0.3">
      <c r="C396" s="45">
        <v>9</v>
      </c>
      <c r="D396" s="11">
        <v>12</v>
      </c>
      <c r="E396" s="12">
        <v>349</v>
      </c>
      <c r="F396" s="13">
        <v>21</v>
      </c>
      <c r="G396" s="48" t="str">
        <f t="shared" si="26"/>
        <v xml:space="preserve"> </v>
      </c>
      <c r="H396" s="41">
        <f t="shared" si="27"/>
        <v>73.290000000000006</v>
      </c>
    </row>
    <row r="397" spans="3:8" x14ac:dyDescent="0.3">
      <c r="C397" s="45">
        <v>10</v>
      </c>
      <c r="D397" s="11">
        <v>12</v>
      </c>
      <c r="E397" s="12">
        <v>349</v>
      </c>
      <c r="F397" s="13">
        <v>95</v>
      </c>
      <c r="G397" s="48"/>
      <c r="H397" s="41">
        <f t="shared" si="27"/>
        <v>331.55</v>
      </c>
    </row>
    <row r="398" spans="3:8" ht="15" thickBot="1" x14ac:dyDescent="0.35">
      <c r="C398" s="67">
        <v>11</v>
      </c>
      <c r="D398" s="26">
        <v>12</v>
      </c>
      <c r="E398" s="27">
        <v>349</v>
      </c>
      <c r="F398" s="28">
        <v>46</v>
      </c>
      <c r="G398" s="68" t="str">
        <f t="shared" si="26"/>
        <v xml:space="preserve"> </v>
      </c>
      <c r="H398" s="69">
        <f t="shared" si="27"/>
        <v>160.54</v>
      </c>
    </row>
    <row r="399" spans="3:8" x14ac:dyDescent="0.3">
      <c r="C399" s="200" t="s">
        <v>8</v>
      </c>
      <c r="D399" s="201"/>
      <c r="E399" s="201"/>
      <c r="F399" s="202"/>
      <c r="G399" s="38">
        <f>SUM(G388:G398)</f>
        <v>294.03000000000003</v>
      </c>
      <c r="H399" s="42">
        <f>SUM(H388:H398)</f>
        <v>2090.5100000000002</v>
      </c>
    </row>
    <row r="400" spans="3:8" x14ac:dyDescent="0.3">
      <c r="C400" s="173" t="s">
        <v>9</v>
      </c>
      <c r="D400" s="174"/>
      <c r="E400" s="174"/>
      <c r="F400" s="203"/>
      <c r="G400" s="11">
        <v>0.39500000000000002</v>
      </c>
      <c r="H400" s="13">
        <v>0.88800000000000001</v>
      </c>
    </row>
    <row r="401" spans="3:8" x14ac:dyDescent="0.3">
      <c r="C401" s="173" t="s">
        <v>10</v>
      </c>
      <c r="D401" s="174"/>
      <c r="E401" s="174"/>
      <c r="F401" s="203"/>
      <c r="G401" s="23">
        <f>G400*G399</f>
        <v>116.14185000000002</v>
      </c>
      <c r="H401" s="24">
        <f>H400*H399</f>
        <v>1856.3728800000001</v>
      </c>
    </row>
    <row r="402" spans="3:8" x14ac:dyDescent="0.3">
      <c r="C402" s="173" t="s">
        <v>11</v>
      </c>
      <c r="D402" s="174"/>
      <c r="E402" s="174"/>
      <c r="F402" s="203"/>
      <c r="G402" s="175">
        <f>G401+H401</f>
        <v>1972.5147300000001</v>
      </c>
      <c r="H402" s="177"/>
    </row>
    <row r="403" spans="3:8" ht="15" thickBot="1" x14ac:dyDescent="0.35">
      <c r="C403" s="178" t="s">
        <v>12</v>
      </c>
      <c r="D403" s="179"/>
      <c r="E403" s="179"/>
      <c r="F403" s="204"/>
      <c r="G403" s="180">
        <f>G402</f>
        <v>1972.5147300000001</v>
      </c>
      <c r="H403" s="182"/>
    </row>
    <row r="404" spans="3:8" ht="15" thickBot="1" x14ac:dyDescent="0.35">
      <c r="C404" s="209" t="s">
        <v>46</v>
      </c>
      <c r="D404" s="210"/>
      <c r="E404" s="210"/>
      <c r="F404" s="214"/>
      <c r="G404" s="215">
        <f>G403*1</f>
        <v>1972.5147300000001</v>
      </c>
      <c r="H404" s="216"/>
    </row>
    <row r="406" spans="3:8" ht="15" thickBot="1" x14ac:dyDescent="0.35"/>
    <row r="407" spans="3:8" ht="15" thickBot="1" x14ac:dyDescent="0.35">
      <c r="C407" s="220" t="s">
        <v>51</v>
      </c>
      <c r="D407" s="221"/>
      <c r="E407" s="221"/>
      <c r="F407" s="221"/>
      <c r="G407" s="221"/>
      <c r="H407" s="222"/>
    </row>
    <row r="408" spans="3:8" ht="15" thickBot="1" x14ac:dyDescent="0.35">
      <c r="C408" s="190" t="s">
        <v>0</v>
      </c>
      <c r="D408" s="192" t="s">
        <v>1</v>
      </c>
      <c r="E408" s="194" t="s">
        <v>2</v>
      </c>
      <c r="F408" s="196" t="s">
        <v>3</v>
      </c>
      <c r="G408" s="197" t="s">
        <v>4</v>
      </c>
      <c r="H408" s="199"/>
    </row>
    <row r="409" spans="3:8" ht="15" thickBot="1" x14ac:dyDescent="0.35">
      <c r="C409" s="190"/>
      <c r="D409" s="192"/>
      <c r="E409" s="194"/>
      <c r="F409" s="196"/>
      <c r="G409" s="1" t="s">
        <v>5</v>
      </c>
      <c r="H409" s="1" t="s">
        <v>5</v>
      </c>
    </row>
    <row r="410" spans="3:8" ht="15" thickBot="1" x14ac:dyDescent="0.35">
      <c r="C410" s="190"/>
      <c r="D410" s="192"/>
      <c r="E410" s="194"/>
      <c r="F410" s="196"/>
      <c r="G410" s="2" t="s">
        <v>19</v>
      </c>
      <c r="H410" s="3" t="s">
        <v>7</v>
      </c>
    </row>
    <row r="411" spans="3:8" x14ac:dyDescent="0.3">
      <c r="C411" s="43">
        <v>1</v>
      </c>
      <c r="D411" s="5">
        <v>8</v>
      </c>
      <c r="E411" s="6">
        <v>121</v>
      </c>
      <c r="F411" s="7">
        <v>220</v>
      </c>
      <c r="G411" s="46">
        <f>IF(D411=8,F411*E411*0.01," ")</f>
        <v>266.2</v>
      </c>
      <c r="H411" s="9" t="str">
        <f>IF(D411=12,F411*E411*0.01," ")</f>
        <v xml:space="preserve"> </v>
      </c>
    </row>
    <row r="412" spans="3:8" x14ac:dyDescent="0.3">
      <c r="C412" s="44">
        <v>2</v>
      </c>
      <c r="D412" s="11">
        <v>12</v>
      </c>
      <c r="E412" s="12">
        <v>349</v>
      </c>
      <c r="F412" s="13">
        <v>67</v>
      </c>
      <c r="G412" s="47" t="str">
        <f t="shared" ref="G412:G419" si="28">IF(D412=8,F412*E412*0.01," ")</f>
        <v xml:space="preserve"> </v>
      </c>
      <c r="H412" s="15">
        <f t="shared" ref="H412:H421" si="29">IF(D412=12,F412*E412*0.01," ")</f>
        <v>233.83</v>
      </c>
    </row>
    <row r="413" spans="3:8" x14ac:dyDescent="0.3">
      <c r="C413" s="44">
        <v>3</v>
      </c>
      <c r="D413" s="11">
        <v>12</v>
      </c>
      <c r="E413" s="12">
        <v>349</v>
      </c>
      <c r="F413" s="13">
        <v>71</v>
      </c>
      <c r="G413" s="47" t="str">
        <f t="shared" si="28"/>
        <v xml:space="preserve"> </v>
      </c>
      <c r="H413" s="15">
        <f t="shared" si="29"/>
        <v>247.79</v>
      </c>
    </row>
    <row r="414" spans="3:8" x14ac:dyDescent="0.3">
      <c r="C414" s="44">
        <v>4</v>
      </c>
      <c r="D414" s="11">
        <v>12</v>
      </c>
      <c r="E414" s="12">
        <v>349</v>
      </c>
      <c r="F414" s="13">
        <v>35</v>
      </c>
      <c r="G414" s="47" t="str">
        <f t="shared" si="28"/>
        <v xml:space="preserve"> </v>
      </c>
      <c r="H414" s="15">
        <f t="shared" si="29"/>
        <v>122.15</v>
      </c>
    </row>
    <row r="415" spans="3:8" x14ac:dyDescent="0.3">
      <c r="C415" s="44">
        <v>5</v>
      </c>
      <c r="D415" s="11">
        <v>12</v>
      </c>
      <c r="E415" s="12">
        <v>349</v>
      </c>
      <c r="F415" s="13">
        <v>84</v>
      </c>
      <c r="G415" s="47" t="str">
        <f t="shared" si="28"/>
        <v xml:space="preserve"> </v>
      </c>
      <c r="H415" s="15">
        <f t="shared" si="29"/>
        <v>293.16000000000003</v>
      </c>
    </row>
    <row r="416" spans="3:8" x14ac:dyDescent="0.3">
      <c r="C416" s="44">
        <v>6</v>
      </c>
      <c r="D416" s="11">
        <v>12</v>
      </c>
      <c r="E416" s="12">
        <v>349</v>
      </c>
      <c r="F416" s="13">
        <v>86</v>
      </c>
      <c r="G416" s="47" t="str">
        <f t="shared" si="28"/>
        <v xml:space="preserve"> </v>
      </c>
      <c r="H416" s="15">
        <f t="shared" si="29"/>
        <v>300.14</v>
      </c>
    </row>
    <row r="417" spans="3:8" x14ac:dyDescent="0.3">
      <c r="C417" s="44">
        <v>7</v>
      </c>
      <c r="D417" s="11">
        <v>12</v>
      </c>
      <c r="E417" s="12">
        <v>349</v>
      </c>
      <c r="F417" s="13">
        <v>47</v>
      </c>
      <c r="G417" s="47" t="str">
        <f t="shared" si="28"/>
        <v xml:space="preserve"> </v>
      </c>
      <c r="H417" s="15">
        <f t="shared" si="29"/>
        <v>164.03</v>
      </c>
    </row>
    <row r="418" spans="3:8" x14ac:dyDescent="0.3">
      <c r="C418" s="45">
        <v>8</v>
      </c>
      <c r="D418" s="11">
        <v>12</v>
      </c>
      <c r="E418" s="12">
        <v>349</v>
      </c>
      <c r="F418" s="13">
        <v>47</v>
      </c>
      <c r="G418" s="48" t="str">
        <f t="shared" si="28"/>
        <v xml:space="preserve"> </v>
      </c>
      <c r="H418" s="41">
        <f t="shared" si="29"/>
        <v>164.03</v>
      </c>
    </row>
    <row r="419" spans="3:8" x14ac:dyDescent="0.3">
      <c r="C419" s="45">
        <v>9</v>
      </c>
      <c r="D419" s="11">
        <v>12</v>
      </c>
      <c r="E419" s="12">
        <v>349</v>
      </c>
      <c r="F419" s="13">
        <v>21</v>
      </c>
      <c r="G419" s="48" t="str">
        <f t="shared" si="28"/>
        <v xml:space="preserve"> </v>
      </c>
      <c r="H419" s="41">
        <f t="shared" si="29"/>
        <v>73.290000000000006</v>
      </c>
    </row>
    <row r="420" spans="3:8" x14ac:dyDescent="0.3">
      <c r="C420" s="45">
        <v>10</v>
      </c>
      <c r="D420" s="11">
        <v>12</v>
      </c>
      <c r="E420" s="12">
        <v>349</v>
      </c>
      <c r="F420" s="13">
        <v>95</v>
      </c>
      <c r="G420" s="48"/>
      <c r="H420" s="41">
        <f t="shared" si="29"/>
        <v>331.55</v>
      </c>
    </row>
    <row r="421" spans="3:8" ht="15" thickBot="1" x14ac:dyDescent="0.35">
      <c r="C421" s="67">
        <v>11</v>
      </c>
      <c r="D421" s="26">
        <v>12</v>
      </c>
      <c r="E421" s="27">
        <v>349</v>
      </c>
      <c r="F421" s="28">
        <v>46</v>
      </c>
      <c r="G421" s="68" t="str">
        <f t="shared" ref="G421" si="30">IF(D421=8,F421*E421*0.01," ")</f>
        <v xml:space="preserve"> </v>
      </c>
      <c r="H421" s="69">
        <f t="shared" si="29"/>
        <v>160.54</v>
      </c>
    </row>
    <row r="422" spans="3:8" x14ac:dyDescent="0.3">
      <c r="C422" s="200" t="s">
        <v>8</v>
      </c>
      <c r="D422" s="201"/>
      <c r="E422" s="201"/>
      <c r="F422" s="202"/>
      <c r="G422" s="38">
        <f>SUM(G411:G421)</f>
        <v>266.2</v>
      </c>
      <c r="H422" s="42">
        <f>SUM(H411:H421)</f>
        <v>2090.5100000000002</v>
      </c>
    </row>
    <row r="423" spans="3:8" x14ac:dyDescent="0.3">
      <c r="C423" s="173" t="s">
        <v>9</v>
      </c>
      <c r="D423" s="174"/>
      <c r="E423" s="174"/>
      <c r="F423" s="203"/>
      <c r="G423" s="11">
        <v>0.39500000000000002</v>
      </c>
      <c r="H423" s="13">
        <v>0.88800000000000001</v>
      </c>
    </row>
    <row r="424" spans="3:8" x14ac:dyDescent="0.3">
      <c r="C424" s="173" t="s">
        <v>10</v>
      </c>
      <c r="D424" s="174"/>
      <c r="E424" s="174"/>
      <c r="F424" s="203"/>
      <c r="G424" s="23">
        <f>G423*G422</f>
        <v>105.149</v>
      </c>
      <c r="H424" s="24">
        <f>H423*H422</f>
        <v>1856.3728800000001</v>
      </c>
    </row>
    <row r="425" spans="3:8" x14ac:dyDescent="0.3">
      <c r="C425" s="173" t="s">
        <v>11</v>
      </c>
      <c r="D425" s="174"/>
      <c r="E425" s="174"/>
      <c r="F425" s="203"/>
      <c r="G425" s="175">
        <f>G424+H424</f>
        <v>1961.5218800000002</v>
      </c>
      <c r="H425" s="177"/>
    </row>
    <row r="426" spans="3:8" ht="15" thickBot="1" x14ac:dyDescent="0.35">
      <c r="C426" s="178" t="s">
        <v>12</v>
      </c>
      <c r="D426" s="179"/>
      <c r="E426" s="179"/>
      <c r="F426" s="204"/>
      <c r="G426" s="180">
        <f>G425</f>
        <v>1961.5218800000002</v>
      </c>
      <c r="H426" s="182"/>
    </row>
    <row r="427" spans="3:8" ht="15" thickBot="1" x14ac:dyDescent="0.35">
      <c r="C427" s="209" t="s">
        <v>46</v>
      </c>
      <c r="D427" s="210"/>
      <c r="E427" s="210"/>
      <c r="F427" s="214"/>
      <c r="G427" s="215">
        <f>G426*1</f>
        <v>1961.5218800000002</v>
      </c>
      <c r="H427" s="216"/>
    </row>
    <row r="429" spans="3:8" ht="15" thickBot="1" x14ac:dyDescent="0.35"/>
    <row r="430" spans="3:8" ht="15" thickBot="1" x14ac:dyDescent="0.35">
      <c r="C430" s="220" t="s">
        <v>154</v>
      </c>
      <c r="D430" s="221"/>
      <c r="E430" s="221"/>
      <c r="F430" s="221"/>
      <c r="G430" s="221"/>
      <c r="H430" s="222"/>
    </row>
    <row r="431" spans="3:8" ht="15" thickBot="1" x14ac:dyDescent="0.35">
      <c r="C431" s="190" t="s">
        <v>0</v>
      </c>
      <c r="D431" s="192" t="s">
        <v>1</v>
      </c>
      <c r="E431" s="194" t="s">
        <v>2</v>
      </c>
      <c r="F431" s="196" t="s">
        <v>3</v>
      </c>
      <c r="G431" s="197" t="s">
        <v>4</v>
      </c>
      <c r="H431" s="199"/>
    </row>
    <row r="432" spans="3:8" ht="15" thickBot="1" x14ac:dyDescent="0.35">
      <c r="C432" s="190"/>
      <c r="D432" s="192"/>
      <c r="E432" s="194"/>
      <c r="F432" s="196"/>
      <c r="G432" s="1" t="s">
        <v>5</v>
      </c>
      <c r="H432" s="1" t="s">
        <v>5</v>
      </c>
    </row>
    <row r="433" spans="3:8" ht="15" thickBot="1" x14ac:dyDescent="0.35">
      <c r="C433" s="190"/>
      <c r="D433" s="192"/>
      <c r="E433" s="194"/>
      <c r="F433" s="196"/>
      <c r="G433" s="2" t="s">
        <v>19</v>
      </c>
      <c r="H433" s="3" t="s">
        <v>7</v>
      </c>
    </row>
    <row r="434" spans="3:8" x14ac:dyDescent="0.3">
      <c r="C434" s="43">
        <v>1</v>
      </c>
      <c r="D434" s="5">
        <v>8</v>
      </c>
      <c r="E434" s="6">
        <v>121</v>
      </c>
      <c r="F434" s="7">
        <v>176</v>
      </c>
      <c r="G434" s="46">
        <f>IF(D434=8,F434*E434*0.01," ")</f>
        <v>212.96</v>
      </c>
      <c r="H434" s="9" t="str">
        <f>IF(D434=12,F434*E434*0.01," ")</f>
        <v xml:space="preserve"> </v>
      </c>
    </row>
    <row r="435" spans="3:8" x14ac:dyDescent="0.3">
      <c r="C435" s="44">
        <v>2</v>
      </c>
      <c r="D435" s="11">
        <v>12</v>
      </c>
      <c r="E435" s="12">
        <v>349</v>
      </c>
      <c r="F435" s="13">
        <v>46</v>
      </c>
      <c r="G435" s="47" t="str">
        <f t="shared" ref="G435:G441" si="31">IF(D435=8,F435*E435*0.01," ")</f>
        <v xml:space="preserve"> </v>
      </c>
      <c r="H435" s="15">
        <f t="shared" ref="H435:H441" si="32">IF(D435=12,F435*E435*0.01," ")</f>
        <v>160.54</v>
      </c>
    </row>
    <row r="436" spans="3:8" x14ac:dyDescent="0.3">
      <c r="C436" s="44">
        <v>3</v>
      </c>
      <c r="D436" s="11">
        <v>12</v>
      </c>
      <c r="E436" s="12">
        <v>349</v>
      </c>
      <c r="F436" s="13">
        <v>92</v>
      </c>
      <c r="G436" s="47" t="str">
        <f t="shared" si="31"/>
        <v xml:space="preserve"> </v>
      </c>
      <c r="H436" s="15">
        <f t="shared" si="32"/>
        <v>321.08</v>
      </c>
    </row>
    <row r="437" spans="3:8" x14ac:dyDescent="0.3">
      <c r="C437" s="44">
        <v>4</v>
      </c>
      <c r="D437" s="11">
        <v>12</v>
      </c>
      <c r="E437" s="12">
        <v>349</v>
      </c>
      <c r="F437" s="13">
        <v>46</v>
      </c>
      <c r="G437" s="47" t="str">
        <f t="shared" si="31"/>
        <v xml:space="preserve"> </v>
      </c>
      <c r="H437" s="15">
        <f t="shared" si="32"/>
        <v>160.54</v>
      </c>
    </row>
    <row r="438" spans="3:8" x14ac:dyDescent="0.3">
      <c r="C438" s="44">
        <v>5</v>
      </c>
      <c r="D438" s="11">
        <v>12</v>
      </c>
      <c r="E438" s="12">
        <v>349</v>
      </c>
      <c r="F438" s="13">
        <v>86</v>
      </c>
      <c r="G438" s="47" t="str">
        <f t="shared" si="31"/>
        <v xml:space="preserve"> </v>
      </c>
      <c r="H438" s="15">
        <f t="shared" si="32"/>
        <v>300.14</v>
      </c>
    </row>
    <row r="439" spans="3:8" x14ac:dyDescent="0.3">
      <c r="C439" s="44">
        <v>6</v>
      </c>
      <c r="D439" s="11">
        <v>12</v>
      </c>
      <c r="E439" s="12">
        <v>203</v>
      </c>
      <c r="F439" s="13">
        <v>18</v>
      </c>
      <c r="G439" s="47" t="str">
        <f t="shared" si="31"/>
        <v xml:space="preserve"> </v>
      </c>
      <c r="H439" s="15">
        <f t="shared" si="32"/>
        <v>36.54</v>
      </c>
    </row>
    <row r="440" spans="3:8" x14ac:dyDescent="0.3">
      <c r="C440" s="44">
        <v>7</v>
      </c>
      <c r="D440" s="11">
        <v>12</v>
      </c>
      <c r="E440" s="12">
        <v>349</v>
      </c>
      <c r="F440" s="13">
        <v>10</v>
      </c>
      <c r="G440" s="47" t="str">
        <f t="shared" si="31"/>
        <v xml:space="preserve"> </v>
      </c>
      <c r="H440" s="15">
        <f t="shared" si="32"/>
        <v>34.9</v>
      </c>
    </row>
    <row r="441" spans="3:8" ht="15" thickBot="1" x14ac:dyDescent="0.35">
      <c r="C441" s="67">
        <v>8</v>
      </c>
      <c r="D441" s="26">
        <v>12</v>
      </c>
      <c r="E441" s="27">
        <v>349</v>
      </c>
      <c r="F441" s="28">
        <v>94</v>
      </c>
      <c r="G441" s="68" t="str">
        <f t="shared" si="31"/>
        <v xml:space="preserve"> </v>
      </c>
      <c r="H441" s="69">
        <f t="shared" si="32"/>
        <v>328.06</v>
      </c>
    </row>
    <row r="442" spans="3:8" x14ac:dyDescent="0.3">
      <c r="C442" s="200" t="s">
        <v>8</v>
      </c>
      <c r="D442" s="201"/>
      <c r="E442" s="201"/>
      <c r="F442" s="202"/>
      <c r="G442" s="38">
        <f>SUM(G434:G441)</f>
        <v>212.96</v>
      </c>
      <c r="H442" s="42">
        <f>SUM(H434:H441)</f>
        <v>1341.8</v>
      </c>
    </row>
    <row r="443" spans="3:8" x14ac:dyDescent="0.3">
      <c r="C443" s="173" t="s">
        <v>9</v>
      </c>
      <c r="D443" s="174"/>
      <c r="E443" s="174"/>
      <c r="F443" s="203"/>
      <c r="G443" s="11">
        <v>0.39500000000000002</v>
      </c>
      <c r="H443" s="13">
        <v>0.88800000000000001</v>
      </c>
    </row>
    <row r="444" spans="3:8" x14ac:dyDescent="0.3">
      <c r="C444" s="173" t="s">
        <v>10</v>
      </c>
      <c r="D444" s="174"/>
      <c r="E444" s="174"/>
      <c r="F444" s="203"/>
      <c r="G444" s="23">
        <f>G443*G442</f>
        <v>84.119200000000006</v>
      </c>
      <c r="H444" s="24">
        <f>H443*H442</f>
        <v>1191.5183999999999</v>
      </c>
    </row>
    <row r="445" spans="3:8" x14ac:dyDescent="0.3">
      <c r="C445" s="173" t="s">
        <v>11</v>
      </c>
      <c r="D445" s="174"/>
      <c r="E445" s="174"/>
      <c r="F445" s="203"/>
      <c r="G445" s="175">
        <f>G444+H444</f>
        <v>1275.6376</v>
      </c>
      <c r="H445" s="177"/>
    </row>
    <row r="446" spans="3:8" ht="15" thickBot="1" x14ac:dyDescent="0.35">
      <c r="C446" s="178" t="s">
        <v>12</v>
      </c>
      <c r="D446" s="179"/>
      <c r="E446" s="179"/>
      <c r="F446" s="204"/>
      <c r="G446" s="180">
        <f>G445</f>
        <v>1275.6376</v>
      </c>
      <c r="H446" s="182"/>
    </row>
    <row r="447" spans="3:8" ht="15" thickBot="1" x14ac:dyDescent="0.35">
      <c r="C447" s="209" t="s">
        <v>46</v>
      </c>
      <c r="D447" s="210"/>
      <c r="E447" s="210"/>
      <c r="F447" s="214"/>
      <c r="G447" s="215">
        <f>G446*1</f>
        <v>1275.6376</v>
      </c>
      <c r="H447" s="216"/>
    </row>
    <row r="449" spans="3:9" ht="15" thickBot="1" x14ac:dyDescent="0.35"/>
    <row r="450" spans="3:9" ht="15" thickBot="1" x14ac:dyDescent="0.35">
      <c r="C450" s="220" t="s">
        <v>52</v>
      </c>
      <c r="D450" s="221"/>
      <c r="E450" s="221"/>
      <c r="F450" s="221"/>
      <c r="G450" s="221"/>
      <c r="H450" s="222"/>
    </row>
    <row r="451" spans="3:9" ht="15" thickBot="1" x14ac:dyDescent="0.35">
      <c r="C451" s="190" t="s">
        <v>0</v>
      </c>
      <c r="D451" s="192" t="s">
        <v>1</v>
      </c>
      <c r="E451" s="194" t="s">
        <v>2</v>
      </c>
      <c r="F451" s="196" t="s">
        <v>3</v>
      </c>
      <c r="G451" s="197" t="s">
        <v>4</v>
      </c>
      <c r="H451" s="199"/>
    </row>
    <row r="452" spans="3:9" ht="15" thickBot="1" x14ac:dyDescent="0.35">
      <c r="C452" s="190"/>
      <c r="D452" s="192"/>
      <c r="E452" s="194"/>
      <c r="F452" s="196"/>
      <c r="G452" s="1" t="s">
        <v>5</v>
      </c>
      <c r="H452" s="1" t="s">
        <v>5</v>
      </c>
    </row>
    <row r="453" spans="3:9" ht="15" thickBot="1" x14ac:dyDescent="0.35">
      <c r="C453" s="190"/>
      <c r="D453" s="192"/>
      <c r="E453" s="194"/>
      <c r="F453" s="196"/>
      <c r="G453" s="2" t="s">
        <v>19</v>
      </c>
      <c r="H453" s="3" t="s">
        <v>7</v>
      </c>
    </row>
    <row r="454" spans="3:9" x14ac:dyDescent="0.3">
      <c r="C454" s="43">
        <v>1</v>
      </c>
      <c r="D454" s="5">
        <v>8</v>
      </c>
      <c r="E454" s="6">
        <v>121</v>
      </c>
      <c r="F454" s="7">
        <v>80</v>
      </c>
      <c r="G454" s="46">
        <f>IF(D454=8,F454*E454*0.01," ")</f>
        <v>96.8</v>
      </c>
      <c r="H454" s="9" t="str">
        <f>IF(D454=12,F454*E454*0.01," ")</f>
        <v xml:space="preserve"> </v>
      </c>
    </row>
    <row r="455" spans="3:9" ht="15" thickBot="1" x14ac:dyDescent="0.35">
      <c r="C455" s="44">
        <v>2</v>
      </c>
      <c r="D455" s="11">
        <v>12</v>
      </c>
      <c r="E455" s="12">
        <v>349</v>
      </c>
      <c r="F455" s="13">
        <v>45</v>
      </c>
      <c r="G455" s="47" t="str">
        <f t="shared" ref="G455" si="33">IF(D455=8,F455*E455*0.01," ")</f>
        <v xml:space="preserve"> </v>
      </c>
      <c r="H455" s="15">
        <f t="shared" ref="H455" si="34">IF(D455=12,F455*E455*0.01," ")</f>
        <v>157.05000000000001</v>
      </c>
    </row>
    <row r="456" spans="3:9" x14ac:dyDescent="0.3">
      <c r="C456" s="200" t="s">
        <v>8</v>
      </c>
      <c r="D456" s="201"/>
      <c r="E456" s="201"/>
      <c r="F456" s="202"/>
      <c r="G456" s="38">
        <f>SUM(G454:G455)</f>
        <v>96.8</v>
      </c>
      <c r="H456" s="42">
        <f>SUM(H454:H455)</f>
        <v>157.05000000000001</v>
      </c>
    </row>
    <row r="457" spans="3:9" x14ac:dyDescent="0.3">
      <c r="C457" s="173" t="s">
        <v>9</v>
      </c>
      <c r="D457" s="174"/>
      <c r="E457" s="174"/>
      <c r="F457" s="203"/>
      <c r="G457" s="11">
        <v>0.39500000000000002</v>
      </c>
      <c r="H457" s="13">
        <v>0.88800000000000001</v>
      </c>
    </row>
    <row r="458" spans="3:9" x14ac:dyDescent="0.3">
      <c r="C458" s="173" t="s">
        <v>10</v>
      </c>
      <c r="D458" s="174"/>
      <c r="E458" s="174"/>
      <c r="F458" s="203"/>
      <c r="G458" s="23">
        <f>G457*G456</f>
        <v>38.235999999999997</v>
      </c>
      <c r="H458" s="24">
        <f>H457*H456</f>
        <v>139.46040000000002</v>
      </c>
    </row>
    <row r="459" spans="3:9" x14ac:dyDescent="0.3">
      <c r="C459" s="173" t="s">
        <v>11</v>
      </c>
      <c r="D459" s="174"/>
      <c r="E459" s="174"/>
      <c r="F459" s="203"/>
      <c r="G459" s="175">
        <f>G458+H458</f>
        <v>177.69640000000001</v>
      </c>
      <c r="H459" s="177"/>
    </row>
    <row r="460" spans="3:9" ht="15" thickBot="1" x14ac:dyDescent="0.35">
      <c r="C460" s="178" t="s">
        <v>12</v>
      </c>
      <c r="D460" s="179"/>
      <c r="E460" s="179"/>
      <c r="F460" s="204"/>
      <c r="G460" s="180">
        <f>G459</f>
        <v>177.69640000000001</v>
      </c>
      <c r="H460" s="182"/>
    </row>
    <row r="461" spans="3:9" ht="15" thickBot="1" x14ac:dyDescent="0.35">
      <c r="C461" s="209" t="s">
        <v>46</v>
      </c>
      <c r="D461" s="210"/>
      <c r="E461" s="210"/>
      <c r="F461" s="214"/>
      <c r="G461" s="215">
        <f>G460*1</f>
        <v>177.69640000000001</v>
      </c>
      <c r="H461" s="216"/>
    </row>
    <row r="463" spans="3:9" ht="15" thickBot="1" x14ac:dyDescent="0.35"/>
    <row r="464" spans="3:9" ht="15" thickBot="1" x14ac:dyDescent="0.35">
      <c r="C464" s="186" t="s">
        <v>66</v>
      </c>
      <c r="D464" s="187"/>
      <c r="E464" s="187"/>
      <c r="F464" s="187"/>
      <c r="G464" s="187"/>
      <c r="H464" s="187"/>
      <c r="I464" s="188"/>
    </row>
    <row r="465" spans="3:9" ht="15" thickBot="1" x14ac:dyDescent="0.35">
      <c r="C465" s="189" t="s">
        <v>0</v>
      </c>
      <c r="D465" s="191" t="s">
        <v>1</v>
      </c>
      <c r="E465" s="193" t="s">
        <v>2</v>
      </c>
      <c r="F465" s="195" t="s">
        <v>3</v>
      </c>
      <c r="G465" s="197" t="s">
        <v>4</v>
      </c>
      <c r="H465" s="198"/>
      <c r="I465" s="199"/>
    </row>
    <row r="466" spans="3:9" ht="15" thickBot="1" x14ac:dyDescent="0.35">
      <c r="C466" s="190"/>
      <c r="D466" s="192"/>
      <c r="E466" s="194"/>
      <c r="F466" s="196"/>
      <c r="G466" s="1" t="s">
        <v>5</v>
      </c>
      <c r="H466" s="1" t="s">
        <v>5</v>
      </c>
      <c r="I466" s="1" t="s">
        <v>5</v>
      </c>
    </row>
    <row r="467" spans="3:9" ht="15" thickBot="1" x14ac:dyDescent="0.35">
      <c r="C467" s="190"/>
      <c r="D467" s="192"/>
      <c r="E467" s="194"/>
      <c r="F467" s="196"/>
      <c r="G467" s="2" t="s">
        <v>19</v>
      </c>
      <c r="H467" s="3" t="s">
        <v>6</v>
      </c>
      <c r="I467" s="3" t="s">
        <v>7</v>
      </c>
    </row>
    <row r="468" spans="3:9" x14ac:dyDescent="0.3">
      <c r="C468" s="4">
        <v>1</v>
      </c>
      <c r="D468" s="5">
        <v>10</v>
      </c>
      <c r="E468" s="6">
        <v>1200</v>
      </c>
      <c r="F468" s="31">
        <v>30</v>
      </c>
      <c r="G468" s="8" t="str">
        <f>IF(D468=6,F468*E468*0.01," ")</f>
        <v xml:space="preserve"> </v>
      </c>
      <c r="H468" s="35">
        <f>IF(D468=10,F468*E468*0.01," ")</f>
        <v>360</v>
      </c>
      <c r="I468" s="7" t="str">
        <f>IF(D468=12,F468*E468*0.01," ")</f>
        <v xml:space="preserve"> </v>
      </c>
    </row>
    <row r="469" spans="3:9" x14ac:dyDescent="0.3">
      <c r="C469" s="10">
        <v>2</v>
      </c>
      <c r="D469" s="11">
        <v>10</v>
      </c>
      <c r="E469" s="12">
        <v>470</v>
      </c>
      <c r="F469" s="32">
        <v>30</v>
      </c>
      <c r="G469" s="14" t="str">
        <f>IF(D469=6,F469*E469*0.01," ")</f>
        <v xml:space="preserve"> </v>
      </c>
      <c r="H469" s="34">
        <f>IF(D469=10,F469*E469*0.01," ")</f>
        <v>141</v>
      </c>
      <c r="I469" s="13" t="str">
        <f>IF(D469=12,F469*E469*0.01," ")</f>
        <v xml:space="preserve"> </v>
      </c>
    </row>
    <row r="470" spans="3:9" x14ac:dyDescent="0.3">
      <c r="C470" s="10">
        <v>3</v>
      </c>
      <c r="D470" s="11">
        <v>10</v>
      </c>
      <c r="E470" s="12">
        <v>1100</v>
      </c>
      <c r="F470" s="32">
        <v>30</v>
      </c>
      <c r="G470" s="14" t="str">
        <f t="shared" ref="G470:G503" si="35">IF(D470=6,F470*E470*0.01," ")</f>
        <v xml:space="preserve"> </v>
      </c>
      <c r="H470" s="34">
        <f t="shared" ref="H470:H503" si="36">IF(D470=10,F470*E470*0.01," ")</f>
        <v>330</v>
      </c>
      <c r="I470" s="13" t="str">
        <f t="shared" ref="I470:I503" si="37">IF(D470=12,F470*E470*0.01," ")</f>
        <v xml:space="preserve"> </v>
      </c>
    </row>
    <row r="471" spans="3:9" x14ac:dyDescent="0.3">
      <c r="C471" s="10">
        <v>4</v>
      </c>
      <c r="D471" s="11">
        <v>10</v>
      </c>
      <c r="E471" s="12">
        <v>570</v>
      </c>
      <c r="F471" s="32">
        <v>30</v>
      </c>
      <c r="G471" s="14" t="str">
        <f t="shared" si="35"/>
        <v xml:space="preserve"> </v>
      </c>
      <c r="H471" s="34">
        <f t="shared" si="36"/>
        <v>171</v>
      </c>
      <c r="I471" s="13" t="str">
        <f t="shared" si="37"/>
        <v xml:space="preserve"> </v>
      </c>
    </row>
    <row r="472" spans="3:9" x14ac:dyDescent="0.3">
      <c r="C472" s="10">
        <v>5</v>
      </c>
      <c r="D472" s="11">
        <v>10</v>
      </c>
      <c r="E472" s="12">
        <v>905</v>
      </c>
      <c r="F472" s="32">
        <v>14</v>
      </c>
      <c r="G472" s="14" t="str">
        <f t="shared" si="35"/>
        <v xml:space="preserve"> </v>
      </c>
      <c r="H472" s="34">
        <f t="shared" si="36"/>
        <v>126.7</v>
      </c>
      <c r="I472" s="13" t="str">
        <f t="shared" si="37"/>
        <v xml:space="preserve"> </v>
      </c>
    </row>
    <row r="473" spans="3:9" x14ac:dyDescent="0.3">
      <c r="C473" s="10">
        <v>6</v>
      </c>
      <c r="D473" s="11">
        <v>10</v>
      </c>
      <c r="E473" s="12">
        <v>596</v>
      </c>
      <c r="F473" s="32">
        <v>15</v>
      </c>
      <c r="G473" s="14" t="str">
        <f t="shared" si="35"/>
        <v xml:space="preserve"> </v>
      </c>
      <c r="H473" s="34">
        <f t="shared" si="36"/>
        <v>89.4</v>
      </c>
      <c r="I473" s="13" t="str">
        <f t="shared" si="37"/>
        <v xml:space="preserve"> </v>
      </c>
    </row>
    <row r="474" spans="3:9" x14ac:dyDescent="0.3">
      <c r="C474" s="10">
        <v>7</v>
      </c>
      <c r="D474" s="11">
        <v>10</v>
      </c>
      <c r="E474" s="12">
        <v>480</v>
      </c>
      <c r="F474" s="32">
        <v>43</v>
      </c>
      <c r="G474" s="14" t="str">
        <f t="shared" si="35"/>
        <v xml:space="preserve"> </v>
      </c>
      <c r="H474" s="34">
        <f t="shared" si="36"/>
        <v>206.4</v>
      </c>
      <c r="I474" s="13" t="str">
        <f t="shared" si="37"/>
        <v xml:space="preserve"> </v>
      </c>
    </row>
    <row r="475" spans="3:9" x14ac:dyDescent="0.3">
      <c r="C475" s="10">
        <v>8</v>
      </c>
      <c r="D475" s="11">
        <v>10</v>
      </c>
      <c r="E475" s="12">
        <v>874</v>
      </c>
      <c r="F475" s="32">
        <v>20</v>
      </c>
      <c r="G475" s="14" t="str">
        <f t="shared" si="35"/>
        <v xml:space="preserve"> </v>
      </c>
      <c r="H475" s="34">
        <f t="shared" si="36"/>
        <v>174.8</v>
      </c>
      <c r="I475" s="13" t="str">
        <f t="shared" si="37"/>
        <v xml:space="preserve"> </v>
      </c>
    </row>
    <row r="476" spans="3:9" x14ac:dyDescent="0.3">
      <c r="C476" s="10">
        <v>9</v>
      </c>
      <c r="D476" s="11">
        <v>10</v>
      </c>
      <c r="E476" s="12">
        <v>684</v>
      </c>
      <c r="F476" s="32">
        <v>20</v>
      </c>
      <c r="G476" s="14"/>
      <c r="H476" s="34">
        <f t="shared" si="36"/>
        <v>136.80000000000001</v>
      </c>
      <c r="I476" s="13"/>
    </row>
    <row r="477" spans="3:9" x14ac:dyDescent="0.3">
      <c r="C477" s="10">
        <v>10</v>
      </c>
      <c r="D477" s="11">
        <v>10</v>
      </c>
      <c r="E477" s="12">
        <v>510</v>
      </c>
      <c r="F477" s="32">
        <v>5</v>
      </c>
      <c r="G477" s="14"/>
      <c r="H477" s="34">
        <f t="shared" si="36"/>
        <v>25.5</v>
      </c>
      <c r="I477" s="13"/>
    </row>
    <row r="478" spans="3:9" x14ac:dyDescent="0.3">
      <c r="C478" s="10">
        <v>11</v>
      </c>
      <c r="D478" s="11">
        <v>10</v>
      </c>
      <c r="E478" s="12">
        <v>810</v>
      </c>
      <c r="F478" s="32">
        <v>5</v>
      </c>
      <c r="G478" s="14"/>
      <c r="H478" s="34">
        <f t="shared" si="36"/>
        <v>40.5</v>
      </c>
      <c r="I478" s="13"/>
    </row>
    <row r="479" spans="3:9" x14ac:dyDescent="0.3">
      <c r="C479" s="10">
        <v>12</v>
      </c>
      <c r="D479" s="11">
        <v>10</v>
      </c>
      <c r="E479" s="12">
        <v>384</v>
      </c>
      <c r="F479" s="32">
        <v>5</v>
      </c>
      <c r="G479" s="14"/>
      <c r="H479" s="34">
        <f t="shared" si="36"/>
        <v>19.2</v>
      </c>
      <c r="I479" s="13"/>
    </row>
    <row r="480" spans="3:9" x14ac:dyDescent="0.3">
      <c r="C480" s="10">
        <v>13</v>
      </c>
      <c r="D480" s="11">
        <v>10</v>
      </c>
      <c r="E480" s="12">
        <v>410</v>
      </c>
      <c r="F480" s="32">
        <v>5</v>
      </c>
      <c r="G480" s="14"/>
      <c r="H480" s="34">
        <f t="shared" si="36"/>
        <v>20.5</v>
      </c>
      <c r="I480" s="13"/>
    </row>
    <row r="481" spans="3:9" x14ac:dyDescent="0.3">
      <c r="C481" s="10">
        <v>14</v>
      </c>
      <c r="D481" s="11">
        <v>10</v>
      </c>
      <c r="E481" s="12">
        <v>810</v>
      </c>
      <c r="F481" s="32">
        <v>5</v>
      </c>
      <c r="G481" s="14"/>
      <c r="H481" s="34">
        <f t="shared" si="36"/>
        <v>40.5</v>
      </c>
      <c r="I481" s="13"/>
    </row>
    <row r="482" spans="3:9" x14ac:dyDescent="0.3">
      <c r="C482" s="10">
        <v>15</v>
      </c>
      <c r="D482" s="11">
        <v>10</v>
      </c>
      <c r="E482" s="12">
        <v>484</v>
      </c>
      <c r="F482" s="32">
        <v>5</v>
      </c>
      <c r="G482" s="14"/>
      <c r="H482" s="34">
        <f t="shared" si="36"/>
        <v>24.2</v>
      </c>
      <c r="I482" s="13"/>
    </row>
    <row r="483" spans="3:9" x14ac:dyDescent="0.3">
      <c r="C483" s="10">
        <v>16</v>
      </c>
      <c r="D483" s="11">
        <v>10</v>
      </c>
      <c r="E483" s="12">
        <v>584</v>
      </c>
      <c r="F483" s="32">
        <v>7</v>
      </c>
      <c r="G483" s="14"/>
      <c r="H483" s="34">
        <f t="shared" si="36"/>
        <v>40.880000000000003</v>
      </c>
      <c r="I483" s="13"/>
    </row>
    <row r="484" spans="3:9" x14ac:dyDescent="0.3">
      <c r="C484" s="10">
        <v>17</v>
      </c>
      <c r="D484" s="11">
        <v>10</v>
      </c>
      <c r="E484" s="12">
        <v>780</v>
      </c>
      <c r="F484" s="32">
        <v>7</v>
      </c>
      <c r="G484" s="14"/>
      <c r="H484" s="34">
        <f t="shared" si="36"/>
        <v>54.6</v>
      </c>
      <c r="I484" s="13"/>
    </row>
    <row r="485" spans="3:9" x14ac:dyDescent="0.3">
      <c r="C485" s="10">
        <v>18</v>
      </c>
      <c r="D485" s="11">
        <v>10</v>
      </c>
      <c r="E485" s="12">
        <v>484</v>
      </c>
      <c r="F485" s="32">
        <v>7</v>
      </c>
      <c r="G485" s="14"/>
      <c r="H485" s="34">
        <f t="shared" si="36"/>
        <v>33.880000000000003</v>
      </c>
      <c r="I485" s="13"/>
    </row>
    <row r="486" spans="3:9" x14ac:dyDescent="0.3">
      <c r="C486" s="10">
        <v>19</v>
      </c>
      <c r="D486" s="11">
        <v>10</v>
      </c>
      <c r="E486" s="12">
        <v>880</v>
      </c>
      <c r="F486" s="32">
        <v>7</v>
      </c>
      <c r="G486" s="14"/>
      <c r="H486" s="34">
        <f t="shared" si="36"/>
        <v>61.6</v>
      </c>
      <c r="I486" s="13"/>
    </row>
    <row r="487" spans="3:9" x14ac:dyDescent="0.3">
      <c r="C487" s="10">
        <v>20</v>
      </c>
      <c r="D487" s="11">
        <v>10</v>
      </c>
      <c r="E487" s="12">
        <v>1074</v>
      </c>
      <c r="F487" s="32">
        <v>16</v>
      </c>
      <c r="G487" s="14"/>
      <c r="H487" s="34">
        <f t="shared" si="36"/>
        <v>171.84</v>
      </c>
      <c r="I487" s="13"/>
    </row>
    <row r="488" spans="3:9" x14ac:dyDescent="0.3">
      <c r="C488" s="10">
        <v>21</v>
      </c>
      <c r="D488" s="11">
        <v>10</v>
      </c>
      <c r="E488" s="12">
        <v>480</v>
      </c>
      <c r="F488" s="32">
        <v>12</v>
      </c>
      <c r="G488" s="14"/>
      <c r="H488" s="34">
        <f t="shared" si="36"/>
        <v>57.6</v>
      </c>
      <c r="I488" s="13"/>
    </row>
    <row r="489" spans="3:9" x14ac:dyDescent="0.3">
      <c r="C489" s="10">
        <v>22</v>
      </c>
      <c r="D489" s="11">
        <v>10</v>
      </c>
      <c r="E489" s="12">
        <v>830</v>
      </c>
      <c r="F489" s="32">
        <v>12</v>
      </c>
      <c r="G489" s="14"/>
      <c r="H489" s="34">
        <f t="shared" si="36"/>
        <v>99.600000000000009</v>
      </c>
      <c r="I489" s="13"/>
    </row>
    <row r="490" spans="3:9" x14ac:dyDescent="0.3">
      <c r="C490" s="10">
        <v>23</v>
      </c>
      <c r="D490" s="11">
        <v>10</v>
      </c>
      <c r="E490" s="12">
        <v>649</v>
      </c>
      <c r="F490" s="32">
        <v>12</v>
      </c>
      <c r="G490" s="14"/>
      <c r="H490" s="34">
        <f t="shared" si="36"/>
        <v>77.88</v>
      </c>
      <c r="I490" s="13"/>
    </row>
    <row r="491" spans="3:9" x14ac:dyDescent="0.3">
      <c r="C491" s="10">
        <v>24</v>
      </c>
      <c r="D491" s="11">
        <v>10</v>
      </c>
      <c r="E491" s="12">
        <v>580</v>
      </c>
      <c r="F491" s="32">
        <v>12</v>
      </c>
      <c r="G491" s="14"/>
      <c r="H491" s="34">
        <f t="shared" si="36"/>
        <v>69.600000000000009</v>
      </c>
      <c r="I491" s="13"/>
    </row>
    <row r="492" spans="3:9" x14ac:dyDescent="0.3">
      <c r="C492" s="10">
        <v>25</v>
      </c>
      <c r="D492" s="11">
        <v>10</v>
      </c>
      <c r="E492" s="12">
        <v>830</v>
      </c>
      <c r="F492" s="32">
        <v>12</v>
      </c>
      <c r="G492" s="14"/>
      <c r="H492" s="34">
        <f t="shared" si="36"/>
        <v>99.600000000000009</v>
      </c>
      <c r="I492" s="13"/>
    </row>
    <row r="493" spans="3:9" x14ac:dyDescent="0.3">
      <c r="C493" s="10">
        <v>26</v>
      </c>
      <c r="D493" s="11">
        <v>10</v>
      </c>
      <c r="E493" s="12">
        <v>549</v>
      </c>
      <c r="F493" s="32">
        <v>12</v>
      </c>
      <c r="G493" s="14"/>
      <c r="H493" s="34">
        <f t="shared" si="36"/>
        <v>65.88</v>
      </c>
      <c r="I493" s="13"/>
    </row>
    <row r="494" spans="3:9" x14ac:dyDescent="0.3">
      <c r="C494" s="10">
        <v>27</v>
      </c>
      <c r="D494" s="11">
        <v>8</v>
      </c>
      <c r="E494" s="12">
        <v>121</v>
      </c>
      <c r="F494" s="32">
        <v>170</v>
      </c>
      <c r="G494" s="14">
        <f>F494*E494*0.01</f>
        <v>205.70000000000002</v>
      </c>
      <c r="H494" s="34"/>
      <c r="I494" s="13"/>
    </row>
    <row r="495" spans="3:9" x14ac:dyDescent="0.3">
      <c r="C495" s="10">
        <v>28</v>
      </c>
      <c r="D495" s="11">
        <v>12</v>
      </c>
      <c r="E495" s="12">
        <v>359</v>
      </c>
      <c r="F495" s="32">
        <v>548</v>
      </c>
      <c r="G495" s="14"/>
      <c r="H495" s="34"/>
      <c r="I495" s="13">
        <f>F495*E495*0.01</f>
        <v>1967.32</v>
      </c>
    </row>
    <row r="496" spans="3:9" x14ac:dyDescent="0.3">
      <c r="C496" s="10">
        <v>29</v>
      </c>
      <c r="D496" s="11">
        <v>12</v>
      </c>
      <c r="E496" s="12">
        <v>191</v>
      </c>
      <c r="F496" s="32">
        <v>30</v>
      </c>
      <c r="G496" s="14" t="str">
        <f t="shared" si="35"/>
        <v xml:space="preserve"> </v>
      </c>
      <c r="H496" s="34" t="str">
        <f t="shared" si="36"/>
        <v xml:space="preserve"> </v>
      </c>
      <c r="I496" s="13">
        <f t="shared" si="37"/>
        <v>57.300000000000004</v>
      </c>
    </row>
    <row r="497" spans="3:9" x14ac:dyDescent="0.3">
      <c r="C497" s="10">
        <v>30</v>
      </c>
      <c r="D497" s="11">
        <v>12</v>
      </c>
      <c r="E497" s="12">
        <v>191</v>
      </c>
      <c r="F497" s="32">
        <v>34</v>
      </c>
      <c r="G497" s="14" t="str">
        <f t="shared" si="35"/>
        <v xml:space="preserve"> </v>
      </c>
      <c r="H497" s="34" t="str">
        <f t="shared" si="36"/>
        <v xml:space="preserve"> </v>
      </c>
      <c r="I497" s="13">
        <f t="shared" si="37"/>
        <v>64.94</v>
      </c>
    </row>
    <row r="498" spans="3:9" x14ac:dyDescent="0.3">
      <c r="C498" s="10">
        <v>31</v>
      </c>
      <c r="D498" s="11">
        <v>12</v>
      </c>
      <c r="E498" s="12">
        <v>359</v>
      </c>
      <c r="F498" s="32">
        <v>84</v>
      </c>
      <c r="G498" s="14" t="str">
        <f t="shared" si="35"/>
        <v xml:space="preserve"> </v>
      </c>
      <c r="H498" s="34" t="str">
        <f t="shared" si="36"/>
        <v xml:space="preserve"> </v>
      </c>
      <c r="I498" s="13">
        <f t="shared" si="37"/>
        <v>301.56</v>
      </c>
    </row>
    <row r="499" spans="3:9" x14ac:dyDescent="0.3">
      <c r="C499" s="10">
        <v>32</v>
      </c>
      <c r="D499" s="11">
        <v>12</v>
      </c>
      <c r="E499" s="12">
        <v>191</v>
      </c>
      <c r="F499" s="32">
        <v>33</v>
      </c>
      <c r="G499" s="14" t="str">
        <f t="shared" si="35"/>
        <v xml:space="preserve"> </v>
      </c>
      <c r="H499" s="34" t="str">
        <f t="shared" si="36"/>
        <v xml:space="preserve"> </v>
      </c>
      <c r="I499" s="13">
        <f t="shared" si="37"/>
        <v>63.03</v>
      </c>
    </row>
    <row r="500" spans="3:9" x14ac:dyDescent="0.3">
      <c r="C500" s="10">
        <v>33</v>
      </c>
      <c r="D500" s="11">
        <v>12</v>
      </c>
      <c r="E500" s="12">
        <v>175</v>
      </c>
      <c r="F500" s="32">
        <v>40</v>
      </c>
      <c r="G500" s="14" t="str">
        <f t="shared" si="35"/>
        <v xml:space="preserve"> </v>
      </c>
      <c r="H500" s="34" t="str">
        <f t="shared" si="36"/>
        <v xml:space="preserve"> </v>
      </c>
      <c r="I500" s="13">
        <f t="shared" si="37"/>
        <v>70</v>
      </c>
    </row>
    <row r="501" spans="3:9" x14ac:dyDescent="0.3">
      <c r="C501" s="10">
        <v>34</v>
      </c>
      <c r="D501" s="11">
        <v>12</v>
      </c>
      <c r="E501" s="12">
        <v>130</v>
      </c>
      <c r="F501" s="32">
        <v>20</v>
      </c>
      <c r="G501" s="14" t="str">
        <f t="shared" si="35"/>
        <v xml:space="preserve"> </v>
      </c>
      <c r="H501" s="34" t="str">
        <f t="shared" si="36"/>
        <v xml:space="preserve"> </v>
      </c>
      <c r="I501" s="13">
        <f t="shared" si="37"/>
        <v>26</v>
      </c>
    </row>
    <row r="502" spans="3:9" x14ac:dyDescent="0.3">
      <c r="C502" s="10">
        <v>35</v>
      </c>
      <c r="D502" s="11">
        <v>12</v>
      </c>
      <c r="E502" s="12">
        <v>450</v>
      </c>
      <c r="F502" s="32">
        <v>8</v>
      </c>
      <c r="G502" s="14" t="str">
        <f t="shared" si="35"/>
        <v xml:space="preserve"> </v>
      </c>
      <c r="H502" s="34" t="str">
        <f t="shared" si="36"/>
        <v xml:space="preserve"> </v>
      </c>
      <c r="I502" s="13">
        <f t="shared" si="37"/>
        <v>36</v>
      </c>
    </row>
    <row r="503" spans="3:9" ht="15" thickBot="1" x14ac:dyDescent="0.35">
      <c r="C503" s="10">
        <v>36</v>
      </c>
      <c r="D503" s="11">
        <v>12</v>
      </c>
      <c r="E503" s="12">
        <v>140</v>
      </c>
      <c r="F503" s="32">
        <v>4</v>
      </c>
      <c r="G503" s="14" t="str">
        <f t="shared" si="35"/>
        <v xml:space="preserve"> </v>
      </c>
      <c r="H503" s="34" t="str">
        <f t="shared" si="36"/>
        <v xml:space="preserve"> </v>
      </c>
      <c r="I503" s="13">
        <f t="shared" si="37"/>
        <v>5.6000000000000005</v>
      </c>
    </row>
    <row r="504" spans="3:9" x14ac:dyDescent="0.3">
      <c r="C504" s="200" t="s">
        <v>8</v>
      </c>
      <c r="D504" s="201"/>
      <c r="E504" s="201"/>
      <c r="F504" s="201"/>
      <c r="G504" s="38">
        <f>SUM(G468:G503)</f>
        <v>205.70000000000002</v>
      </c>
      <c r="H504" s="39">
        <f>SUM(H468:H503)</f>
        <v>2739.4600000000005</v>
      </c>
      <c r="I504" s="7">
        <f>SUM(I468:I503)</f>
        <v>2591.75</v>
      </c>
    </row>
    <row r="505" spans="3:9" x14ac:dyDescent="0.3">
      <c r="C505" s="173" t="s">
        <v>9</v>
      </c>
      <c r="D505" s="174"/>
      <c r="E505" s="174"/>
      <c r="F505" s="174"/>
      <c r="G505" s="11">
        <v>0.4</v>
      </c>
      <c r="H505" s="12">
        <v>0.61699999999999999</v>
      </c>
      <c r="I505" s="13">
        <v>0.88800000000000001</v>
      </c>
    </row>
    <row r="506" spans="3:9" x14ac:dyDescent="0.3">
      <c r="C506" s="173" t="s">
        <v>10</v>
      </c>
      <c r="D506" s="174"/>
      <c r="E506" s="174"/>
      <c r="F506" s="174"/>
      <c r="G506" s="78">
        <f>G505*G504</f>
        <v>82.280000000000015</v>
      </c>
      <c r="H506" s="81">
        <f>H505*H504</f>
        <v>1690.2468200000003</v>
      </c>
      <c r="I506" s="40">
        <f>I505*I504</f>
        <v>2301.4740000000002</v>
      </c>
    </row>
    <row r="507" spans="3:9" x14ac:dyDescent="0.3">
      <c r="C507" s="173" t="s">
        <v>11</v>
      </c>
      <c r="D507" s="174"/>
      <c r="E507" s="174"/>
      <c r="F507" s="174"/>
      <c r="G507" s="175">
        <f>G506+H506+I506</f>
        <v>4074.0008200000002</v>
      </c>
      <c r="H507" s="176"/>
      <c r="I507" s="177"/>
    </row>
    <row r="508" spans="3:9" ht="15" thickBot="1" x14ac:dyDescent="0.35">
      <c r="C508" s="178" t="s">
        <v>12</v>
      </c>
      <c r="D508" s="179"/>
      <c r="E508" s="179"/>
      <c r="F508" s="179"/>
      <c r="G508" s="175">
        <f>G507</f>
        <v>4074.0008200000002</v>
      </c>
      <c r="H508" s="176"/>
      <c r="I508" s="177"/>
    </row>
    <row r="510" spans="3:9" ht="15" thickBot="1" x14ac:dyDescent="0.35"/>
    <row r="511" spans="3:9" ht="15" thickBot="1" x14ac:dyDescent="0.35">
      <c r="C511" s="186" t="s">
        <v>67</v>
      </c>
      <c r="D511" s="187"/>
      <c r="E511" s="187"/>
      <c r="F511" s="187"/>
      <c r="G511" s="187"/>
      <c r="H511" s="187"/>
      <c r="I511" s="188"/>
    </row>
    <row r="512" spans="3:9" ht="15" thickBot="1" x14ac:dyDescent="0.35">
      <c r="C512" s="189" t="s">
        <v>0</v>
      </c>
      <c r="D512" s="191" t="s">
        <v>1</v>
      </c>
      <c r="E512" s="193" t="s">
        <v>2</v>
      </c>
      <c r="F512" s="195" t="s">
        <v>3</v>
      </c>
      <c r="G512" s="197" t="s">
        <v>4</v>
      </c>
      <c r="H512" s="198"/>
      <c r="I512" s="199"/>
    </row>
    <row r="513" spans="3:9" ht="15" thickBot="1" x14ac:dyDescent="0.35">
      <c r="C513" s="190"/>
      <c r="D513" s="192"/>
      <c r="E513" s="194"/>
      <c r="F513" s="196"/>
      <c r="G513" s="1" t="s">
        <v>5</v>
      </c>
      <c r="H513" s="1" t="s">
        <v>5</v>
      </c>
      <c r="I513" s="1" t="s">
        <v>5</v>
      </c>
    </row>
    <row r="514" spans="3:9" ht="15" thickBot="1" x14ac:dyDescent="0.35">
      <c r="C514" s="190"/>
      <c r="D514" s="192"/>
      <c r="E514" s="194"/>
      <c r="F514" s="196"/>
      <c r="G514" s="2" t="s">
        <v>19</v>
      </c>
      <c r="H514" s="3" t="s">
        <v>6</v>
      </c>
      <c r="I514" s="3" t="s">
        <v>7</v>
      </c>
    </row>
    <row r="515" spans="3:9" x14ac:dyDescent="0.3">
      <c r="C515" s="4">
        <v>1</v>
      </c>
      <c r="D515" s="5">
        <v>10</v>
      </c>
      <c r="E515" s="6">
        <v>1148</v>
      </c>
      <c r="F515" s="31">
        <v>30</v>
      </c>
      <c r="G515" s="8" t="str">
        <f>IF(D515=6,F515*E515*0.01," ")</f>
        <v xml:space="preserve"> </v>
      </c>
      <c r="H515" s="35">
        <f>IF(D515=10,F515*E515*0.01," ")</f>
        <v>344.40000000000003</v>
      </c>
      <c r="I515" s="7" t="str">
        <f>IF(D515=12,F515*E515*0.01," ")</f>
        <v xml:space="preserve"> </v>
      </c>
    </row>
    <row r="516" spans="3:9" x14ac:dyDescent="0.3">
      <c r="C516" s="10">
        <v>2</v>
      </c>
      <c r="D516" s="11">
        <v>10</v>
      </c>
      <c r="E516" s="12">
        <v>1100</v>
      </c>
      <c r="F516" s="32">
        <v>30</v>
      </c>
      <c r="G516" s="14" t="str">
        <f>IF(D516=6,F516*E516*0.01," ")</f>
        <v xml:space="preserve"> </v>
      </c>
      <c r="H516" s="34">
        <f>IF(D516=10,F516*E516*0.01," ")</f>
        <v>330</v>
      </c>
      <c r="I516" s="13" t="str">
        <f>IF(D516=12,F516*E516*0.01," ")</f>
        <v xml:space="preserve"> </v>
      </c>
    </row>
    <row r="517" spans="3:9" x14ac:dyDescent="0.3">
      <c r="C517" s="10">
        <v>3</v>
      </c>
      <c r="D517" s="11">
        <v>10</v>
      </c>
      <c r="E517" s="12">
        <v>1048</v>
      </c>
      <c r="F517" s="32">
        <v>30</v>
      </c>
      <c r="G517" s="14" t="str">
        <f t="shared" ref="G517:G541" si="38">IF(D517=6,F517*E517*0.01," ")</f>
        <v xml:space="preserve"> </v>
      </c>
      <c r="H517" s="34">
        <f t="shared" ref="H517:H543" si="39">IF(D517=10,F517*E517*0.01," ")</f>
        <v>314.40000000000003</v>
      </c>
      <c r="I517" s="13" t="str">
        <f t="shared" ref="I517:I542" si="40">IF(D517=12,F517*E517*0.01," ")</f>
        <v xml:space="preserve"> </v>
      </c>
    </row>
    <row r="518" spans="3:9" x14ac:dyDescent="0.3">
      <c r="C518" s="10">
        <v>4</v>
      </c>
      <c r="D518" s="11">
        <v>10</v>
      </c>
      <c r="E518" s="12">
        <v>1200</v>
      </c>
      <c r="F518" s="32">
        <v>30</v>
      </c>
      <c r="G518" s="14" t="str">
        <f t="shared" si="38"/>
        <v xml:space="preserve"> </v>
      </c>
      <c r="H518" s="34">
        <f t="shared" si="39"/>
        <v>360</v>
      </c>
      <c r="I518" s="13" t="str">
        <f t="shared" si="40"/>
        <v xml:space="preserve"> </v>
      </c>
    </row>
    <row r="519" spans="3:9" x14ac:dyDescent="0.3">
      <c r="C519" s="10">
        <v>5</v>
      </c>
      <c r="D519" s="11">
        <v>10</v>
      </c>
      <c r="E519" s="12">
        <v>409</v>
      </c>
      <c r="F519" s="32">
        <v>7</v>
      </c>
      <c r="G519" s="14" t="str">
        <f t="shared" si="38"/>
        <v xml:space="preserve"> </v>
      </c>
      <c r="H519" s="34">
        <f t="shared" si="39"/>
        <v>28.63</v>
      </c>
      <c r="I519" s="13" t="str">
        <f t="shared" si="40"/>
        <v xml:space="preserve"> </v>
      </c>
    </row>
    <row r="520" spans="3:9" x14ac:dyDescent="0.3">
      <c r="C520" s="10">
        <v>6</v>
      </c>
      <c r="D520" s="11">
        <v>10</v>
      </c>
      <c r="E520" s="12">
        <v>309</v>
      </c>
      <c r="F520" s="32">
        <v>7</v>
      </c>
      <c r="G520" s="14" t="str">
        <f t="shared" si="38"/>
        <v xml:space="preserve"> </v>
      </c>
      <c r="H520" s="34">
        <f t="shared" si="39"/>
        <v>21.63</v>
      </c>
      <c r="I520" s="13" t="str">
        <f t="shared" si="40"/>
        <v xml:space="preserve"> </v>
      </c>
    </row>
    <row r="521" spans="3:9" x14ac:dyDescent="0.3">
      <c r="C521" s="10">
        <v>7</v>
      </c>
      <c r="D521" s="11">
        <v>10</v>
      </c>
      <c r="E521" s="12">
        <v>1174</v>
      </c>
      <c r="F521" s="32">
        <v>15</v>
      </c>
      <c r="G521" s="14" t="str">
        <f t="shared" si="38"/>
        <v xml:space="preserve"> </v>
      </c>
      <c r="H521" s="34">
        <f t="shared" si="39"/>
        <v>176.1</v>
      </c>
      <c r="I521" s="13" t="str">
        <f t="shared" si="40"/>
        <v xml:space="preserve"> </v>
      </c>
    </row>
    <row r="522" spans="3:9" x14ac:dyDescent="0.3">
      <c r="C522" s="10">
        <v>8</v>
      </c>
      <c r="D522" s="11">
        <v>10</v>
      </c>
      <c r="E522" s="12">
        <v>474</v>
      </c>
      <c r="F522" s="32">
        <v>43</v>
      </c>
      <c r="G522" s="14" t="str">
        <f t="shared" si="38"/>
        <v xml:space="preserve"> </v>
      </c>
      <c r="H522" s="34">
        <f t="shared" si="39"/>
        <v>203.82</v>
      </c>
      <c r="I522" s="13" t="str">
        <f t="shared" si="40"/>
        <v xml:space="preserve"> </v>
      </c>
    </row>
    <row r="523" spans="3:9" x14ac:dyDescent="0.3">
      <c r="C523" s="10">
        <v>9</v>
      </c>
      <c r="D523" s="11">
        <v>10</v>
      </c>
      <c r="E523" s="12">
        <v>480</v>
      </c>
      <c r="F523" s="32">
        <v>12</v>
      </c>
      <c r="G523" s="14" t="str">
        <f t="shared" si="38"/>
        <v xml:space="preserve"> </v>
      </c>
      <c r="H523" s="34">
        <f t="shared" si="39"/>
        <v>57.6</v>
      </c>
      <c r="I523" s="13" t="str">
        <f t="shared" si="40"/>
        <v xml:space="preserve"> </v>
      </c>
    </row>
    <row r="524" spans="3:9" x14ac:dyDescent="0.3">
      <c r="C524" s="10">
        <v>10</v>
      </c>
      <c r="D524" s="11">
        <v>10</v>
      </c>
      <c r="E524" s="12">
        <v>830</v>
      </c>
      <c r="F524" s="32">
        <v>12</v>
      </c>
      <c r="G524" s="14" t="str">
        <f t="shared" si="38"/>
        <v xml:space="preserve"> </v>
      </c>
      <c r="H524" s="34">
        <f t="shared" si="39"/>
        <v>99.600000000000009</v>
      </c>
      <c r="I524" s="13" t="str">
        <f t="shared" si="40"/>
        <v xml:space="preserve"> </v>
      </c>
    </row>
    <row r="525" spans="3:9" x14ac:dyDescent="0.3">
      <c r="C525" s="10">
        <v>11</v>
      </c>
      <c r="D525" s="11">
        <v>10</v>
      </c>
      <c r="E525" s="12">
        <v>649</v>
      </c>
      <c r="F525" s="32">
        <v>12</v>
      </c>
      <c r="G525" s="14" t="str">
        <f t="shared" si="38"/>
        <v xml:space="preserve"> </v>
      </c>
      <c r="H525" s="34">
        <f t="shared" si="39"/>
        <v>77.88</v>
      </c>
      <c r="I525" s="13" t="str">
        <f t="shared" si="40"/>
        <v xml:space="preserve"> </v>
      </c>
    </row>
    <row r="526" spans="3:9" x14ac:dyDescent="0.3">
      <c r="C526" s="10">
        <v>12</v>
      </c>
      <c r="D526" s="11">
        <v>10</v>
      </c>
      <c r="E526" s="12">
        <v>580</v>
      </c>
      <c r="F526" s="32">
        <v>12</v>
      </c>
      <c r="G526" s="14" t="str">
        <f t="shared" si="38"/>
        <v xml:space="preserve"> </v>
      </c>
      <c r="H526" s="34">
        <f t="shared" si="39"/>
        <v>69.600000000000009</v>
      </c>
      <c r="I526" s="13" t="str">
        <f t="shared" si="40"/>
        <v xml:space="preserve"> </v>
      </c>
    </row>
    <row r="527" spans="3:9" x14ac:dyDescent="0.3">
      <c r="C527" s="10">
        <v>13</v>
      </c>
      <c r="D527" s="11">
        <v>10</v>
      </c>
      <c r="E527" s="12">
        <v>830</v>
      </c>
      <c r="F527" s="32">
        <v>12</v>
      </c>
      <c r="G527" s="14" t="str">
        <f t="shared" si="38"/>
        <v xml:space="preserve"> </v>
      </c>
      <c r="H527" s="34">
        <f t="shared" si="39"/>
        <v>99.600000000000009</v>
      </c>
      <c r="I527" s="13" t="str">
        <f t="shared" si="40"/>
        <v xml:space="preserve"> </v>
      </c>
    </row>
    <row r="528" spans="3:9" x14ac:dyDescent="0.3">
      <c r="C528" s="10">
        <v>14</v>
      </c>
      <c r="D528" s="11">
        <v>10</v>
      </c>
      <c r="E528" s="12">
        <v>549</v>
      </c>
      <c r="F528" s="32">
        <v>12</v>
      </c>
      <c r="G528" s="14" t="str">
        <f t="shared" si="38"/>
        <v xml:space="preserve"> </v>
      </c>
      <c r="H528" s="34">
        <f t="shared" si="39"/>
        <v>65.88</v>
      </c>
      <c r="I528" s="13" t="str">
        <f t="shared" si="40"/>
        <v xml:space="preserve"> </v>
      </c>
    </row>
    <row r="529" spans="3:9" x14ac:dyDescent="0.3">
      <c r="C529" s="10">
        <v>15</v>
      </c>
      <c r="D529" s="11">
        <v>10</v>
      </c>
      <c r="E529" s="12">
        <v>1074</v>
      </c>
      <c r="F529" s="32">
        <v>16</v>
      </c>
      <c r="G529" s="14" t="str">
        <f t="shared" si="38"/>
        <v xml:space="preserve"> </v>
      </c>
      <c r="H529" s="34">
        <f t="shared" si="39"/>
        <v>171.84</v>
      </c>
      <c r="I529" s="13" t="str">
        <f t="shared" si="40"/>
        <v xml:space="preserve"> </v>
      </c>
    </row>
    <row r="530" spans="3:9" x14ac:dyDescent="0.3">
      <c r="C530" s="10">
        <v>16</v>
      </c>
      <c r="D530" s="11">
        <v>10</v>
      </c>
      <c r="E530" s="12">
        <v>584</v>
      </c>
      <c r="F530" s="32">
        <v>7</v>
      </c>
      <c r="G530" s="14" t="str">
        <f t="shared" si="38"/>
        <v xml:space="preserve"> </v>
      </c>
      <c r="H530" s="34">
        <f t="shared" si="39"/>
        <v>40.880000000000003</v>
      </c>
      <c r="I530" s="13" t="str">
        <f t="shared" si="40"/>
        <v xml:space="preserve"> </v>
      </c>
    </row>
    <row r="531" spans="3:9" x14ac:dyDescent="0.3">
      <c r="C531" s="10">
        <v>17</v>
      </c>
      <c r="D531" s="11">
        <v>10</v>
      </c>
      <c r="E531" s="12">
        <v>780</v>
      </c>
      <c r="F531" s="32">
        <v>7</v>
      </c>
      <c r="G531" s="14" t="str">
        <f t="shared" si="38"/>
        <v xml:space="preserve"> </v>
      </c>
      <c r="H531" s="34">
        <f t="shared" si="39"/>
        <v>54.6</v>
      </c>
      <c r="I531" s="13" t="str">
        <f t="shared" si="40"/>
        <v xml:space="preserve"> </v>
      </c>
    </row>
    <row r="532" spans="3:9" x14ac:dyDescent="0.3">
      <c r="C532" s="10">
        <v>18</v>
      </c>
      <c r="D532" s="11">
        <v>10</v>
      </c>
      <c r="E532" s="12">
        <v>484</v>
      </c>
      <c r="F532" s="32">
        <v>7</v>
      </c>
      <c r="G532" s="14" t="str">
        <f t="shared" si="38"/>
        <v xml:space="preserve"> </v>
      </c>
      <c r="H532" s="34">
        <f t="shared" si="39"/>
        <v>33.880000000000003</v>
      </c>
      <c r="I532" s="13" t="str">
        <f t="shared" si="40"/>
        <v xml:space="preserve"> </v>
      </c>
    </row>
    <row r="533" spans="3:9" x14ac:dyDescent="0.3">
      <c r="C533" s="10">
        <v>19</v>
      </c>
      <c r="D533" s="11">
        <v>10</v>
      </c>
      <c r="E533" s="12">
        <v>880</v>
      </c>
      <c r="F533" s="32">
        <v>7</v>
      </c>
      <c r="G533" s="14" t="str">
        <f t="shared" si="38"/>
        <v xml:space="preserve"> </v>
      </c>
      <c r="H533" s="34">
        <f t="shared" si="39"/>
        <v>61.6</v>
      </c>
      <c r="I533" s="13" t="str">
        <f t="shared" si="40"/>
        <v xml:space="preserve"> </v>
      </c>
    </row>
    <row r="534" spans="3:9" x14ac:dyDescent="0.3">
      <c r="C534" s="10">
        <v>20</v>
      </c>
      <c r="D534" s="11">
        <v>10</v>
      </c>
      <c r="E534" s="12">
        <v>510</v>
      </c>
      <c r="F534" s="32">
        <v>21</v>
      </c>
      <c r="G534" s="14" t="str">
        <f t="shared" si="38"/>
        <v xml:space="preserve"> </v>
      </c>
      <c r="H534" s="34">
        <f t="shared" si="39"/>
        <v>107.10000000000001</v>
      </c>
      <c r="I534" s="13" t="str">
        <f t="shared" si="40"/>
        <v xml:space="preserve"> </v>
      </c>
    </row>
    <row r="535" spans="3:9" x14ac:dyDescent="0.3">
      <c r="C535" s="10">
        <v>21</v>
      </c>
      <c r="D535" s="11">
        <v>10</v>
      </c>
      <c r="E535" s="12">
        <v>810</v>
      </c>
      <c r="F535" s="32">
        <v>21</v>
      </c>
      <c r="G535" s="14" t="str">
        <f t="shared" si="38"/>
        <v xml:space="preserve"> </v>
      </c>
      <c r="H535" s="34">
        <f t="shared" si="39"/>
        <v>170.1</v>
      </c>
      <c r="I535" s="13" t="str">
        <f t="shared" si="40"/>
        <v xml:space="preserve"> </v>
      </c>
    </row>
    <row r="536" spans="3:9" x14ac:dyDescent="0.3">
      <c r="C536" s="10">
        <v>22</v>
      </c>
      <c r="D536" s="11">
        <v>10</v>
      </c>
      <c r="E536" s="12">
        <v>384</v>
      </c>
      <c r="F536" s="32">
        <v>21</v>
      </c>
      <c r="G536" s="14" t="str">
        <f t="shared" si="38"/>
        <v xml:space="preserve"> </v>
      </c>
      <c r="H536" s="34">
        <f t="shared" si="39"/>
        <v>80.64</v>
      </c>
      <c r="I536" s="13" t="str">
        <f t="shared" si="40"/>
        <v xml:space="preserve"> </v>
      </c>
    </row>
    <row r="537" spans="3:9" x14ac:dyDescent="0.3">
      <c r="C537" s="10">
        <v>23</v>
      </c>
      <c r="D537" s="11">
        <v>10</v>
      </c>
      <c r="E537" s="12">
        <v>410</v>
      </c>
      <c r="F537" s="32">
        <v>21</v>
      </c>
      <c r="G537" s="14" t="str">
        <f t="shared" si="38"/>
        <v xml:space="preserve"> </v>
      </c>
      <c r="H537" s="34">
        <f t="shared" si="39"/>
        <v>86.100000000000009</v>
      </c>
      <c r="I537" s="13" t="str">
        <f t="shared" si="40"/>
        <v xml:space="preserve"> </v>
      </c>
    </row>
    <row r="538" spans="3:9" x14ac:dyDescent="0.3">
      <c r="C538" s="10">
        <v>24</v>
      </c>
      <c r="D538" s="11">
        <v>10</v>
      </c>
      <c r="E538" s="12">
        <v>810</v>
      </c>
      <c r="F538" s="32">
        <v>21</v>
      </c>
      <c r="G538" s="14" t="str">
        <f t="shared" si="38"/>
        <v xml:space="preserve"> </v>
      </c>
      <c r="H538" s="34">
        <f t="shared" si="39"/>
        <v>170.1</v>
      </c>
      <c r="I538" s="13" t="str">
        <f t="shared" si="40"/>
        <v xml:space="preserve"> </v>
      </c>
    </row>
    <row r="539" spans="3:9" x14ac:dyDescent="0.3">
      <c r="C539" s="10">
        <v>25</v>
      </c>
      <c r="D539" s="11">
        <v>10</v>
      </c>
      <c r="E539" s="12">
        <v>484</v>
      </c>
      <c r="F539" s="32">
        <v>21</v>
      </c>
      <c r="G539" s="14" t="str">
        <f t="shared" si="38"/>
        <v xml:space="preserve"> </v>
      </c>
      <c r="H539" s="34">
        <f t="shared" si="39"/>
        <v>101.64</v>
      </c>
      <c r="I539" s="13" t="str">
        <f t="shared" si="40"/>
        <v xml:space="preserve"> </v>
      </c>
    </row>
    <row r="540" spans="3:9" x14ac:dyDescent="0.3">
      <c r="C540" s="10">
        <v>26</v>
      </c>
      <c r="D540" s="11">
        <v>10</v>
      </c>
      <c r="E540" s="12">
        <v>884</v>
      </c>
      <c r="F540" s="32">
        <v>17</v>
      </c>
      <c r="G540" s="14" t="str">
        <f t="shared" si="38"/>
        <v xml:space="preserve"> </v>
      </c>
      <c r="H540" s="34">
        <f t="shared" si="39"/>
        <v>150.28</v>
      </c>
      <c r="I540" s="13" t="str">
        <f t="shared" si="40"/>
        <v xml:space="preserve"> </v>
      </c>
    </row>
    <row r="541" spans="3:9" x14ac:dyDescent="0.3">
      <c r="C541" s="10" t="s">
        <v>68</v>
      </c>
      <c r="D541" s="11">
        <v>10</v>
      </c>
      <c r="E541" s="12">
        <v>674</v>
      </c>
      <c r="F541" s="32">
        <v>17</v>
      </c>
      <c r="G541" s="14" t="str">
        <f t="shared" si="38"/>
        <v xml:space="preserve"> </v>
      </c>
      <c r="H541" s="34">
        <f t="shared" si="39"/>
        <v>114.58</v>
      </c>
      <c r="I541" s="13" t="str">
        <f t="shared" si="40"/>
        <v xml:space="preserve"> </v>
      </c>
    </row>
    <row r="542" spans="3:9" x14ac:dyDescent="0.3">
      <c r="C542" s="10">
        <v>27</v>
      </c>
      <c r="D542" s="11">
        <v>8</v>
      </c>
      <c r="E542" s="12">
        <v>121</v>
      </c>
      <c r="F542" s="32">
        <v>199</v>
      </c>
      <c r="G542" s="14">
        <f>F542*E542*0.01</f>
        <v>240.79</v>
      </c>
      <c r="H542" s="34" t="str">
        <f t="shared" si="39"/>
        <v xml:space="preserve"> </v>
      </c>
      <c r="I542" s="13" t="str">
        <f t="shared" si="40"/>
        <v xml:space="preserve"> </v>
      </c>
    </row>
    <row r="543" spans="3:9" x14ac:dyDescent="0.3">
      <c r="C543" s="10">
        <v>28</v>
      </c>
      <c r="D543" s="11">
        <v>12</v>
      </c>
      <c r="E543" s="12">
        <v>359</v>
      </c>
      <c r="F543" s="32">
        <v>891</v>
      </c>
      <c r="G543" s="14"/>
      <c r="H543" s="34" t="str">
        <f t="shared" si="39"/>
        <v xml:space="preserve"> </v>
      </c>
      <c r="I543" s="13">
        <f>F543*E543*0.01</f>
        <v>3198.69</v>
      </c>
    </row>
    <row r="544" spans="3:9" x14ac:dyDescent="0.3">
      <c r="C544" s="10">
        <v>29</v>
      </c>
      <c r="D544" s="11">
        <v>12</v>
      </c>
      <c r="E544" s="12">
        <v>191</v>
      </c>
      <c r="F544" s="32">
        <v>30</v>
      </c>
      <c r="G544" s="14" t="str">
        <f t="shared" ref="G544:G551" si="41">IF(D544=6,F544*E544*0.01," ")</f>
        <v xml:space="preserve"> </v>
      </c>
      <c r="H544" s="34" t="str">
        <f t="shared" ref="H544:H551" si="42">IF(D544=10,F544*E544*0.01," ")</f>
        <v xml:space="preserve"> </v>
      </c>
      <c r="I544" s="13">
        <f t="shared" ref="I544:I551" si="43">IF(D544=12,F544*E544*0.01," ")</f>
        <v>57.300000000000004</v>
      </c>
    </row>
    <row r="545" spans="3:9" x14ac:dyDescent="0.3">
      <c r="C545" s="10">
        <v>30</v>
      </c>
      <c r="D545" s="11">
        <v>12</v>
      </c>
      <c r="E545" s="12">
        <v>191</v>
      </c>
      <c r="F545" s="32">
        <v>34</v>
      </c>
      <c r="G545" s="14" t="str">
        <f t="shared" si="41"/>
        <v xml:space="preserve"> </v>
      </c>
      <c r="H545" s="34" t="str">
        <f t="shared" si="42"/>
        <v xml:space="preserve"> </v>
      </c>
      <c r="I545" s="13">
        <f t="shared" si="43"/>
        <v>64.94</v>
      </c>
    </row>
    <row r="546" spans="3:9" x14ac:dyDescent="0.3">
      <c r="C546" s="10">
        <v>31</v>
      </c>
      <c r="D546" s="11">
        <v>12</v>
      </c>
      <c r="E546" s="12">
        <v>359</v>
      </c>
      <c r="F546" s="32">
        <v>84</v>
      </c>
      <c r="G546" s="14" t="str">
        <f t="shared" si="41"/>
        <v xml:space="preserve"> </v>
      </c>
      <c r="H546" s="34" t="str">
        <f t="shared" si="42"/>
        <v xml:space="preserve"> </v>
      </c>
      <c r="I546" s="13">
        <f t="shared" si="43"/>
        <v>301.56</v>
      </c>
    </row>
    <row r="547" spans="3:9" x14ac:dyDescent="0.3">
      <c r="C547" s="10">
        <v>32</v>
      </c>
      <c r="D547" s="11">
        <v>12</v>
      </c>
      <c r="E547" s="12">
        <v>191</v>
      </c>
      <c r="F547" s="32">
        <v>33</v>
      </c>
      <c r="G547" s="14" t="str">
        <f t="shared" si="41"/>
        <v xml:space="preserve"> </v>
      </c>
      <c r="H547" s="34" t="str">
        <f t="shared" si="42"/>
        <v xml:space="preserve"> </v>
      </c>
      <c r="I547" s="13">
        <f t="shared" si="43"/>
        <v>63.03</v>
      </c>
    </row>
    <row r="548" spans="3:9" x14ac:dyDescent="0.3">
      <c r="C548" s="10">
        <v>33</v>
      </c>
      <c r="D548" s="11">
        <v>12</v>
      </c>
      <c r="E548" s="12">
        <v>175</v>
      </c>
      <c r="F548" s="32">
        <v>56</v>
      </c>
      <c r="G548" s="14" t="str">
        <f t="shared" si="41"/>
        <v xml:space="preserve"> </v>
      </c>
      <c r="H548" s="34" t="str">
        <f t="shared" si="42"/>
        <v xml:space="preserve"> </v>
      </c>
      <c r="I548" s="13">
        <f t="shared" si="43"/>
        <v>98</v>
      </c>
    </row>
    <row r="549" spans="3:9" x14ac:dyDescent="0.3">
      <c r="C549" s="10">
        <v>34</v>
      </c>
      <c r="D549" s="11">
        <v>12</v>
      </c>
      <c r="E549" s="12">
        <v>130</v>
      </c>
      <c r="F549" s="32">
        <v>28</v>
      </c>
      <c r="G549" s="14" t="str">
        <f t="shared" si="41"/>
        <v xml:space="preserve"> </v>
      </c>
      <c r="H549" s="34" t="str">
        <f t="shared" si="42"/>
        <v xml:space="preserve"> </v>
      </c>
      <c r="I549" s="13">
        <f t="shared" si="43"/>
        <v>36.4</v>
      </c>
    </row>
    <row r="550" spans="3:9" x14ac:dyDescent="0.3">
      <c r="C550" s="10">
        <v>35</v>
      </c>
      <c r="D550" s="11">
        <v>12</v>
      </c>
      <c r="E550" s="12">
        <v>423</v>
      </c>
      <c r="F550" s="32">
        <v>8</v>
      </c>
      <c r="G550" s="14" t="str">
        <f t="shared" si="41"/>
        <v xml:space="preserve"> </v>
      </c>
      <c r="H550" s="34" t="str">
        <f t="shared" si="42"/>
        <v xml:space="preserve"> </v>
      </c>
      <c r="I550" s="13">
        <f t="shared" si="43"/>
        <v>33.840000000000003</v>
      </c>
    </row>
    <row r="551" spans="3:9" ht="15" thickBot="1" x14ac:dyDescent="0.35">
      <c r="C551" s="10">
        <v>36</v>
      </c>
      <c r="D551" s="11">
        <v>12</v>
      </c>
      <c r="E551" s="12">
        <v>140</v>
      </c>
      <c r="F551" s="32">
        <v>8</v>
      </c>
      <c r="G551" s="14" t="str">
        <f t="shared" si="41"/>
        <v xml:space="preserve"> </v>
      </c>
      <c r="H551" s="34" t="str">
        <f t="shared" si="42"/>
        <v xml:space="preserve"> </v>
      </c>
      <c r="I551" s="13">
        <f t="shared" si="43"/>
        <v>11.200000000000001</v>
      </c>
    </row>
    <row r="552" spans="3:9" x14ac:dyDescent="0.3">
      <c r="C552" s="200" t="s">
        <v>8</v>
      </c>
      <c r="D552" s="201"/>
      <c r="E552" s="201"/>
      <c r="F552" s="201"/>
      <c r="G552" s="38">
        <f>SUM(G515:G551)</f>
        <v>240.79</v>
      </c>
      <c r="H552" s="39">
        <f>SUM(H515:H551)</f>
        <v>3592.4799999999996</v>
      </c>
      <c r="I552" s="7">
        <f>SUM(I515:I551)</f>
        <v>3864.9600000000005</v>
      </c>
    </row>
    <row r="553" spans="3:9" x14ac:dyDescent="0.3">
      <c r="C553" s="173" t="s">
        <v>9</v>
      </c>
      <c r="D553" s="174"/>
      <c r="E553" s="174"/>
      <c r="F553" s="174"/>
      <c r="G553" s="11">
        <v>0.4</v>
      </c>
      <c r="H553" s="12">
        <v>0.61699999999999999</v>
      </c>
      <c r="I553" s="13">
        <v>0.88800000000000001</v>
      </c>
    </row>
    <row r="554" spans="3:9" x14ac:dyDescent="0.3">
      <c r="C554" s="173" t="s">
        <v>10</v>
      </c>
      <c r="D554" s="174"/>
      <c r="E554" s="174"/>
      <c r="F554" s="174"/>
      <c r="G554" s="78">
        <f>G553*G552</f>
        <v>96.316000000000003</v>
      </c>
      <c r="H554" s="81">
        <f>H553*H552</f>
        <v>2216.5601599999995</v>
      </c>
      <c r="I554" s="40">
        <f>I553*I552</f>
        <v>3432.0844800000004</v>
      </c>
    </row>
    <row r="555" spans="3:9" x14ac:dyDescent="0.3">
      <c r="C555" s="173" t="s">
        <v>11</v>
      </c>
      <c r="D555" s="174"/>
      <c r="E555" s="174"/>
      <c r="F555" s="174"/>
      <c r="G555" s="175">
        <f>G554+H554+I554</f>
        <v>5744.9606399999993</v>
      </c>
      <c r="H555" s="176"/>
      <c r="I555" s="177"/>
    </row>
    <row r="556" spans="3:9" ht="15" thickBot="1" x14ac:dyDescent="0.35">
      <c r="C556" s="178" t="s">
        <v>12</v>
      </c>
      <c r="D556" s="179"/>
      <c r="E556" s="179"/>
      <c r="F556" s="179"/>
      <c r="G556" s="175">
        <f>G555</f>
        <v>5744.9606399999993</v>
      </c>
      <c r="H556" s="176"/>
      <c r="I556" s="177"/>
    </row>
    <row r="560" spans="3:9" ht="15" thickBot="1" x14ac:dyDescent="0.35"/>
    <row r="561" spans="3:7" ht="15" thickBot="1" x14ac:dyDescent="0.35">
      <c r="C561" s="205" t="s">
        <v>69</v>
      </c>
      <c r="D561" s="206"/>
      <c r="E561" s="206"/>
      <c r="F561" s="206"/>
      <c r="G561" s="207"/>
    </row>
    <row r="562" spans="3:7" ht="29.4" thickBot="1" x14ac:dyDescent="0.35">
      <c r="C562" s="189" t="s">
        <v>0</v>
      </c>
      <c r="D562" s="191" t="s">
        <v>1</v>
      </c>
      <c r="E562" s="193" t="s">
        <v>2</v>
      </c>
      <c r="F562" s="195" t="s">
        <v>3</v>
      </c>
      <c r="G562" s="65" t="s">
        <v>4</v>
      </c>
    </row>
    <row r="563" spans="3:7" ht="15" thickBot="1" x14ac:dyDescent="0.35">
      <c r="C563" s="190"/>
      <c r="D563" s="192"/>
      <c r="E563" s="208"/>
      <c r="F563" s="196"/>
      <c r="G563" s="1" t="s">
        <v>5</v>
      </c>
    </row>
    <row r="564" spans="3:7" ht="15" thickBot="1" x14ac:dyDescent="0.35">
      <c r="C564" s="190"/>
      <c r="D564" s="192"/>
      <c r="E564" s="208"/>
      <c r="F564" s="196"/>
      <c r="G564" s="2" t="s">
        <v>6</v>
      </c>
    </row>
    <row r="565" spans="3:7" x14ac:dyDescent="0.3">
      <c r="C565" s="4">
        <v>1</v>
      </c>
      <c r="D565" s="5">
        <v>10</v>
      </c>
      <c r="E565" s="6">
        <v>632</v>
      </c>
      <c r="F565" s="7">
        <v>14</v>
      </c>
      <c r="G565" s="50">
        <f>IF(D565=10,F565*E565*0.01," ")</f>
        <v>88.48</v>
      </c>
    </row>
    <row r="566" spans="3:7" ht="15" thickBot="1" x14ac:dyDescent="0.35">
      <c r="C566" s="10">
        <v>2</v>
      </c>
      <c r="D566" s="11">
        <v>10</v>
      </c>
      <c r="E566" s="12">
        <v>353</v>
      </c>
      <c r="F566" s="13">
        <v>31</v>
      </c>
      <c r="G566" s="51">
        <f t="shared" ref="G566" si="44">IF(D566=10,F566*E566*0.01," ")</f>
        <v>109.43</v>
      </c>
    </row>
    <row r="567" spans="3:7" x14ac:dyDescent="0.3">
      <c r="C567" s="200" t="s">
        <v>8</v>
      </c>
      <c r="D567" s="201"/>
      <c r="E567" s="201"/>
      <c r="F567" s="202"/>
      <c r="G567" s="59">
        <f>SUM(G565:G566)</f>
        <v>197.91000000000003</v>
      </c>
    </row>
    <row r="568" spans="3:7" x14ac:dyDescent="0.3">
      <c r="C568" s="173" t="s">
        <v>9</v>
      </c>
      <c r="D568" s="174"/>
      <c r="E568" s="174"/>
      <c r="F568" s="203"/>
      <c r="G568" s="55">
        <v>0.61699999999999999</v>
      </c>
    </row>
    <row r="569" spans="3:7" x14ac:dyDescent="0.3">
      <c r="C569" s="173" t="s">
        <v>10</v>
      </c>
      <c r="D569" s="174"/>
      <c r="E569" s="174"/>
      <c r="F569" s="203"/>
      <c r="G569" s="56">
        <f>G568*G567</f>
        <v>122.11047000000002</v>
      </c>
    </row>
    <row r="570" spans="3:7" x14ac:dyDescent="0.3">
      <c r="C570" s="173" t="s">
        <v>11</v>
      </c>
      <c r="D570" s="174"/>
      <c r="E570" s="174"/>
      <c r="F570" s="203"/>
      <c r="G570" s="56">
        <f>G569+H591</f>
        <v>122.11047000000002</v>
      </c>
    </row>
    <row r="571" spans="3:7" ht="15" thickBot="1" x14ac:dyDescent="0.35">
      <c r="C571" s="178" t="s">
        <v>12</v>
      </c>
      <c r="D571" s="179"/>
      <c r="E571" s="179"/>
      <c r="F571" s="204"/>
      <c r="G571" s="57">
        <f>G570</f>
        <v>122.11047000000002</v>
      </c>
    </row>
    <row r="573" spans="3:7" ht="15" thickBot="1" x14ac:dyDescent="0.35"/>
    <row r="574" spans="3:7" ht="15" thickBot="1" x14ac:dyDescent="0.35">
      <c r="C574" s="205" t="s">
        <v>70</v>
      </c>
      <c r="D574" s="206"/>
      <c r="E574" s="206"/>
      <c r="F574" s="206"/>
      <c r="G574" s="207"/>
    </row>
    <row r="575" spans="3:7" ht="29.4" thickBot="1" x14ac:dyDescent="0.35">
      <c r="C575" s="189" t="s">
        <v>0</v>
      </c>
      <c r="D575" s="191" t="s">
        <v>1</v>
      </c>
      <c r="E575" s="193" t="s">
        <v>2</v>
      </c>
      <c r="F575" s="195" t="s">
        <v>3</v>
      </c>
      <c r="G575" s="65" t="s">
        <v>4</v>
      </c>
    </row>
    <row r="576" spans="3:7" ht="15" thickBot="1" x14ac:dyDescent="0.35">
      <c r="C576" s="190"/>
      <c r="D576" s="192"/>
      <c r="E576" s="208"/>
      <c r="F576" s="196"/>
      <c r="G576" s="1" t="s">
        <v>5</v>
      </c>
    </row>
    <row r="577" spans="3:7" ht="15" thickBot="1" x14ac:dyDescent="0.35">
      <c r="C577" s="190"/>
      <c r="D577" s="192"/>
      <c r="E577" s="208"/>
      <c r="F577" s="196"/>
      <c r="G577" s="2" t="s">
        <v>6</v>
      </c>
    </row>
    <row r="578" spans="3:7" x14ac:dyDescent="0.3">
      <c r="C578" s="4">
        <v>1</v>
      </c>
      <c r="D578" s="5">
        <v>10</v>
      </c>
      <c r="E578" s="6">
        <v>632</v>
      </c>
      <c r="F578" s="7">
        <v>10</v>
      </c>
      <c r="G578" s="50">
        <f>IF(D578=10,F578*E578*0.01," ")</f>
        <v>63.2</v>
      </c>
    </row>
    <row r="579" spans="3:7" x14ac:dyDescent="0.3">
      <c r="C579" s="92">
        <v>2</v>
      </c>
      <c r="D579" s="93">
        <v>10</v>
      </c>
      <c r="E579" s="94">
        <v>564</v>
      </c>
      <c r="F579" s="95">
        <v>5</v>
      </c>
      <c r="G579" s="96">
        <f>F579*E579*0.01</f>
        <v>28.2</v>
      </c>
    </row>
    <row r="580" spans="3:7" x14ac:dyDescent="0.3">
      <c r="C580" s="92">
        <v>3</v>
      </c>
      <c r="D580" s="93">
        <v>10</v>
      </c>
      <c r="E580" s="94">
        <v>353</v>
      </c>
      <c r="F580" s="95">
        <v>26</v>
      </c>
      <c r="G580" s="96">
        <f t="shared" ref="G580:G583" si="45">F580*E580*0.01</f>
        <v>91.78</v>
      </c>
    </row>
    <row r="581" spans="3:7" x14ac:dyDescent="0.3">
      <c r="C581" s="92">
        <v>4</v>
      </c>
      <c r="D581" s="93">
        <v>10</v>
      </c>
      <c r="E581" s="94">
        <v>256</v>
      </c>
      <c r="F581" s="95">
        <v>5</v>
      </c>
      <c r="G581" s="96">
        <f t="shared" si="45"/>
        <v>12.8</v>
      </c>
    </row>
    <row r="582" spans="3:7" x14ac:dyDescent="0.3">
      <c r="C582" s="92">
        <v>5</v>
      </c>
      <c r="D582" s="93">
        <v>10</v>
      </c>
      <c r="E582" s="94">
        <v>124</v>
      </c>
      <c r="F582" s="95">
        <v>5</v>
      </c>
      <c r="G582" s="96">
        <f t="shared" si="45"/>
        <v>6.2</v>
      </c>
    </row>
    <row r="583" spans="3:7" x14ac:dyDescent="0.3">
      <c r="C583" s="92">
        <v>6</v>
      </c>
      <c r="D583" s="93">
        <v>10</v>
      </c>
      <c r="E583" s="94">
        <v>140</v>
      </c>
      <c r="F583" s="95">
        <v>8</v>
      </c>
      <c r="G583" s="96">
        <f t="shared" si="45"/>
        <v>11.200000000000001</v>
      </c>
    </row>
    <row r="584" spans="3:7" ht="15" thickBot="1" x14ac:dyDescent="0.35">
      <c r="C584" s="10">
        <v>7</v>
      </c>
      <c r="D584" s="11">
        <v>10</v>
      </c>
      <c r="E584" s="12">
        <v>150</v>
      </c>
      <c r="F584" s="13">
        <v>4</v>
      </c>
      <c r="G584" s="51">
        <f t="shared" ref="G584" si="46">IF(D584=10,F584*E584*0.01," ")</f>
        <v>6</v>
      </c>
    </row>
    <row r="585" spans="3:7" x14ac:dyDescent="0.3">
      <c r="C585" s="200" t="s">
        <v>8</v>
      </c>
      <c r="D585" s="201"/>
      <c r="E585" s="201"/>
      <c r="F585" s="202"/>
      <c r="G585" s="59">
        <f>SUM(G578:G584)</f>
        <v>219.38</v>
      </c>
    </row>
    <row r="586" spans="3:7" x14ac:dyDescent="0.3">
      <c r="C586" s="173" t="s">
        <v>9</v>
      </c>
      <c r="D586" s="174"/>
      <c r="E586" s="174"/>
      <c r="F586" s="203"/>
      <c r="G586" s="55">
        <v>0.61699999999999999</v>
      </c>
    </row>
    <row r="587" spans="3:7" x14ac:dyDescent="0.3">
      <c r="C587" s="173" t="s">
        <v>10</v>
      </c>
      <c r="D587" s="174"/>
      <c r="E587" s="174"/>
      <c r="F587" s="203"/>
      <c r="G587" s="56">
        <f>G586*G585</f>
        <v>135.35746</v>
      </c>
    </row>
    <row r="588" spans="3:7" x14ac:dyDescent="0.3">
      <c r="C588" s="173" t="s">
        <v>11</v>
      </c>
      <c r="D588" s="174"/>
      <c r="E588" s="174"/>
      <c r="F588" s="203"/>
      <c r="G588" s="56">
        <f>G587+H604</f>
        <v>135.35746</v>
      </c>
    </row>
    <row r="589" spans="3:7" ht="15" thickBot="1" x14ac:dyDescent="0.35">
      <c r="C589" s="178" t="s">
        <v>12</v>
      </c>
      <c r="D589" s="179"/>
      <c r="E589" s="179"/>
      <c r="F589" s="204"/>
      <c r="G589" s="57">
        <f>G588</f>
        <v>135.35746</v>
      </c>
    </row>
    <row r="592" spans="3:7" ht="15" thickBot="1" x14ac:dyDescent="0.35"/>
    <row r="593" spans="3:7" ht="15" thickBot="1" x14ac:dyDescent="0.35">
      <c r="C593" s="205" t="s">
        <v>71</v>
      </c>
      <c r="D593" s="206"/>
      <c r="E593" s="206"/>
      <c r="F593" s="206"/>
      <c r="G593" s="207"/>
    </row>
    <row r="594" spans="3:7" ht="29.4" thickBot="1" x14ac:dyDescent="0.35">
      <c r="C594" s="189" t="s">
        <v>0</v>
      </c>
      <c r="D594" s="191" t="s">
        <v>1</v>
      </c>
      <c r="E594" s="193" t="s">
        <v>2</v>
      </c>
      <c r="F594" s="195" t="s">
        <v>3</v>
      </c>
      <c r="G594" s="65" t="s">
        <v>4</v>
      </c>
    </row>
    <row r="595" spans="3:7" ht="15" thickBot="1" x14ac:dyDescent="0.35">
      <c r="C595" s="190"/>
      <c r="D595" s="192"/>
      <c r="E595" s="208"/>
      <c r="F595" s="196"/>
      <c r="G595" s="1" t="s">
        <v>5</v>
      </c>
    </row>
    <row r="596" spans="3:7" ht="15" thickBot="1" x14ac:dyDescent="0.35">
      <c r="C596" s="190"/>
      <c r="D596" s="192"/>
      <c r="E596" s="208"/>
      <c r="F596" s="196"/>
      <c r="G596" s="2" t="s">
        <v>6</v>
      </c>
    </row>
    <row r="597" spans="3:7" x14ac:dyDescent="0.3">
      <c r="C597" s="4">
        <v>1</v>
      </c>
      <c r="D597" s="5">
        <v>10</v>
      </c>
      <c r="E597" s="6">
        <v>672</v>
      </c>
      <c r="F597" s="7">
        <v>12</v>
      </c>
      <c r="G597" s="50">
        <f>IF(D597=10,F597*E597*0.01," ")</f>
        <v>80.64</v>
      </c>
    </row>
    <row r="598" spans="3:7" ht="15" thickBot="1" x14ac:dyDescent="0.35">
      <c r="C598" s="10">
        <v>2</v>
      </c>
      <c r="D598" s="11">
        <v>10</v>
      </c>
      <c r="E598" s="12">
        <v>320</v>
      </c>
      <c r="F598" s="13">
        <v>33</v>
      </c>
      <c r="G598" s="51">
        <f t="shared" ref="G598" si="47">IF(D598=10,F598*E598*0.01," ")</f>
        <v>105.60000000000001</v>
      </c>
    </row>
    <row r="599" spans="3:7" x14ac:dyDescent="0.3">
      <c r="C599" s="200" t="s">
        <v>8</v>
      </c>
      <c r="D599" s="201"/>
      <c r="E599" s="201"/>
      <c r="F599" s="202"/>
      <c r="G599" s="59">
        <f>SUM(G597:G598)</f>
        <v>186.24</v>
      </c>
    </row>
    <row r="600" spans="3:7" x14ac:dyDescent="0.3">
      <c r="C600" s="173" t="s">
        <v>9</v>
      </c>
      <c r="D600" s="174"/>
      <c r="E600" s="174"/>
      <c r="F600" s="203"/>
      <c r="G600" s="55">
        <v>0.61699999999999999</v>
      </c>
    </row>
    <row r="601" spans="3:7" x14ac:dyDescent="0.3">
      <c r="C601" s="173" t="s">
        <v>10</v>
      </c>
      <c r="D601" s="174"/>
      <c r="E601" s="174"/>
      <c r="F601" s="203"/>
      <c r="G601" s="56">
        <f>G600*G599</f>
        <v>114.91008000000001</v>
      </c>
    </row>
    <row r="602" spans="3:7" x14ac:dyDescent="0.3">
      <c r="C602" s="173" t="s">
        <v>11</v>
      </c>
      <c r="D602" s="174"/>
      <c r="E602" s="174"/>
      <c r="F602" s="203"/>
      <c r="G602" s="56">
        <f>G601+H623</f>
        <v>114.91008000000001</v>
      </c>
    </row>
    <row r="603" spans="3:7" ht="15" thickBot="1" x14ac:dyDescent="0.35">
      <c r="C603" s="178" t="s">
        <v>12</v>
      </c>
      <c r="D603" s="179"/>
      <c r="E603" s="179"/>
      <c r="F603" s="204"/>
      <c r="G603" s="57">
        <f>G602</f>
        <v>114.91008000000001</v>
      </c>
    </row>
    <row r="605" spans="3:7" ht="15" thickBot="1" x14ac:dyDescent="0.35"/>
    <row r="606" spans="3:7" ht="15" thickBot="1" x14ac:dyDescent="0.35">
      <c r="C606" s="205" t="s">
        <v>72</v>
      </c>
      <c r="D606" s="206"/>
      <c r="E606" s="206"/>
      <c r="F606" s="206"/>
      <c r="G606" s="207"/>
    </row>
    <row r="607" spans="3:7" ht="29.4" thickBot="1" x14ac:dyDescent="0.35">
      <c r="C607" s="189" t="s">
        <v>0</v>
      </c>
      <c r="D607" s="191" t="s">
        <v>1</v>
      </c>
      <c r="E607" s="193" t="s">
        <v>2</v>
      </c>
      <c r="F607" s="195" t="s">
        <v>3</v>
      </c>
      <c r="G607" s="65" t="s">
        <v>4</v>
      </c>
    </row>
    <row r="608" spans="3:7" ht="15" thickBot="1" x14ac:dyDescent="0.35">
      <c r="C608" s="190"/>
      <c r="D608" s="192"/>
      <c r="E608" s="208"/>
      <c r="F608" s="196"/>
      <c r="G608" s="1" t="s">
        <v>5</v>
      </c>
    </row>
    <row r="609" spans="3:7" ht="15" thickBot="1" x14ac:dyDescent="0.35">
      <c r="C609" s="190"/>
      <c r="D609" s="192"/>
      <c r="E609" s="208"/>
      <c r="F609" s="196"/>
      <c r="G609" s="2" t="s">
        <v>6</v>
      </c>
    </row>
    <row r="610" spans="3:7" x14ac:dyDescent="0.3">
      <c r="C610" s="4">
        <v>1</v>
      </c>
      <c r="D610" s="5">
        <v>10</v>
      </c>
      <c r="E610" s="6">
        <v>672</v>
      </c>
      <c r="F610" s="7">
        <v>12</v>
      </c>
      <c r="G610" s="50">
        <f>IF(D610=10,F610*E610*0.01," ")</f>
        <v>80.64</v>
      </c>
    </row>
    <row r="611" spans="3:7" ht="15" thickBot="1" x14ac:dyDescent="0.35">
      <c r="C611" s="10">
        <v>2</v>
      </c>
      <c r="D611" s="11">
        <v>10</v>
      </c>
      <c r="E611" s="12">
        <v>320</v>
      </c>
      <c r="F611" s="13">
        <v>33</v>
      </c>
      <c r="G611" s="51">
        <f t="shared" ref="G611" si="48">IF(D611=10,F611*E611*0.01," ")</f>
        <v>105.60000000000001</v>
      </c>
    </row>
    <row r="612" spans="3:7" x14ac:dyDescent="0.3">
      <c r="C612" s="200" t="s">
        <v>8</v>
      </c>
      <c r="D612" s="201"/>
      <c r="E612" s="201"/>
      <c r="F612" s="202"/>
      <c r="G612" s="59">
        <f>SUM(G610:G611)</f>
        <v>186.24</v>
      </c>
    </row>
    <row r="613" spans="3:7" x14ac:dyDescent="0.3">
      <c r="C613" s="173" t="s">
        <v>9</v>
      </c>
      <c r="D613" s="174"/>
      <c r="E613" s="174"/>
      <c r="F613" s="203"/>
      <c r="G613" s="55">
        <v>0.61699999999999999</v>
      </c>
    </row>
    <row r="614" spans="3:7" x14ac:dyDescent="0.3">
      <c r="C614" s="173" t="s">
        <v>10</v>
      </c>
      <c r="D614" s="174"/>
      <c r="E614" s="174"/>
      <c r="F614" s="203"/>
      <c r="G614" s="56">
        <f>G613*G612</f>
        <v>114.91008000000001</v>
      </c>
    </row>
    <row r="615" spans="3:7" x14ac:dyDescent="0.3">
      <c r="C615" s="173" t="s">
        <v>11</v>
      </c>
      <c r="D615" s="174"/>
      <c r="E615" s="174"/>
      <c r="F615" s="203"/>
      <c r="G615" s="56">
        <f>G614</f>
        <v>114.91008000000001</v>
      </c>
    </row>
    <row r="616" spans="3:7" ht="15" thickBot="1" x14ac:dyDescent="0.35">
      <c r="C616" s="178" t="s">
        <v>12</v>
      </c>
      <c r="D616" s="179"/>
      <c r="E616" s="179"/>
      <c r="F616" s="204"/>
      <c r="G616" s="57">
        <f>G615</f>
        <v>114.91008000000001</v>
      </c>
    </row>
    <row r="618" spans="3:7" ht="15" thickBot="1" x14ac:dyDescent="0.35"/>
    <row r="619" spans="3:7" ht="15" thickBot="1" x14ac:dyDescent="0.35">
      <c r="C619" s="205" t="s">
        <v>73</v>
      </c>
      <c r="D619" s="206"/>
      <c r="E619" s="206"/>
      <c r="F619" s="206"/>
      <c r="G619" s="207"/>
    </row>
    <row r="620" spans="3:7" ht="29.4" thickBot="1" x14ac:dyDescent="0.35">
      <c r="C620" s="189" t="s">
        <v>0</v>
      </c>
      <c r="D620" s="191" t="s">
        <v>1</v>
      </c>
      <c r="E620" s="193" t="s">
        <v>2</v>
      </c>
      <c r="F620" s="195" t="s">
        <v>3</v>
      </c>
      <c r="G620" s="65" t="s">
        <v>4</v>
      </c>
    </row>
    <row r="621" spans="3:7" ht="15" thickBot="1" x14ac:dyDescent="0.35">
      <c r="C621" s="190"/>
      <c r="D621" s="192"/>
      <c r="E621" s="208"/>
      <c r="F621" s="196"/>
      <c r="G621" s="1" t="s">
        <v>5</v>
      </c>
    </row>
    <row r="622" spans="3:7" ht="15" thickBot="1" x14ac:dyDescent="0.35">
      <c r="C622" s="190"/>
      <c r="D622" s="192"/>
      <c r="E622" s="208"/>
      <c r="F622" s="196"/>
      <c r="G622" s="2" t="s">
        <v>6</v>
      </c>
    </row>
    <row r="623" spans="3:7" x14ac:dyDescent="0.3">
      <c r="C623" s="4">
        <v>1</v>
      </c>
      <c r="D623" s="5">
        <v>10</v>
      </c>
      <c r="E623" s="6">
        <v>632</v>
      </c>
      <c r="F623" s="7">
        <v>12</v>
      </c>
      <c r="G623" s="50">
        <f>IF(D623=10,F623*E623*0.01," ")</f>
        <v>75.84</v>
      </c>
    </row>
    <row r="624" spans="3:7" ht="15" thickBot="1" x14ac:dyDescent="0.35">
      <c r="C624" s="10">
        <v>2</v>
      </c>
      <c r="D624" s="11">
        <v>10</v>
      </c>
      <c r="E624" s="12">
        <v>320</v>
      </c>
      <c r="F624" s="13">
        <v>33</v>
      </c>
      <c r="G624" s="51">
        <f t="shared" ref="G624" si="49">IF(D624=10,F624*E624*0.01," ")</f>
        <v>105.60000000000001</v>
      </c>
    </row>
    <row r="625" spans="3:9" x14ac:dyDescent="0.3">
      <c r="C625" s="200" t="s">
        <v>8</v>
      </c>
      <c r="D625" s="201"/>
      <c r="E625" s="201"/>
      <c r="F625" s="202"/>
      <c r="G625" s="59">
        <f>SUM(G623:G624)</f>
        <v>181.44</v>
      </c>
    </row>
    <row r="626" spans="3:9" x14ac:dyDescent="0.3">
      <c r="C626" s="173" t="s">
        <v>9</v>
      </c>
      <c r="D626" s="174"/>
      <c r="E626" s="174"/>
      <c r="F626" s="203"/>
      <c r="G626" s="55">
        <v>0.61699999999999999</v>
      </c>
    </row>
    <row r="627" spans="3:9" x14ac:dyDescent="0.3">
      <c r="C627" s="173" t="s">
        <v>10</v>
      </c>
      <c r="D627" s="174"/>
      <c r="E627" s="174"/>
      <c r="F627" s="203"/>
      <c r="G627" s="56">
        <f>G626*G625</f>
        <v>111.94848</v>
      </c>
    </row>
    <row r="628" spans="3:9" x14ac:dyDescent="0.3">
      <c r="C628" s="173" t="s">
        <v>11</v>
      </c>
      <c r="D628" s="174"/>
      <c r="E628" s="174"/>
      <c r="F628" s="203"/>
      <c r="G628" s="56">
        <f>G627</f>
        <v>111.94848</v>
      </c>
    </row>
    <row r="629" spans="3:9" ht="15" thickBot="1" x14ac:dyDescent="0.35">
      <c r="C629" s="178" t="s">
        <v>12</v>
      </c>
      <c r="D629" s="179"/>
      <c r="E629" s="179"/>
      <c r="F629" s="204"/>
      <c r="G629" s="57">
        <f>G628</f>
        <v>111.94848</v>
      </c>
    </row>
    <row r="632" spans="3:9" ht="15" thickBot="1" x14ac:dyDescent="0.35"/>
    <row r="633" spans="3:9" ht="15" thickBot="1" x14ac:dyDescent="0.35">
      <c r="C633" s="186" t="s">
        <v>155</v>
      </c>
      <c r="D633" s="187"/>
      <c r="E633" s="187"/>
      <c r="F633" s="187"/>
      <c r="G633" s="187"/>
      <c r="H633" s="187"/>
      <c r="I633" s="188"/>
    </row>
    <row r="634" spans="3:9" ht="15" thickBot="1" x14ac:dyDescent="0.35">
      <c r="C634" s="189" t="s">
        <v>0</v>
      </c>
      <c r="D634" s="191" t="s">
        <v>1</v>
      </c>
      <c r="E634" s="193" t="s">
        <v>2</v>
      </c>
      <c r="F634" s="195" t="s">
        <v>3</v>
      </c>
      <c r="G634" s="197" t="s">
        <v>4</v>
      </c>
      <c r="H634" s="198"/>
      <c r="I634" s="199"/>
    </row>
    <row r="635" spans="3:9" ht="15" thickBot="1" x14ac:dyDescent="0.35">
      <c r="C635" s="190"/>
      <c r="D635" s="192"/>
      <c r="E635" s="194"/>
      <c r="F635" s="196"/>
      <c r="G635" s="1" t="s">
        <v>5</v>
      </c>
      <c r="H635" s="1" t="s">
        <v>5</v>
      </c>
      <c r="I635" s="1" t="s">
        <v>5</v>
      </c>
    </row>
    <row r="636" spans="3:9" ht="15" thickBot="1" x14ac:dyDescent="0.35">
      <c r="C636" s="190"/>
      <c r="D636" s="192"/>
      <c r="E636" s="194"/>
      <c r="F636" s="196"/>
      <c r="G636" s="2" t="s">
        <v>19</v>
      </c>
      <c r="H636" s="3" t="s">
        <v>6</v>
      </c>
      <c r="I636" s="3" t="s">
        <v>7</v>
      </c>
    </row>
    <row r="637" spans="3:9" x14ac:dyDescent="0.3">
      <c r="C637" s="4">
        <v>1</v>
      </c>
      <c r="D637" s="165">
        <v>10</v>
      </c>
      <c r="E637" s="167">
        <v>309</v>
      </c>
      <c r="F637" s="171">
        <v>16</v>
      </c>
      <c r="G637" s="8" t="str">
        <f>IF(D637=6,F637*E637*0.01," ")</f>
        <v xml:space="preserve"> </v>
      </c>
      <c r="H637" s="35">
        <f>IF(D637=10,F637*E637*0.01," ")</f>
        <v>49.44</v>
      </c>
      <c r="I637" s="169" t="str">
        <f>IF(D637=12,F637*E637*0.01," ")</f>
        <v xml:space="preserve"> </v>
      </c>
    </row>
    <row r="638" spans="3:9" x14ac:dyDescent="0.3">
      <c r="C638" s="10">
        <v>2</v>
      </c>
      <c r="D638" s="166">
        <v>10</v>
      </c>
      <c r="E638" s="168">
        <v>409</v>
      </c>
      <c r="F638" s="172">
        <v>9</v>
      </c>
      <c r="G638" s="14" t="str">
        <f>IF(D638=6,F638*E638*0.01," ")</f>
        <v xml:space="preserve"> </v>
      </c>
      <c r="H638" s="34">
        <f>IF(D638=10,F638*E638*0.01," ")</f>
        <v>36.81</v>
      </c>
      <c r="I638" s="170" t="str">
        <f>IF(D638=12,F638*E638*0.01," ")</f>
        <v xml:space="preserve"> </v>
      </c>
    </row>
    <row r="639" spans="3:9" x14ac:dyDescent="0.3">
      <c r="C639" s="10">
        <v>3</v>
      </c>
      <c r="D639" s="166">
        <v>10</v>
      </c>
      <c r="E639" s="168">
        <v>311</v>
      </c>
      <c r="F639" s="172">
        <v>5</v>
      </c>
      <c r="G639" s="14" t="str">
        <f t="shared" ref="G639:G646" si="50">IF(D639=6,F639*E639*0.01," ")</f>
        <v xml:space="preserve"> </v>
      </c>
      <c r="H639" s="34">
        <f t="shared" ref="H639:H647" si="51">IF(D639=10,F639*E639*0.01," ")</f>
        <v>15.55</v>
      </c>
      <c r="I639" s="170" t="str">
        <f t="shared" ref="I639:I646" si="52">IF(D639=12,F639*E639*0.01," ")</f>
        <v xml:space="preserve"> </v>
      </c>
    </row>
    <row r="640" spans="3:9" x14ac:dyDescent="0.3">
      <c r="C640" s="10">
        <v>4</v>
      </c>
      <c r="D640" s="166">
        <v>10</v>
      </c>
      <c r="E640" s="168">
        <v>230</v>
      </c>
      <c r="F640" s="172">
        <v>5</v>
      </c>
      <c r="G640" s="14" t="str">
        <f t="shared" si="50"/>
        <v xml:space="preserve"> </v>
      </c>
      <c r="H640" s="34">
        <f t="shared" si="51"/>
        <v>11.5</v>
      </c>
      <c r="I640" s="170" t="str">
        <f t="shared" si="52"/>
        <v xml:space="preserve"> </v>
      </c>
    </row>
    <row r="641" spans="3:9" x14ac:dyDescent="0.3">
      <c r="C641" s="10">
        <v>5</v>
      </c>
      <c r="D641" s="166">
        <v>10</v>
      </c>
      <c r="E641" s="168">
        <v>691</v>
      </c>
      <c r="F641" s="172">
        <v>11</v>
      </c>
      <c r="G641" s="14" t="str">
        <f t="shared" si="50"/>
        <v xml:space="preserve"> </v>
      </c>
      <c r="H641" s="34">
        <f t="shared" si="51"/>
        <v>76.010000000000005</v>
      </c>
      <c r="I641" s="170" t="str">
        <f t="shared" si="52"/>
        <v xml:space="preserve"> </v>
      </c>
    </row>
    <row r="642" spans="3:9" x14ac:dyDescent="0.3">
      <c r="C642" s="10">
        <v>6</v>
      </c>
      <c r="D642" s="166">
        <v>10</v>
      </c>
      <c r="E642" s="168">
        <v>542</v>
      </c>
      <c r="F642" s="172">
        <v>11</v>
      </c>
      <c r="G642" s="14" t="str">
        <f t="shared" si="50"/>
        <v xml:space="preserve"> </v>
      </c>
      <c r="H642" s="34">
        <f t="shared" si="51"/>
        <v>59.620000000000005</v>
      </c>
      <c r="I642" s="170" t="str">
        <f t="shared" si="52"/>
        <v xml:space="preserve"> </v>
      </c>
    </row>
    <row r="643" spans="3:9" x14ac:dyDescent="0.3">
      <c r="C643" s="10">
        <v>7</v>
      </c>
      <c r="D643" s="166">
        <v>8</v>
      </c>
      <c r="E643" s="168">
        <v>121</v>
      </c>
      <c r="F643" s="172">
        <v>32</v>
      </c>
      <c r="G643" s="14">
        <f>IF(D643=8,F643*E643*0.01," ")</f>
        <v>38.72</v>
      </c>
      <c r="H643" s="34" t="str">
        <f t="shared" si="51"/>
        <v xml:space="preserve"> </v>
      </c>
      <c r="I643" s="170" t="str">
        <f t="shared" si="52"/>
        <v xml:space="preserve"> </v>
      </c>
    </row>
    <row r="644" spans="3:9" x14ac:dyDescent="0.3">
      <c r="C644" s="10">
        <v>8</v>
      </c>
      <c r="D644" s="166">
        <v>12</v>
      </c>
      <c r="E644" s="168">
        <v>225</v>
      </c>
      <c r="F644" s="172">
        <v>26</v>
      </c>
      <c r="G644" s="14" t="str">
        <f t="shared" si="50"/>
        <v xml:space="preserve"> </v>
      </c>
      <c r="H644" s="34" t="str">
        <f t="shared" si="51"/>
        <v xml:space="preserve"> </v>
      </c>
      <c r="I644" s="170">
        <f t="shared" si="52"/>
        <v>58.5</v>
      </c>
    </row>
    <row r="645" spans="3:9" x14ac:dyDescent="0.3">
      <c r="C645" s="10">
        <v>9</v>
      </c>
      <c r="D645" s="166">
        <v>12</v>
      </c>
      <c r="E645" s="168">
        <v>155</v>
      </c>
      <c r="F645" s="172">
        <v>6</v>
      </c>
      <c r="G645" s="14" t="str">
        <f t="shared" si="50"/>
        <v xml:space="preserve"> </v>
      </c>
      <c r="H645" s="34" t="str">
        <f t="shared" si="51"/>
        <v xml:space="preserve"> </v>
      </c>
      <c r="I645" s="170">
        <f t="shared" si="52"/>
        <v>9.3000000000000007</v>
      </c>
    </row>
    <row r="646" spans="3:9" x14ac:dyDescent="0.3">
      <c r="C646" s="10">
        <v>10</v>
      </c>
      <c r="D646" s="166">
        <v>12</v>
      </c>
      <c r="E646" s="168">
        <v>160</v>
      </c>
      <c r="F646" s="172">
        <v>8</v>
      </c>
      <c r="G646" s="14" t="str">
        <f t="shared" si="50"/>
        <v xml:space="preserve"> </v>
      </c>
      <c r="H646" s="34" t="str">
        <f t="shared" si="51"/>
        <v xml:space="preserve"> </v>
      </c>
      <c r="I646" s="170">
        <f t="shared" si="52"/>
        <v>12.8</v>
      </c>
    </row>
    <row r="647" spans="3:9" ht="15" thickBot="1" x14ac:dyDescent="0.35">
      <c r="C647" s="10">
        <v>11</v>
      </c>
      <c r="D647" s="166">
        <v>12</v>
      </c>
      <c r="E647" s="168">
        <v>200</v>
      </c>
      <c r="F647" s="172">
        <v>4</v>
      </c>
      <c r="G647" s="14" t="str">
        <f t="shared" ref="G647" si="53">IF(D647=6,F647*E647*0.01," ")</f>
        <v xml:space="preserve"> </v>
      </c>
      <c r="H647" s="34" t="str">
        <f t="shared" si="51"/>
        <v xml:space="preserve"> </v>
      </c>
      <c r="I647" s="170">
        <f t="shared" ref="I647" si="54">IF(D647=12,F647*E647*0.01," ")</f>
        <v>8</v>
      </c>
    </row>
    <row r="648" spans="3:9" x14ac:dyDescent="0.3">
      <c r="C648" s="200" t="s">
        <v>8</v>
      </c>
      <c r="D648" s="201"/>
      <c r="E648" s="201"/>
      <c r="F648" s="201"/>
      <c r="G648" s="38">
        <f>SUM(G637:G647)</f>
        <v>38.72</v>
      </c>
      <c r="H648" s="39">
        <f>SUM(H637:H647)</f>
        <v>248.93</v>
      </c>
      <c r="I648" s="169">
        <f>SUM(I637:I647)</f>
        <v>88.6</v>
      </c>
    </row>
    <row r="649" spans="3:9" x14ac:dyDescent="0.3">
      <c r="C649" s="173" t="s">
        <v>9</v>
      </c>
      <c r="D649" s="174"/>
      <c r="E649" s="174"/>
      <c r="F649" s="174"/>
      <c r="G649" s="166">
        <v>0.4</v>
      </c>
      <c r="H649" s="168">
        <v>0.61699999999999999</v>
      </c>
      <c r="I649" s="170">
        <v>0.88800000000000001</v>
      </c>
    </row>
    <row r="650" spans="3:9" x14ac:dyDescent="0.3">
      <c r="C650" s="173" t="s">
        <v>10</v>
      </c>
      <c r="D650" s="174"/>
      <c r="E650" s="174"/>
      <c r="F650" s="174"/>
      <c r="G650" s="163">
        <f>G649*G648</f>
        <v>15.488</v>
      </c>
      <c r="H650" s="164">
        <f>H649*H648</f>
        <v>153.58981</v>
      </c>
      <c r="I650" s="40">
        <f>I649*I648</f>
        <v>78.6768</v>
      </c>
    </row>
    <row r="651" spans="3:9" x14ac:dyDescent="0.3">
      <c r="C651" s="173" t="s">
        <v>11</v>
      </c>
      <c r="D651" s="174"/>
      <c r="E651" s="174"/>
      <c r="F651" s="174"/>
      <c r="G651" s="175">
        <f>G650+H650+I650</f>
        <v>247.75461000000001</v>
      </c>
      <c r="H651" s="176"/>
      <c r="I651" s="177"/>
    </row>
    <row r="652" spans="3:9" ht="15" thickBot="1" x14ac:dyDescent="0.35">
      <c r="C652" s="178" t="s">
        <v>12</v>
      </c>
      <c r="D652" s="179"/>
      <c r="E652" s="179"/>
      <c r="F652" s="179"/>
      <c r="G652" s="180">
        <f>G651</f>
        <v>247.75461000000001</v>
      </c>
      <c r="H652" s="181"/>
      <c r="I652" s="182"/>
    </row>
    <row r="653" spans="3:9" ht="15" thickBot="1" x14ac:dyDescent="0.35">
      <c r="C653" s="178" t="s">
        <v>156</v>
      </c>
      <c r="D653" s="179"/>
      <c r="E653" s="179"/>
      <c r="F653" s="179"/>
      <c r="G653" s="183">
        <f>G652*2</f>
        <v>495.50922000000003</v>
      </c>
      <c r="H653" s="184"/>
      <c r="I653" s="185"/>
    </row>
  </sheetData>
  <mergeCells count="327">
    <mergeCell ref="C459:F459"/>
    <mergeCell ref="G459:H459"/>
    <mergeCell ref="C460:F460"/>
    <mergeCell ref="G460:H460"/>
    <mergeCell ref="C461:F461"/>
    <mergeCell ref="G461:H461"/>
    <mergeCell ref="C450:H450"/>
    <mergeCell ref="C451:C453"/>
    <mergeCell ref="D451:D453"/>
    <mergeCell ref="E451:E453"/>
    <mergeCell ref="F451:F453"/>
    <mergeCell ref="G451:H451"/>
    <mergeCell ref="C456:F456"/>
    <mergeCell ref="C457:F457"/>
    <mergeCell ref="C458:F458"/>
    <mergeCell ref="C442:F442"/>
    <mergeCell ref="C443:F443"/>
    <mergeCell ref="C444:F444"/>
    <mergeCell ref="C445:F445"/>
    <mergeCell ref="G445:H445"/>
    <mergeCell ref="C446:F446"/>
    <mergeCell ref="G446:H446"/>
    <mergeCell ref="C447:F447"/>
    <mergeCell ref="G447:H447"/>
    <mergeCell ref="C425:F425"/>
    <mergeCell ref="G425:H425"/>
    <mergeCell ref="C426:F426"/>
    <mergeCell ref="G426:H426"/>
    <mergeCell ref="C427:F427"/>
    <mergeCell ref="G427:H427"/>
    <mergeCell ref="C430:H430"/>
    <mergeCell ref="C431:C433"/>
    <mergeCell ref="D431:D433"/>
    <mergeCell ref="E431:E433"/>
    <mergeCell ref="F431:F433"/>
    <mergeCell ref="G431:H431"/>
    <mergeCell ref="C407:H407"/>
    <mergeCell ref="C408:C410"/>
    <mergeCell ref="D408:D410"/>
    <mergeCell ref="E408:E410"/>
    <mergeCell ref="F408:F410"/>
    <mergeCell ref="G408:H408"/>
    <mergeCell ref="C422:F422"/>
    <mergeCell ref="C423:F423"/>
    <mergeCell ref="C424:F424"/>
    <mergeCell ref="C399:F399"/>
    <mergeCell ref="C400:F400"/>
    <mergeCell ref="C401:F401"/>
    <mergeCell ref="C402:F402"/>
    <mergeCell ref="G402:H402"/>
    <mergeCell ref="C403:F403"/>
    <mergeCell ref="G403:H403"/>
    <mergeCell ref="C404:F404"/>
    <mergeCell ref="G404:H404"/>
    <mergeCell ref="C379:F379"/>
    <mergeCell ref="G379:H379"/>
    <mergeCell ref="C380:F380"/>
    <mergeCell ref="G380:H380"/>
    <mergeCell ref="C381:F381"/>
    <mergeCell ref="G381:H381"/>
    <mergeCell ref="C384:H384"/>
    <mergeCell ref="C385:C387"/>
    <mergeCell ref="D385:D387"/>
    <mergeCell ref="E385:E387"/>
    <mergeCell ref="F385:F387"/>
    <mergeCell ref="G385:H385"/>
    <mergeCell ref="C360:H360"/>
    <mergeCell ref="C361:C363"/>
    <mergeCell ref="D361:D363"/>
    <mergeCell ref="E361:E363"/>
    <mergeCell ref="F361:F363"/>
    <mergeCell ref="G361:H361"/>
    <mergeCell ref="C376:F376"/>
    <mergeCell ref="C377:F377"/>
    <mergeCell ref="C378:F378"/>
    <mergeCell ref="C352:F352"/>
    <mergeCell ref="C353:F353"/>
    <mergeCell ref="C354:F354"/>
    <mergeCell ref="C355:F355"/>
    <mergeCell ref="C356:F356"/>
    <mergeCell ref="C357:F357"/>
    <mergeCell ref="C341:F341"/>
    <mergeCell ref="G341:H341"/>
    <mergeCell ref="C342:F342"/>
    <mergeCell ref="G342:H342"/>
    <mergeCell ref="C343:F343"/>
    <mergeCell ref="G343:H343"/>
    <mergeCell ref="C347:C349"/>
    <mergeCell ref="D347:D349"/>
    <mergeCell ref="E347:E349"/>
    <mergeCell ref="F347:F349"/>
    <mergeCell ref="C346:G346"/>
    <mergeCell ref="C314:H314"/>
    <mergeCell ref="C315:C317"/>
    <mergeCell ref="D315:D317"/>
    <mergeCell ref="E315:E317"/>
    <mergeCell ref="F315:F317"/>
    <mergeCell ref="G315:H315"/>
    <mergeCell ref="C338:F338"/>
    <mergeCell ref="C339:F339"/>
    <mergeCell ref="C340:F340"/>
    <mergeCell ref="C183:F183"/>
    <mergeCell ref="G183:H183"/>
    <mergeCell ref="C187:H187"/>
    <mergeCell ref="C188:C190"/>
    <mergeCell ref="D188:D190"/>
    <mergeCell ref="E188:E190"/>
    <mergeCell ref="F188:F190"/>
    <mergeCell ref="G188:H188"/>
    <mergeCell ref="C207:F207"/>
    <mergeCell ref="G207:H207"/>
    <mergeCell ref="C202:F202"/>
    <mergeCell ref="C203:F203"/>
    <mergeCell ref="C204:F204"/>
    <mergeCell ref="C205:F205"/>
    <mergeCell ref="G205:H205"/>
    <mergeCell ref="C206:F206"/>
    <mergeCell ref="G206:H206"/>
    <mergeCell ref="C182:F182"/>
    <mergeCell ref="G182:H182"/>
    <mergeCell ref="C159:F159"/>
    <mergeCell ref="G159:H159"/>
    <mergeCell ref="C162:H162"/>
    <mergeCell ref="C163:C165"/>
    <mergeCell ref="D163:D165"/>
    <mergeCell ref="E163:E165"/>
    <mergeCell ref="F163:F165"/>
    <mergeCell ref="G163:H163"/>
    <mergeCell ref="C178:F178"/>
    <mergeCell ref="C179:F179"/>
    <mergeCell ref="C180:F180"/>
    <mergeCell ref="C181:F181"/>
    <mergeCell ref="G181:H181"/>
    <mergeCell ref="C158:F158"/>
    <mergeCell ref="G158:H158"/>
    <mergeCell ref="C133:F133"/>
    <mergeCell ref="G133:H133"/>
    <mergeCell ref="C137:H137"/>
    <mergeCell ref="C138:C140"/>
    <mergeCell ref="D138:D140"/>
    <mergeCell ref="E138:E140"/>
    <mergeCell ref="F138:F140"/>
    <mergeCell ref="G138:H138"/>
    <mergeCell ref="C154:F154"/>
    <mergeCell ref="C155:F155"/>
    <mergeCell ref="C156:F156"/>
    <mergeCell ref="C157:F157"/>
    <mergeCell ref="G157:H157"/>
    <mergeCell ref="C132:F132"/>
    <mergeCell ref="G132:H132"/>
    <mergeCell ref="C91:H91"/>
    <mergeCell ref="C92:C94"/>
    <mergeCell ref="D92:D94"/>
    <mergeCell ref="E92:E94"/>
    <mergeCell ref="F92:F94"/>
    <mergeCell ref="G92:H92"/>
    <mergeCell ref="C128:F128"/>
    <mergeCell ref="C129:F129"/>
    <mergeCell ref="C130:F130"/>
    <mergeCell ref="C131:F131"/>
    <mergeCell ref="G131:H131"/>
    <mergeCell ref="F50:F52"/>
    <mergeCell ref="C88:F88"/>
    <mergeCell ref="C49:I49"/>
    <mergeCell ref="G50:I50"/>
    <mergeCell ref="G88:I88"/>
    <mergeCell ref="G87:I87"/>
    <mergeCell ref="G86:I86"/>
    <mergeCell ref="C83:F83"/>
    <mergeCell ref="C84:F84"/>
    <mergeCell ref="C85:F85"/>
    <mergeCell ref="C86:F86"/>
    <mergeCell ref="C87:F87"/>
    <mergeCell ref="C210:H210"/>
    <mergeCell ref="C211:C213"/>
    <mergeCell ref="D211:D213"/>
    <mergeCell ref="E211:E213"/>
    <mergeCell ref="F211:F213"/>
    <mergeCell ref="G211:H211"/>
    <mergeCell ref="C45:F45"/>
    <mergeCell ref="G45:H45"/>
    <mergeCell ref="C4:H4"/>
    <mergeCell ref="C5:C7"/>
    <mergeCell ref="D5:D7"/>
    <mergeCell ref="E5:E7"/>
    <mergeCell ref="F5:F7"/>
    <mergeCell ref="G5:H5"/>
    <mergeCell ref="C41:F41"/>
    <mergeCell ref="C42:F42"/>
    <mergeCell ref="C43:F43"/>
    <mergeCell ref="C44:F44"/>
    <mergeCell ref="G44:H44"/>
    <mergeCell ref="C46:F46"/>
    <mergeCell ref="G46:H46"/>
    <mergeCell ref="C50:C52"/>
    <mergeCell ref="D50:D52"/>
    <mergeCell ref="E50:E52"/>
    <mergeCell ref="C244:F244"/>
    <mergeCell ref="G244:H244"/>
    <mergeCell ref="C245:F245"/>
    <mergeCell ref="G245:H245"/>
    <mergeCell ref="C248:I248"/>
    <mergeCell ref="C240:F240"/>
    <mergeCell ref="C241:F241"/>
    <mergeCell ref="C242:F242"/>
    <mergeCell ref="C243:F243"/>
    <mergeCell ref="G243:H243"/>
    <mergeCell ref="C274:F274"/>
    <mergeCell ref="C275:F275"/>
    <mergeCell ref="C276:F276"/>
    <mergeCell ref="C277:F277"/>
    <mergeCell ref="G277:I277"/>
    <mergeCell ref="C249:C251"/>
    <mergeCell ref="D249:D251"/>
    <mergeCell ref="E249:E251"/>
    <mergeCell ref="F249:F251"/>
    <mergeCell ref="G249:I249"/>
    <mergeCell ref="C283:C285"/>
    <mergeCell ref="D283:D285"/>
    <mergeCell ref="E283:E285"/>
    <mergeCell ref="F283:F285"/>
    <mergeCell ref="G283:I283"/>
    <mergeCell ref="C278:F278"/>
    <mergeCell ref="G278:I278"/>
    <mergeCell ref="C279:F279"/>
    <mergeCell ref="G279:I279"/>
    <mergeCell ref="C282:I282"/>
    <mergeCell ref="C310:F310"/>
    <mergeCell ref="G310:I310"/>
    <mergeCell ref="C311:F311"/>
    <mergeCell ref="G311:I311"/>
    <mergeCell ref="C306:F306"/>
    <mergeCell ref="C307:F307"/>
    <mergeCell ref="C308:F308"/>
    <mergeCell ref="C309:F309"/>
    <mergeCell ref="G309:I309"/>
    <mergeCell ref="C464:I464"/>
    <mergeCell ref="C465:C467"/>
    <mergeCell ref="D465:D467"/>
    <mergeCell ref="E465:E467"/>
    <mergeCell ref="F465:F467"/>
    <mergeCell ref="G465:I465"/>
    <mergeCell ref="C504:F504"/>
    <mergeCell ref="C505:F505"/>
    <mergeCell ref="C506:F506"/>
    <mergeCell ref="C507:F507"/>
    <mergeCell ref="G507:I507"/>
    <mergeCell ref="C508:F508"/>
    <mergeCell ref="G508:I508"/>
    <mergeCell ref="C511:I511"/>
    <mergeCell ref="C512:C514"/>
    <mergeCell ref="D512:D514"/>
    <mergeCell ref="E512:E514"/>
    <mergeCell ref="F512:F514"/>
    <mergeCell ref="G512:I512"/>
    <mergeCell ref="C552:F552"/>
    <mergeCell ref="C553:F553"/>
    <mergeCell ref="C554:F554"/>
    <mergeCell ref="C555:F555"/>
    <mergeCell ref="G555:I555"/>
    <mergeCell ref="C556:F556"/>
    <mergeCell ref="G556:I556"/>
    <mergeCell ref="C561:G561"/>
    <mergeCell ref="C562:C564"/>
    <mergeCell ref="D562:D564"/>
    <mergeCell ref="E562:E564"/>
    <mergeCell ref="F562:F564"/>
    <mergeCell ref="C567:F567"/>
    <mergeCell ref="C568:F568"/>
    <mergeCell ref="C569:F569"/>
    <mergeCell ref="C570:F570"/>
    <mergeCell ref="C571:F571"/>
    <mergeCell ref="C574:G574"/>
    <mergeCell ref="C575:C577"/>
    <mergeCell ref="D575:D577"/>
    <mergeCell ref="E575:E577"/>
    <mergeCell ref="F575:F577"/>
    <mergeCell ref="C585:F585"/>
    <mergeCell ref="C586:F586"/>
    <mergeCell ref="C587:F587"/>
    <mergeCell ref="C588:F588"/>
    <mergeCell ref="C589:F589"/>
    <mergeCell ref="C593:G593"/>
    <mergeCell ref="C594:C596"/>
    <mergeCell ref="D594:D596"/>
    <mergeCell ref="E594:E596"/>
    <mergeCell ref="F594:F596"/>
    <mergeCell ref="C599:F599"/>
    <mergeCell ref="C600:F600"/>
    <mergeCell ref="C601:F601"/>
    <mergeCell ref="C602:F602"/>
    <mergeCell ref="C603:F603"/>
    <mergeCell ref="C606:G606"/>
    <mergeCell ref="C607:C609"/>
    <mergeCell ref="D607:D609"/>
    <mergeCell ref="E607:E609"/>
    <mergeCell ref="F607:F609"/>
    <mergeCell ref="C625:F625"/>
    <mergeCell ref="C626:F626"/>
    <mergeCell ref="C627:F627"/>
    <mergeCell ref="C628:F628"/>
    <mergeCell ref="C629:F629"/>
    <mergeCell ref="C612:F612"/>
    <mergeCell ref="C613:F613"/>
    <mergeCell ref="C614:F614"/>
    <mergeCell ref="C615:F615"/>
    <mergeCell ref="C616:F616"/>
    <mergeCell ref="C619:G619"/>
    <mergeCell ref="C620:C622"/>
    <mergeCell ref="D620:D622"/>
    <mergeCell ref="E620:E622"/>
    <mergeCell ref="F620:F622"/>
    <mergeCell ref="C651:F651"/>
    <mergeCell ref="G651:I651"/>
    <mergeCell ref="C652:F652"/>
    <mergeCell ref="G652:I652"/>
    <mergeCell ref="C653:F653"/>
    <mergeCell ref="G653:I653"/>
    <mergeCell ref="C633:I633"/>
    <mergeCell ref="C634:C636"/>
    <mergeCell ref="D634:D636"/>
    <mergeCell ref="E634:E636"/>
    <mergeCell ref="F634:F636"/>
    <mergeCell ref="G634:I634"/>
    <mergeCell ref="C648:F648"/>
    <mergeCell ref="C649:F649"/>
    <mergeCell ref="C650:F6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157"/>
  <sheetViews>
    <sheetView topLeftCell="B152" workbookViewId="0">
      <selection activeCell="I154" sqref="I154"/>
    </sheetView>
  </sheetViews>
  <sheetFormatPr defaultRowHeight="14.4" x14ac:dyDescent="0.3"/>
  <sheetData>
    <row r="4" spans="3:7" ht="15" thickBot="1" x14ac:dyDescent="0.35"/>
    <row r="5" spans="3:7" ht="15" thickBot="1" x14ac:dyDescent="0.35">
      <c r="C5" s="220" t="s">
        <v>147</v>
      </c>
      <c r="D5" s="221"/>
      <c r="E5" s="221"/>
      <c r="F5" s="221"/>
      <c r="G5" s="222"/>
    </row>
    <row r="6" spans="3:7" ht="43.8" thickBot="1" x14ac:dyDescent="0.35">
      <c r="C6" s="189" t="s">
        <v>0</v>
      </c>
      <c r="D6" s="191" t="s">
        <v>1</v>
      </c>
      <c r="E6" s="193" t="s">
        <v>2</v>
      </c>
      <c r="F6" s="195" t="s">
        <v>3</v>
      </c>
      <c r="G6" s="49" t="s">
        <v>4</v>
      </c>
    </row>
    <row r="7" spans="3:7" ht="15" thickBot="1" x14ac:dyDescent="0.35">
      <c r="C7" s="190"/>
      <c r="D7" s="192"/>
      <c r="E7" s="194"/>
      <c r="F7" s="196"/>
      <c r="G7" s="1" t="s">
        <v>5</v>
      </c>
    </row>
    <row r="8" spans="3:7" ht="15" thickBot="1" x14ac:dyDescent="0.35">
      <c r="C8" s="190"/>
      <c r="D8" s="192"/>
      <c r="E8" s="194"/>
      <c r="F8" s="196"/>
      <c r="G8" s="2" t="s">
        <v>6</v>
      </c>
    </row>
    <row r="9" spans="3:7" x14ac:dyDescent="0.3">
      <c r="C9" s="4">
        <v>1</v>
      </c>
      <c r="D9" s="70">
        <v>10</v>
      </c>
      <c r="E9" s="6">
        <v>420</v>
      </c>
      <c r="F9" s="31">
        <v>16</v>
      </c>
      <c r="G9" s="50">
        <f>F9*E9*0.01</f>
        <v>67.2</v>
      </c>
    </row>
    <row r="10" spans="3:7" x14ac:dyDescent="0.3">
      <c r="C10" s="10">
        <v>2</v>
      </c>
      <c r="D10" s="71">
        <v>10</v>
      </c>
      <c r="E10" s="12">
        <v>380</v>
      </c>
      <c r="F10" s="32">
        <v>32</v>
      </c>
      <c r="G10" s="51">
        <f>F10*E10*0.01</f>
        <v>121.60000000000001</v>
      </c>
    </row>
    <row r="11" spans="3:7" x14ac:dyDescent="0.3">
      <c r="C11" s="10">
        <v>3</v>
      </c>
      <c r="D11" s="71">
        <v>10</v>
      </c>
      <c r="E11" s="12">
        <v>357</v>
      </c>
      <c r="F11" s="32">
        <v>96</v>
      </c>
      <c r="G11" s="51">
        <f t="shared" ref="G11:G14" si="0">F11*E11*0.01</f>
        <v>342.72</v>
      </c>
    </row>
    <row r="12" spans="3:7" x14ac:dyDescent="0.3">
      <c r="C12" s="10">
        <v>4</v>
      </c>
      <c r="D12" s="71">
        <v>10</v>
      </c>
      <c r="E12" s="12">
        <v>401</v>
      </c>
      <c r="F12" s="32">
        <v>32</v>
      </c>
      <c r="G12" s="51">
        <f t="shared" si="0"/>
        <v>128.32</v>
      </c>
    </row>
    <row r="13" spans="3:7" x14ac:dyDescent="0.3">
      <c r="C13" s="10">
        <v>5</v>
      </c>
      <c r="D13" s="71">
        <v>10</v>
      </c>
      <c r="E13" s="12">
        <v>112</v>
      </c>
      <c r="F13" s="32">
        <v>164</v>
      </c>
      <c r="G13" s="51">
        <f t="shared" si="0"/>
        <v>183.68</v>
      </c>
    </row>
    <row r="14" spans="3:7" ht="15" thickBot="1" x14ac:dyDescent="0.35">
      <c r="C14" s="25">
        <v>6</v>
      </c>
      <c r="D14" s="74">
        <v>10</v>
      </c>
      <c r="E14" s="27">
        <v>279</v>
      </c>
      <c r="F14" s="33">
        <v>164</v>
      </c>
      <c r="G14" s="58">
        <f t="shared" si="0"/>
        <v>457.56</v>
      </c>
    </row>
    <row r="15" spans="3:7" x14ac:dyDescent="0.3">
      <c r="C15" s="226" t="s">
        <v>8</v>
      </c>
      <c r="D15" s="227"/>
      <c r="E15" s="227"/>
      <c r="F15" s="228"/>
      <c r="G15" s="59">
        <f>SUM(G9:G14)</f>
        <v>1301.08</v>
      </c>
    </row>
    <row r="16" spans="3:7" x14ac:dyDescent="0.3">
      <c r="C16" s="173" t="s">
        <v>9</v>
      </c>
      <c r="D16" s="174"/>
      <c r="E16" s="174"/>
      <c r="F16" s="203"/>
      <c r="G16" s="55">
        <v>0.61699999999999999</v>
      </c>
    </row>
    <row r="17" spans="3:7" x14ac:dyDescent="0.3">
      <c r="C17" s="229" t="s">
        <v>10</v>
      </c>
      <c r="D17" s="230"/>
      <c r="E17" s="230"/>
      <c r="F17" s="231"/>
      <c r="G17" s="56">
        <f>G16*G15</f>
        <v>802.76635999999996</v>
      </c>
    </row>
    <row r="18" spans="3:7" x14ac:dyDescent="0.3">
      <c r="C18" s="173" t="s">
        <v>11</v>
      </c>
      <c r="D18" s="174"/>
      <c r="E18" s="174"/>
      <c r="F18" s="203"/>
      <c r="G18" s="56">
        <f>G17</f>
        <v>802.76635999999996</v>
      </c>
    </row>
    <row r="19" spans="3:7" ht="15" thickBot="1" x14ac:dyDescent="0.35">
      <c r="C19" s="178" t="s">
        <v>12</v>
      </c>
      <c r="D19" s="179"/>
      <c r="E19" s="179"/>
      <c r="F19" s="204"/>
      <c r="G19" s="57">
        <f>G18+I30</f>
        <v>802.76635999999996</v>
      </c>
    </row>
    <row r="20" spans="3:7" ht="15" thickBot="1" x14ac:dyDescent="0.35">
      <c r="C20" s="178" t="s">
        <v>17</v>
      </c>
      <c r="D20" s="179"/>
      <c r="E20" s="179"/>
      <c r="F20" s="204"/>
      <c r="G20" s="72">
        <f>G19*4</f>
        <v>3211.0654399999999</v>
      </c>
    </row>
    <row r="23" spans="3:7" ht="15" thickBot="1" x14ac:dyDescent="0.35"/>
    <row r="24" spans="3:7" ht="15" thickBot="1" x14ac:dyDescent="0.35">
      <c r="C24" s="220" t="s">
        <v>148</v>
      </c>
      <c r="D24" s="221"/>
      <c r="E24" s="221"/>
      <c r="F24" s="221"/>
      <c r="G24" s="222"/>
    </row>
    <row r="25" spans="3:7" ht="43.8" thickBot="1" x14ac:dyDescent="0.35">
      <c r="C25" s="189" t="s">
        <v>0</v>
      </c>
      <c r="D25" s="191" t="s">
        <v>1</v>
      </c>
      <c r="E25" s="193" t="s">
        <v>2</v>
      </c>
      <c r="F25" s="195" t="s">
        <v>3</v>
      </c>
      <c r="G25" s="49" t="s">
        <v>4</v>
      </c>
    </row>
    <row r="26" spans="3:7" ht="15" thickBot="1" x14ac:dyDescent="0.35">
      <c r="C26" s="190"/>
      <c r="D26" s="192"/>
      <c r="E26" s="194"/>
      <c r="F26" s="196"/>
      <c r="G26" s="1" t="s">
        <v>5</v>
      </c>
    </row>
    <row r="27" spans="3:7" ht="15" thickBot="1" x14ac:dyDescent="0.35">
      <c r="C27" s="190"/>
      <c r="D27" s="192"/>
      <c r="E27" s="194"/>
      <c r="F27" s="196"/>
      <c r="G27" s="2" t="s">
        <v>6</v>
      </c>
    </row>
    <row r="28" spans="3:7" x14ac:dyDescent="0.3">
      <c r="C28" s="4">
        <v>1</v>
      </c>
      <c r="D28" s="70">
        <v>10</v>
      </c>
      <c r="E28" s="6">
        <v>420</v>
      </c>
      <c r="F28" s="31">
        <v>10</v>
      </c>
      <c r="G28" s="50">
        <f>F28*E28*0.01</f>
        <v>42</v>
      </c>
    </row>
    <row r="29" spans="3:7" x14ac:dyDescent="0.3">
      <c r="C29" s="10">
        <v>2</v>
      </c>
      <c r="D29" s="71">
        <v>10</v>
      </c>
      <c r="E29" s="12">
        <v>380</v>
      </c>
      <c r="F29" s="32">
        <v>20</v>
      </c>
      <c r="G29" s="51">
        <f t="shared" ref="G29:G32" si="1">F29*E29*0.01</f>
        <v>76</v>
      </c>
    </row>
    <row r="30" spans="3:7" x14ac:dyDescent="0.3">
      <c r="C30" s="10">
        <v>3</v>
      </c>
      <c r="D30" s="71">
        <v>10</v>
      </c>
      <c r="E30" s="12">
        <v>357</v>
      </c>
      <c r="F30" s="32">
        <v>60</v>
      </c>
      <c r="G30" s="51">
        <f t="shared" si="1"/>
        <v>214.20000000000002</v>
      </c>
    </row>
    <row r="31" spans="3:7" x14ac:dyDescent="0.3">
      <c r="C31" s="10">
        <v>4</v>
      </c>
      <c r="D31" s="71">
        <v>10</v>
      </c>
      <c r="E31" s="12">
        <v>410</v>
      </c>
      <c r="F31" s="32">
        <v>20</v>
      </c>
      <c r="G31" s="51">
        <f t="shared" si="1"/>
        <v>82</v>
      </c>
    </row>
    <row r="32" spans="3:7" x14ac:dyDescent="0.3">
      <c r="C32" s="10">
        <v>5</v>
      </c>
      <c r="D32" s="71">
        <v>10</v>
      </c>
      <c r="E32" s="12">
        <v>468</v>
      </c>
      <c r="F32" s="32">
        <v>82</v>
      </c>
      <c r="G32" s="51">
        <f t="shared" si="1"/>
        <v>383.76</v>
      </c>
    </row>
    <row r="33" spans="3:7" x14ac:dyDescent="0.3">
      <c r="C33" s="229" t="s">
        <v>8</v>
      </c>
      <c r="D33" s="238"/>
      <c r="E33" s="238"/>
      <c r="F33" s="231"/>
      <c r="G33" s="54">
        <f>SUM(G28:G32)</f>
        <v>797.96</v>
      </c>
    </row>
    <row r="34" spans="3:7" x14ac:dyDescent="0.3">
      <c r="C34" s="173" t="s">
        <v>9</v>
      </c>
      <c r="D34" s="174"/>
      <c r="E34" s="174"/>
      <c r="F34" s="203"/>
      <c r="G34" s="55">
        <v>0.61699999999999999</v>
      </c>
    </row>
    <row r="35" spans="3:7" x14ac:dyDescent="0.3">
      <c r="C35" s="229" t="s">
        <v>10</v>
      </c>
      <c r="D35" s="238"/>
      <c r="E35" s="238"/>
      <c r="F35" s="231"/>
      <c r="G35" s="56">
        <f>G34*G33</f>
        <v>492.34132</v>
      </c>
    </row>
    <row r="36" spans="3:7" x14ac:dyDescent="0.3">
      <c r="C36" s="173" t="s">
        <v>11</v>
      </c>
      <c r="D36" s="174"/>
      <c r="E36" s="174"/>
      <c r="F36" s="203"/>
      <c r="G36" s="56">
        <f>G35</f>
        <v>492.34132</v>
      </c>
    </row>
    <row r="37" spans="3:7" ht="15" thickBot="1" x14ac:dyDescent="0.35">
      <c r="C37" s="178" t="s">
        <v>12</v>
      </c>
      <c r="D37" s="179"/>
      <c r="E37" s="179"/>
      <c r="F37" s="204"/>
      <c r="G37" s="57">
        <f>G36+I50</f>
        <v>492.34132</v>
      </c>
    </row>
    <row r="38" spans="3:7" ht="15" thickBot="1" x14ac:dyDescent="0.35">
      <c r="C38" s="178" t="s">
        <v>13</v>
      </c>
      <c r="D38" s="179"/>
      <c r="E38" s="179"/>
      <c r="F38" s="204"/>
      <c r="G38" s="72">
        <f>G37*2</f>
        <v>984.68263999999999</v>
      </c>
    </row>
    <row r="41" spans="3:7" ht="15" thickBot="1" x14ac:dyDescent="0.35"/>
    <row r="42" spans="3:7" ht="15" thickBot="1" x14ac:dyDescent="0.35">
      <c r="C42" s="237" t="s">
        <v>148</v>
      </c>
      <c r="D42" s="221"/>
      <c r="E42" s="221"/>
      <c r="F42" s="221"/>
      <c r="G42" s="222"/>
    </row>
    <row r="43" spans="3:7" ht="43.8" thickBot="1" x14ac:dyDescent="0.35">
      <c r="C43" s="232" t="s">
        <v>0</v>
      </c>
      <c r="D43" s="235" t="s">
        <v>1</v>
      </c>
      <c r="E43" s="193" t="s">
        <v>2</v>
      </c>
      <c r="F43" s="195" t="s">
        <v>3</v>
      </c>
      <c r="G43" s="49" t="s">
        <v>4</v>
      </c>
    </row>
    <row r="44" spans="3:7" ht="15" thickBot="1" x14ac:dyDescent="0.35">
      <c r="C44" s="233"/>
      <c r="D44" s="236"/>
      <c r="E44" s="194"/>
      <c r="F44" s="196"/>
      <c r="G44" s="1" t="s">
        <v>5</v>
      </c>
    </row>
    <row r="45" spans="3:7" ht="15" thickBot="1" x14ac:dyDescent="0.35">
      <c r="C45" s="234"/>
      <c r="D45" s="236"/>
      <c r="E45" s="194"/>
      <c r="F45" s="196"/>
      <c r="G45" s="2" t="s">
        <v>6</v>
      </c>
    </row>
    <row r="46" spans="3:7" x14ac:dyDescent="0.3">
      <c r="C46" s="43">
        <v>1</v>
      </c>
      <c r="D46" s="5">
        <v>10</v>
      </c>
      <c r="E46" s="6">
        <v>420</v>
      </c>
      <c r="F46" s="31">
        <v>3</v>
      </c>
      <c r="G46" s="50">
        <f>F46*E46*0.01</f>
        <v>12.6</v>
      </c>
    </row>
    <row r="47" spans="3:7" x14ac:dyDescent="0.3">
      <c r="C47" s="44">
        <v>2</v>
      </c>
      <c r="D47" s="11">
        <v>10</v>
      </c>
      <c r="E47" s="12">
        <v>380</v>
      </c>
      <c r="F47" s="32">
        <v>6</v>
      </c>
      <c r="G47" s="51">
        <f t="shared" ref="G47:G56" si="2">F47*E47*0.01</f>
        <v>22.8</v>
      </c>
    </row>
    <row r="48" spans="3:7" x14ac:dyDescent="0.3">
      <c r="C48" s="44">
        <v>3</v>
      </c>
      <c r="D48" s="11">
        <v>10</v>
      </c>
      <c r="E48" s="12">
        <v>357</v>
      </c>
      <c r="F48" s="32">
        <v>18</v>
      </c>
      <c r="G48" s="51">
        <f t="shared" si="2"/>
        <v>64.260000000000005</v>
      </c>
    </row>
    <row r="49" spans="3:7" x14ac:dyDescent="0.3">
      <c r="C49" s="44">
        <v>4</v>
      </c>
      <c r="D49" s="11">
        <v>10</v>
      </c>
      <c r="E49" s="12">
        <v>401</v>
      </c>
      <c r="F49" s="32">
        <v>6</v>
      </c>
      <c r="G49" s="51">
        <f t="shared" si="2"/>
        <v>24.060000000000002</v>
      </c>
    </row>
    <row r="50" spans="3:7" x14ac:dyDescent="0.3">
      <c r="C50" s="44">
        <v>5</v>
      </c>
      <c r="D50" s="11">
        <v>10</v>
      </c>
      <c r="E50" s="12">
        <v>324</v>
      </c>
      <c r="F50" s="32">
        <v>7</v>
      </c>
      <c r="G50" s="51">
        <f t="shared" si="2"/>
        <v>22.68</v>
      </c>
    </row>
    <row r="51" spans="3:7" x14ac:dyDescent="0.3">
      <c r="C51" s="44">
        <v>6</v>
      </c>
      <c r="D51" s="11">
        <v>10</v>
      </c>
      <c r="E51" s="12">
        <v>172</v>
      </c>
      <c r="F51" s="32">
        <v>7</v>
      </c>
      <c r="G51" s="51">
        <f t="shared" si="2"/>
        <v>12.040000000000001</v>
      </c>
    </row>
    <row r="52" spans="3:7" x14ac:dyDescent="0.3">
      <c r="C52" s="44">
        <v>7</v>
      </c>
      <c r="D52" s="11">
        <v>10</v>
      </c>
      <c r="E52" s="12">
        <v>136</v>
      </c>
      <c r="F52" s="32">
        <v>21</v>
      </c>
      <c r="G52" s="51">
        <f t="shared" si="2"/>
        <v>28.560000000000002</v>
      </c>
    </row>
    <row r="53" spans="3:7" x14ac:dyDescent="0.3">
      <c r="C53" s="44">
        <v>8</v>
      </c>
      <c r="D53" s="11">
        <v>10</v>
      </c>
      <c r="E53" s="12">
        <v>310</v>
      </c>
      <c r="F53" s="32">
        <v>7</v>
      </c>
      <c r="G53" s="51">
        <f t="shared" si="2"/>
        <v>21.7</v>
      </c>
    </row>
    <row r="54" spans="3:7" x14ac:dyDescent="0.3">
      <c r="C54" s="44">
        <v>9</v>
      </c>
      <c r="D54" s="11">
        <v>10</v>
      </c>
      <c r="E54" s="12">
        <v>438</v>
      </c>
      <c r="F54" s="32">
        <v>21</v>
      </c>
      <c r="G54" s="51">
        <f t="shared" si="2"/>
        <v>91.98</v>
      </c>
    </row>
    <row r="55" spans="3:7" x14ac:dyDescent="0.3">
      <c r="C55" s="44">
        <v>10</v>
      </c>
      <c r="D55" s="11">
        <v>10</v>
      </c>
      <c r="E55" s="12">
        <v>132</v>
      </c>
      <c r="F55" s="32">
        <v>60</v>
      </c>
      <c r="G55" s="51">
        <f t="shared" si="2"/>
        <v>79.2</v>
      </c>
    </row>
    <row r="56" spans="3:7" ht="15" thickBot="1" x14ac:dyDescent="0.35">
      <c r="C56" s="75">
        <v>11</v>
      </c>
      <c r="D56" s="26">
        <v>10</v>
      </c>
      <c r="E56" s="27">
        <v>199</v>
      </c>
      <c r="F56" s="33">
        <v>10</v>
      </c>
      <c r="G56" s="58">
        <f t="shared" si="2"/>
        <v>19.900000000000002</v>
      </c>
    </row>
    <row r="57" spans="3:7" x14ac:dyDescent="0.3">
      <c r="C57" s="226" t="s">
        <v>8</v>
      </c>
      <c r="D57" s="227"/>
      <c r="E57" s="227"/>
      <c r="F57" s="228"/>
      <c r="G57" s="59">
        <f>SUM(G46:G56)</f>
        <v>399.78</v>
      </c>
    </row>
    <row r="58" spans="3:7" x14ac:dyDescent="0.3">
      <c r="C58" s="173" t="s">
        <v>9</v>
      </c>
      <c r="D58" s="174"/>
      <c r="E58" s="174"/>
      <c r="F58" s="203"/>
      <c r="G58" s="55">
        <v>0.61699999999999999</v>
      </c>
    </row>
    <row r="59" spans="3:7" x14ac:dyDescent="0.3">
      <c r="C59" s="229" t="s">
        <v>10</v>
      </c>
      <c r="D59" s="230"/>
      <c r="E59" s="230"/>
      <c r="F59" s="231"/>
      <c r="G59" s="56">
        <f>G58*G57</f>
        <v>246.66425999999998</v>
      </c>
    </row>
    <row r="60" spans="3:7" x14ac:dyDescent="0.3">
      <c r="C60" s="173" t="s">
        <v>11</v>
      </c>
      <c r="D60" s="174"/>
      <c r="E60" s="174"/>
      <c r="F60" s="203"/>
      <c r="G60" s="56">
        <f>G59</f>
        <v>246.66425999999998</v>
      </c>
    </row>
    <row r="61" spans="3:7" ht="15" thickBot="1" x14ac:dyDescent="0.35">
      <c r="C61" s="178" t="s">
        <v>12</v>
      </c>
      <c r="D61" s="179"/>
      <c r="E61" s="179"/>
      <c r="F61" s="204"/>
      <c r="G61" s="57">
        <f>G60+I72</f>
        <v>246.66425999999998</v>
      </c>
    </row>
    <row r="62" spans="3:7" ht="15" thickBot="1" x14ac:dyDescent="0.35">
      <c r="C62" s="223" t="s">
        <v>13</v>
      </c>
      <c r="D62" s="224"/>
      <c r="E62" s="224"/>
      <c r="F62" s="225"/>
      <c r="G62" s="72">
        <f>G61*2</f>
        <v>493.32851999999997</v>
      </c>
    </row>
    <row r="66" spans="3:7" ht="15" thickBot="1" x14ac:dyDescent="0.35"/>
    <row r="67" spans="3:7" ht="15" thickBot="1" x14ac:dyDescent="0.35">
      <c r="C67" s="220" t="s">
        <v>149</v>
      </c>
      <c r="D67" s="221"/>
      <c r="E67" s="221"/>
      <c r="F67" s="221"/>
      <c r="G67" s="222"/>
    </row>
    <row r="68" spans="3:7" ht="43.8" thickBot="1" x14ac:dyDescent="0.35">
      <c r="C68" s="189" t="s">
        <v>0</v>
      </c>
      <c r="D68" s="191" t="s">
        <v>1</v>
      </c>
      <c r="E68" s="193" t="s">
        <v>2</v>
      </c>
      <c r="F68" s="195" t="s">
        <v>3</v>
      </c>
      <c r="G68" s="49" t="s">
        <v>4</v>
      </c>
    </row>
    <row r="69" spans="3:7" ht="15" thickBot="1" x14ac:dyDescent="0.35">
      <c r="C69" s="190"/>
      <c r="D69" s="192"/>
      <c r="E69" s="194"/>
      <c r="F69" s="196"/>
      <c r="G69" s="1" t="s">
        <v>5</v>
      </c>
    </row>
    <row r="70" spans="3:7" ht="15" thickBot="1" x14ac:dyDescent="0.35">
      <c r="C70" s="190"/>
      <c r="D70" s="192"/>
      <c r="E70" s="194"/>
      <c r="F70" s="196"/>
      <c r="G70" s="2" t="s">
        <v>6</v>
      </c>
    </row>
    <row r="71" spans="3:7" x14ac:dyDescent="0.3">
      <c r="C71" s="4">
        <v>1</v>
      </c>
      <c r="D71" s="70">
        <v>10</v>
      </c>
      <c r="E71" s="6">
        <v>420</v>
      </c>
      <c r="F71" s="31">
        <v>16</v>
      </c>
      <c r="G71" s="50">
        <f>F71*E71*0.01</f>
        <v>67.2</v>
      </c>
    </row>
    <row r="72" spans="3:7" x14ac:dyDescent="0.3">
      <c r="C72" s="10">
        <v>2</v>
      </c>
      <c r="D72" s="71">
        <v>10</v>
      </c>
      <c r="E72" s="12">
        <v>380</v>
      </c>
      <c r="F72" s="32">
        <v>32</v>
      </c>
      <c r="G72" s="51">
        <f>F72*E72*0.01</f>
        <v>121.60000000000001</v>
      </c>
    </row>
    <row r="73" spans="3:7" x14ac:dyDescent="0.3">
      <c r="C73" s="10">
        <v>3</v>
      </c>
      <c r="D73" s="71">
        <v>10</v>
      </c>
      <c r="E73" s="12">
        <v>357</v>
      </c>
      <c r="F73" s="32">
        <v>64</v>
      </c>
      <c r="G73" s="51">
        <f t="shared" ref="G73:G76" si="3">F73*E73*0.01</f>
        <v>228.48000000000002</v>
      </c>
    </row>
    <row r="74" spans="3:7" x14ac:dyDescent="0.3">
      <c r="C74" s="10">
        <v>4</v>
      </c>
      <c r="D74" s="71">
        <v>10</v>
      </c>
      <c r="E74" s="12">
        <v>401</v>
      </c>
      <c r="F74" s="32">
        <v>32</v>
      </c>
      <c r="G74" s="51">
        <f t="shared" si="3"/>
        <v>128.32</v>
      </c>
    </row>
    <row r="75" spans="3:7" x14ac:dyDescent="0.3">
      <c r="C75" s="10">
        <v>5</v>
      </c>
      <c r="D75" s="71">
        <v>10</v>
      </c>
      <c r="E75" s="12">
        <v>112</v>
      </c>
      <c r="F75" s="32">
        <v>152</v>
      </c>
      <c r="G75" s="51">
        <f t="shared" si="3"/>
        <v>170.24</v>
      </c>
    </row>
    <row r="76" spans="3:7" ht="15" thickBot="1" x14ac:dyDescent="0.35">
      <c r="C76" s="25">
        <v>6</v>
      </c>
      <c r="D76" s="74">
        <v>10</v>
      </c>
      <c r="E76" s="27">
        <v>279</v>
      </c>
      <c r="F76" s="33">
        <v>152</v>
      </c>
      <c r="G76" s="58">
        <f t="shared" si="3"/>
        <v>424.08</v>
      </c>
    </row>
    <row r="77" spans="3:7" x14ac:dyDescent="0.3">
      <c r="C77" s="226" t="s">
        <v>8</v>
      </c>
      <c r="D77" s="227"/>
      <c r="E77" s="227"/>
      <c r="F77" s="228"/>
      <c r="G77" s="59">
        <f>SUM(G71:G76)</f>
        <v>1139.92</v>
      </c>
    </row>
    <row r="78" spans="3:7" x14ac:dyDescent="0.3">
      <c r="C78" s="173" t="s">
        <v>9</v>
      </c>
      <c r="D78" s="174"/>
      <c r="E78" s="174"/>
      <c r="F78" s="203"/>
      <c r="G78" s="55">
        <v>0.61699999999999999</v>
      </c>
    </row>
    <row r="79" spans="3:7" x14ac:dyDescent="0.3">
      <c r="C79" s="229" t="s">
        <v>10</v>
      </c>
      <c r="D79" s="230"/>
      <c r="E79" s="230"/>
      <c r="F79" s="231"/>
      <c r="G79" s="56">
        <f>G78*G77</f>
        <v>703.33064000000002</v>
      </c>
    </row>
    <row r="80" spans="3:7" x14ac:dyDescent="0.3">
      <c r="C80" s="173" t="s">
        <v>11</v>
      </c>
      <c r="D80" s="174"/>
      <c r="E80" s="174"/>
      <c r="F80" s="203"/>
      <c r="G80" s="56">
        <f>G79</f>
        <v>703.33064000000002</v>
      </c>
    </row>
    <row r="81" spans="3:7" ht="15" thickBot="1" x14ac:dyDescent="0.35">
      <c r="C81" s="178" t="s">
        <v>12</v>
      </c>
      <c r="D81" s="179"/>
      <c r="E81" s="179"/>
      <c r="F81" s="204"/>
      <c r="G81" s="57">
        <f>G80+I92</f>
        <v>703.33064000000002</v>
      </c>
    </row>
    <row r="82" spans="3:7" ht="15" thickBot="1" x14ac:dyDescent="0.35">
      <c r="C82" s="178" t="s">
        <v>17</v>
      </c>
      <c r="D82" s="179"/>
      <c r="E82" s="179"/>
      <c r="F82" s="204"/>
      <c r="G82" s="72">
        <f>G81*4</f>
        <v>2813.3225600000001</v>
      </c>
    </row>
    <row r="84" spans="3:7" ht="15" thickBot="1" x14ac:dyDescent="0.35"/>
    <row r="85" spans="3:7" ht="15" thickBot="1" x14ac:dyDescent="0.35">
      <c r="C85" s="220" t="s">
        <v>149</v>
      </c>
      <c r="D85" s="221"/>
      <c r="E85" s="221"/>
      <c r="F85" s="221"/>
      <c r="G85" s="222"/>
    </row>
    <row r="86" spans="3:7" ht="43.8" thickBot="1" x14ac:dyDescent="0.35">
      <c r="C86" s="189" t="s">
        <v>0</v>
      </c>
      <c r="D86" s="191" t="s">
        <v>1</v>
      </c>
      <c r="E86" s="193" t="s">
        <v>2</v>
      </c>
      <c r="F86" s="195" t="s">
        <v>3</v>
      </c>
      <c r="G86" s="49" t="s">
        <v>4</v>
      </c>
    </row>
    <row r="87" spans="3:7" ht="15" thickBot="1" x14ac:dyDescent="0.35">
      <c r="C87" s="190"/>
      <c r="D87" s="192"/>
      <c r="E87" s="194"/>
      <c r="F87" s="196"/>
      <c r="G87" s="1" t="s">
        <v>5</v>
      </c>
    </row>
    <row r="88" spans="3:7" ht="15" thickBot="1" x14ac:dyDescent="0.35">
      <c r="C88" s="190"/>
      <c r="D88" s="192"/>
      <c r="E88" s="194"/>
      <c r="F88" s="196"/>
      <c r="G88" s="2" t="s">
        <v>6</v>
      </c>
    </row>
    <row r="89" spans="3:7" x14ac:dyDescent="0.3">
      <c r="C89" s="4">
        <v>1</v>
      </c>
      <c r="D89" s="70">
        <v>10</v>
      </c>
      <c r="E89" s="6">
        <v>420</v>
      </c>
      <c r="F89" s="31">
        <v>10</v>
      </c>
      <c r="G89" s="50">
        <f>F89*E89*0.01</f>
        <v>42</v>
      </c>
    </row>
    <row r="90" spans="3:7" x14ac:dyDescent="0.3">
      <c r="C90" s="10">
        <v>2</v>
      </c>
      <c r="D90" s="71">
        <v>10</v>
      </c>
      <c r="E90" s="12">
        <v>380</v>
      </c>
      <c r="F90" s="32">
        <v>20</v>
      </c>
      <c r="G90" s="51">
        <f t="shared" ref="G90:G93" si="4">F90*E90*0.01</f>
        <v>76</v>
      </c>
    </row>
    <row r="91" spans="3:7" x14ac:dyDescent="0.3">
      <c r="C91" s="10">
        <v>3</v>
      </c>
      <c r="D91" s="71">
        <v>10</v>
      </c>
      <c r="E91" s="12">
        <v>357</v>
      </c>
      <c r="F91" s="32">
        <v>40</v>
      </c>
      <c r="G91" s="51">
        <f t="shared" si="4"/>
        <v>142.80000000000001</v>
      </c>
    </row>
    <row r="92" spans="3:7" x14ac:dyDescent="0.3">
      <c r="C92" s="10">
        <v>4</v>
      </c>
      <c r="D92" s="71">
        <v>10</v>
      </c>
      <c r="E92" s="12">
        <v>410</v>
      </c>
      <c r="F92" s="32">
        <v>20</v>
      </c>
      <c r="G92" s="51">
        <f t="shared" si="4"/>
        <v>82</v>
      </c>
    </row>
    <row r="93" spans="3:7" x14ac:dyDescent="0.3">
      <c r="C93" s="10">
        <v>5</v>
      </c>
      <c r="D93" s="71">
        <v>10</v>
      </c>
      <c r="E93" s="12">
        <v>468</v>
      </c>
      <c r="F93" s="32">
        <v>77</v>
      </c>
      <c r="G93" s="51">
        <f t="shared" si="4"/>
        <v>360.36</v>
      </c>
    </row>
    <row r="94" spans="3:7" x14ac:dyDescent="0.3">
      <c r="C94" s="229" t="s">
        <v>8</v>
      </c>
      <c r="D94" s="238"/>
      <c r="E94" s="238"/>
      <c r="F94" s="231"/>
      <c r="G94" s="54">
        <f>SUM(G89:G93)</f>
        <v>703.16000000000008</v>
      </c>
    </row>
    <row r="95" spans="3:7" x14ac:dyDescent="0.3">
      <c r="C95" s="173" t="s">
        <v>9</v>
      </c>
      <c r="D95" s="174"/>
      <c r="E95" s="174"/>
      <c r="F95" s="203"/>
      <c r="G95" s="55">
        <v>0.61699999999999999</v>
      </c>
    </row>
    <row r="96" spans="3:7" x14ac:dyDescent="0.3">
      <c r="C96" s="229" t="s">
        <v>10</v>
      </c>
      <c r="D96" s="238"/>
      <c r="E96" s="238"/>
      <c r="F96" s="231"/>
      <c r="G96" s="56">
        <f>G95*G94</f>
        <v>433.84972000000005</v>
      </c>
    </row>
    <row r="97" spans="3:7" x14ac:dyDescent="0.3">
      <c r="C97" s="173" t="s">
        <v>11</v>
      </c>
      <c r="D97" s="174"/>
      <c r="E97" s="174"/>
      <c r="F97" s="203"/>
      <c r="G97" s="56">
        <f>G96</f>
        <v>433.84972000000005</v>
      </c>
    </row>
    <row r="98" spans="3:7" ht="15" thickBot="1" x14ac:dyDescent="0.35">
      <c r="C98" s="178" t="s">
        <v>12</v>
      </c>
      <c r="D98" s="179"/>
      <c r="E98" s="179"/>
      <c r="F98" s="204"/>
      <c r="G98" s="57">
        <f>G97+I111</f>
        <v>433.84972000000005</v>
      </c>
    </row>
    <row r="99" spans="3:7" ht="15" thickBot="1" x14ac:dyDescent="0.35">
      <c r="C99" s="178" t="s">
        <v>13</v>
      </c>
      <c r="D99" s="179"/>
      <c r="E99" s="179"/>
      <c r="F99" s="204"/>
      <c r="G99" s="72">
        <f>G98*2</f>
        <v>867.6994400000001</v>
      </c>
    </row>
    <row r="101" spans="3:7" ht="15" thickBot="1" x14ac:dyDescent="0.35"/>
    <row r="102" spans="3:7" ht="15" thickBot="1" x14ac:dyDescent="0.35">
      <c r="C102" s="237" t="s">
        <v>149</v>
      </c>
      <c r="D102" s="221"/>
      <c r="E102" s="221"/>
      <c r="F102" s="221"/>
      <c r="G102" s="222"/>
    </row>
    <row r="103" spans="3:7" ht="43.8" thickBot="1" x14ac:dyDescent="0.35">
      <c r="C103" s="232" t="s">
        <v>0</v>
      </c>
      <c r="D103" s="235" t="s">
        <v>1</v>
      </c>
      <c r="E103" s="193" t="s">
        <v>2</v>
      </c>
      <c r="F103" s="195" t="s">
        <v>3</v>
      </c>
      <c r="G103" s="49" t="s">
        <v>4</v>
      </c>
    </row>
    <row r="104" spans="3:7" ht="15" thickBot="1" x14ac:dyDescent="0.35">
      <c r="C104" s="233"/>
      <c r="D104" s="236"/>
      <c r="E104" s="194"/>
      <c r="F104" s="196"/>
      <c r="G104" s="1" t="s">
        <v>5</v>
      </c>
    </row>
    <row r="105" spans="3:7" ht="15" thickBot="1" x14ac:dyDescent="0.35">
      <c r="C105" s="234"/>
      <c r="D105" s="236"/>
      <c r="E105" s="194"/>
      <c r="F105" s="196"/>
      <c r="G105" s="2" t="s">
        <v>6</v>
      </c>
    </row>
    <row r="106" spans="3:7" x14ac:dyDescent="0.3">
      <c r="C106" s="43">
        <v>1</v>
      </c>
      <c r="D106" s="5">
        <v>10</v>
      </c>
      <c r="E106" s="6">
        <v>420</v>
      </c>
      <c r="F106" s="31">
        <v>3</v>
      </c>
      <c r="G106" s="50">
        <f>F106*E106*0.01</f>
        <v>12.6</v>
      </c>
    </row>
    <row r="107" spans="3:7" x14ac:dyDescent="0.3">
      <c r="C107" s="44">
        <v>2</v>
      </c>
      <c r="D107" s="11">
        <v>10</v>
      </c>
      <c r="E107" s="12">
        <v>380</v>
      </c>
      <c r="F107" s="32">
        <v>6</v>
      </c>
      <c r="G107" s="51">
        <f t="shared" ref="G107:G116" si="5">F107*E107*0.01</f>
        <v>22.8</v>
      </c>
    </row>
    <row r="108" spans="3:7" x14ac:dyDescent="0.3">
      <c r="C108" s="44">
        <v>3</v>
      </c>
      <c r="D108" s="11">
        <v>10</v>
      </c>
      <c r="E108" s="12">
        <v>357</v>
      </c>
      <c r="F108" s="32">
        <v>12</v>
      </c>
      <c r="G108" s="51">
        <f t="shared" si="5"/>
        <v>42.84</v>
      </c>
    </row>
    <row r="109" spans="3:7" x14ac:dyDescent="0.3">
      <c r="C109" s="44">
        <v>4</v>
      </c>
      <c r="D109" s="11">
        <v>10</v>
      </c>
      <c r="E109" s="12">
        <v>401</v>
      </c>
      <c r="F109" s="32">
        <v>6</v>
      </c>
      <c r="G109" s="51">
        <f t="shared" si="5"/>
        <v>24.060000000000002</v>
      </c>
    </row>
    <row r="110" spans="3:7" x14ac:dyDescent="0.3">
      <c r="C110" s="44">
        <v>5</v>
      </c>
      <c r="D110" s="11">
        <v>10</v>
      </c>
      <c r="E110" s="12">
        <v>324</v>
      </c>
      <c r="F110" s="32">
        <v>7</v>
      </c>
      <c r="G110" s="51">
        <f t="shared" si="5"/>
        <v>22.68</v>
      </c>
    </row>
    <row r="111" spans="3:7" x14ac:dyDescent="0.3">
      <c r="C111" s="44">
        <v>6</v>
      </c>
      <c r="D111" s="11">
        <v>10</v>
      </c>
      <c r="E111" s="12">
        <v>172</v>
      </c>
      <c r="F111" s="32">
        <v>7</v>
      </c>
      <c r="G111" s="51">
        <f t="shared" si="5"/>
        <v>12.040000000000001</v>
      </c>
    </row>
    <row r="112" spans="3:7" x14ac:dyDescent="0.3">
      <c r="C112" s="44">
        <v>7</v>
      </c>
      <c r="D112" s="11">
        <v>10</v>
      </c>
      <c r="E112" s="12">
        <v>136</v>
      </c>
      <c r="F112" s="32">
        <v>14</v>
      </c>
      <c r="G112" s="51">
        <f t="shared" si="5"/>
        <v>19.04</v>
      </c>
    </row>
    <row r="113" spans="3:7" x14ac:dyDescent="0.3">
      <c r="C113" s="44">
        <v>8</v>
      </c>
      <c r="D113" s="11">
        <v>10</v>
      </c>
      <c r="E113" s="12">
        <v>310</v>
      </c>
      <c r="F113" s="32">
        <v>7</v>
      </c>
      <c r="G113" s="51">
        <f t="shared" si="5"/>
        <v>21.7</v>
      </c>
    </row>
    <row r="114" spans="3:7" x14ac:dyDescent="0.3">
      <c r="C114" s="44">
        <v>9</v>
      </c>
      <c r="D114" s="11">
        <v>10</v>
      </c>
      <c r="E114" s="12">
        <v>438</v>
      </c>
      <c r="F114" s="32">
        <v>18</v>
      </c>
      <c r="G114" s="51">
        <f t="shared" si="5"/>
        <v>78.84</v>
      </c>
    </row>
    <row r="115" spans="3:7" x14ac:dyDescent="0.3">
      <c r="C115" s="44">
        <v>10</v>
      </c>
      <c r="D115" s="11">
        <v>10</v>
      </c>
      <c r="E115" s="12">
        <v>132</v>
      </c>
      <c r="F115" s="32">
        <v>48</v>
      </c>
      <c r="G115" s="51">
        <f t="shared" si="5"/>
        <v>63.36</v>
      </c>
    </row>
    <row r="116" spans="3:7" ht="15" thickBot="1" x14ac:dyDescent="0.35">
      <c r="C116" s="75">
        <v>11</v>
      </c>
      <c r="D116" s="26">
        <v>10</v>
      </c>
      <c r="E116" s="27">
        <v>199</v>
      </c>
      <c r="F116" s="33">
        <v>8</v>
      </c>
      <c r="G116" s="58">
        <f t="shared" si="5"/>
        <v>15.92</v>
      </c>
    </row>
    <row r="117" spans="3:7" x14ac:dyDescent="0.3">
      <c r="C117" s="226" t="s">
        <v>8</v>
      </c>
      <c r="D117" s="227"/>
      <c r="E117" s="227"/>
      <c r="F117" s="228"/>
      <c r="G117" s="59">
        <f>SUM(G106:G116)</f>
        <v>335.88000000000005</v>
      </c>
    </row>
    <row r="118" spans="3:7" x14ac:dyDescent="0.3">
      <c r="C118" s="173" t="s">
        <v>9</v>
      </c>
      <c r="D118" s="174"/>
      <c r="E118" s="174"/>
      <c r="F118" s="203"/>
      <c r="G118" s="55">
        <v>0.61699999999999999</v>
      </c>
    </row>
    <row r="119" spans="3:7" x14ac:dyDescent="0.3">
      <c r="C119" s="229" t="s">
        <v>10</v>
      </c>
      <c r="D119" s="230"/>
      <c r="E119" s="230"/>
      <c r="F119" s="231"/>
      <c r="G119" s="56">
        <f>G118*G117</f>
        <v>207.23796000000004</v>
      </c>
    </row>
    <row r="120" spans="3:7" x14ac:dyDescent="0.3">
      <c r="C120" s="173" t="s">
        <v>11</v>
      </c>
      <c r="D120" s="174"/>
      <c r="E120" s="174"/>
      <c r="F120" s="203"/>
      <c r="G120" s="56">
        <f>G119</f>
        <v>207.23796000000004</v>
      </c>
    </row>
    <row r="121" spans="3:7" ht="15" thickBot="1" x14ac:dyDescent="0.35">
      <c r="C121" s="178" t="s">
        <v>12</v>
      </c>
      <c r="D121" s="179"/>
      <c r="E121" s="179"/>
      <c r="F121" s="204"/>
      <c r="G121" s="57">
        <f>G120+I132</f>
        <v>207.23796000000004</v>
      </c>
    </row>
    <row r="122" spans="3:7" ht="15" thickBot="1" x14ac:dyDescent="0.35">
      <c r="C122" s="223" t="s">
        <v>13</v>
      </c>
      <c r="D122" s="224"/>
      <c r="E122" s="224"/>
      <c r="F122" s="225"/>
      <c r="G122" s="72">
        <f>G121*2</f>
        <v>414.47592000000009</v>
      </c>
    </row>
    <row r="125" spans="3:7" ht="15" thickBot="1" x14ac:dyDescent="0.35"/>
    <row r="126" spans="3:7" ht="15" thickBot="1" x14ac:dyDescent="0.35">
      <c r="C126" s="237" t="s">
        <v>150</v>
      </c>
      <c r="D126" s="221"/>
      <c r="E126" s="221"/>
      <c r="F126" s="221"/>
      <c r="G126" s="222"/>
    </row>
    <row r="127" spans="3:7" ht="43.8" thickBot="1" x14ac:dyDescent="0.35">
      <c r="C127" s="232" t="s">
        <v>0</v>
      </c>
      <c r="D127" s="235" t="s">
        <v>1</v>
      </c>
      <c r="E127" s="193" t="s">
        <v>2</v>
      </c>
      <c r="F127" s="195" t="s">
        <v>3</v>
      </c>
      <c r="G127" s="49" t="s">
        <v>4</v>
      </c>
    </row>
    <row r="128" spans="3:7" ht="15" thickBot="1" x14ac:dyDescent="0.35">
      <c r="C128" s="233"/>
      <c r="D128" s="236"/>
      <c r="E128" s="194"/>
      <c r="F128" s="196"/>
      <c r="G128" s="1" t="s">
        <v>5</v>
      </c>
    </row>
    <row r="129" spans="3:7" ht="15" thickBot="1" x14ac:dyDescent="0.35">
      <c r="C129" s="234"/>
      <c r="D129" s="236"/>
      <c r="E129" s="194"/>
      <c r="F129" s="196"/>
      <c r="G129" s="2" t="s">
        <v>6</v>
      </c>
    </row>
    <row r="130" spans="3:7" x14ac:dyDescent="0.3">
      <c r="C130" s="43">
        <v>1</v>
      </c>
      <c r="D130" s="155">
        <v>10</v>
      </c>
      <c r="E130" s="157">
        <v>199</v>
      </c>
      <c r="F130" s="159">
        <v>17</v>
      </c>
      <c r="G130" s="50">
        <f>F130*E130*0.01</f>
        <v>33.83</v>
      </c>
    </row>
    <row r="131" spans="3:7" x14ac:dyDescent="0.3">
      <c r="C131" s="44">
        <v>2</v>
      </c>
      <c r="D131" s="156">
        <v>10</v>
      </c>
      <c r="E131" s="158">
        <v>279</v>
      </c>
      <c r="F131" s="160">
        <v>12</v>
      </c>
      <c r="G131" s="51">
        <f t="shared" ref="G131:G133" si="6">F131*E131*0.01</f>
        <v>33.480000000000004</v>
      </c>
    </row>
    <row r="132" spans="3:7" x14ac:dyDescent="0.3">
      <c r="C132" s="44">
        <v>3</v>
      </c>
      <c r="D132" s="156">
        <v>10</v>
      </c>
      <c r="E132" s="158">
        <v>249</v>
      </c>
      <c r="F132" s="160">
        <v>17</v>
      </c>
      <c r="G132" s="51">
        <f t="shared" si="6"/>
        <v>42.33</v>
      </c>
    </row>
    <row r="133" spans="3:7" ht="15" thickBot="1" x14ac:dyDescent="0.35">
      <c r="C133" s="75">
        <v>4</v>
      </c>
      <c r="D133" s="26">
        <v>10</v>
      </c>
      <c r="E133" s="27">
        <v>329</v>
      </c>
      <c r="F133" s="33">
        <v>12</v>
      </c>
      <c r="G133" s="58">
        <f t="shared" si="6"/>
        <v>39.480000000000004</v>
      </c>
    </row>
    <row r="134" spans="3:7" x14ac:dyDescent="0.3">
      <c r="C134" s="226" t="s">
        <v>8</v>
      </c>
      <c r="D134" s="227"/>
      <c r="E134" s="227"/>
      <c r="F134" s="228"/>
      <c r="G134" s="59">
        <f>SUM(G130:G133)</f>
        <v>149.12</v>
      </c>
    </row>
    <row r="135" spans="3:7" x14ac:dyDescent="0.3">
      <c r="C135" s="173" t="s">
        <v>9</v>
      </c>
      <c r="D135" s="174"/>
      <c r="E135" s="174"/>
      <c r="F135" s="203"/>
      <c r="G135" s="55">
        <v>0.61699999999999999</v>
      </c>
    </row>
    <row r="136" spans="3:7" x14ac:dyDescent="0.3">
      <c r="C136" s="229" t="s">
        <v>10</v>
      </c>
      <c r="D136" s="230"/>
      <c r="E136" s="230"/>
      <c r="F136" s="231"/>
      <c r="G136" s="56">
        <f>G135*G134</f>
        <v>92.007040000000003</v>
      </c>
    </row>
    <row r="137" spans="3:7" x14ac:dyDescent="0.3">
      <c r="C137" s="173" t="s">
        <v>11</v>
      </c>
      <c r="D137" s="174"/>
      <c r="E137" s="174"/>
      <c r="F137" s="203"/>
      <c r="G137" s="56">
        <f>G136</f>
        <v>92.007040000000003</v>
      </c>
    </row>
    <row r="138" spans="3:7" ht="15" thickBot="1" x14ac:dyDescent="0.35">
      <c r="C138" s="178" t="s">
        <v>12</v>
      </c>
      <c r="D138" s="179"/>
      <c r="E138" s="179"/>
      <c r="F138" s="204"/>
      <c r="G138" s="57">
        <f>G137+I149</f>
        <v>92.007040000000003</v>
      </c>
    </row>
    <row r="139" spans="3:7" ht="15" thickBot="1" x14ac:dyDescent="0.35">
      <c r="C139" s="223" t="s">
        <v>17</v>
      </c>
      <c r="D139" s="224"/>
      <c r="E139" s="224"/>
      <c r="F139" s="225"/>
      <c r="G139" s="72">
        <f>G138*4</f>
        <v>368.02816000000001</v>
      </c>
    </row>
    <row r="143" spans="3:7" ht="15" thickBot="1" x14ac:dyDescent="0.35"/>
    <row r="144" spans="3:7" ht="31.8" customHeight="1" thickBot="1" x14ac:dyDescent="0.35">
      <c r="C144" s="205" t="s">
        <v>151</v>
      </c>
      <c r="D144" s="206"/>
      <c r="E144" s="206"/>
      <c r="F144" s="206"/>
      <c r="G144" s="207"/>
    </row>
    <row r="145" spans="3:7" ht="43.8" thickBot="1" x14ac:dyDescent="0.35">
      <c r="C145" s="232" t="s">
        <v>0</v>
      </c>
      <c r="D145" s="235" t="s">
        <v>1</v>
      </c>
      <c r="E145" s="193" t="s">
        <v>2</v>
      </c>
      <c r="F145" s="195" t="s">
        <v>3</v>
      </c>
      <c r="G145" s="49" t="s">
        <v>4</v>
      </c>
    </row>
    <row r="146" spans="3:7" ht="15" thickBot="1" x14ac:dyDescent="0.35">
      <c r="C146" s="233"/>
      <c r="D146" s="236"/>
      <c r="E146" s="194"/>
      <c r="F146" s="196"/>
      <c r="G146" s="1" t="s">
        <v>5</v>
      </c>
    </row>
    <row r="147" spans="3:7" ht="15" thickBot="1" x14ac:dyDescent="0.35">
      <c r="C147" s="234"/>
      <c r="D147" s="236"/>
      <c r="E147" s="194"/>
      <c r="F147" s="196"/>
      <c r="G147" s="2" t="s">
        <v>7</v>
      </c>
    </row>
    <row r="148" spans="3:7" x14ac:dyDescent="0.3">
      <c r="C148" s="43">
        <v>1</v>
      </c>
      <c r="D148" s="155">
        <v>12</v>
      </c>
      <c r="E148" s="157">
        <v>353</v>
      </c>
      <c r="F148" s="159">
        <v>14</v>
      </c>
      <c r="G148" s="50">
        <f>F148*E148*0.01</f>
        <v>49.42</v>
      </c>
    </row>
    <row r="149" spans="3:7" x14ac:dyDescent="0.3">
      <c r="C149" s="44">
        <v>2</v>
      </c>
      <c r="D149" s="156">
        <v>12</v>
      </c>
      <c r="E149" s="158">
        <v>685</v>
      </c>
      <c r="F149" s="160">
        <v>14</v>
      </c>
      <c r="G149" s="51">
        <f t="shared" ref="G149:G151" si="7">F149*E149*0.01</f>
        <v>95.9</v>
      </c>
    </row>
    <row r="150" spans="3:7" x14ac:dyDescent="0.3">
      <c r="C150" s="44">
        <v>3</v>
      </c>
      <c r="D150" s="156">
        <v>12</v>
      </c>
      <c r="E150" s="158">
        <v>262</v>
      </c>
      <c r="F150" s="160">
        <v>20</v>
      </c>
      <c r="G150" s="51">
        <f t="shared" si="7"/>
        <v>52.4</v>
      </c>
    </row>
    <row r="151" spans="3:7" ht="15" thickBot="1" x14ac:dyDescent="0.35">
      <c r="C151" s="75">
        <v>4</v>
      </c>
      <c r="D151" s="26">
        <v>12</v>
      </c>
      <c r="E151" s="27">
        <v>593</v>
      </c>
      <c r="F151" s="33">
        <v>20</v>
      </c>
      <c r="G151" s="58">
        <f t="shared" si="7"/>
        <v>118.60000000000001</v>
      </c>
    </row>
    <row r="152" spans="3:7" x14ac:dyDescent="0.3">
      <c r="C152" s="226" t="s">
        <v>8</v>
      </c>
      <c r="D152" s="227"/>
      <c r="E152" s="227"/>
      <c r="F152" s="228"/>
      <c r="G152" s="59">
        <f>SUM(G148:G151)</f>
        <v>316.32</v>
      </c>
    </row>
    <row r="153" spans="3:7" x14ac:dyDescent="0.3">
      <c r="C153" s="173" t="s">
        <v>9</v>
      </c>
      <c r="D153" s="174"/>
      <c r="E153" s="174"/>
      <c r="F153" s="203"/>
      <c r="G153" s="55">
        <v>0.89</v>
      </c>
    </row>
    <row r="154" spans="3:7" x14ac:dyDescent="0.3">
      <c r="C154" s="229" t="s">
        <v>10</v>
      </c>
      <c r="D154" s="230"/>
      <c r="E154" s="230"/>
      <c r="F154" s="231"/>
      <c r="G154" s="56">
        <f>G153*G152</f>
        <v>281.52479999999997</v>
      </c>
    </row>
    <row r="155" spans="3:7" x14ac:dyDescent="0.3">
      <c r="C155" s="173" t="s">
        <v>11</v>
      </c>
      <c r="D155" s="174"/>
      <c r="E155" s="174"/>
      <c r="F155" s="203"/>
      <c r="G155" s="56">
        <f>G154</f>
        <v>281.52479999999997</v>
      </c>
    </row>
    <row r="156" spans="3:7" ht="15" thickBot="1" x14ac:dyDescent="0.35">
      <c r="C156" s="178" t="s">
        <v>12</v>
      </c>
      <c r="D156" s="179"/>
      <c r="E156" s="179"/>
      <c r="F156" s="204"/>
      <c r="G156" s="57">
        <f>G155+I167</f>
        <v>281.52479999999997</v>
      </c>
    </row>
    <row r="157" spans="3:7" ht="15" thickBot="1" x14ac:dyDescent="0.35">
      <c r="C157" s="223" t="s">
        <v>17</v>
      </c>
      <c r="D157" s="224"/>
      <c r="E157" s="224"/>
      <c r="F157" s="225"/>
      <c r="G157" s="72">
        <f>G156*4</f>
        <v>1126.0991999999999</v>
      </c>
    </row>
  </sheetData>
  <mergeCells count="88">
    <mergeCell ref="C122:F122"/>
    <mergeCell ref="C96:F96"/>
    <mergeCell ref="C97:F97"/>
    <mergeCell ref="C98:F98"/>
    <mergeCell ref="C99:F99"/>
    <mergeCell ref="C102:G102"/>
    <mergeCell ref="C103:C105"/>
    <mergeCell ref="D103:D105"/>
    <mergeCell ref="E103:E105"/>
    <mergeCell ref="F103:F105"/>
    <mergeCell ref="C117:F117"/>
    <mergeCell ref="C118:F118"/>
    <mergeCell ref="C119:F119"/>
    <mergeCell ref="C120:F120"/>
    <mergeCell ref="C121:F121"/>
    <mergeCell ref="C95:F95"/>
    <mergeCell ref="C78:F78"/>
    <mergeCell ref="C79:F79"/>
    <mergeCell ref="C80:F80"/>
    <mergeCell ref="C81:F81"/>
    <mergeCell ref="C82:F82"/>
    <mergeCell ref="C85:G85"/>
    <mergeCell ref="C86:C88"/>
    <mergeCell ref="D86:D88"/>
    <mergeCell ref="E86:E88"/>
    <mergeCell ref="F86:F88"/>
    <mergeCell ref="C94:F94"/>
    <mergeCell ref="C77:F77"/>
    <mergeCell ref="C57:F57"/>
    <mergeCell ref="C58:F58"/>
    <mergeCell ref="C59:F59"/>
    <mergeCell ref="C60:F60"/>
    <mergeCell ref="C61:F61"/>
    <mergeCell ref="C62:F62"/>
    <mergeCell ref="C67:G67"/>
    <mergeCell ref="C68:C70"/>
    <mergeCell ref="D68:D70"/>
    <mergeCell ref="E68:E70"/>
    <mergeCell ref="F68:F70"/>
    <mergeCell ref="C43:C45"/>
    <mergeCell ref="D43:D45"/>
    <mergeCell ref="E43:E45"/>
    <mergeCell ref="F43:F45"/>
    <mergeCell ref="C25:C27"/>
    <mergeCell ref="D25:D27"/>
    <mergeCell ref="E25:E27"/>
    <mergeCell ref="F25:F27"/>
    <mergeCell ref="C33:F33"/>
    <mergeCell ref="C34:F34"/>
    <mergeCell ref="C35:F35"/>
    <mergeCell ref="C36:F36"/>
    <mergeCell ref="C37:F37"/>
    <mergeCell ref="C38:F38"/>
    <mergeCell ref="C42:G42"/>
    <mergeCell ref="C24:G24"/>
    <mergeCell ref="C5:G5"/>
    <mergeCell ref="C6:C8"/>
    <mergeCell ref="D6:D8"/>
    <mergeCell ref="E6:E8"/>
    <mergeCell ref="F6:F8"/>
    <mergeCell ref="C15:F15"/>
    <mergeCell ref="C16:F16"/>
    <mergeCell ref="C17:F17"/>
    <mergeCell ref="C18:F18"/>
    <mergeCell ref="C19:F19"/>
    <mergeCell ref="C20:F20"/>
    <mergeCell ref="C126:G126"/>
    <mergeCell ref="C127:C129"/>
    <mergeCell ref="D127:D129"/>
    <mergeCell ref="E127:E129"/>
    <mergeCell ref="F127:F129"/>
    <mergeCell ref="C134:F134"/>
    <mergeCell ref="C135:F135"/>
    <mergeCell ref="C136:F136"/>
    <mergeCell ref="C137:F137"/>
    <mergeCell ref="C138:F138"/>
    <mergeCell ref="C139:F139"/>
    <mergeCell ref="C144:G144"/>
    <mergeCell ref="C145:C147"/>
    <mergeCell ref="D145:D147"/>
    <mergeCell ref="E145:E147"/>
    <mergeCell ref="F145:F147"/>
    <mergeCell ref="C157:F157"/>
    <mergeCell ref="C152:F152"/>
    <mergeCell ref="C153:F153"/>
    <mergeCell ref="C154:F154"/>
    <mergeCell ref="C155:F155"/>
    <mergeCell ref="C156:F15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95"/>
  <sheetViews>
    <sheetView topLeftCell="A389" zoomScaleNormal="100" workbookViewId="0">
      <selection activeCell="F416" sqref="F416"/>
    </sheetView>
  </sheetViews>
  <sheetFormatPr defaultRowHeight="14.4" x14ac:dyDescent="0.3"/>
  <sheetData>
    <row r="3" spans="2:7" ht="15" thickBot="1" x14ac:dyDescent="0.35"/>
    <row r="4" spans="2:7" ht="15" thickBot="1" x14ac:dyDescent="0.35">
      <c r="B4" s="220" t="s">
        <v>54</v>
      </c>
      <c r="C4" s="221"/>
      <c r="D4" s="221"/>
      <c r="E4" s="221"/>
      <c r="F4" s="221"/>
      <c r="G4" s="222"/>
    </row>
    <row r="5" spans="2:7" ht="15" thickBot="1" x14ac:dyDescent="0.35">
      <c r="B5" s="190" t="s">
        <v>0</v>
      </c>
      <c r="C5" s="192" t="s">
        <v>1</v>
      </c>
      <c r="D5" s="194" t="s">
        <v>2</v>
      </c>
      <c r="E5" s="196" t="s">
        <v>3</v>
      </c>
      <c r="F5" s="239" t="s">
        <v>4</v>
      </c>
      <c r="G5" s="240"/>
    </row>
    <row r="6" spans="2:7" ht="15" thickBot="1" x14ac:dyDescent="0.35">
      <c r="B6" s="190"/>
      <c r="C6" s="192"/>
      <c r="D6" s="194"/>
      <c r="E6" s="196"/>
      <c r="F6" s="1" t="s">
        <v>5</v>
      </c>
      <c r="G6" s="1" t="s">
        <v>5</v>
      </c>
    </row>
    <row r="7" spans="2:7" ht="15" thickBot="1" x14ac:dyDescent="0.35">
      <c r="B7" s="190"/>
      <c r="C7" s="192"/>
      <c r="D7" s="194"/>
      <c r="E7" s="196"/>
      <c r="F7" s="2" t="s">
        <v>7</v>
      </c>
      <c r="G7" s="2" t="s">
        <v>53</v>
      </c>
    </row>
    <row r="8" spans="2:7" x14ac:dyDescent="0.3">
      <c r="B8" s="4">
        <v>1</v>
      </c>
      <c r="C8" s="5">
        <v>12</v>
      </c>
      <c r="D8" s="6">
        <v>809</v>
      </c>
      <c r="E8" s="7">
        <v>45</v>
      </c>
      <c r="F8" s="46">
        <f>E8*D8*0.01</f>
        <v>364.05</v>
      </c>
      <c r="G8" s="76"/>
    </row>
    <row r="9" spans="2:7" x14ac:dyDescent="0.3">
      <c r="B9" s="10">
        <v>2</v>
      </c>
      <c r="C9" s="11">
        <v>12</v>
      </c>
      <c r="D9" s="12">
        <v>709</v>
      </c>
      <c r="E9" s="13">
        <v>45</v>
      </c>
      <c r="F9" s="47">
        <f>IF(C9=12,D9*E9*0.01,"")</f>
        <v>319.05</v>
      </c>
      <c r="G9" s="77" t="str">
        <f>IF(C9=16,D9*E9*0.01,"")</f>
        <v/>
      </c>
    </row>
    <row r="10" spans="2:7" x14ac:dyDescent="0.3">
      <c r="B10" s="10">
        <v>3</v>
      </c>
      <c r="C10" s="11">
        <v>12</v>
      </c>
      <c r="D10" s="12">
        <v>854</v>
      </c>
      <c r="E10" s="13">
        <v>12</v>
      </c>
      <c r="F10" s="47">
        <f t="shared" ref="F10:F38" si="0">IF(C10=12,D10*E10*0.01,"")</f>
        <v>102.48</v>
      </c>
      <c r="G10" s="77" t="str">
        <f t="shared" ref="G10:G38" si="1">IF(C10=16,D10*E10*0.01,"")</f>
        <v/>
      </c>
    </row>
    <row r="11" spans="2:7" x14ac:dyDescent="0.3">
      <c r="B11" s="10">
        <v>4</v>
      </c>
      <c r="C11" s="11">
        <v>12</v>
      </c>
      <c r="D11" s="12">
        <v>1197</v>
      </c>
      <c r="E11" s="13">
        <v>42</v>
      </c>
      <c r="F11" s="47">
        <f t="shared" si="0"/>
        <v>502.74</v>
      </c>
      <c r="G11" s="77" t="str">
        <f t="shared" si="1"/>
        <v/>
      </c>
    </row>
    <row r="12" spans="2:7" x14ac:dyDescent="0.3">
      <c r="B12" s="10">
        <v>5</v>
      </c>
      <c r="C12" s="11">
        <v>12</v>
      </c>
      <c r="D12" s="12">
        <v>1197</v>
      </c>
      <c r="E12" s="13">
        <v>42</v>
      </c>
      <c r="F12" s="47">
        <f t="shared" si="0"/>
        <v>502.74</v>
      </c>
      <c r="G12" s="77" t="str">
        <f t="shared" si="1"/>
        <v/>
      </c>
    </row>
    <row r="13" spans="2:7" x14ac:dyDescent="0.3">
      <c r="B13" s="10">
        <v>6</v>
      </c>
      <c r="C13" s="11">
        <v>12</v>
      </c>
      <c r="D13" s="12">
        <v>1004</v>
      </c>
      <c r="E13" s="13">
        <v>6</v>
      </c>
      <c r="F13" s="47">
        <f t="shared" si="0"/>
        <v>60.24</v>
      </c>
      <c r="G13" s="77" t="str">
        <f t="shared" si="1"/>
        <v/>
      </c>
    </row>
    <row r="14" spans="2:7" x14ac:dyDescent="0.3">
      <c r="B14" s="10">
        <v>7</v>
      </c>
      <c r="C14" s="11">
        <v>12</v>
      </c>
      <c r="D14" s="12">
        <v>904</v>
      </c>
      <c r="E14" s="13">
        <v>6</v>
      </c>
      <c r="F14" s="47">
        <f t="shared" si="0"/>
        <v>54.24</v>
      </c>
      <c r="G14" s="77" t="str">
        <f t="shared" si="1"/>
        <v/>
      </c>
    </row>
    <row r="15" spans="2:7" x14ac:dyDescent="0.3">
      <c r="B15" s="10">
        <v>8</v>
      </c>
      <c r="C15" s="11">
        <v>12</v>
      </c>
      <c r="D15" s="12">
        <v>932</v>
      </c>
      <c r="E15" s="13">
        <v>4</v>
      </c>
      <c r="F15" s="47">
        <f t="shared" si="0"/>
        <v>37.28</v>
      </c>
      <c r="G15" s="77" t="str">
        <f t="shared" si="1"/>
        <v/>
      </c>
    </row>
    <row r="16" spans="2:7" x14ac:dyDescent="0.3">
      <c r="B16" s="25">
        <v>9</v>
      </c>
      <c r="C16" s="26">
        <v>12</v>
      </c>
      <c r="D16" s="27">
        <v>732</v>
      </c>
      <c r="E16" s="28">
        <v>4</v>
      </c>
      <c r="F16" s="47">
        <f t="shared" si="0"/>
        <v>29.28</v>
      </c>
      <c r="G16" s="77" t="str">
        <f t="shared" si="1"/>
        <v/>
      </c>
    </row>
    <row r="17" spans="2:7" x14ac:dyDescent="0.3">
      <c r="B17" s="25">
        <v>10</v>
      </c>
      <c r="C17" s="26">
        <v>12</v>
      </c>
      <c r="D17" s="27">
        <v>705</v>
      </c>
      <c r="E17" s="28">
        <v>7</v>
      </c>
      <c r="F17" s="47">
        <f t="shared" si="0"/>
        <v>49.35</v>
      </c>
      <c r="G17" s="77" t="str">
        <f t="shared" si="1"/>
        <v/>
      </c>
    </row>
    <row r="18" spans="2:7" x14ac:dyDescent="0.3">
      <c r="B18" s="25">
        <v>11</v>
      </c>
      <c r="C18" s="26">
        <v>12</v>
      </c>
      <c r="D18" s="27">
        <v>560</v>
      </c>
      <c r="E18" s="28">
        <v>47</v>
      </c>
      <c r="F18" s="47">
        <f t="shared" si="0"/>
        <v>263.2</v>
      </c>
      <c r="G18" s="77" t="str">
        <f t="shared" si="1"/>
        <v/>
      </c>
    </row>
    <row r="19" spans="2:7" x14ac:dyDescent="0.3">
      <c r="B19" s="25">
        <v>12</v>
      </c>
      <c r="C19" s="26">
        <v>12</v>
      </c>
      <c r="D19" s="27">
        <v>660</v>
      </c>
      <c r="E19" s="28">
        <v>47</v>
      </c>
      <c r="F19" s="47">
        <f t="shared" si="0"/>
        <v>310.2</v>
      </c>
      <c r="G19" s="77" t="str">
        <f t="shared" si="1"/>
        <v/>
      </c>
    </row>
    <row r="20" spans="2:7" x14ac:dyDescent="0.3">
      <c r="B20" s="25">
        <v>13</v>
      </c>
      <c r="C20" s="26">
        <v>12</v>
      </c>
      <c r="D20" s="27">
        <v>935</v>
      </c>
      <c r="E20" s="28">
        <v>69</v>
      </c>
      <c r="F20" s="47">
        <f t="shared" si="0"/>
        <v>645.15</v>
      </c>
      <c r="G20" s="77" t="str">
        <f t="shared" si="1"/>
        <v/>
      </c>
    </row>
    <row r="21" spans="2:7" x14ac:dyDescent="0.3">
      <c r="B21" s="10">
        <v>14</v>
      </c>
      <c r="C21" s="11">
        <v>12</v>
      </c>
      <c r="D21" s="12">
        <v>535</v>
      </c>
      <c r="E21" s="13">
        <v>69</v>
      </c>
      <c r="F21" s="47">
        <f t="shared" si="0"/>
        <v>369.15000000000003</v>
      </c>
      <c r="G21" s="77" t="str">
        <f t="shared" si="1"/>
        <v/>
      </c>
    </row>
    <row r="22" spans="2:7" x14ac:dyDescent="0.3">
      <c r="B22" s="10">
        <v>15</v>
      </c>
      <c r="C22" s="11">
        <v>12</v>
      </c>
      <c r="D22" s="12">
        <v>733</v>
      </c>
      <c r="E22" s="13">
        <v>32</v>
      </c>
      <c r="F22" s="47">
        <f t="shared" si="0"/>
        <v>234.56</v>
      </c>
      <c r="G22" s="77" t="str">
        <f t="shared" si="1"/>
        <v/>
      </c>
    </row>
    <row r="23" spans="2:7" x14ac:dyDescent="0.3">
      <c r="B23" s="10">
        <v>16</v>
      </c>
      <c r="C23" s="11">
        <v>12</v>
      </c>
      <c r="D23" s="12">
        <v>933</v>
      </c>
      <c r="E23" s="13">
        <v>32</v>
      </c>
      <c r="F23" s="47">
        <f t="shared" si="0"/>
        <v>298.56</v>
      </c>
      <c r="G23" s="77" t="str">
        <f t="shared" si="1"/>
        <v/>
      </c>
    </row>
    <row r="24" spans="2:7" x14ac:dyDescent="0.3">
      <c r="B24" s="10">
        <v>17</v>
      </c>
      <c r="C24" s="11">
        <v>12</v>
      </c>
      <c r="D24" s="12">
        <v>630</v>
      </c>
      <c r="E24" s="13">
        <v>8</v>
      </c>
      <c r="F24" s="47">
        <f t="shared" si="0"/>
        <v>50.4</v>
      </c>
      <c r="G24" s="77" t="str">
        <f t="shared" si="1"/>
        <v/>
      </c>
    </row>
    <row r="25" spans="2:7" x14ac:dyDescent="0.3">
      <c r="B25" s="10">
        <v>18</v>
      </c>
      <c r="C25" s="11">
        <v>12</v>
      </c>
      <c r="D25" s="12">
        <v>730</v>
      </c>
      <c r="E25" s="13">
        <v>8</v>
      </c>
      <c r="F25" s="47">
        <f t="shared" si="0"/>
        <v>58.4</v>
      </c>
      <c r="G25" s="77" t="str">
        <f t="shared" si="1"/>
        <v/>
      </c>
    </row>
    <row r="26" spans="2:7" x14ac:dyDescent="0.3">
      <c r="B26" s="10">
        <v>19</v>
      </c>
      <c r="C26" s="11">
        <v>12</v>
      </c>
      <c r="D26" s="12">
        <v>1095</v>
      </c>
      <c r="E26" s="13">
        <v>30</v>
      </c>
      <c r="F26" s="47">
        <f t="shared" si="0"/>
        <v>328.5</v>
      </c>
      <c r="G26" s="77" t="str">
        <f t="shared" si="1"/>
        <v/>
      </c>
    </row>
    <row r="27" spans="2:7" x14ac:dyDescent="0.3">
      <c r="B27" s="10">
        <v>20</v>
      </c>
      <c r="C27" s="11">
        <v>12</v>
      </c>
      <c r="D27" s="12">
        <v>1195</v>
      </c>
      <c r="E27" s="13">
        <v>30</v>
      </c>
      <c r="F27" s="47">
        <f t="shared" si="0"/>
        <v>358.5</v>
      </c>
      <c r="G27" s="77" t="str">
        <f t="shared" si="1"/>
        <v/>
      </c>
    </row>
    <row r="28" spans="2:7" x14ac:dyDescent="0.3">
      <c r="B28" s="10">
        <v>21</v>
      </c>
      <c r="C28" s="11">
        <v>12</v>
      </c>
      <c r="D28" s="12">
        <v>585</v>
      </c>
      <c r="E28" s="13">
        <v>20</v>
      </c>
      <c r="F28" s="47">
        <f t="shared" si="0"/>
        <v>117</v>
      </c>
      <c r="G28" s="77" t="str">
        <f t="shared" si="1"/>
        <v/>
      </c>
    </row>
    <row r="29" spans="2:7" x14ac:dyDescent="0.3">
      <c r="B29" s="10">
        <v>22</v>
      </c>
      <c r="C29" s="11">
        <v>12</v>
      </c>
      <c r="D29" s="12">
        <v>485</v>
      </c>
      <c r="E29" s="13">
        <v>20</v>
      </c>
      <c r="F29" s="47">
        <f t="shared" si="0"/>
        <v>97</v>
      </c>
      <c r="G29" s="77" t="str">
        <f t="shared" si="1"/>
        <v/>
      </c>
    </row>
    <row r="30" spans="2:7" x14ac:dyDescent="0.3">
      <c r="B30" s="10">
        <v>23</v>
      </c>
      <c r="C30" s="11">
        <v>12</v>
      </c>
      <c r="D30" s="12">
        <v>688</v>
      </c>
      <c r="E30" s="13">
        <v>13</v>
      </c>
      <c r="F30" s="47">
        <f t="shared" si="0"/>
        <v>89.44</v>
      </c>
      <c r="G30" s="77" t="str">
        <f t="shared" si="1"/>
        <v/>
      </c>
    </row>
    <row r="31" spans="2:7" x14ac:dyDescent="0.3">
      <c r="B31" s="10">
        <v>24</v>
      </c>
      <c r="C31" s="11">
        <v>12</v>
      </c>
      <c r="D31" s="12">
        <v>568</v>
      </c>
      <c r="E31" s="13">
        <v>13</v>
      </c>
      <c r="F31" s="47">
        <f t="shared" si="0"/>
        <v>73.84</v>
      </c>
      <c r="G31" s="77" t="str">
        <f t="shared" si="1"/>
        <v/>
      </c>
    </row>
    <row r="32" spans="2:7" x14ac:dyDescent="0.3">
      <c r="B32" s="10">
        <v>25</v>
      </c>
      <c r="C32" s="11">
        <v>12</v>
      </c>
      <c r="D32" s="12">
        <v>705</v>
      </c>
      <c r="E32" s="13">
        <v>16</v>
      </c>
      <c r="F32" s="47">
        <f t="shared" si="0"/>
        <v>112.8</v>
      </c>
      <c r="G32" s="77" t="str">
        <f t="shared" si="1"/>
        <v/>
      </c>
    </row>
    <row r="33" spans="2:8" x14ac:dyDescent="0.3">
      <c r="B33" s="10">
        <v>26</v>
      </c>
      <c r="C33" s="11">
        <v>16</v>
      </c>
      <c r="D33" s="12">
        <v>734</v>
      </c>
      <c r="E33" s="13">
        <v>104</v>
      </c>
      <c r="F33" s="47" t="str">
        <f t="shared" si="0"/>
        <v/>
      </c>
      <c r="G33" s="77">
        <f t="shared" si="1"/>
        <v>763.36</v>
      </c>
    </row>
    <row r="34" spans="2:8" x14ac:dyDescent="0.3">
      <c r="B34" s="10">
        <v>27</v>
      </c>
      <c r="C34" s="11">
        <v>16</v>
      </c>
      <c r="D34" s="12">
        <v>858</v>
      </c>
      <c r="E34" s="13">
        <v>94</v>
      </c>
      <c r="F34" s="47" t="str">
        <f t="shared" si="0"/>
        <v/>
      </c>
      <c r="G34" s="77">
        <f t="shared" si="1"/>
        <v>806.52</v>
      </c>
    </row>
    <row r="35" spans="2:8" x14ac:dyDescent="0.3">
      <c r="B35" s="10">
        <v>28</v>
      </c>
      <c r="C35" s="11">
        <v>12</v>
      </c>
      <c r="D35" s="12">
        <v>1035</v>
      </c>
      <c r="E35" s="13">
        <v>95</v>
      </c>
      <c r="F35" s="47">
        <f t="shared" si="0"/>
        <v>983.25</v>
      </c>
      <c r="G35" s="77" t="str">
        <f t="shared" si="1"/>
        <v/>
      </c>
    </row>
    <row r="36" spans="2:8" x14ac:dyDescent="0.3">
      <c r="B36" s="10">
        <v>29</v>
      </c>
      <c r="C36" s="11">
        <v>16</v>
      </c>
      <c r="D36" s="12">
        <v>586</v>
      </c>
      <c r="E36" s="13">
        <v>44</v>
      </c>
      <c r="F36" s="47" t="str">
        <f t="shared" si="0"/>
        <v/>
      </c>
      <c r="G36" s="77">
        <f t="shared" si="1"/>
        <v>257.84000000000003</v>
      </c>
    </row>
    <row r="37" spans="2:8" x14ac:dyDescent="0.3">
      <c r="B37" s="10">
        <v>30</v>
      </c>
      <c r="C37" s="11">
        <v>12</v>
      </c>
      <c r="D37" s="12">
        <v>450</v>
      </c>
      <c r="E37" s="13">
        <v>44</v>
      </c>
      <c r="F37" s="47">
        <f t="shared" si="0"/>
        <v>198</v>
      </c>
      <c r="G37" s="77" t="str">
        <f t="shared" si="1"/>
        <v/>
      </c>
    </row>
    <row r="38" spans="2:8" ht="15" thickBot="1" x14ac:dyDescent="0.35">
      <c r="B38" s="16">
        <v>31</v>
      </c>
      <c r="C38" s="17">
        <v>12</v>
      </c>
      <c r="D38" s="18">
        <v>472</v>
      </c>
      <c r="E38" s="19">
        <v>32</v>
      </c>
      <c r="F38" s="47">
        <f t="shared" si="0"/>
        <v>151.04</v>
      </c>
      <c r="G38" s="77" t="str">
        <f t="shared" si="1"/>
        <v/>
      </c>
    </row>
    <row r="39" spans="2:8" x14ac:dyDescent="0.3">
      <c r="B39" s="217" t="s">
        <v>8</v>
      </c>
      <c r="C39" s="218"/>
      <c r="D39" s="218"/>
      <c r="E39" s="219"/>
      <c r="F39" s="38">
        <f>SUM(F8:F38)</f>
        <v>6760.44</v>
      </c>
      <c r="G39" s="76">
        <f>SUM(G8:G38)</f>
        <v>1827.7200000000003</v>
      </c>
    </row>
    <row r="40" spans="2:8" x14ac:dyDescent="0.3">
      <c r="B40" s="173" t="s">
        <v>9</v>
      </c>
      <c r="C40" s="174"/>
      <c r="D40" s="174"/>
      <c r="E40" s="203"/>
      <c r="F40" s="11">
        <v>0.88800000000000001</v>
      </c>
      <c r="G40" s="77">
        <v>1.58</v>
      </c>
    </row>
    <row r="41" spans="2:8" x14ac:dyDescent="0.3">
      <c r="B41" s="173" t="s">
        <v>10</v>
      </c>
      <c r="C41" s="174"/>
      <c r="D41" s="174"/>
      <c r="E41" s="203"/>
      <c r="F41" s="23">
        <f>F40*F39</f>
        <v>6003.2707199999995</v>
      </c>
      <c r="G41" s="77">
        <f>G39*G40</f>
        <v>2887.7976000000003</v>
      </c>
    </row>
    <row r="42" spans="2:8" x14ac:dyDescent="0.3">
      <c r="B42" s="173" t="s">
        <v>11</v>
      </c>
      <c r="C42" s="174"/>
      <c r="D42" s="174"/>
      <c r="E42" s="203"/>
      <c r="F42" s="246">
        <f>F41+G41</f>
        <v>8891.0683200000003</v>
      </c>
      <c r="G42" s="247"/>
    </row>
    <row r="43" spans="2:8" ht="15" thickBot="1" x14ac:dyDescent="0.35">
      <c r="B43" s="178" t="s">
        <v>12</v>
      </c>
      <c r="C43" s="179"/>
      <c r="D43" s="179"/>
      <c r="E43" s="204"/>
      <c r="F43" s="244">
        <f>F42+H51</f>
        <v>8891.0683200000003</v>
      </c>
      <c r="G43" s="245"/>
    </row>
    <row r="44" spans="2:8" ht="15" thickBot="1" x14ac:dyDescent="0.35">
      <c r="B44" s="178" t="s">
        <v>55</v>
      </c>
      <c r="C44" s="179"/>
      <c r="D44" s="179"/>
      <c r="E44" s="204"/>
      <c r="F44" s="244">
        <f>F43*1</f>
        <v>8891.0683200000003</v>
      </c>
      <c r="G44" s="245"/>
    </row>
    <row r="46" spans="2:8" ht="15" thickBot="1" x14ac:dyDescent="0.35"/>
    <row r="47" spans="2:8" ht="15" thickBot="1" x14ac:dyDescent="0.35">
      <c r="B47" s="220" t="s">
        <v>56</v>
      </c>
      <c r="C47" s="221"/>
      <c r="D47" s="221"/>
      <c r="E47" s="221"/>
      <c r="F47" s="221"/>
      <c r="G47" s="221"/>
      <c r="H47" s="222"/>
    </row>
    <row r="48" spans="2:8" ht="15" customHeight="1" thickBot="1" x14ac:dyDescent="0.35">
      <c r="B48" s="190" t="s">
        <v>0</v>
      </c>
      <c r="C48" s="192" t="s">
        <v>1</v>
      </c>
      <c r="D48" s="194" t="s">
        <v>2</v>
      </c>
      <c r="E48" s="196" t="s">
        <v>3</v>
      </c>
      <c r="F48" s="239" t="s">
        <v>4</v>
      </c>
      <c r="G48" s="251"/>
      <c r="H48" s="240"/>
    </row>
    <row r="49" spans="2:8" ht="15" thickBot="1" x14ac:dyDescent="0.35">
      <c r="B49" s="190"/>
      <c r="C49" s="192"/>
      <c r="D49" s="194"/>
      <c r="E49" s="196"/>
      <c r="F49" s="1" t="s">
        <v>5</v>
      </c>
      <c r="G49" s="1" t="s">
        <v>5</v>
      </c>
      <c r="H49" s="1" t="s">
        <v>5</v>
      </c>
    </row>
    <row r="50" spans="2:8" ht="15" thickBot="1" x14ac:dyDescent="0.35">
      <c r="B50" s="190"/>
      <c r="C50" s="192"/>
      <c r="D50" s="194"/>
      <c r="E50" s="196"/>
      <c r="F50" s="2" t="s">
        <v>6</v>
      </c>
      <c r="G50" s="2" t="s">
        <v>7</v>
      </c>
      <c r="H50" s="2" t="s">
        <v>53</v>
      </c>
    </row>
    <row r="51" spans="2:8" x14ac:dyDescent="0.3">
      <c r="B51" s="4">
        <v>1</v>
      </c>
      <c r="C51" s="5">
        <v>12</v>
      </c>
      <c r="D51" s="6">
        <v>694</v>
      </c>
      <c r="E51" s="31">
        <v>46</v>
      </c>
      <c r="F51" s="8"/>
      <c r="G51" s="82">
        <f>E51*D51*0.01</f>
        <v>319.24</v>
      </c>
      <c r="H51" s="83"/>
    </row>
    <row r="52" spans="2:8" x14ac:dyDescent="0.3">
      <c r="B52" s="10">
        <v>2</v>
      </c>
      <c r="C52" s="11">
        <v>12</v>
      </c>
      <c r="D52" s="12">
        <v>594</v>
      </c>
      <c r="E52" s="32">
        <v>46</v>
      </c>
      <c r="F52" s="14" t="str">
        <f>IF(C52=10,D52*E52*0.01,"")</f>
        <v/>
      </c>
      <c r="G52" s="80">
        <f>IF(C52=12,D52*E52*0.01,"")</f>
        <v>273.24</v>
      </c>
      <c r="H52" s="40"/>
    </row>
    <row r="53" spans="2:8" x14ac:dyDescent="0.3">
      <c r="B53" s="10">
        <v>3</v>
      </c>
      <c r="C53" s="11">
        <v>12</v>
      </c>
      <c r="D53" s="12">
        <v>1200</v>
      </c>
      <c r="E53" s="32">
        <v>41</v>
      </c>
      <c r="F53" s="14" t="str">
        <f t="shared" ref="F53:F83" si="2">IF(C53=10,D53*E53*0.01,"")</f>
        <v/>
      </c>
      <c r="G53" s="80">
        <f t="shared" ref="G53:G83" si="3">IF(C53=12,D53*E53*0.01,"")</f>
        <v>492</v>
      </c>
      <c r="H53" s="40"/>
    </row>
    <row r="54" spans="2:8" x14ac:dyDescent="0.3">
      <c r="B54" s="10">
        <v>4</v>
      </c>
      <c r="C54" s="11">
        <v>12</v>
      </c>
      <c r="D54" s="12">
        <v>1200</v>
      </c>
      <c r="E54" s="32">
        <v>41</v>
      </c>
      <c r="F54" s="14" t="str">
        <f t="shared" si="2"/>
        <v/>
      </c>
      <c r="G54" s="80">
        <f t="shared" si="3"/>
        <v>492</v>
      </c>
      <c r="H54" s="40"/>
    </row>
    <row r="55" spans="2:8" x14ac:dyDescent="0.3">
      <c r="B55" s="10">
        <v>5</v>
      </c>
      <c r="C55" s="11">
        <v>12</v>
      </c>
      <c r="D55" s="12">
        <v>877</v>
      </c>
      <c r="E55" s="32">
        <v>6</v>
      </c>
      <c r="F55" s="14" t="str">
        <f t="shared" si="2"/>
        <v/>
      </c>
      <c r="G55" s="80">
        <f t="shared" si="3"/>
        <v>52.620000000000005</v>
      </c>
      <c r="H55" s="40"/>
    </row>
    <row r="56" spans="2:8" x14ac:dyDescent="0.3">
      <c r="B56" s="10">
        <v>6</v>
      </c>
      <c r="C56" s="11">
        <v>12</v>
      </c>
      <c r="D56" s="12">
        <v>977</v>
      </c>
      <c r="E56" s="32">
        <v>6</v>
      </c>
      <c r="F56" s="14" t="str">
        <f t="shared" si="2"/>
        <v/>
      </c>
      <c r="G56" s="80">
        <f t="shared" si="3"/>
        <v>58.620000000000005</v>
      </c>
      <c r="H56" s="40"/>
    </row>
    <row r="57" spans="2:8" x14ac:dyDescent="0.3">
      <c r="B57" s="10">
        <v>7</v>
      </c>
      <c r="C57" s="11">
        <v>12</v>
      </c>
      <c r="D57" s="12">
        <v>404</v>
      </c>
      <c r="E57" s="32">
        <v>41</v>
      </c>
      <c r="F57" s="14" t="str">
        <f t="shared" si="2"/>
        <v/>
      </c>
      <c r="G57" s="80">
        <f t="shared" si="3"/>
        <v>165.64000000000001</v>
      </c>
      <c r="H57" s="40"/>
    </row>
    <row r="58" spans="2:8" x14ac:dyDescent="0.3">
      <c r="B58" s="10">
        <v>8</v>
      </c>
      <c r="C58" s="11">
        <v>12</v>
      </c>
      <c r="D58" s="12">
        <v>504</v>
      </c>
      <c r="E58" s="32">
        <v>41</v>
      </c>
      <c r="F58" s="14" t="str">
        <f t="shared" si="2"/>
        <v/>
      </c>
      <c r="G58" s="80">
        <f t="shared" si="3"/>
        <v>206.64000000000001</v>
      </c>
      <c r="H58" s="40"/>
    </row>
    <row r="59" spans="2:8" x14ac:dyDescent="0.3">
      <c r="B59" s="25">
        <v>9</v>
      </c>
      <c r="C59" s="26">
        <v>12</v>
      </c>
      <c r="D59" s="27">
        <v>583</v>
      </c>
      <c r="E59" s="33">
        <v>12</v>
      </c>
      <c r="F59" s="14" t="str">
        <f t="shared" si="2"/>
        <v/>
      </c>
      <c r="G59" s="80">
        <f t="shared" si="3"/>
        <v>69.960000000000008</v>
      </c>
      <c r="H59" s="40"/>
    </row>
    <row r="60" spans="2:8" x14ac:dyDescent="0.3">
      <c r="B60" s="25">
        <v>10</v>
      </c>
      <c r="C60" s="26">
        <v>12</v>
      </c>
      <c r="D60" s="27">
        <v>1109</v>
      </c>
      <c r="E60" s="33">
        <v>17</v>
      </c>
      <c r="F60" s="14" t="str">
        <f t="shared" si="2"/>
        <v/>
      </c>
      <c r="G60" s="80">
        <f t="shared" si="3"/>
        <v>188.53</v>
      </c>
      <c r="H60" s="40"/>
    </row>
    <row r="61" spans="2:8" x14ac:dyDescent="0.3">
      <c r="B61" s="25">
        <v>11</v>
      </c>
      <c r="C61" s="26">
        <v>12</v>
      </c>
      <c r="D61" s="27">
        <v>305</v>
      </c>
      <c r="E61" s="33">
        <v>13</v>
      </c>
      <c r="F61" s="14" t="str">
        <f t="shared" si="2"/>
        <v/>
      </c>
      <c r="G61" s="80">
        <f t="shared" si="3"/>
        <v>39.65</v>
      </c>
      <c r="H61" s="40"/>
    </row>
    <row r="62" spans="2:8" x14ac:dyDescent="0.3">
      <c r="B62" s="25">
        <v>12</v>
      </c>
      <c r="C62" s="26">
        <v>12</v>
      </c>
      <c r="D62" s="27">
        <v>532</v>
      </c>
      <c r="E62" s="33">
        <v>61</v>
      </c>
      <c r="F62" s="14" t="str">
        <f t="shared" si="2"/>
        <v/>
      </c>
      <c r="G62" s="80">
        <f t="shared" si="3"/>
        <v>324.52</v>
      </c>
      <c r="H62" s="40"/>
    </row>
    <row r="63" spans="2:8" x14ac:dyDescent="0.3">
      <c r="B63" s="25">
        <v>13</v>
      </c>
      <c r="C63" s="26">
        <v>12</v>
      </c>
      <c r="D63" s="27">
        <v>632</v>
      </c>
      <c r="E63" s="33">
        <v>61</v>
      </c>
      <c r="F63" s="14" t="str">
        <f t="shared" si="2"/>
        <v/>
      </c>
      <c r="G63" s="80">
        <f t="shared" si="3"/>
        <v>385.52</v>
      </c>
      <c r="H63" s="40"/>
    </row>
    <row r="64" spans="2:8" x14ac:dyDescent="0.3">
      <c r="B64" s="10">
        <v>14</v>
      </c>
      <c r="C64" s="11">
        <v>12</v>
      </c>
      <c r="D64" s="12">
        <v>1200</v>
      </c>
      <c r="E64" s="32">
        <v>18</v>
      </c>
      <c r="F64" s="14" t="str">
        <f t="shared" si="2"/>
        <v/>
      </c>
      <c r="G64" s="80">
        <f t="shared" si="3"/>
        <v>216</v>
      </c>
      <c r="H64" s="40"/>
    </row>
    <row r="65" spans="2:8" x14ac:dyDescent="0.3">
      <c r="B65" s="10">
        <v>15</v>
      </c>
      <c r="C65" s="11">
        <v>12</v>
      </c>
      <c r="D65" s="12">
        <v>1100</v>
      </c>
      <c r="E65" s="32">
        <v>18</v>
      </c>
      <c r="F65" s="14" t="str">
        <f t="shared" si="2"/>
        <v/>
      </c>
      <c r="G65" s="80">
        <f t="shared" si="3"/>
        <v>198</v>
      </c>
      <c r="H65" s="40"/>
    </row>
    <row r="66" spans="2:8" x14ac:dyDescent="0.3">
      <c r="B66" s="10">
        <v>16</v>
      </c>
      <c r="C66" s="11">
        <v>12</v>
      </c>
      <c r="D66" s="12">
        <v>1160</v>
      </c>
      <c r="E66" s="32">
        <v>41</v>
      </c>
      <c r="F66" s="14" t="str">
        <f t="shared" si="2"/>
        <v/>
      </c>
      <c r="G66" s="80">
        <f t="shared" si="3"/>
        <v>475.6</v>
      </c>
      <c r="H66" s="40"/>
    </row>
    <row r="67" spans="2:8" x14ac:dyDescent="0.3">
      <c r="B67" s="10">
        <v>17</v>
      </c>
      <c r="C67" s="11">
        <v>12</v>
      </c>
      <c r="D67" s="12">
        <v>1060</v>
      </c>
      <c r="E67" s="32">
        <v>41</v>
      </c>
      <c r="F67" s="14" t="str">
        <f t="shared" si="2"/>
        <v/>
      </c>
      <c r="G67" s="80">
        <f t="shared" si="3"/>
        <v>434.6</v>
      </c>
      <c r="H67" s="40"/>
    </row>
    <row r="68" spans="2:8" x14ac:dyDescent="0.3">
      <c r="B68" s="10">
        <v>18</v>
      </c>
      <c r="C68" s="11">
        <v>12</v>
      </c>
      <c r="D68" s="12">
        <v>1100</v>
      </c>
      <c r="E68" s="32">
        <v>13</v>
      </c>
      <c r="F68" s="14" t="str">
        <f t="shared" si="2"/>
        <v/>
      </c>
      <c r="G68" s="80">
        <f t="shared" si="3"/>
        <v>143</v>
      </c>
      <c r="H68" s="40"/>
    </row>
    <row r="69" spans="2:8" x14ac:dyDescent="0.3">
      <c r="B69" s="10">
        <v>19</v>
      </c>
      <c r="C69" s="11">
        <v>12</v>
      </c>
      <c r="D69" s="12">
        <v>1100</v>
      </c>
      <c r="E69" s="32">
        <v>13</v>
      </c>
      <c r="F69" s="14" t="str">
        <f t="shared" si="2"/>
        <v/>
      </c>
      <c r="G69" s="80">
        <f t="shared" si="3"/>
        <v>143</v>
      </c>
      <c r="H69" s="40"/>
    </row>
    <row r="70" spans="2:8" x14ac:dyDescent="0.3">
      <c r="B70" s="10">
        <v>20</v>
      </c>
      <c r="C70" s="11">
        <v>12</v>
      </c>
      <c r="D70" s="12">
        <v>733</v>
      </c>
      <c r="E70" s="32">
        <v>11</v>
      </c>
      <c r="F70" s="14" t="str">
        <f t="shared" si="2"/>
        <v/>
      </c>
      <c r="G70" s="80">
        <f t="shared" si="3"/>
        <v>80.63</v>
      </c>
      <c r="H70" s="40"/>
    </row>
    <row r="71" spans="2:8" x14ac:dyDescent="0.3">
      <c r="B71" s="10">
        <v>21</v>
      </c>
      <c r="C71" s="11">
        <v>12</v>
      </c>
      <c r="D71" s="12">
        <v>633</v>
      </c>
      <c r="E71" s="32">
        <v>11</v>
      </c>
      <c r="F71" s="14" t="str">
        <f t="shared" si="2"/>
        <v/>
      </c>
      <c r="G71" s="80">
        <f t="shared" si="3"/>
        <v>69.63</v>
      </c>
      <c r="H71" s="40"/>
    </row>
    <row r="72" spans="2:8" x14ac:dyDescent="0.3">
      <c r="B72" s="10">
        <v>22</v>
      </c>
      <c r="C72" s="11">
        <v>12</v>
      </c>
      <c r="D72" s="12">
        <v>405</v>
      </c>
      <c r="E72" s="32">
        <v>13</v>
      </c>
      <c r="F72" s="14" t="str">
        <f t="shared" si="2"/>
        <v/>
      </c>
      <c r="G72" s="80">
        <f t="shared" si="3"/>
        <v>52.65</v>
      </c>
      <c r="H72" s="40"/>
    </row>
    <row r="73" spans="2:8" x14ac:dyDescent="0.3">
      <c r="B73" s="10">
        <v>23</v>
      </c>
      <c r="C73" s="11">
        <v>12</v>
      </c>
      <c r="D73" s="12">
        <v>705</v>
      </c>
      <c r="E73" s="32">
        <v>21</v>
      </c>
      <c r="F73" s="14" t="str">
        <f t="shared" si="2"/>
        <v/>
      </c>
      <c r="G73" s="80">
        <f t="shared" si="3"/>
        <v>148.05000000000001</v>
      </c>
      <c r="H73" s="40"/>
    </row>
    <row r="74" spans="2:8" x14ac:dyDescent="0.3">
      <c r="B74" s="10">
        <v>24</v>
      </c>
      <c r="C74" s="11">
        <v>12</v>
      </c>
      <c r="D74" s="12">
        <v>785</v>
      </c>
      <c r="E74" s="32">
        <v>18</v>
      </c>
      <c r="F74" s="14" t="str">
        <f t="shared" si="2"/>
        <v/>
      </c>
      <c r="G74" s="80">
        <f t="shared" si="3"/>
        <v>141.30000000000001</v>
      </c>
      <c r="H74" s="40"/>
    </row>
    <row r="75" spans="2:8" x14ac:dyDescent="0.3">
      <c r="B75" s="10">
        <v>25</v>
      </c>
      <c r="C75" s="11">
        <v>12</v>
      </c>
      <c r="D75" s="12">
        <v>885</v>
      </c>
      <c r="E75" s="32">
        <v>18</v>
      </c>
      <c r="F75" s="14" t="str">
        <f t="shared" si="2"/>
        <v/>
      </c>
      <c r="G75" s="80">
        <f t="shared" si="3"/>
        <v>159.30000000000001</v>
      </c>
      <c r="H75" s="40"/>
    </row>
    <row r="76" spans="2:8" x14ac:dyDescent="0.3">
      <c r="B76" s="10">
        <v>26</v>
      </c>
      <c r="C76" s="11">
        <v>16</v>
      </c>
      <c r="D76" s="12">
        <v>530</v>
      </c>
      <c r="E76" s="32">
        <v>92</v>
      </c>
      <c r="F76" s="14" t="str">
        <f t="shared" si="2"/>
        <v/>
      </c>
      <c r="G76" s="80" t="str">
        <f t="shared" si="3"/>
        <v/>
      </c>
      <c r="H76" s="13">
        <f>E76*D76*0.01</f>
        <v>487.6</v>
      </c>
    </row>
    <row r="77" spans="2:8" x14ac:dyDescent="0.3">
      <c r="B77" s="10">
        <v>27</v>
      </c>
      <c r="C77" s="11">
        <v>12</v>
      </c>
      <c r="D77" s="12">
        <v>530</v>
      </c>
      <c r="E77" s="32">
        <v>92</v>
      </c>
      <c r="F77" s="14" t="str">
        <f t="shared" si="2"/>
        <v/>
      </c>
      <c r="G77" s="80">
        <f t="shared" si="3"/>
        <v>487.6</v>
      </c>
      <c r="H77" s="40"/>
    </row>
    <row r="78" spans="2:8" x14ac:dyDescent="0.3">
      <c r="B78" s="10">
        <v>28</v>
      </c>
      <c r="C78" s="11">
        <v>12</v>
      </c>
      <c r="D78" s="12">
        <v>530</v>
      </c>
      <c r="E78" s="32">
        <v>61</v>
      </c>
      <c r="F78" s="14" t="str">
        <f t="shared" si="2"/>
        <v/>
      </c>
      <c r="G78" s="80">
        <f t="shared" si="3"/>
        <v>323.3</v>
      </c>
      <c r="H78" s="40"/>
    </row>
    <row r="79" spans="2:8" x14ac:dyDescent="0.3">
      <c r="B79" s="10">
        <v>29</v>
      </c>
      <c r="C79" s="11">
        <v>10</v>
      </c>
      <c r="D79" s="12">
        <v>450</v>
      </c>
      <c r="E79" s="32">
        <v>92</v>
      </c>
      <c r="F79" s="14">
        <f t="shared" si="2"/>
        <v>414</v>
      </c>
      <c r="G79" s="80" t="str">
        <f t="shared" si="3"/>
        <v/>
      </c>
      <c r="H79" s="40"/>
    </row>
    <row r="80" spans="2:8" x14ac:dyDescent="0.3">
      <c r="B80" s="10">
        <v>30</v>
      </c>
      <c r="C80" s="11">
        <v>10</v>
      </c>
      <c r="D80" s="12">
        <v>540</v>
      </c>
      <c r="E80" s="32">
        <v>129</v>
      </c>
      <c r="F80" s="14">
        <f t="shared" si="2"/>
        <v>696.6</v>
      </c>
      <c r="G80" s="80" t="str">
        <f t="shared" si="3"/>
        <v/>
      </c>
      <c r="H80" s="40"/>
    </row>
    <row r="81" spans="2:8" x14ac:dyDescent="0.3">
      <c r="B81" s="25">
        <v>31</v>
      </c>
      <c r="C81" s="26">
        <v>12</v>
      </c>
      <c r="D81" s="27">
        <v>586</v>
      </c>
      <c r="E81" s="33">
        <v>161</v>
      </c>
      <c r="F81" s="14" t="str">
        <f t="shared" si="2"/>
        <v/>
      </c>
      <c r="G81" s="80">
        <f t="shared" si="3"/>
        <v>943.46</v>
      </c>
      <c r="H81" s="40"/>
    </row>
    <row r="82" spans="2:8" x14ac:dyDescent="0.3">
      <c r="B82" s="25">
        <v>32</v>
      </c>
      <c r="C82" s="26">
        <v>10</v>
      </c>
      <c r="D82" s="27">
        <v>550</v>
      </c>
      <c r="E82" s="33">
        <v>86</v>
      </c>
      <c r="F82" s="14">
        <f t="shared" si="2"/>
        <v>473</v>
      </c>
      <c r="G82" s="80" t="str">
        <f t="shared" si="3"/>
        <v/>
      </c>
      <c r="H82" s="40"/>
    </row>
    <row r="83" spans="2:8" ht="15" thickBot="1" x14ac:dyDescent="0.35">
      <c r="B83" s="16">
        <v>32</v>
      </c>
      <c r="C83" s="17">
        <v>10</v>
      </c>
      <c r="D83" s="18">
        <v>555</v>
      </c>
      <c r="E83" s="52">
        <v>33</v>
      </c>
      <c r="F83" s="29">
        <f t="shared" si="2"/>
        <v>183.15</v>
      </c>
      <c r="G83" s="84" t="str">
        <f t="shared" si="3"/>
        <v/>
      </c>
      <c r="H83" s="85"/>
    </row>
    <row r="84" spans="2:8" x14ac:dyDescent="0.3">
      <c r="B84" s="217" t="s">
        <v>8</v>
      </c>
      <c r="C84" s="218"/>
      <c r="D84" s="218"/>
      <c r="E84" s="218"/>
      <c r="F84" s="38">
        <f>SUM(F51:F83)</f>
        <v>1766.75</v>
      </c>
      <c r="G84" s="82">
        <f>SUM(G51:G83)</f>
        <v>7084.3000000000011</v>
      </c>
      <c r="H84" s="7">
        <f>H76</f>
        <v>487.6</v>
      </c>
    </row>
    <row r="85" spans="2:8" x14ac:dyDescent="0.3">
      <c r="B85" s="173" t="s">
        <v>9</v>
      </c>
      <c r="C85" s="174"/>
      <c r="D85" s="174"/>
      <c r="E85" s="174"/>
      <c r="F85" s="11">
        <v>0.61699999999999999</v>
      </c>
      <c r="G85" s="80">
        <v>0.88800000000000001</v>
      </c>
      <c r="H85" s="13">
        <v>1.58</v>
      </c>
    </row>
    <row r="86" spans="2:8" x14ac:dyDescent="0.3">
      <c r="B86" s="173" t="s">
        <v>10</v>
      </c>
      <c r="C86" s="174"/>
      <c r="D86" s="174"/>
      <c r="E86" s="174"/>
      <c r="F86" s="23">
        <f>F85*F84</f>
        <v>1090.08475</v>
      </c>
      <c r="G86" s="80">
        <f>G84*G85</f>
        <v>6290.858400000001</v>
      </c>
      <c r="H86" s="13">
        <f>H84*H85</f>
        <v>770.40800000000002</v>
      </c>
    </row>
    <row r="87" spans="2:8" x14ac:dyDescent="0.3">
      <c r="B87" s="173" t="s">
        <v>11</v>
      </c>
      <c r="C87" s="174"/>
      <c r="D87" s="174"/>
      <c r="E87" s="174"/>
      <c r="F87" s="246">
        <f>F86+G86+H86</f>
        <v>8151.3511500000013</v>
      </c>
      <c r="G87" s="255"/>
      <c r="H87" s="247"/>
    </row>
    <row r="88" spans="2:8" ht="15" thickBot="1" x14ac:dyDescent="0.35">
      <c r="B88" s="178" t="s">
        <v>12</v>
      </c>
      <c r="C88" s="179"/>
      <c r="D88" s="179"/>
      <c r="E88" s="179"/>
      <c r="F88" s="256">
        <f>F87+H96</f>
        <v>8151.3511500000013</v>
      </c>
      <c r="G88" s="257"/>
      <c r="H88" s="258"/>
    </row>
    <row r="89" spans="2:8" ht="15" thickBot="1" x14ac:dyDescent="0.35">
      <c r="B89" s="178" t="s">
        <v>55</v>
      </c>
      <c r="C89" s="179"/>
      <c r="D89" s="179"/>
      <c r="E89" s="179"/>
      <c r="F89" s="252">
        <f>F88*1</f>
        <v>8151.3511500000013</v>
      </c>
      <c r="G89" s="253"/>
      <c r="H89" s="254"/>
    </row>
    <row r="91" spans="2:8" ht="15" thickBot="1" x14ac:dyDescent="0.35"/>
    <row r="92" spans="2:8" ht="15" thickBot="1" x14ac:dyDescent="0.35">
      <c r="B92" s="220" t="s">
        <v>59</v>
      </c>
      <c r="C92" s="221"/>
      <c r="D92" s="221"/>
      <c r="E92" s="221"/>
      <c r="F92" s="221"/>
      <c r="G92" s="221"/>
      <c r="H92" s="222"/>
    </row>
    <row r="93" spans="2:8" ht="15" customHeight="1" thickBot="1" x14ac:dyDescent="0.35">
      <c r="B93" s="190" t="s">
        <v>0</v>
      </c>
      <c r="C93" s="192" t="s">
        <v>1</v>
      </c>
      <c r="D93" s="194" t="s">
        <v>2</v>
      </c>
      <c r="E93" s="196" t="s">
        <v>3</v>
      </c>
      <c r="F93" s="239" t="s">
        <v>4</v>
      </c>
      <c r="G93" s="251"/>
      <c r="H93" s="240"/>
    </row>
    <row r="94" spans="2:8" ht="15" thickBot="1" x14ac:dyDescent="0.35">
      <c r="B94" s="190"/>
      <c r="C94" s="192"/>
      <c r="D94" s="194"/>
      <c r="E94" s="196"/>
      <c r="F94" s="1" t="s">
        <v>5</v>
      </c>
      <c r="G94" s="1" t="s">
        <v>5</v>
      </c>
      <c r="H94" s="1" t="s">
        <v>5</v>
      </c>
    </row>
    <row r="95" spans="2:8" ht="15" thickBot="1" x14ac:dyDescent="0.35">
      <c r="B95" s="190"/>
      <c r="C95" s="192"/>
      <c r="D95" s="194"/>
      <c r="E95" s="196"/>
      <c r="F95" s="2" t="s">
        <v>6</v>
      </c>
      <c r="G95" s="2" t="s">
        <v>7</v>
      </c>
      <c r="H95" s="2" t="s">
        <v>53</v>
      </c>
    </row>
    <row r="96" spans="2:8" x14ac:dyDescent="0.3">
      <c r="B96" s="4">
        <v>1</v>
      </c>
      <c r="C96" s="5">
        <v>12</v>
      </c>
      <c r="D96" s="6">
        <v>730</v>
      </c>
      <c r="E96" s="31">
        <v>46</v>
      </c>
      <c r="F96" s="86"/>
      <c r="G96" s="35">
        <f>E96*D96*0.01</f>
        <v>335.8</v>
      </c>
      <c r="H96" s="83"/>
    </row>
    <row r="97" spans="2:8" x14ac:dyDescent="0.3">
      <c r="B97" s="10">
        <v>2</v>
      </c>
      <c r="C97" s="11">
        <v>12</v>
      </c>
      <c r="D97" s="12">
        <v>630</v>
      </c>
      <c r="E97" s="32">
        <v>46</v>
      </c>
      <c r="F97" s="14" t="str">
        <f>IF(C97=10,D97*E97*0.01,"")</f>
        <v/>
      </c>
      <c r="G97" s="80">
        <f>IF(C97=12,D97*E97*0.01,"")</f>
        <v>289.8</v>
      </c>
      <c r="H97" s="40"/>
    </row>
    <row r="98" spans="2:8" x14ac:dyDescent="0.3">
      <c r="B98" s="10">
        <v>3</v>
      </c>
      <c r="C98" s="11">
        <v>12</v>
      </c>
      <c r="D98" s="12">
        <v>1200</v>
      </c>
      <c r="E98" s="32">
        <v>41</v>
      </c>
      <c r="F98" s="14" t="str">
        <f t="shared" ref="F98:F128" si="4">IF(C98=10,D98*E98*0.01,"")</f>
        <v/>
      </c>
      <c r="G98" s="80">
        <f t="shared" ref="G98:G128" si="5">IF(C98=12,D98*E98*0.01,"")</f>
        <v>492</v>
      </c>
      <c r="H98" s="40"/>
    </row>
    <row r="99" spans="2:8" x14ac:dyDescent="0.3">
      <c r="B99" s="10">
        <v>4</v>
      </c>
      <c r="C99" s="11">
        <v>12</v>
      </c>
      <c r="D99" s="12">
        <v>1200</v>
      </c>
      <c r="E99" s="32">
        <v>41</v>
      </c>
      <c r="F99" s="14" t="str">
        <f t="shared" si="4"/>
        <v/>
      </c>
      <c r="G99" s="80">
        <f t="shared" si="5"/>
        <v>492</v>
      </c>
      <c r="H99" s="40"/>
    </row>
    <row r="100" spans="2:8" x14ac:dyDescent="0.3">
      <c r="B100" s="10">
        <v>5</v>
      </c>
      <c r="C100" s="11">
        <v>12</v>
      </c>
      <c r="D100" s="12">
        <v>877</v>
      </c>
      <c r="E100" s="32">
        <v>6</v>
      </c>
      <c r="F100" s="14" t="str">
        <f t="shared" si="4"/>
        <v/>
      </c>
      <c r="G100" s="80">
        <f t="shared" si="5"/>
        <v>52.620000000000005</v>
      </c>
      <c r="H100" s="40"/>
    </row>
    <row r="101" spans="2:8" x14ac:dyDescent="0.3">
      <c r="B101" s="10">
        <v>6</v>
      </c>
      <c r="C101" s="11">
        <v>12</v>
      </c>
      <c r="D101" s="12">
        <v>977</v>
      </c>
      <c r="E101" s="32">
        <v>6</v>
      </c>
      <c r="F101" s="14" t="str">
        <f t="shared" si="4"/>
        <v/>
      </c>
      <c r="G101" s="80">
        <f t="shared" si="5"/>
        <v>58.620000000000005</v>
      </c>
      <c r="H101" s="40"/>
    </row>
    <row r="102" spans="2:8" x14ac:dyDescent="0.3">
      <c r="B102" s="10">
        <v>7</v>
      </c>
      <c r="C102" s="11">
        <v>12</v>
      </c>
      <c r="D102" s="12">
        <v>404</v>
      </c>
      <c r="E102" s="32">
        <v>41</v>
      </c>
      <c r="F102" s="14" t="str">
        <f t="shared" si="4"/>
        <v/>
      </c>
      <c r="G102" s="80">
        <f t="shared" si="5"/>
        <v>165.64000000000001</v>
      </c>
      <c r="H102" s="40"/>
    </row>
    <row r="103" spans="2:8" x14ac:dyDescent="0.3">
      <c r="B103" s="10">
        <v>8</v>
      </c>
      <c r="C103" s="11">
        <v>12</v>
      </c>
      <c r="D103" s="12">
        <v>504</v>
      </c>
      <c r="E103" s="32">
        <v>41</v>
      </c>
      <c r="F103" s="14" t="str">
        <f t="shared" si="4"/>
        <v/>
      </c>
      <c r="G103" s="80">
        <f t="shared" si="5"/>
        <v>206.64000000000001</v>
      </c>
      <c r="H103" s="40"/>
    </row>
    <row r="104" spans="2:8" x14ac:dyDescent="0.3">
      <c r="B104" s="25">
        <v>9</v>
      </c>
      <c r="C104" s="26">
        <v>12</v>
      </c>
      <c r="D104" s="27">
        <v>583</v>
      </c>
      <c r="E104" s="33">
        <v>12</v>
      </c>
      <c r="F104" s="14" t="str">
        <f t="shared" si="4"/>
        <v/>
      </c>
      <c r="G104" s="80">
        <f t="shared" si="5"/>
        <v>69.960000000000008</v>
      </c>
      <c r="H104" s="40"/>
    </row>
    <row r="105" spans="2:8" x14ac:dyDescent="0.3">
      <c r="B105" s="25">
        <v>10</v>
      </c>
      <c r="C105" s="26">
        <v>12</v>
      </c>
      <c r="D105" s="27">
        <v>1109</v>
      </c>
      <c r="E105" s="33">
        <v>3</v>
      </c>
      <c r="F105" s="14" t="str">
        <f t="shared" si="4"/>
        <v/>
      </c>
      <c r="G105" s="80">
        <f t="shared" si="5"/>
        <v>33.270000000000003</v>
      </c>
      <c r="H105" s="40"/>
    </row>
    <row r="106" spans="2:8" x14ac:dyDescent="0.3">
      <c r="B106" s="25">
        <v>11</v>
      </c>
      <c r="C106" s="26">
        <v>12</v>
      </c>
      <c r="D106" s="27">
        <v>510</v>
      </c>
      <c r="E106" s="33">
        <v>15</v>
      </c>
      <c r="F106" s="14" t="str">
        <f t="shared" si="4"/>
        <v/>
      </c>
      <c r="G106" s="80">
        <f t="shared" si="5"/>
        <v>76.5</v>
      </c>
      <c r="H106" s="40"/>
    </row>
    <row r="107" spans="2:8" x14ac:dyDescent="0.3">
      <c r="B107" s="25">
        <v>12</v>
      </c>
      <c r="C107" s="26">
        <v>12</v>
      </c>
      <c r="D107" s="27">
        <v>532</v>
      </c>
      <c r="E107" s="33">
        <v>61</v>
      </c>
      <c r="F107" s="14" t="str">
        <f t="shared" si="4"/>
        <v/>
      </c>
      <c r="G107" s="80">
        <f t="shared" si="5"/>
        <v>324.52</v>
      </c>
      <c r="H107" s="40"/>
    </row>
    <row r="108" spans="2:8" x14ac:dyDescent="0.3">
      <c r="B108" s="25">
        <v>13</v>
      </c>
      <c r="C108" s="26">
        <v>12</v>
      </c>
      <c r="D108" s="27">
        <v>632</v>
      </c>
      <c r="E108" s="33">
        <v>61</v>
      </c>
      <c r="F108" s="14" t="str">
        <f t="shared" si="4"/>
        <v/>
      </c>
      <c r="G108" s="80">
        <f t="shared" si="5"/>
        <v>385.52</v>
      </c>
      <c r="H108" s="40"/>
    </row>
    <row r="109" spans="2:8" x14ac:dyDescent="0.3">
      <c r="B109" s="10">
        <v>14</v>
      </c>
      <c r="C109" s="11">
        <v>12</v>
      </c>
      <c r="D109" s="12">
        <v>1200</v>
      </c>
      <c r="E109" s="32">
        <v>18</v>
      </c>
      <c r="F109" s="14" t="str">
        <f t="shared" si="4"/>
        <v/>
      </c>
      <c r="G109" s="80">
        <f t="shared" si="5"/>
        <v>216</v>
      </c>
      <c r="H109" s="40"/>
    </row>
    <row r="110" spans="2:8" x14ac:dyDescent="0.3">
      <c r="B110" s="10">
        <v>15</v>
      </c>
      <c r="C110" s="11">
        <v>12</v>
      </c>
      <c r="D110" s="12">
        <v>1100</v>
      </c>
      <c r="E110" s="32">
        <v>18</v>
      </c>
      <c r="F110" s="14" t="str">
        <f t="shared" si="4"/>
        <v/>
      </c>
      <c r="G110" s="80">
        <f t="shared" si="5"/>
        <v>198</v>
      </c>
      <c r="H110" s="40"/>
    </row>
    <row r="111" spans="2:8" x14ac:dyDescent="0.3">
      <c r="B111" s="10">
        <v>16</v>
      </c>
      <c r="C111" s="11">
        <v>12</v>
      </c>
      <c r="D111" s="12">
        <v>1160</v>
      </c>
      <c r="E111" s="32">
        <v>41</v>
      </c>
      <c r="F111" s="14" t="str">
        <f t="shared" si="4"/>
        <v/>
      </c>
      <c r="G111" s="80">
        <f t="shared" si="5"/>
        <v>475.6</v>
      </c>
      <c r="H111" s="40"/>
    </row>
    <row r="112" spans="2:8" x14ac:dyDescent="0.3">
      <c r="B112" s="10">
        <v>17</v>
      </c>
      <c r="C112" s="11">
        <v>12</v>
      </c>
      <c r="D112" s="12">
        <v>1060</v>
      </c>
      <c r="E112" s="32">
        <v>41</v>
      </c>
      <c r="F112" s="14" t="str">
        <f t="shared" si="4"/>
        <v/>
      </c>
      <c r="G112" s="80">
        <f t="shared" si="5"/>
        <v>434.6</v>
      </c>
      <c r="H112" s="40"/>
    </row>
    <row r="113" spans="2:8" x14ac:dyDescent="0.3">
      <c r="B113" s="10">
        <v>18</v>
      </c>
      <c r="C113" s="11">
        <v>12</v>
      </c>
      <c r="D113" s="12">
        <v>1100</v>
      </c>
      <c r="E113" s="32">
        <v>13</v>
      </c>
      <c r="F113" s="14" t="str">
        <f t="shared" si="4"/>
        <v/>
      </c>
      <c r="G113" s="80">
        <f t="shared" si="5"/>
        <v>143</v>
      </c>
      <c r="H113" s="40"/>
    </row>
    <row r="114" spans="2:8" x14ac:dyDescent="0.3">
      <c r="B114" s="10">
        <v>19</v>
      </c>
      <c r="C114" s="11">
        <v>12</v>
      </c>
      <c r="D114" s="12">
        <v>1100</v>
      </c>
      <c r="E114" s="32">
        <v>13</v>
      </c>
      <c r="F114" s="14" t="str">
        <f t="shared" si="4"/>
        <v/>
      </c>
      <c r="G114" s="80">
        <f t="shared" si="5"/>
        <v>143</v>
      </c>
      <c r="H114" s="40"/>
    </row>
    <row r="115" spans="2:8" x14ac:dyDescent="0.3">
      <c r="B115" s="10">
        <v>20</v>
      </c>
      <c r="C115" s="11">
        <v>12</v>
      </c>
      <c r="D115" s="12">
        <v>733</v>
      </c>
      <c r="E115" s="32">
        <v>11</v>
      </c>
      <c r="F115" s="14" t="str">
        <f t="shared" si="4"/>
        <v/>
      </c>
      <c r="G115" s="80">
        <f t="shared" si="5"/>
        <v>80.63</v>
      </c>
      <c r="H115" s="40"/>
    </row>
    <row r="116" spans="2:8" x14ac:dyDescent="0.3">
      <c r="B116" s="10">
        <v>21</v>
      </c>
      <c r="C116" s="11">
        <v>12</v>
      </c>
      <c r="D116" s="12">
        <v>633</v>
      </c>
      <c r="E116" s="32">
        <v>11</v>
      </c>
      <c r="F116" s="14" t="str">
        <f t="shared" si="4"/>
        <v/>
      </c>
      <c r="G116" s="80">
        <f t="shared" si="5"/>
        <v>69.63</v>
      </c>
      <c r="H116" s="40"/>
    </row>
    <row r="117" spans="2:8" x14ac:dyDescent="0.3">
      <c r="B117" s="10">
        <v>22</v>
      </c>
      <c r="C117" s="11">
        <v>12</v>
      </c>
      <c r="D117" s="12">
        <v>450</v>
      </c>
      <c r="E117" s="32">
        <v>19</v>
      </c>
      <c r="F117" s="14" t="str">
        <f t="shared" si="4"/>
        <v/>
      </c>
      <c r="G117" s="80">
        <f t="shared" si="5"/>
        <v>85.5</v>
      </c>
      <c r="H117" s="40"/>
    </row>
    <row r="118" spans="2:8" x14ac:dyDescent="0.3">
      <c r="B118" s="10">
        <v>23</v>
      </c>
      <c r="C118" s="11">
        <v>12</v>
      </c>
      <c r="D118" s="12">
        <v>705</v>
      </c>
      <c r="E118" s="32">
        <v>2</v>
      </c>
      <c r="F118" s="14" t="str">
        <f t="shared" si="4"/>
        <v/>
      </c>
      <c r="G118" s="80">
        <f t="shared" si="5"/>
        <v>14.1</v>
      </c>
      <c r="H118" s="40"/>
    </row>
    <row r="119" spans="2:8" x14ac:dyDescent="0.3">
      <c r="B119" s="10">
        <v>24</v>
      </c>
      <c r="C119" s="11">
        <v>12</v>
      </c>
      <c r="D119" s="12">
        <v>785</v>
      </c>
      <c r="E119" s="32">
        <v>18</v>
      </c>
      <c r="F119" s="14" t="str">
        <f t="shared" si="4"/>
        <v/>
      </c>
      <c r="G119" s="80">
        <f t="shared" si="5"/>
        <v>141.30000000000001</v>
      </c>
      <c r="H119" s="40"/>
    </row>
    <row r="120" spans="2:8" x14ac:dyDescent="0.3">
      <c r="B120" s="10">
        <v>25</v>
      </c>
      <c r="C120" s="11">
        <v>12</v>
      </c>
      <c r="D120" s="12">
        <v>885</v>
      </c>
      <c r="E120" s="32">
        <v>18</v>
      </c>
      <c r="F120" s="14" t="str">
        <f t="shared" si="4"/>
        <v/>
      </c>
      <c r="G120" s="80">
        <f t="shared" si="5"/>
        <v>159.30000000000001</v>
      </c>
      <c r="H120" s="40"/>
    </row>
    <row r="121" spans="2:8" x14ac:dyDescent="0.3">
      <c r="B121" s="10">
        <v>26</v>
      </c>
      <c r="C121" s="11">
        <v>16</v>
      </c>
      <c r="D121" s="12">
        <v>530</v>
      </c>
      <c r="E121" s="32">
        <v>92</v>
      </c>
      <c r="F121" s="14" t="str">
        <f t="shared" si="4"/>
        <v/>
      </c>
      <c r="G121" s="80" t="str">
        <f t="shared" si="5"/>
        <v/>
      </c>
      <c r="H121" s="13">
        <f>E121*D121*0.01</f>
        <v>487.6</v>
      </c>
    </row>
    <row r="122" spans="2:8" x14ac:dyDescent="0.3">
      <c r="B122" s="10">
        <v>27</v>
      </c>
      <c r="C122" s="11">
        <v>12</v>
      </c>
      <c r="D122" s="12">
        <v>530</v>
      </c>
      <c r="E122" s="32">
        <v>92</v>
      </c>
      <c r="F122" s="14" t="str">
        <f t="shared" si="4"/>
        <v/>
      </c>
      <c r="G122" s="80">
        <f t="shared" si="5"/>
        <v>487.6</v>
      </c>
      <c r="H122" s="40"/>
    </row>
    <row r="123" spans="2:8" x14ac:dyDescent="0.3">
      <c r="B123" s="10">
        <v>28</v>
      </c>
      <c r="C123" s="11">
        <v>12</v>
      </c>
      <c r="D123" s="12">
        <v>530</v>
      </c>
      <c r="E123" s="32">
        <v>61</v>
      </c>
      <c r="F123" s="14" t="str">
        <f t="shared" si="4"/>
        <v/>
      </c>
      <c r="G123" s="80">
        <f t="shared" si="5"/>
        <v>323.3</v>
      </c>
      <c r="H123" s="40"/>
    </row>
    <row r="124" spans="2:8" x14ac:dyDescent="0.3">
      <c r="B124" s="10">
        <v>29</v>
      </c>
      <c r="C124" s="11">
        <v>10</v>
      </c>
      <c r="D124" s="12">
        <v>450</v>
      </c>
      <c r="E124" s="32">
        <v>92</v>
      </c>
      <c r="F124" s="14">
        <f t="shared" si="4"/>
        <v>414</v>
      </c>
      <c r="G124" s="80" t="str">
        <f t="shared" si="5"/>
        <v/>
      </c>
      <c r="H124" s="40"/>
    </row>
    <row r="125" spans="2:8" x14ac:dyDescent="0.3">
      <c r="B125" s="10">
        <v>30</v>
      </c>
      <c r="C125" s="11">
        <v>10</v>
      </c>
      <c r="D125" s="12">
        <v>540</v>
      </c>
      <c r="E125" s="32">
        <v>129</v>
      </c>
      <c r="F125" s="14">
        <f t="shared" si="4"/>
        <v>696.6</v>
      </c>
      <c r="G125" s="80" t="str">
        <f t="shared" si="5"/>
        <v/>
      </c>
      <c r="H125" s="40"/>
    </row>
    <row r="126" spans="2:8" x14ac:dyDescent="0.3">
      <c r="B126" s="25">
        <v>31</v>
      </c>
      <c r="C126" s="26">
        <v>12</v>
      </c>
      <c r="D126" s="27">
        <v>586</v>
      </c>
      <c r="E126" s="33">
        <v>161</v>
      </c>
      <c r="F126" s="14" t="str">
        <f t="shared" si="4"/>
        <v/>
      </c>
      <c r="G126" s="80">
        <f t="shared" si="5"/>
        <v>943.46</v>
      </c>
      <c r="H126" s="40"/>
    </row>
    <row r="127" spans="2:8" x14ac:dyDescent="0.3">
      <c r="B127" s="25">
        <v>32</v>
      </c>
      <c r="C127" s="26">
        <v>10</v>
      </c>
      <c r="D127" s="27">
        <v>550</v>
      </c>
      <c r="E127" s="33">
        <v>86</v>
      </c>
      <c r="F127" s="14">
        <f t="shared" si="4"/>
        <v>473</v>
      </c>
      <c r="G127" s="80" t="str">
        <f t="shared" si="5"/>
        <v/>
      </c>
      <c r="H127" s="40"/>
    </row>
    <row r="128" spans="2:8" ht="15" thickBot="1" x14ac:dyDescent="0.35">
      <c r="B128" s="16">
        <v>32</v>
      </c>
      <c r="C128" s="17">
        <v>10</v>
      </c>
      <c r="D128" s="18">
        <v>555</v>
      </c>
      <c r="E128" s="52">
        <v>33</v>
      </c>
      <c r="F128" s="29">
        <f t="shared" si="4"/>
        <v>183.15</v>
      </c>
      <c r="G128" s="84" t="str">
        <f t="shared" si="5"/>
        <v/>
      </c>
      <c r="H128" s="85"/>
    </row>
    <row r="129" spans="2:8" x14ac:dyDescent="0.3">
      <c r="B129" s="217" t="s">
        <v>8</v>
      </c>
      <c r="C129" s="218"/>
      <c r="D129" s="218"/>
      <c r="E129" s="218"/>
      <c r="F129" s="38">
        <f>SUM(F96:F128)</f>
        <v>1766.75</v>
      </c>
      <c r="G129" s="87">
        <f>SUM(G96:G128)</f>
        <v>6897.9100000000017</v>
      </c>
      <c r="H129" s="7">
        <f>H121</f>
        <v>487.6</v>
      </c>
    </row>
    <row r="130" spans="2:8" x14ac:dyDescent="0.3">
      <c r="B130" s="173" t="s">
        <v>9</v>
      </c>
      <c r="C130" s="174"/>
      <c r="D130" s="174"/>
      <c r="E130" s="174"/>
      <c r="F130" s="11">
        <v>0.61699999999999999</v>
      </c>
      <c r="G130" s="80">
        <v>0.88</v>
      </c>
      <c r="H130" s="13">
        <v>1.58</v>
      </c>
    </row>
    <row r="131" spans="2:8" x14ac:dyDescent="0.3">
      <c r="B131" s="173" t="s">
        <v>10</v>
      </c>
      <c r="C131" s="174"/>
      <c r="D131" s="174"/>
      <c r="E131" s="174"/>
      <c r="F131" s="23">
        <f>F130*F129</f>
        <v>1090.08475</v>
      </c>
      <c r="G131" s="80">
        <f>G129*G130</f>
        <v>6070.1608000000015</v>
      </c>
      <c r="H131" s="13">
        <f>H129*H130</f>
        <v>770.40800000000002</v>
      </c>
    </row>
    <row r="132" spans="2:8" x14ac:dyDescent="0.3">
      <c r="B132" s="173" t="s">
        <v>11</v>
      </c>
      <c r="C132" s="174"/>
      <c r="D132" s="174"/>
      <c r="E132" s="174"/>
      <c r="F132" s="246">
        <f>F131+G131+H131</f>
        <v>7930.6535500000018</v>
      </c>
      <c r="G132" s="255"/>
      <c r="H132" s="247"/>
    </row>
    <row r="133" spans="2:8" ht="15" thickBot="1" x14ac:dyDescent="0.35">
      <c r="B133" s="178" t="s">
        <v>12</v>
      </c>
      <c r="C133" s="179"/>
      <c r="D133" s="179"/>
      <c r="E133" s="179"/>
      <c r="F133" s="244">
        <f>F132+H141</f>
        <v>7930.6535500000018</v>
      </c>
      <c r="G133" s="259"/>
      <c r="H133" s="245"/>
    </row>
    <row r="134" spans="2:8" ht="15" thickBot="1" x14ac:dyDescent="0.35">
      <c r="B134" s="178" t="s">
        <v>55</v>
      </c>
      <c r="C134" s="179"/>
      <c r="D134" s="179"/>
      <c r="E134" s="179"/>
      <c r="F134" s="260">
        <f>F133*1</f>
        <v>7930.6535500000018</v>
      </c>
      <c r="G134" s="261"/>
      <c r="H134" s="262"/>
    </row>
    <row r="136" spans="2:8" ht="15" thickBot="1" x14ac:dyDescent="0.35"/>
    <row r="137" spans="2:8" ht="15" thickBot="1" x14ac:dyDescent="0.35">
      <c r="B137" s="220" t="s">
        <v>60</v>
      </c>
      <c r="C137" s="221"/>
      <c r="D137" s="221"/>
      <c r="E137" s="221"/>
      <c r="F137" s="221"/>
      <c r="G137" s="222"/>
    </row>
    <row r="138" spans="2:8" ht="15" thickBot="1" x14ac:dyDescent="0.35">
      <c r="B138" s="190" t="s">
        <v>0</v>
      </c>
      <c r="C138" s="192" t="s">
        <v>1</v>
      </c>
      <c r="D138" s="194" t="s">
        <v>2</v>
      </c>
      <c r="E138" s="196" t="s">
        <v>3</v>
      </c>
      <c r="F138" s="239" t="s">
        <v>4</v>
      </c>
      <c r="G138" s="240"/>
    </row>
    <row r="139" spans="2:8" ht="15" thickBot="1" x14ac:dyDescent="0.35">
      <c r="B139" s="190"/>
      <c r="C139" s="192"/>
      <c r="D139" s="194"/>
      <c r="E139" s="196"/>
      <c r="F139" s="1" t="s">
        <v>5</v>
      </c>
      <c r="G139" s="1" t="s">
        <v>5</v>
      </c>
    </row>
    <row r="140" spans="2:8" ht="15" thickBot="1" x14ac:dyDescent="0.35">
      <c r="B140" s="190"/>
      <c r="C140" s="192"/>
      <c r="D140" s="194"/>
      <c r="E140" s="196"/>
      <c r="F140" s="2" t="s">
        <v>7</v>
      </c>
      <c r="G140" s="2" t="s">
        <v>63</v>
      </c>
    </row>
    <row r="141" spans="2:8" x14ac:dyDescent="0.3">
      <c r="B141" s="4">
        <v>1</v>
      </c>
      <c r="C141" s="5">
        <v>12</v>
      </c>
      <c r="D141" s="6">
        <v>1150</v>
      </c>
      <c r="E141" s="7">
        <v>60</v>
      </c>
      <c r="F141" s="46">
        <f>E141*D141*0.01</f>
        <v>690</v>
      </c>
      <c r="G141" s="76"/>
    </row>
    <row r="142" spans="2:8" x14ac:dyDescent="0.3">
      <c r="B142" s="10">
        <v>2</v>
      </c>
      <c r="C142" s="11">
        <v>12</v>
      </c>
      <c r="D142" s="12">
        <v>1200</v>
      </c>
      <c r="E142" s="13">
        <v>11</v>
      </c>
      <c r="F142" s="47">
        <f>IF(C142=12,D142*E142*0.01,"")</f>
        <v>132</v>
      </c>
      <c r="G142" s="77" t="str">
        <f>IF(C142=18,D142*E142*0.01,"")</f>
        <v/>
      </c>
    </row>
    <row r="143" spans="2:8" x14ac:dyDescent="0.3">
      <c r="B143" s="10">
        <v>3</v>
      </c>
      <c r="C143" s="11">
        <v>12</v>
      </c>
      <c r="D143" s="12">
        <v>1100</v>
      </c>
      <c r="E143" s="13">
        <v>11</v>
      </c>
      <c r="F143" s="47">
        <f t="shared" ref="F143:F170" si="6">IF(C143=12,D143*E143*0.01,"")</f>
        <v>121</v>
      </c>
      <c r="G143" s="77" t="str">
        <f t="shared" ref="G143:G170" si="7">IF(C143=18,D143*E143*0.01,"")</f>
        <v/>
      </c>
    </row>
    <row r="144" spans="2:8" x14ac:dyDescent="0.3">
      <c r="B144" s="10">
        <v>4</v>
      </c>
      <c r="C144" s="11">
        <v>12</v>
      </c>
      <c r="D144" s="12">
        <v>574</v>
      </c>
      <c r="E144" s="13">
        <v>8</v>
      </c>
      <c r="F144" s="47">
        <f t="shared" si="6"/>
        <v>45.92</v>
      </c>
      <c r="G144" s="77" t="str">
        <f t="shared" si="7"/>
        <v/>
      </c>
    </row>
    <row r="145" spans="2:7" x14ac:dyDescent="0.3">
      <c r="B145" s="10">
        <v>5</v>
      </c>
      <c r="C145" s="11">
        <v>12</v>
      </c>
      <c r="D145" s="12">
        <v>674</v>
      </c>
      <c r="E145" s="13">
        <v>8</v>
      </c>
      <c r="F145" s="47">
        <f t="shared" si="6"/>
        <v>53.92</v>
      </c>
      <c r="G145" s="77" t="str">
        <f t="shared" si="7"/>
        <v/>
      </c>
    </row>
    <row r="146" spans="2:7" x14ac:dyDescent="0.3">
      <c r="B146" s="10">
        <v>6</v>
      </c>
      <c r="C146" s="11">
        <v>12</v>
      </c>
      <c r="D146" s="12">
        <v>688</v>
      </c>
      <c r="E146" s="13">
        <v>18</v>
      </c>
      <c r="F146" s="47">
        <f t="shared" si="6"/>
        <v>123.84</v>
      </c>
      <c r="G146" s="77" t="str">
        <f t="shared" si="7"/>
        <v/>
      </c>
    </row>
    <row r="147" spans="2:7" x14ac:dyDescent="0.3">
      <c r="B147" s="10">
        <v>7</v>
      </c>
      <c r="C147" s="11">
        <v>12</v>
      </c>
      <c r="D147" s="12">
        <v>788</v>
      </c>
      <c r="E147" s="13">
        <v>18</v>
      </c>
      <c r="F147" s="47">
        <f t="shared" si="6"/>
        <v>141.84</v>
      </c>
      <c r="G147" s="77" t="str">
        <f t="shared" si="7"/>
        <v/>
      </c>
    </row>
    <row r="148" spans="2:7" x14ac:dyDescent="0.3">
      <c r="B148" s="10">
        <v>8</v>
      </c>
      <c r="C148" s="11">
        <v>12</v>
      </c>
      <c r="D148" s="12">
        <v>692</v>
      </c>
      <c r="E148" s="13">
        <v>8</v>
      </c>
      <c r="F148" s="47">
        <f t="shared" si="6"/>
        <v>55.36</v>
      </c>
      <c r="G148" s="77" t="str">
        <f t="shared" si="7"/>
        <v/>
      </c>
    </row>
    <row r="149" spans="2:7" x14ac:dyDescent="0.3">
      <c r="B149" s="25">
        <v>9</v>
      </c>
      <c r="C149" s="26">
        <v>12</v>
      </c>
      <c r="D149" s="27">
        <v>592</v>
      </c>
      <c r="E149" s="28">
        <v>8</v>
      </c>
      <c r="F149" s="47">
        <f t="shared" si="6"/>
        <v>47.36</v>
      </c>
      <c r="G149" s="77" t="str">
        <f t="shared" si="7"/>
        <v/>
      </c>
    </row>
    <row r="150" spans="2:7" x14ac:dyDescent="0.3">
      <c r="B150" s="25">
        <v>10</v>
      </c>
      <c r="C150" s="26">
        <v>12</v>
      </c>
      <c r="D150" s="27">
        <v>785</v>
      </c>
      <c r="E150" s="28">
        <v>11</v>
      </c>
      <c r="F150" s="47">
        <f t="shared" si="6"/>
        <v>86.350000000000009</v>
      </c>
      <c r="G150" s="77" t="str">
        <f t="shared" si="7"/>
        <v/>
      </c>
    </row>
    <row r="151" spans="2:7" x14ac:dyDescent="0.3">
      <c r="B151" s="25">
        <v>11</v>
      </c>
      <c r="C151" s="26">
        <v>12</v>
      </c>
      <c r="D151" s="27">
        <v>885</v>
      </c>
      <c r="E151" s="28">
        <v>11</v>
      </c>
      <c r="F151" s="47">
        <f t="shared" si="6"/>
        <v>97.350000000000009</v>
      </c>
      <c r="G151" s="77" t="str">
        <f t="shared" si="7"/>
        <v/>
      </c>
    </row>
    <row r="152" spans="2:7" x14ac:dyDescent="0.3">
      <c r="B152" s="25">
        <v>12</v>
      </c>
      <c r="C152" s="26">
        <v>12</v>
      </c>
      <c r="D152" s="27">
        <v>705</v>
      </c>
      <c r="E152" s="28">
        <v>16</v>
      </c>
      <c r="F152" s="47">
        <f t="shared" si="6"/>
        <v>112.8</v>
      </c>
      <c r="G152" s="77" t="str">
        <f t="shared" si="7"/>
        <v/>
      </c>
    </row>
    <row r="153" spans="2:7" x14ac:dyDescent="0.3">
      <c r="B153" s="25">
        <v>13</v>
      </c>
      <c r="C153" s="26">
        <v>12</v>
      </c>
      <c r="D153" s="27">
        <v>1043</v>
      </c>
      <c r="E153" s="28">
        <v>18</v>
      </c>
      <c r="F153" s="47">
        <f t="shared" si="6"/>
        <v>187.74</v>
      </c>
      <c r="G153" s="77" t="str">
        <f t="shared" si="7"/>
        <v/>
      </c>
    </row>
    <row r="154" spans="2:7" x14ac:dyDescent="0.3">
      <c r="B154" s="10">
        <v>14</v>
      </c>
      <c r="C154" s="11">
        <v>12</v>
      </c>
      <c r="D154" s="12">
        <v>943</v>
      </c>
      <c r="E154" s="13">
        <v>18</v>
      </c>
      <c r="F154" s="47">
        <f t="shared" si="6"/>
        <v>169.74</v>
      </c>
      <c r="G154" s="77" t="str">
        <f t="shared" si="7"/>
        <v/>
      </c>
    </row>
    <row r="155" spans="2:7" x14ac:dyDescent="0.3">
      <c r="B155" s="10">
        <v>15</v>
      </c>
      <c r="C155" s="11">
        <v>12</v>
      </c>
      <c r="D155" s="12">
        <v>1100</v>
      </c>
      <c r="E155" s="13">
        <v>32</v>
      </c>
      <c r="F155" s="47">
        <f t="shared" si="6"/>
        <v>352</v>
      </c>
      <c r="G155" s="77" t="str">
        <f t="shared" si="7"/>
        <v/>
      </c>
    </row>
    <row r="156" spans="2:7" x14ac:dyDescent="0.3">
      <c r="B156" s="10">
        <v>16</v>
      </c>
      <c r="C156" s="11">
        <v>12</v>
      </c>
      <c r="D156" s="12">
        <v>1200</v>
      </c>
      <c r="E156" s="13">
        <v>32</v>
      </c>
      <c r="F156" s="47">
        <f t="shared" si="6"/>
        <v>384</v>
      </c>
      <c r="G156" s="77" t="str">
        <f t="shared" si="7"/>
        <v/>
      </c>
    </row>
    <row r="157" spans="2:7" x14ac:dyDescent="0.3">
      <c r="B157" s="10">
        <v>17</v>
      </c>
      <c r="C157" s="11">
        <v>12</v>
      </c>
      <c r="D157" s="12">
        <v>700</v>
      </c>
      <c r="E157" s="13">
        <v>7</v>
      </c>
      <c r="F157" s="47">
        <f t="shared" si="6"/>
        <v>49</v>
      </c>
      <c r="G157" s="77" t="str">
        <f t="shared" si="7"/>
        <v/>
      </c>
    </row>
    <row r="158" spans="2:7" x14ac:dyDescent="0.3">
      <c r="B158" s="10">
        <v>18</v>
      </c>
      <c r="C158" s="11">
        <v>12</v>
      </c>
      <c r="D158" s="12">
        <v>628</v>
      </c>
      <c r="E158" s="13">
        <v>10</v>
      </c>
      <c r="F158" s="47">
        <f t="shared" si="6"/>
        <v>62.800000000000004</v>
      </c>
      <c r="G158" s="77" t="str">
        <f t="shared" si="7"/>
        <v/>
      </c>
    </row>
    <row r="159" spans="2:7" x14ac:dyDescent="0.3">
      <c r="B159" s="10">
        <v>19</v>
      </c>
      <c r="C159" s="11">
        <v>12</v>
      </c>
      <c r="D159" s="12">
        <v>728</v>
      </c>
      <c r="E159" s="13">
        <v>10</v>
      </c>
      <c r="F159" s="47">
        <f t="shared" si="6"/>
        <v>72.8</v>
      </c>
      <c r="G159" s="77" t="str">
        <f t="shared" si="7"/>
        <v/>
      </c>
    </row>
    <row r="160" spans="2:7" x14ac:dyDescent="0.3">
      <c r="B160" s="10">
        <v>20</v>
      </c>
      <c r="C160" s="11">
        <v>12</v>
      </c>
      <c r="D160" s="12">
        <v>642</v>
      </c>
      <c r="E160" s="13">
        <v>32</v>
      </c>
      <c r="F160" s="47">
        <f t="shared" si="6"/>
        <v>205.44</v>
      </c>
      <c r="G160" s="77" t="str">
        <f t="shared" si="7"/>
        <v/>
      </c>
    </row>
    <row r="161" spans="2:7" x14ac:dyDescent="0.3">
      <c r="B161" s="10">
        <v>21</v>
      </c>
      <c r="C161" s="11">
        <v>12</v>
      </c>
      <c r="D161" s="12">
        <v>642</v>
      </c>
      <c r="E161" s="13">
        <v>32</v>
      </c>
      <c r="F161" s="47">
        <f t="shared" si="6"/>
        <v>205.44</v>
      </c>
      <c r="G161" s="77" t="str">
        <f t="shared" si="7"/>
        <v/>
      </c>
    </row>
    <row r="162" spans="2:7" x14ac:dyDescent="0.3">
      <c r="B162" s="10">
        <v>22</v>
      </c>
      <c r="C162" s="11">
        <v>12</v>
      </c>
      <c r="D162" s="12">
        <v>700</v>
      </c>
      <c r="E162" s="13">
        <v>42</v>
      </c>
      <c r="F162" s="47">
        <f t="shared" si="6"/>
        <v>294</v>
      </c>
      <c r="G162" s="77" t="str">
        <f t="shared" si="7"/>
        <v/>
      </c>
    </row>
    <row r="163" spans="2:7" x14ac:dyDescent="0.3">
      <c r="B163" s="10">
        <v>23</v>
      </c>
      <c r="C163" s="11">
        <v>12</v>
      </c>
      <c r="D163" s="12">
        <v>600</v>
      </c>
      <c r="E163" s="13">
        <v>42</v>
      </c>
      <c r="F163" s="47">
        <f t="shared" si="6"/>
        <v>252</v>
      </c>
      <c r="G163" s="77" t="str">
        <f t="shared" si="7"/>
        <v/>
      </c>
    </row>
    <row r="164" spans="2:7" x14ac:dyDescent="0.3">
      <c r="B164" s="10">
        <v>24</v>
      </c>
      <c r="C164" s="11">
        <v>12</v>
      </c>
      <c r="D164" s="12">
        <v>984</v>
      </c>
      <c r="E164" s="13">
        <v>12</v>
      </c>
      <c r="F164" s="47">
        <f t="shared" si="6"/>
        <v>118.08</v>
      </c>
      <c r="G164" s="77" t="str">
        <f t="shared" si="7"/>
        <v/>
      </c>
    </row>
    <row r="165" spans="2:7" x14ac:dyDescent="0.3">
      <c r="B165" s="10">
        <v>25</v>
      </c>
      <c r="C165" s="11">
        <v>12</v>
      </c>
      <c r="D165" s="12">
        <v>196</v>
      </c>
      <c r="E165" s="13">
        <v>12</v>
      </c>
      <c r="F165" s="47">
        <f t="shared" si="6"/>
        <v>23.52</v>
      </c>
      <c r="G165" s="77" t="str">
        <f t="shared" si="7"/>
        <v/>
      </c>
    </row>
    <row r="166" spans="2:7" x14ac:dyDescent="0.3">
      <c r="B166" s="10">
        <v>26</v>
      </c>
      <c r="C166" s="11">
        <v>18</v>
      </c>
      <c r="D166" s="12">
        <v>457</v>
      </c>
      <c r="E166" s="13">
        <v>61</v>
      </c>
      <c r="F166" s="47" t="str">
        <f t="shared" si="6"/>
        <v/>
      </c>
      <c r="G166" s="77">
        <f t="shared" si="7"/>
        <v>278.77</v>
      </c>
    </row>
    <row r="167" spans="2:7" x14ac:dyDescent="0.3">
      <c r="B167" s="10">
        <v>27</v>
      </c>
      <c r="C167" s="11">
        <v>12</v>
      </c>
      <c r="D167" s="12">
        <v>504</v>
      </c>
      <c r="E167" s="13">
        <v>131</v>
      </c>
      <c r="F167" s="47">
        <f t="shared" si="6"/>
        <v>660.24</v>
      </c>
      <c r="G167" s="77" t="str">
        <f t="shared" si="7"/>
        <v/>
      </c>
    </row>
    <row r="168" spans="2:7" x14ac:dyDescent="0.3">
      <c r="B168" s="10">
        <v>28</v>
      </c>
      <c r="C168" s="11">
        <v>12</v>
      </c>
      <c r="D168" s="12">
        <v>530</v>
      </c>
      <c r="E168" s="13">
        <v>65</v>
      </c>
      <c r="F168" s="47">
        <f t="shared" si="6"/>
        <v>344.5</v>
      </c>
      <c r="G168" s="77" t="str">
        <f t="shared" si="7"/>
        <v/>
      </c>
    </row>
    <row r="169" spans="2:7" x14ac:dyDescent="0.3">
      <c r="B169" s="10">
        <v>29</v>
      </c>
      <c r="C169" s="11">
        <v>18</v>
      </c>
      <c r="D169" s="12">
        <v>530</v>
      </c>
      <c r="E169" s="13">
        <v>61</v>
      </c>
      <c r="F169" s="47" t="str">
        <f t="shared" si="6"/>
        <v/>
      </c>
      <c r="G169" s="77">
        <f t="shared" si="7"/>
        <v>323.3</v>
      </c>
    </row>
    <row r="170" spans="2:7" ht="15" thickBot="1" x14ac:dyDescent="0.35">
      <c r="B170" s="10">
        <v>30</v>
      </c>
      <c r="C170" s="11">
        <v>12</v>
      </c>
      <c r="D170" s="12">
        <v>530</v>
      </c>
      <c r="E170" s="13">
        <v>67</v>
      </c>
      <c r="F170" s="47">
        <f t="shared" si="6"/>
        <v>355.1</v>
      </c>
      <c r="G170" s="77" t="str">
        <f t="shared" si="7"/>
        <v/>
      </c>
    </row>
    <row r="171" spans="2:7" x14ac:dyDescent="0.3">
      <c r="B171" s="217" t="s">
        <v>8</v>
      </c>
      <c r="C171" s="218"/>
      <c r="D171" s="218"/>
      <c r="E171" s="219"/>
      <c r="F171" s="38">
        <f>SUM(F141:F170)</f>
        <v>5444.14</v>
      </c>
      <c r="G171" s="76">
        <f>SUM(G141:G170)</f>
        <v>602.06999999999994</v>
      </c>
    </row>
    <row r="172" spans="2:7" x14ac:dyDescent="0.3">
      <c r="B172" s="173" t="s">
        <v>9</v>
      </c>
      <c r="C172" s="174"/>
      <c r="D172" s="174"/>
      <c r="E172" s="203"/>
      <c r="F172" s="11">
        <v>0.88800000000000001</v>
      </c>
      <c r="G172" s="77">
        <v>2</v>
      </c>
    </row>
    <row r="173" spans="2:7" x14ac:dyDescent="0.3">
      <c r="B173" s="173" t="s">
        <v>10</v>
      </c>
      <c r="C173" s="174"/>
      <c r="D173" s="174"/>
      <c r="E173" s="203"/>
      <c r="F173" s="23">
        <f>F172*F171</f>
        <v>4834.3963200000007</v>
      </c>
      <c r="G173" s="77">
        <f>G171*G172</f>
        <v>1204.1399999999999</v>
      </c>
    </row>
    <row r="174" spans="2:7" x14ac:dyDescent="0.3">
      <c r="B174" s="173" t="s">
        <v>11</v>
      </c>
      <c r="C174" s="174"/>
      <c r="D174" s="174"/>
      <c r="E174" s="203"/>
      <c r="F174" s="246">
        <f>F173+G173</f>
        <v>6038.5363200000011</v>
      </c>
      <c r="G174" s="247"/>
    </row>
    <row r="175" spans="2:7" ht="15" thickBot="1" x14ac:dyDescent="0.35">
      <c r="B175" s="178" t="s">
        <v>12</v>
      </c>
      <c r="C175" s="179"/>
      <c r="D175" s="179"/>
      <c r="E175" s="204"/>
      <c r="F175" s="244">
        <f>F174</f>
        <v>6038.5363200000011</v>
      </c>
      <c r="G175" s="245"/>
    </row>
    <row r="176" spans="2:7" ht="15" thickBot="1" x14ac:dyDescent="0.35">
      <c r="B176" s="178" t="s">
        <v>55</v>
      </c>
      <c r="C176" s="179"/>
      <c r="D176" s="179"/>
      <c r="E176" s="204"/>
      <c r="F176" s="244">
        <f>F175*1</f>
        <v>6038.5363200000011</v>
      </c>
      <c r="G176" s="245"/>
    </row>
    <row r="179" spans="2:9" ht="15" thickBot="1" x14ac:dyDescent="0.35"/>
    <row r="180" spans="2:9" ht="15" thickBot="1" x14ac:dyDescent="0.35">
      <c r="B180" s="220" t="s">
        <v>61</v>
      </c>
      <c r="C180" s="221"/>
      <c r="D180" s="221"/>
      <c r="E180" s="221"/>
      <c r="F180" s="221"/>
      <c r="G180" s="221"/>
      <c r="H180" s="221"/>
      <c r="I180" s="222"/>
    </row>
    <row r="181" spans="2:9" ht="15" customHeight="1" thickBot="1" x14ac:dyDescent="0.35">
      <c r="B181" s="190" t="s">
        <v>0</v>
      </c>
      <c r="C181" s="192" t="s">
        <v>1</v>
      </c>
      <c r="D181" s="194" t="s">
        <v>2</v>
      </c>
      <c r="E181" s="196" t="s">
        <v>3</v>
      </c>
      <c r="F181" s="239" t="s">
        <v>4</v>
      </c>
      <c r="G181" s="251"/>
      <c r="H181" s="251"/>
      <c r="I181" s="240"/>
    </row>
    <row r="182" spans="2:9" ht="15" thickBot="1" x14ac:dyDescent="0.35">
      <c r="B182" s="190"/>
      <c r="C182" s="192"/>
      <c r="D182" s="194"/>
      <c r="E182" s="196"/>
      <c r="F182" s="1" t="s">
        <v>5</v>
      </c>
      <c r="G182" s="1" t="s">
        <v>5</v>
      </c>
      <c r="H182" s="1" t="s">
        <v>5</v>
      </c>
      <c r="I182" s="1" t="s">
        <v>5</v>
      </c>
    </row>
    <row r="183" spans="2:9" ht="15" thickBot="1" x14ac:dyDescent="0.35">
      <c r="B183" s="190"/>
      <c r="C183" s="192"/>
      <c r="D183" s="194"/>
      <c r="E183" s="196"/>
      <c r="F183" s="2" t="s">
        <v>6</v>
      </c>
      <c r="G183" s="2" t="s">
        <v>7</v>
      </c>
      <c r="H183" s="2" t="s">
        <v>64</v>
      </c>
      <c r="I183" s="2" t="s">
        <v>65</v>
      </c>
    </row>
    <row r="184" spans="2:9" x14ac:dyDescent="0.3">
      <c r="B184" s="4">
        <v>1</v>
      </c>
      <c r="C184" s="5">
        <v>12</v>
      </c>
      <c r="D184" s="6">
        <v>1144</v>
      </c>
      <c r="E184" s="31">
        <v>45</v>
      </c>
      <c r="F184" s="8" t="str">
        <f>IF(C184=10,D184*E184*0.01,"")</f>
        <v/>
      </c>
      <c r="G184" s="82">
        <f>IF(C184=12,D184*E184*0.01,"")</f>
        <v>514.79999999999995</v>
      </c>
      <c r="H184" s="6" t="str">
        <f>IF(C184=20,D184*E184*0.01,"")</f>
        <v/>
      </c>
      <c r="I184" s="7" t="str">
        <f>IF(C184=25,D184*E184*0.01,"")</f>
        <v/>
      </c>
    </row>
    <row r="185" spans="2:9" x14ac:dyDescent="0.3">
      <c r="B185" s="10">
        <v>2</v>
      </c>
      <c r="C185" s="11">
        <v>12</v>
      </c>
      <c r="D185" s="12">
        <v>1044</v>
      </c>
      <c r="E185" s="32">
        <v>45</v>
      </c>
      <c r="F185" s="14" t="str">
        <f>IF(C185=10,D185*E185*0.01,"")</f>
        <v/>
      </c>
      <c r="G185" s="80">
        <f t="shared" ref="G185:G220" si="8">IF(C185=12,D185*E185*0.01,"")</f>
        <v>469.8</v>
      </c>
      <c r="H185" s="12" t="str">
        <f t="shared" ref="H185:H220" si="9">IF(C185=20,D185*E185*0.01,"")</f>
        <v/>
      </c>
      <c r="I185" s="13" t="str">
        <f t="shared" ref="I185:I220" si="10">IF(C185=25,D185*E185*0.01,"")</f>
        <v/>
      </c>
    </row>
    <row r="186" spans="2:9" x14ac:dyDescent="0.3">
      <c r="B186" s="10">
        <v>3</v>
      </c>
      <c r="C186" s="11">
        <v>12</v>
      </c>
      <c r="D186" s="12">
        <v>789</v>
      </c>
      <c r="E186" s="32">
        <v>12</v>
      </c>
      <c r="F186" s="14" t="str">
        <f t="shared" ref="F186:F220" si="11">IF(C186=10,D186*E186*0.01,"")</f>
        <v/>
      </c>
      <c r="G186" s="80">
        <f t="shared" si="8"/>
        <v>94.68</v>
      </c>
      <c r="H186" s="12" t="str">
        <f t="shared" si="9"/>
        <v/>
      </c>
      <c r="I186" s="13" t="str">
        <f t="shared" si="10"/>
        <v/>
      </c>
    </row>
    <row r="187" spans="2:9" x14ac:dyDescent="0.3">
      <c r="B187" s="10">
        <v>4</v>
      </c>
      <c r="C187" s="11">
        <v>12</v>
      </c>
      <c r="D187" s="12">
        <v>597</v>
      </c>
      <c r="E187" s="32">
        <v>42</v>
      </c>
      <c r="F187" s="14" t="str">
        <f t="shared" si="11"/>
        <v/>
      </c>
      <c r="G187" s="80">
        <f t="shared" si="8"/>
        <v>250.74</v>
      </c>
      <c r="H187" s="12" t="str">
        <f t="shared" si="9"/>
        <v/>
      </c>
      <c r="I187" s="13" t="str">
        <f t="shared" si="10"/>
        <v/>
      </c>
    </row>
    <row r="188" spans="2:9" x14ac:dyDescent="0.3">
      <c r="B188" s="10">
        <v>5</v>
      </c>
      <c r="C188" s="11">
        <v>12</v>
      </c>
      <c r="D188" s="12">
        <v>597</v>
      </c>
      <c r="E188" s="32">
        <v>42</v>
      </c>
      <c r="F188" s="14" t="str">
        <f t="shared" si="11"/>
        <v/>
      </c>
      <c r="G188" s="80">
        <f t="shared" si="8"/>
        <v>250.74</v>
      </c>
      <c r="H188" s="12" t="str">
        <f t="shared" si="9"/>
        <v/>
      </c>
      <c r="I188" s="13" t="str">
        <f t="shared" si="10"/>
        <v/>
      </c>
    </row>
    <row r="189" spans="2:9" x14ac:dyDescent="0.3">
      <c r="B189" s="10">
        <v>6</v>
      </c>
      <c r="C189" s="11">
        <v>12</v>
      </c>
      <c r="D189" s="12">
        <v>604</v>
      </c>
      <c r="E189" s="32">
        <v>6</v>
      </c>
      <c r="F189" s="14" t="str">
        <f t="shared" si="11"/>
        <v/>
      </c>
      <c r="G189" s="80">
        <f t="shared" si="8"/>
        <v>36.24</v>
      </c>
      <c r="H189" s="12" t="str">
        <f t="shared" si="9"/>
        <v/>
      </c>
      <c r="I189" s="13" t="str">
        <f t="shared" si="10"/>
        <v/>
      </c>
    </row>
    <row r="190" spans="2:9" x14ac:dyDescent="0.3">
      <c r="B190" s="10">
        <v>7</v>
      </c>
      <c r="C190" s="11">
        <v>12</v>
      </c>
      <c r="D190" s="12">
        <v>504</v>
      </c>
      <c r="E190" s="32">
        <v>6</v>
      </c>
      <c r="F190" s="14" t="str">
        <f t="shared" si="11"/>
        <v/>
      </c>
      <c r="G190" s="80">
        <f t="shared" si="8"/>
        <v>30.240000000000002</v>
      </c>
      <c r="H190" s="12" t="str">
        <f t="shared" si="9"/>
        <v/>
      </c>
      <c r="I190" s="13" t="str">
        <f t="shared" si="10"/>
        <v/>
      </c>
    </row>
    <row r="191" spans="2:9" x14ac:dyDescent="0.3">
      <c r="B191" s="10">
        <v>8</v>
      </c>
      <c r="C191" s="11">
        <v>12</v>
      </c>
      <c r="D191" s="12">
        <v>367</v>
      </c>
      <c r="E191" s="32">
        <v>4</v>
      </c>
      <c r="F191" s="14" t="str">
        <f t="shared" si="11"/>
        <v/>
      </c>
      <c r="G191" s="80">
        <f t="shared" si="8"/>
        <v>14.68</v>
      </c>
      <c r="H191" s="12" t="str">
        <f t="shared" si="9"/>
        <v/>
      </c>
      <c r="I191" s="13" t="str">
        <f t="shared" si="10"/>
        <v/>
      </c>
    </row>
    <row r="192" spans="2:9" x14ac:dyDescent="0.3">
      <c r="B192" s="25">
        <v>9</v>
      </c>
      <c r="C192" s="26">
        <v>12</v>
      </c>
      <c r="D192" s="27">
        <v>467</v>
      </c>
      <c r="E192" s="33">
        <v>4</v>
      </c>
      <c r="F192" s="14" t="str">
        <f t="shared" si="11"/>
        <v/>
      </c>
      <c r="G192" s="80">
        <f t="shared" si="8"/>
        <v>18.68</v>
      </c>
      <c r="H192" s="12" t="str">
        <f t="shared" si="9"/>
        <v/>
      </c>
      <c r="I192" s="13" t="str">
        <f t="shared" si="10"/>
        <v/>
      </c>
    </row>
    <row r="193" spans="2:9" x14ac:dyDescent="0.3">
      <c r="B193" s="25">
        <v>10</v>
      </c>
      <c r="C193" s="26">
        <v>12</v>
      </c>
      <c r="D193" s="27">
        <v>780</v>
      </c>
      <c r="E193" s="33">
        <v>7</v>
      </c>
      <c r="F193" s="14" t="str">
        <f t="shared" si="11"/>
        <v/>
      </c>
      <c r="G193" s="80">
        <f t="shared" si="8"/>
        <v>54.6</v>
      </c>
      <c r="H193" s="12" t="str">
        <f t="shared" si="9"/>
        <v/>
      </c>
      <c r="I193" s="13" t="str">
        <f t="shared" si="10"/>
        <v/>
      </c>
    </row>
    <row r="194" spans="2:9" x14ac:dyDescent="0.3">
      <c r="B194" s="25">
        <v>11</v>
      </c>
      <c r="C194" s="26">
        <v>12</v>
      </c>
      <c r="D194" s="27">
        <v>895</v>
      </c>
      <c r="E194" s="33">
        <v>47</v>
      </c>
      <c r="F194" s="14" t="str">
        <f t="shared" si="11"/>
        <v/>
      </c>
      <c r="G194" s="80">
        <f t="shared" si="8"/>
        <v>420.65000000000003</v>
      </c>
      <c r="H194" s="12" t="str">
        <f t="shared" si="9"/>
        <v/>
      </c>
      <c r="I194" s="13" t="str">
        <f t="shared" si="10"/>
        <v/>
      </c>
    </row>
    <row r="195" spans="2:9" x14ac:dyDescent="0.3">
      <c r="B195" s="25">
        <v>12</v>
      </c>
      <c r="C195" s="26">
        <v>12</v>
      </c>
      <c r="D195" s="27">
        <v>995</v>
      </c>
      <c r="E195" s="33">
        <v>47</v>
      </c>
      <c r="F195" s="14" t="str">
        <f t="shared" si="11"/>
        <v/>
      </c>
      <c r="G195" s="80">
        <f t="shared" si="8"/>
        <v>467.65000000000003</v>
      </c>
      <c r="H195" s="12" t="str">
        <f t="shared" si="9"/>
        <v/>
      </c>
      <c r="I195" s="13" t="str">
        <f t="shared" si="10"/>
        <v/>
      </c>
    </row>
    <row r="196" spans="2:9" x14ac:dyDescent="0.3">
      <c r="B196" s="25">
        <v>13</v>
      </c>
      <c r="C196" s="26">
        <v>12</v>
      </c>
      <c r="D196" s="27">
        <v>898</v>
      </c>
      <c r="E196" s="33">
        <v>69</v>
      </c>
      <c r="F196" s="14" t="str">
        <f t="shared" si="11"/>
        <v/>
      </c>
      <c r="G196" s="80">
        <f t="shared" si="8"/>
        <v>619.62</v>
      </c>
      <c r="H196" s="12" t="str">
        <f t="shared" si="9"/>
        <v/>
      </c>
      <c r="I196" s="13" t="str">
        <f t="shared" si="10"/>
        <v/>
      </c>
    </row>
    <row r="197" spans="2:9" x14ac:dyDescent="0.3">
      <c r="B197" s="10">
        <v>14</v>
      </c>
      <c r="C197" s="11">
        <v>12</v>
      </c>
      <c r="D197" s="12">
        <v>998</v>
      </c>
      <c r="E197" s="32">
        <v>69</v>
      </c>
      <c r="F197" s="14" t="str">
        <f t="shared" si="11"/>
        <v/>
      </c>
      <c r="G197" s="80">
        <f t="shared" si="8"/>
        <v>688.62</v>
      </c>
      <c r="H197" s="12" t="str">
        <f t="shared" si="9"/>
        <v/>
      </c>
      <c r="I197" s="13" t="str">
        <f t="shared" si="10"/>
        <v/>
      </c>
    </row>
    <row r="198" spans="2:9" x14ac:dyDescent="0.3">
      <c r="B198" s="10">
        <v>15</v>
      </c>
      <c r="C198" s="11">
        <v>12</v>
      </c>
      <c r="D198" s="12">
        <v>1145</v>
      </c>
      <c r="E198" s="32">
        <v>16</v>
      </c>
      <c r="F198" s="14" t="str">
        <f t="shared" si="11"/>
        <v/>
      </c>
      <c r="G198" s="80">
        <f t="shared" si="8"/>
        <v>183.20000000000002</v>
      </c>
      <c r="H198" s="12" t="str">
        <f t="shared" si="9"/>
        <v/>
      </c>
      <c r="I198" s="13" t="str">
        <f t="shared" si="10"/>
        <v/>
      </c>
    </row>
    <row r="199" spans="2:9" x14ac:dyDescent="0.3">
      <c r="B199" s="10">
        <v>16</v>
      </c>
      <c r="C199" s="11">
        <v>12</v>
      </c>
      <c r="D199" s="12">
        <v>1070</v>
      </c>
      <c r="E199" s="32">
        <v>20</v>
      </c>
      <c r="F199" s="14" t="str">
        <f t="shared" si="11"/>
        <v/>
      </c>
      <c r="G199" s="80">
        <f t="shared" si="8"/>
        <v>214</v>
      </c>
      <c r="H199" s="12" t="str">
        <f t="shared" si="9"/>
        <v/>
      </c>
      <c r="I199" s="13" t="str">
        <f t="shared" si="10"/>
        <v/>
      </c>
    </row>
    <row r="200" spans="2:9" x14ac:dyDescent="0.3">
      <c r="B200" s="10">
        <v>17</v>
      </c>
      <c r="C200" s="11">
        <v>12</v>
      </c>
      <c r="D200" s="12">
        <v>975</v>
      </c>
      <c r="E200" s="32">
        <v>20</v>
      </c>
      <c r="F200" s="14" t="str">
        <f t="shared" si="11"/>
        <v/>
      </c>
      <c r="G200" s="80">
        <f t="shared" si="8"/>
        <v>195</v>
      </c>
      <c r="H200" s="12" t="str">
        <f t="shared" si="9"/>
        <v/>
      </c>
      <c r="I200" s="13" t="str">
        <f t="shared" si="10"/>
        <v/>
      </c>
    </row>
    <row r="201" spans="2:9" x14ac:dyDescent="0.3">
      <c r="B201" s="10">
        <v>18</v>
      </c>
      <c r="C201" s="11">
        <v>12</v>
      </c>
      <c r="D201" s="12">
        <v>1157</v>
      </c>
      <c r="E201" s="32">
        <v>13</v>
      </c>
      <c r="F201" s="14" t="str">
        <f t="shared" si="11"/>
        <v/>
      </c>
      <c r="G201" s="80">
        <f t="shared" si="8"/>
        <v>150.41</v>
      </c>
      <c r="H201" s="12" t="str">
        <f t="shared" si="9"/>
        <v/>
      </c>
      <c r="I201" s="13" t="str">
        <f t="shared" si="10"/>
        <v/>
      </c>
    </row>
    <row r="202" spans="2:9" x14ac:dyDescent="0.3">
      <c r="B202" s="10">
        <v>19</v>
      </c>
      <c r="C202" s="11">
        <v>12</v>
      </c>
      <c r="D202" s="12">
        <v>1057</v>
      </c>
      <c r="E202" s="32">
        <v>13</v>
      </c>
      <c r="F202" s="14" t="str">
        <f t="shared" si="11"/>
        <v/>
      </c>
      <c r="G202" s="80">
        <f t="shared" si="8"/>
        <v>137.41</v>
      </c>
      <c r="H202" s="12" t="str">
        <f t="shared" si="9"/>
        <v/>
      </c>
      <c r="I202" s="13" t="str">
        <f t="shared" si="10"/>
        <v/>
      </c>
    </row>
    <row r="203" spans="2:9" x14ac:dyDescent="0.3">
      <c r="B203" s="10">
        <v>20</v>
      </c>
      <c r="C203" s="11">
        <v>12</v>
      </c>
      <c r="D203" s="12">
        <v>640</v>
      </c>
      <c r="E203" s="32">
        <v>16</v>
      </c>
      <c r="F203" s="14" t="str">
        <f t="shared" si="11"/>
        <v/>
      </c>
      <c r="G203" s="80">
        <f t="shared" si="8"/>
        <v>102.4</v>
      </c>
      <c r="H203" s="12" t="str">
        <f t="shared" si="9"/>
        <v/>
      </c>
      <c r="I203" s="13" t="str">
        <f t="shared" si="10"/>
        <v/>
      </c>
    </row>
    <row r="204" spans="2:9" x14ac:dyDescent="0.3">
      <c r="B204" s="10">
        <v>21</v>
      </c>
      <c r="C204" s="11">
        <v>12</v>
      </c>
      <c r="D204" s="12">
        <v>793</v>
      </c>
      <c r="E204" s="32">
        <v>30</v>
      </c>
      <c r="F204" s="14" t="str">
        <f t="shared" si="11"/>
        <v/>
      </c>
      <c r="G204" s="80">
        <f t="shared" si="8"/>
        <v>237.9</v>
      </c>
      <c r="H204" s="12" t="str">
        <f t="shared" si="9"/>
        <v/>
      </c>
      <c r="I204" s="13" t="str">
        <f t="shared" si="10"/>
        <v/>
      </c>
    </row>
    <row r="205" spans="2:9" x14ac:dyDescent="0.3">
      <c r="B205" s="10">
        <v>22</v>
      </c>
      <c r="C205" s="11">
        <v>12</v>
      </c>
      <c r="D205" s="12">
        <v>893</v>
      </c>
      <c r="E205" s="32">
        <v>30</v>
      </c>
      <c r="F205" s="14" t="str">
        <f t="shared" si="11"/>
        <v/>
      </c>
      <c r="G205" s="80">
        <f t="shared" si="8"/>
        <v>267.89999999999998</v>
      </c>
      <c r="H205" s="12" t="str">
        <f t="shared" si="9"/>
        <v/>
      </c>
      <c r="I205" s="13" t="str">
        <f t="shared" si="10"/>
        <v/>
      </c>
    </row>
    <row r="206" spans="2:9" x14ac:dyDescent="0.3">
      <c r="B206" s="10">
        <v>23</v>
      </c>
      <c r="C206" s="11">
        <v>10</v>
      </c>
      <c r="D206" s="12">
        <v>328</v>
      </c>
      <c r="E206" s="32">
        <v>104</v>
      </c>
      <c r="F206" s="14">
        <f t="shared" si="11"/>
        <v>341.12</v>
      </c>
      <c r="G206" s="80" t="str">
        <f t="shared" si="8"/>
        <v/>
      </c>
      <c r="H206" s="12" t="str">
        <f t="shared" si="9"/>
        <v/>
      </c>
      <c r="I206" s="13" t="str">
        <f t="shared" si="10"/>
        <v/>
      </c>
    </row>
    <row r="207" spans="2:9" x14ac:dyDescent="0.3">
      <c r="B207" s="10">
        <v>24</v>
      </c>
      <c r="C207" s="11">
        <v>10</v>
      </c>
      <c r="D207" s="12">
        <v>328</v>
      </c>
      <c r="E207" s="32">
        <v>109</v>
      </c>
      <c r="F207" s="14">
        <f t="shared" si="11"/>
        <v>357.52</v>
      </c>
      <c r="G207" s="80" t="str">
        <f t="shared" si="8"/>
        <v/>
      </c>
      <c r="H207" s="12" t="str">
        <f t="shared" si="9"/>
        <v/>
      </c>
      <c r="I207" s="13" t="str">
        <f t="shared" si="10"/>
        <v/>
      </c>
    </row>
    <row r="208" spans="2:9" x14ac:dyDescent="0.3">
      <c r="B208" s="10">
        <v>25</v>
      </c>
      <c r="C208" s="11">
        <v>10</v>
      </c>
      <c r="D208" s="12">
        <v>328</v>
      </c>
      <c r="E208" s="32">
        <v>94</v>
      </c>
      <c r="F208" s="14">
        <f t="shared" si="11"/>
        <v>308.32</v>
      </c>
      <c r="G208" s="80" t="str">
        <f t="shared" si="8"/>
        <v/>
      </c>
      <c r="H208" s="12" t="str">
        <f t="shared" si="9"/>
        <v/>
      </c>
      <c r="I208" s="13" t="str">
        <f t="shared" si="10"/>
        <v/>
      </c>
    </row>
    <row r="209" spans="2:9" x14ac:dyDescent="0.3">
      <c r="B209" s="10">
        <v>26</v>
      </c>
      <c r="C209" s="11">
        <v>10</v>
      </c>
      <c r="D209" s="12">
        <v>145</v>
      </c>
      <c r="E209" s="32">
        <v>138</v>
      </c>
      <c r="F209" s="14">
        <f t="shared" si="11"/>
        <v>200.1</v>
      </c>
      <c r="G209" s="80" t="str">
        <f t="shared" si="8"/>
        <v/>
      </c>
      <c r="H209" s="12" t="str">
        <f t="shared" si="9"/>
        <v/>
      </c>
      <c r="I209" s="13" t="str">
        <f t="shared" si="10"/>
        <v/>
      </c>
    </row>
    <row r="210" spans="2:9" x14ac:dyDescent="0.3">
      <c r="B210" s="10">
        <v>27</v>
      </c>
      <c r="C210" s="11">
        <v>10</v>
      </c>
      <c r="D210" s="12">
        <v>328</v>
      </c>
      <c r="E210" s="32">
        <v>138</v>
      </c>
      <c r="F210" s="14">
        <f t="shared" si="11"/>
        <v>452.64</v>
      </c>
      <c r="G210" s="80" t="str">
        <f t="shared" si="8"/>
        <v/>
      </c>
      <c r="H210" s="12" t="str">
        <f t="shared" si="9"/>
        <v/>
      </c>
      <c r="I210" s="13" t="str">
        <f t="shared" si="10"/>
        <v/>
      </c>
    </row>
    <row r="211" spans="2:9" x14ac:dyDescent="0.3">
      <c r="B211" s="10">
        <v>28</v>
      </c>
      <c r="C211" s="11">
        <v>10</v>
      </c>
      <c r="D211" s="12">
        <v>328</v>
      </c>
      <c r="E211" s="32">
        <v>65</v>
      </c>
      <c r="F211" s="14">
        <f t="shared" si="11"/>
        <v>213.20000000000002</v>
      </c>
      <c r="G211" s="80" t="str">
        <f t="shared" si="8"/>
        <v/>
      </c>
      <c r="H211" s="12" t="str">
        <f t="shared" si="9"/>
        <v/>
      </c>
      <c r="I211" s="13" t="str">
        <f t="shared" si="10"/>
        <v/>
      </c>
    </row>
    <row r="212" spans="2:9" x14ac:dyDescent="0.3">
      <c r="B212" s="10">
        <v>29</v>
      </c>
      <c r="C212" s="11">
        <v>20</v>
      </c>
      <c r="D212" s="12">
        <v>247</v>
      </c>
      <c r="E212" s="32">
        <v>20</v>
      </c>
      <c r="F212" s="14" t="str">
        <f t="shared" si="11"/>
        <v/>
      </c>
      <c r="G212" s="80" t="str">
        <f t="shared" si="8"/>
        <v/>
      </c>
      <c r="H212" s="34">
        <f t="shared" si="9"/>
        <v>49.4</v>
      </c>
      <c r="I212" s="13" t="str">
        <f t="shared" si="10"/>
        <v/>
      </c>
    </row>
    <row r="213" spans="2:9" x14ac:dyDescent="0.3">
      <c r="B213" s="10">
        <v>30</v>
      </c>
      <c r="C213" s="11">
        <v>20</v>
      </c>
      <c r="D213" s="12">
        <v>388</v>
      </c>
      <c r="E213" s="32">
        <v>40</v>
      </c>
      <c r="F213" s="14" t="str">
        <f t="shared" si="11"/>
        <v/>
      </c>
      <c r="G213" s="80" t="str">
        <f t="shared" si="8"/>
        <v/>
      </c>
      <c r="H213" s="34">
        <f t="shared" si="9"/>
        <v>155.20000000000002</v>
      </c>
      <c r="I213" s="13" t="str">
        <f t="shared" si="10"/>
        <v/>
      </c>
    </row>
    <row r="214" spans="2:9" x14ac:dyDescent="0.3">
      <c r="B214" s="25" t="s">
        <v>130</v>
      </c>
      <c r="C214" s="26">
        <v>20</v>
      </c>
      <c r="D214" s="27">
        <v>388</v>
      </c>
      <c r="E214" s="33">
        <v>72</v>
      </c>
      <c r="F214" s="14" t="str">
        <f t="shared" si="11"/>
        <v/>
      </c>
      <c r="G214" s="80" t="str">
        <f t="shared" si="8"/>
        <v/>
      </c>
      <c r="H214" s="34">
        <f t="shared" si="9"/>
        <v>279.36</v>
      </c>
      <c r="I214" s="110" t="str">
        <f t="shared" si="10"/>
        <v/>
      </c>
    </row>
    <row r="215" spans="2:9" x14ac:dyDescent="0.3">
      <c r="B215" s="25">
        <v>31</v>
      </c>
      <c r="C215" s="26">
        <v>25</v>
      </c>
      <c r="D215" s="27">
        <v>546</v>
      </c>
      <c r="E215" s="33">
        <v>84</v>
      </c>
      <c r="F215" s="14" t="str">
        <f t="shared" si="11"/>
        <v/>
      </c>
      <c r="G215" s="80" t="str">
        <f t="shared" si="8"/>
        <v/>
      </c>
      <c r="H215" s="34" t="str">
        <f t="shared" si="9"/>
        <v/>
      </c>
      <c r="I215" s="15">
        <f t="shared" si="10"/>
        <v>458.64</v>
      </c>
    </row>
    <row r="216" spans="2:9" x14ac:dyDescent="0.3">
      <c r="B216" s="25">
        <v>32</v>
      </c>
      <c r="C216" s="26">
        <v>25</v>
      </c>
      <c r="D216" s="27">
        <v>546</v>
      </c>
      <c r="E216" s="33">
        <v>40</v>
      </c>
      <c r="F216" s="14" t="str">
        <f t="shared" si="11"/>
        <v/>
      </c>
      <c r="G216" s="80" t="str">
        <f t="shared" si="8"/>
        <v/>
      </c>
      <c r="H216" s="34" t="str">
        <f t="shared" si="9"/>
        <v/>
      </c>
      <c r="I216" s="15">
        <f t="shared" si="10"/>
        <v>218.4</v>
      </c>
    </row>
    <row r="217" spans="2:9" x14ac:dyDescent="0.3">
      <c r="B217" s="25" t="s">
        <v>131</v>
      </c>
      <c r="C217" s="26">
        <v>25</v>
      </c>
      <c r="D217" s="27">
        <v>546</v>
      </c>
      <c r="E217" s="33">
        <v>48</v>
      </c>
      <c r="F217" s="14" t="str">
        <f t="shared" si="11"/>
        <v/>
      </c>
      <c r="G217" s="80" t="str">
        <f t="shared" si="8"/>
        <v/>
      </c>
      <c r="H217" s="34" t="str">
        <f t="shared" si="9"/>
        <v/>
      </c>
      <c r="I217" s="15">
        <f t="shared" si="10"/>
        <v>262.08</v>
      </c>
    </row>
    <row r="218" spans="2:9" x14ac:dyDescent="0.3">
      <c r="B218" s="25">
        <v>33</v>
      </c>
      <c r="C218" s="26">
        <v>25</v>
      </c>
      <c r="D218" s="27">
        <v>586</v>
      </c>
      <c r="E218" s="33">
        <v>20</v>
      </c>
      <c r="F218" s="14" t="str">
        <f t="shared" si="11"/>
        <v/>
      </c>
      <c r="G218" s="80" t="str">
        <f t="shared" si="8"/>
        <v/>
      </c>
      <c r="H218" s="34" t="str">
        <f t="shared" si="9"/>
        <v/>
      </c>
      <c r="I218" s="15">
        <f t="shared" si="10"/>
        <v>117.2</v>
      </c>
    </row>
    <row r="219" spans="2:9" x14ac:dyDescent="0.3">
      <c r="B219" s="25">
        <v>34</v>
      </c>
      <c r="C219" s="26">
        <v>20</v>
      </c>
      <c r="D219" s="27">
        <v>306</v>
      </c>
      <c r="E219" s="33">
        <v>40</v>
      </c>
      <c r="F219" s="14" t="str">
        <f t="shared" si="11"/>
        <v/>
      </c>
      <c r="G219" s="80" t="str">
        <f t="shared" si="8"/>
        <v/>
      </c>
      <c r="H219" s="34">
        <f t="shared" si="9"/>
        <v>122.4</v>
      </c>
      <c r="I219" s="13" t="str">
        <f t="shared" si="10"/>
        <v/>
      </c>
    </row>
    <row r="220" spans="2:9" ht="15" thickBot="1" x14ac:dyDescent="0.35">
      <c r="B220" s="25">
        <v>35</v>
      </c>
      <c r="C220" s="26">
        <v>20</v>
      </c>
      <c r="D220" s="27">
        <v>524</v>
      </c>
      <c r="E220" s="33">
        <v>10</v>
      </c>
      <c r="F220" s="29" t="str">
        <f t="shared" si="11"/>
        <v/>
      </c>
      <c r="G220" s="84" t="str">
        <f t="shared" si="8"/>
        <v/>
      </c>
      <c r="H220" s="36">
        <f t="shared" si="9"/>
        <v>52.4</v>
      </c>
      <c r="I220" s="28" t="str">
        <f t="shared" si="10"/>
        <v/>
      </c>
    </row>
    <row r="221" spans="2:9" x14ac:dyDescent="0.3">
      <c r="B221" s="200" t="s">
        <v>8</v>
      </c>
      <c r="C221" s="201"/>
      <c r="D221" s="201"/>
      <c r="E221" s="201"/>
      <c r="F221" s="38">
        <f>SUM(F184:F220)</f>
        <v>1872.8999999999999</v>
      </c>
      <c r="G221" s="6">
        <f>SUM(G184:G220)</f>
        <v>5419.9599999999982</v>
      </c>
      <c r="H221" s="35">
        <f>SUM(H212:H220)</f>
        <v>658.76</v>
      </c>
      <c r="I221" s="9">
        <f>SUM(I215:I220)</f>
        <v>1056.32</v>
      </c>
    </row>
    <row r="222" spans="2:9" x14ac:dyDescent="0.3">
      <c r="B222" s="173" t="s">
        <v>9</v>
      </c>
      <c r="C222" s="174"/>
      <c r="D222" s="174"/>
      <c r="E222" s="174"/>
      <c r="F222" s="11">
        <v>0.61699999999999999</v>
      </c>
      <c r="G222" s="12">
        <v>0.88800000000000001</v>
      </c>
      <c r="H222" s="12">
        <v>2.4700000000000002</v>
      </c>
      <c r="I222" s="13">
        <v>3.85</v>
      </c>
    </row>
    <row r="223" spans="2:9" x14ac:dyDescent="0.3">
      <c r="B223" s="173" t="s">
        <v>10</v>
      </c>
      <c r="C223" s="174"/>
      <c r="D223" s="174"/>
      <c r="E223" s="174"/>
      <c r="F223" s="23">
        <f>F222*F221</f>
        <v>1155.5792999999999</v>
      </c>
      <c r="G223" s="12">
        <f>G222*G221</f>
        <v>4812.9244799999988</v>
      </c>
      <c r="H223" s="12">
        <f>H222*H221</f>
        <v>1627.1372000000001</v>
      </c>
      <c r="I223" s="13">
        <f>I222*I221</f>
        <v>4066.8319999999999</v>
      </c>
    </row>
    <row r="224" spans="2:9" x14ac:dyDescent="0.3">
      <c r="B224" s="173" t="s">
        <v>11</v>
      </c>
      <c r="C224" s="174"/>
      <c r="D224" s="174"/>
      <c r="E224" s="174"/>
      <c r="F224" s="246">
        <f>F223+G223+H223+I223</f>
        <v>11662.472979999999</v>
      </c>
      <c r="G224" s="255"/>
      <c r="H224" s="255"/>
      <c r="I224" s="247"/>
    </row>
    <row r="225" spans="2:10" ht="15" thickBot="1" x14ac:dyDescent="0.35">
      <c r="B225" s="178" t="s">
        <v>12</v>
      </c>
      <c r="C225" s="179"/>
      <c r="D225" s="179"/>
      <c r="E225" s="179"/>
      <c r="F225" s="256">
        <f>F224+H34</f>
        <v>11662.472979999999</v>
      </c>
      <c r="G225" s="257"/>
      <c r="H225" s="257"/>
      <c r="I225" s="258"/>
    </row>
    <row r="226" spans="2:10" ht="15" thickBot="1" x14ac:dyDescent="0.35">
      <c r="B226" s="178" t="s">
        <v>55</v>
      </c>
      <c r="C226" s="179"/>
      <c r="D226" s="179"/>
      <c r="E226" s="179"/>
      <c r="F226" s="252">
        <f>F225*1</f>
        <v>11662.472979999999</v>
      </c>
      <c r="G226" s="253"/>
      <c r="H226" s="253"/>
      <c r="I226" s="254"/>
    </row>
    <row r="228" spans="2:10" ht="15" thickBot="1" x14ac:dyDescent="0.35"/>
    <row r="229" spans="2:10" ht="15" thickBot="1" x14ac:dyDescent="0.35">
      <c r="B229" s="220" t="s">
        <v>57</v>
      </c>
      <c r="C229" s="221"/>
      <c r="D229" s="221"/>
      <c r="E229" s="221"/>
      <c r="F229" s="221"/>
      <c r="G229" s="221"/>
      <c r="H229" s="221"/>
      <c r="I229" s="221"/>
      <c r="J229" s="222"/>
    </row>
    <row r="230" spans="2:10" ht="15.6" customHeight="1" thickBot="1" x14ac:dyDescent="0.35">
      <c r="B230" s="190" t="s">
        <v>0</v>
      </c>
      <c r="C230" s="192" t="s">
        <v>1</v>
      </c>
      <c r="D230" s="196" t="s">
        <v>2</v>
      </c>
      <c r="E230" s="196" t="s">
        <v>3</v>
      </c>
      <c r="F230" s="239" t="s">
        <v>4</v>
      </c>
      <c r="G230" s="251"/>
      <c r="H230" s="251"/>
      <c r="I230" s="251"/>
      <c r="J230" s="240"/>
    </row>
    <row r="231" spans="2:10" ht="15" thickBot="1" x14ac:dyDescent="0.35">
      <c r="B231" s="190"/>
      <c r="C231" s="192"/>
      <c r="D231" s="196"/>
      <c r="E231" s="196"/>
      <c r="F231" s="89" t="s">
        <v>5</v>
      </c>
      <c r="G231" s="89" t="s">
        <v>5</v>
      </c>
      <c r="H231" s="89" t="s">
        <v>5</v>
      </c>
      <c r="I231" s="89" t="s">
        <v>5</v>
      </c>
      <c r="J231" s="89" t="s">
        <v>5</v>
      </c>
    </row>
    <row r="232" spans="2:10" ht="15" thickBot="1" x14ac:dyDescent="0.35">
      <c r="B232" s="248"/>
      <c r="C232" s="249"/>
      <c r="D232" s="250"/>
      <c r="E232" s="250"/>
      <c r="F232" s="2" t="s">
        <v>6</v>
      </c>
      <c r="G232" s="2" t="s">
        <v>7</v>
      </c>
      <c r="H232" s="2" t="s">
        <v>53</v>
      </c>
      <c r="I232" s="2" t="s">
        <v>64</v>
      </c>
      <c r="J232" s="2" t="s">
        <v>65</v>
      </c>
    </row>
    <row r="233" spans="2:10" x14ac:dyDescent="0.3">
      <c r="B233" s="4">
        <v>1</v>
      </c>
      <c r="C233" s="5">
        <v>12</v>
      </c>
      <c r="D233" s="6">
        <v>970</v>
      </c>
      <c r="E233" s="31">
        <v>46</v>
      </c>
      <c r="F233" s="8" t="str">
        <f>IF(C233=10,D233*E233*0.01,"")</f>
        <v/>
      </c>
      <c r="G233" s="82">
        <f>IF(C233=12,D233*E233*0.01,"")</f>
        <v>446.2</v>
      </c>
      <c r="H233" s="6" t="str">
        <f>IF(C233=16,D233*E233*0.01,"")</f>
        <v/>
      </c>
      <c r="I233" s="6" t="str">
        <f>IF(C233=20,D233*E233*0.01,"")</f>
        <v/>
      </c>
      <c r="J233" s="7" t="str">
        <f>IF(C233=25,D233*E233*0.01,"")</f>
        <v/>
      </c>
    </row>
    <row r="234" spans="2:10" x14ac:dyDescent="0.3">
      <c r="B234" s="10">
        <v>2</v>
      </c>
      <c r="C234" s="11">
        <v>12</v>
      </c>
      <c r="D234" s="12">
        <v>870</v>
      </c>
      <c r="E234" s="32">
        <v>46</v>
      </c>
      <c r="F234" s="14" t="str">
        <f>IF(C234=10,D234*E234*0.01,"")</f>
        <v/>
      </c>
      <c r="G234" s="80">
        <f>IF(C234=12,D234*E234*0.01,"")</f>
        <v>400.2</v>
      </c>
      <c r="H234" s="12" t="str">
        <f t="shared" ref="H234:H279" si="12">IF(C234=16,D234*E234*0.01,"")</f>
        <v/>
      </c>
      <c r="I234" s="12" t="str">
        <f t="shared" ref="I234:I279" si="13">IF(C234=20,D234*E234*0.01,"")</f>
        <v/>
      </c>
      <c r="J234" s="13" t="str">
        <f t="shared" ref="J234:J279" si="14">IF(C234=25,D234*E234*0.01,"")</f>
        <v/>
      </c>
    </row>
    <row r="235" spans="2:10" x14ac:dyDescent="0.3">
      <c r="B235" s="10">
        <v>3</v>
      </c>
      <c r="C235" s="11">
        <v>12</v>
      </c>
      <c r="D235" s="12">
        <v>700</v>
      </c>
      <c r="E235" s="32">
        <v>41</v>
      </c>
      <c r="F235" s="14" t="str">
        <f t="shared" ref="F235:F279" si="15">IF(C235=10,D235*E235*0.01,"")</f>
        <v/>
      </c>
      <c r="G235" s="80">
        <f t="shared" ref="G235:G278" si="16">IF(C235=12,D235*E235*0.01,"")</f>
        <v>287</v>
      </c>
      <c r="H235" s="12" t="str">
        <f t="shared" si="12"/>
        <v/>
      </c>
      <c r="I235" s="12" t="str">
        <f t="shared" si="13"/>
        <v/>
      </c>
      <c r="J235" s="13" t="str">
        <f t="shared" si="14"/>
        <v/>
      </c>
    </row>
    <row r="236" spans="2:10" x14ac:dyDescent="0.3">
      <c r="B236" s="10">
        <v>4</v>
      </c>
      <c r="C236" s="11">
        <v>12</v>
      </c>
      <c r="D236" s="12">
        <v>700</v>
      </c>
      <c r="E236" s="32">
        <v>41</v>
      </c>
      <c r="F236" s="14" t="str">
        <f t="shared" si="15"/>
        <v/>
      </c>
      <c r="G236" s="80">
        <f t="shared" si="16"/>
        <v>287</v>
      </c>
      <c r="H236" s="12" t="str">
        <f t="shared" si="12"/>
        <v/>
      </c>
      <c r="I236" s="12" t="str">
        <f t="shared" si="13"/>
        <v/>
      </c>
      <c r="J236" s="13" t="str">
        <f t="shared" si="14"/>
        <v/>
      </c>
    </row>
    <row r="237" spans="2:10" x14ac:dyDescent="0.3">
      <c r="B237" s="10">
        <v>5</v>
      </c>
      <c r="C237" s="11">
        <v>12</v>
      </c>
      <c r="D237" s="12">
        <v>577</v>
      </c>
      <c r="E237" s="32">
        <v>6</v>
      </c>
      <c r="F237" s="14" t="str">
        <f t="shared" si="15"/>
        <v/>
      </c>
      <c r="G237" s="80">
        <f t="shared" si="16"/>
        <v>34.619999999999997</v>
      </c>
      <c r="H237" s="12" t="str">
        <f t="shared" si="12"/>
        <v/>
      </c>
      <c r="I237" s="12" t="str">
        <f t="shared" si="13"/>
        <v/>
      </c>
      <c r="J237" s="13" t="str">
        <f t="shared" si="14"/>
        <v/>
      </c>
    </row>
    <row r="238" spans="2:10" x14ac:dyDescent="0.3">
      <c r="B238" s="10">
        <v>6</v>
      </c>
      <c r="C238" s="11">
        <v>12</v>
      </c>
      <c r="D238" s="12">
        <v>677</v>
      </c>
      <c r="E238" s="32">
        <v>6</v>
      </c>
      <c r="F238" s="14" t="str">
        <f t="shared" si="15"/>
        <v/>
      </c>
      <c r="G238" s="80">
        <f t="shared" si="16"/>
        <v>40.619999999999997</v>
      </c>
      <c r="H238" s="12" t="str">
        <f t="shared" si="12"/>
        <v/>
      </c>
      <c r="I238" s="12" t="str">
        <f t="shared" si="13"/>
        <v/>
      </c>
      <c r="J238" s="13" t="str">
        <f t="shared" si="14"/>
        <v/>
      </c>
    </row>
    <row r="239" spans="2:10" x14ac:dyDescent="0.3">
      <c r="B239" s="10">
        <v>7</v>
      </c>
      <c r="C239" s="11">
        <v>12</v>
      </c>
      <c r="D239" s="12">
        <v>744</v>
      </c>
      <c r="E239" s="32">
        <v>41</v>
      </c>
      <c r="F239" s="14" t="str">
        <f t="shared" si="15"/>
        <v/>
      </c>
      <c r="G239" s="80">
        <f t="shared" si="16"/>
        <v>305.04000000000002</v>
      </c>
      <c r="H239" s="12" t="str">
        <f t="shared" si="12"/>
        <v/>
      </c>
      <c r="I239" s="12" t="str">
        <f t="shared" si="13"/>
        <v/>
      </c>
      <c r="J239" s="13" t="str">
        <f t="shared" si="14"/>
        <v/>
      </c>
    </row>
    <row r="240" spans="2:10" x14ac:dyDescent="0.3">
      <c r="B240" s="10">
        <v>8</v>
      </c>
      <c r="C240" s="11">
        <v>12</v>
      </c>
      <c r="D240" s="12">
        <v>844</v>
      </c>
      <c r="E240" s="32">
        <v>41</v>
      </c>
      <c r="F240" s="14" t="str">
        <f t="shared" si="15"/>
        <v/>
      </c>
      <c r="G240" s="80">
        <f t="shared" si="16"/>
        <v>346.04</v>
      </c>
      <c r="H240" s="12" t="str">
        <f t="shared" si="12"/>
        <v/>
      </c>
      <c r="I240" s="12" t="str">
        <f t="shared" si="13"/>
        <v/>
      </c>
      <c r="J240" s="13" t="str">
        <f t="shared" si="14"/>
        <v/>
      </c>
    </row>
    <row r="241" spans="2:10" x14ac:dyDescent="0.3">
      <c r="B241" s="25">
        <v>9</v>
      </c>
      <c r="C241" s="26">
        <v>12</v>
      </c>
      <c r="D241" s="27">
        <v>523</v>
      </c>
      <c r="E241" s="33">
        <v>12</v>
      </c>
      <c r="F241" s="14" t="str">
        <f t="shared" si="15"/>
        <v/>
      </c>
      <c r="G241" s="80">
        <f t="shared" si="16"/>
        <v>62.76</v>
      </c>
      <c r="H241" s="12" t="str">
        <f t="shared" si="12"/>
        <v/>
      </c>
      <c r="I241" s="12" t="str">
        <f t="shared" si="13"/>
        <v/>
      </c>
      <c r="J241" s="13" t="str">
        <f t="shared" si="14"/>
        <v/>
      </c>
    </row>
    <row r="242" spans="2:10" x14ac:dyDescent="0.3">
      <c r="B242" s="25">
        <v>10</v>
      </c>
      <c r="C242" s="26">
        <v>12</v>
      </c>
      <c r="D242" s="27">
        <v>1109</v>
      </c>
      <c r="E242" s="33">
        <v>17</v>
      </c>
      <c r="F242" s="14" t="str">
        <f t="shared" si="15"/>
        <v/>
      </c>
      <c r="G242" s="80">
        <f t="shared" si="16"/>
        <v>188.53</v>
      </c>
      <c r="H242" s="12" t="str">
        <f t="shared" si="12"/>
        <v/>
      </c>
      <c r="I242" s="12" t="str">
        <f t="shared" si="13"/>
        <v/>
      </c>
      <c r="J242" s="13" t="str">
        <f t="shared" si="14"/>
        <v/>
      </c>
    </row>
    <row r="243" spans="2:10" x14ac:dyDescent="0.3">
      <c r="B243" s="25">
        <v>11</v>
      </c>
      <c r="C243" s="26">
        <v>12</v>
      </c>
      <c r="D243" s="27">
        <v>494</v>
      </c>
      <c r="E243" s="33">
        <v>10</v>
      </c>
      <c r="F243" s="14" t="str">
        <f t="shared" si="15"/>
        <v/>
      </c>
      <c r="G243" s="80">
        <f t="shared" si="16"/>
        <v>49.4</v>
      </c>
      <c r="H243" s="12" t="str">
        <f t="shared" si="12"/>
        <v/>
      </c>
      <c r="I243" s="12" t="str">
        <f t="shared" si="13"/>
        <v/>
      </c>
      <c r="J243" s="13" t="str">
        <f t="shared" si="14"/>
        <v/>
      </c>
    </row>
    <row r="244" spans="2:10" x14ac:dyDescent="0.3">
      <c r="B244" s="25">
        <v>12</v>
      </c>
      <c r="C244" s="26">
        <v>12</v>
      </c>
      <c r="D244" s="27">
        <v>847</v>
      </c>
      <c r="E244" s="33">
        <v>47</v>
      </c>
      <c r="F244" s="14" t="str">
        <f t="shared" si="15"/>
        <v/>
      </c>
      <c r="G244" s="80">
        <f t="shared" si="16"/>
        <v>398.09000000000003</v>
      </c>
      <c r="H244" s="12" t="str">
        <f t="shared" si="12"/>
        <v/>
      </c>
      <c r="I244" s="12" t="str">
        <f t="shared" si="13"/>
        <v/>
      </c>
      <c r="J244" s="13" t="str">
        <f t="shared" si="14"/>
        <v/>
      </c>
    </row>
    <row r="245" spans="2:10" x14ac:dyDescent="0.3">
      <c r="B245" s="25">
        <v>13</v>
      </c>
      <c r="C245" s="26">
        <v>12</v>
      </c>
      <c r="D245" s="27">
        <v>947</v>
      </c>
      <c r="E245" s="33">
        <v>47</v>
      </c>
      <c r="F245" s="14" t="str">
        <f t="shared" si="15"/>
        <v/>
      </c>
      <c r="G245" s="80">
        <f t="shared" si="16"/>
        <v>445.09000000000003</v>
      </c>
      <c r="H245" s="12" t="str">
        <f t="shared" si="12"/>
        <v/>
      </c>
      <c r="I245" s="12" t="str">
        <f t="shared" si="13"/>
        <v/>
      </c>
      <c r="J245" s="13" t="str">
        <f t="shared" si="14"/>
        <v/>
      </c>
    </row>
    <row r="246" spans="2:10" x14ac:dyDescent="0.3">
      <c r="B246" s="10">
        <v>14</v>
      </c>
      <c r="C246" s="11">
        <v>12</v>
      </c>
      <c r="D246" s="12">
        <v>965</v>
      </c>
      <c r="E246" s="32">
        <v>14</v>
      </c>
      <c r="F246" s="14" t="str">
        <f t="shared" si="15"/>
        <v/>
      </c>
      <c r="G246" s="80">
        <f t="shared" si="16"/>
        <v>135.1</v>
      </c>
      <c r="H246" s="12" t="str">
        <f t="shared" si="12"/>
        <v/>
      </c>
      <c r="I246" s="12" t="str">
        <f t="shared" si="13"/>
        <v/>
      </c>
      <c r="J246" s="13" t="str">
        <f t="shared" si="14"/>
        <v/>
      </c>
    </row>
    <row r="247" spans="2:10" x14ac:dyDescent="0.3">
      <c r="B247" s="10">
        <v>15</v>
      </c>
      <c r="C247" s="11">
        <v>12</v>
      </c>
      <c r="D247" s="12">
        <v>865</v>
      </c>
      <c r="E247" s="32">
        <v>14</v>
      </c>
      <c r="F247" s="14" t="str">
        <f t="shared" si="15"/>
        <v/>
      </c>
      <c r="G247" s="80">
        <f t="shared" si="16"/>
        <v>121.10000000000001</v>
      </c>
      <c r="H247" s="12" t="str">
        <f t="shared" si="12"/>
        <v/>
      </c>
      <c r="I247" s="12" t="str">
        <f t="shared" si="13"/>
        <v/>
      </c>
      <c r="J247" s="13" t="str">
        <f t="shared" si="14"/>
        <v/>
      </c>
    </row>
    <row r="248" spans="2:10" x14ac:dyDescent="0.3">
      <c r="B248" s="10">
        <v>16</v>
      </c>
      <c r="C248" s="11">
        <v>12</v>
      </c>
      <c r="D248" s="12">
        <v>925</v>
      </c>
      <c r="E248" s="32">
        <v>32</v>
      </c>
      <c r="F248" s="14" t="str">
        <f t="shared" si="15"/>
        <v/>
      </c>
      <c r="G248" s="80">
        <f t="shared" si="16"/>
        <v>296</v>
      </c>
      <c r="H248" s="12" t="str">
        <f t="shared" si="12"/>
        <v/>
      </c>
      <c r="I248" s="12" t="str">
        <f t="shared" si="13"/>
        <v/>
      </c>
      <c r="J248" s="13" t="str">
        <f t="shared" si="14"/>
        <v/>
      </c>
    </row>
    <row r="249" spans="2:10" x14ac:dyDescent="0.3">
      <c r="B249" s="10">
        <v>17</v>
      </c>
      <c r="C249" s="11">
        <v>12</v>
      </c>
      <c r="D249" s="12">
        <v>825</v>
      </c>
      <c r="E249" s="32">
        <v>32</v>
      </c>
      <c r="F249" s="14" t="str">
        <f t="shared" si="15"/>
        <v/>
      </c>
      <c r="G249" s="80">
        <f t="shared" si="16"/>
        <v>264</v>
      </c>
      <c r="H249" s="12" t="str">
        <f t="shared" si="12"/>
        <v/>
      </c>
      <c r="I249" s="12" t="str">
        <f t="shared" si="13"/>
        <v/>
      </c>
      <c r="J249" s="13" t="str">
        <f t="shared" si="14"/>
        <v/>
      </c>
    </row>
    <row r="250" spans="2:10" x14ac:dyDescent="0.3">
      <c r="B250" s="10">
        <v>18</v>
      </c>
      <c r="C250" s="11">
        <v>12</v>
      </c>
      <c r="D250" s="12">
        <v>675</v>
      </c>
      <c r="E250" s="32">
        <v>10</v>
      </c>
      <c r="F250" s="14" t="str">
        <f t="shared" si="15"/>
        <v/>
      </c>
      <c r="G250" s="80">
        <f t="shared" si="16"/>
        <v>67.5</v>
      </c>
      <c r="H250" s="12" t="str">
        <f t="shared" si="12"/>
        <v/>
      </c>
      <c r="I250" s="12" t="str">
        <f t="shared" si="13"/>
        <v/>
      </c>
      <c r="J250" s="13" t="str">
        <f t="shared" si="14"/>
        <v/>
      </c>
    </row>
    <row r="251" spans="2:10" x14ac:dyDescent="0.3">
      <c r="B251" s="10">
        <v>19</v>
      </c>
      <c r="C251" s="11">
        <v>12</v>
      </c>
      <c r="D251" s="12">
        <v>675</v>
      </c>
      <c r="E251" s="32">
        <v>10</v>
      </c>
      <c r="F251" s="14" t="str">
        <f t="shared" si="15"/>
        <v/>
      </c>
      <c r="G251" s="80">
        <f t="shared" si="16"/>
        <v>67.5</v>
      </c>
      <c r="H251" s="12" t="str">
        <f t="shared" si="12"/>
        <v/>
      </c>
      <c r="I251" s="12" t="str">
        <f t="shared" si="13"/>
        <v/>
      </c>
      <c r="J251" s="13" t="str">
        <f t="shared" si="14"/>
        <v/>
      </c>
    </row>
    <row r="252" spans="2:10" x14ac:dyDescent="0.3">
      <c r="B252" s="10">
        <v>20</v>
      </c>
      <c r="C252" s="11">
        <v>12</v>
      </c>
      <c r="D252" s="12">
        <v>358</v>
      </c>
      <c r="E252" s="32">
        <v>8</v>
      </c>
      <c r="F252" s="14" t="str">
        <f t="shared" si="15"/>
        <v/>
      </c>
      <c r="G252" s="80">
        <f t="shared" si="16"/>
        <v>28.64</v>
      </c>
      <c r="H252" s="12" t="str">
        <f t="shared" si="12"/>
        <v/>
      </c>
      <c r="I252" s="12" t="str">
        <f t="shared" si="13"/>
        <v/>
      </c>
      <c r="J252" s="13" t="str">
        <f t="shared" si="14"/>
        <v/>
      </c>
    </row>
    <row r="253" spans="2:10" x14ac:dyDescent="0.3">
      <c r="B253" s="10">
        <v>21</v>
      </c>
      <c r="C253" s="11">
        <v>12</v>
      </c>
      <c r="D253" s="12">
        <v>258</v>
      </c>
      <c r="E253" s="32">
        <v>8</v>
      </c>
      <c r="F253" s="14" t="str">
        <f t="shared" si="15"/>
        <v/>
      </c>
      <c r="G253" s="80">
        <f t="shared" si="16"/>
        <v>20.64</v>
      </c>
      <c r="H253" s="12" t="str">
        <f t="shared" si="12"/>
        <v/>
      </c>
      <c r="I253" s="12" t="str">
        <f t="shared" si="13"/>
        <v/>
      </c>
      <c r="J253" s="13" t="str">
        <f t="shared" si="14"/>
        <v/>
      </c>
    </row>
    <row r="254" spans="2:10" ht="15" customHeight="1" x14ac:dyDescent="0.3">
      <c r="B254" s="10">
        <v>22</v>
      </c>
      <c r="C254" s="11">
        <v>12</v>
      </c>
      <c r="D254" s="12">
        <v>594</v>
      </c>
      <c r="E254" s="32">
        <v>10</v>
      </c>
      <c r="F254" s="14" t="str">
        <f t="shared" si="15"/>
        <v/>
      </c>
      <c r="G254" s="80">
        <f t="shared" si="16"/>
        <v>59.4</v>
      </c>
      <c r="H254" s="12" t="str">
        <f t="shared" si="12"/>
        <v/>
      </c>
      <c r="I254" s="12" t="str">
        <f t="shared" si="13"/>
        <v/>
      </c>
      <c r="J254" s="13" t="str">
        <f t="shared" si="14"/>
        <v/>
      </c>
    </row>
    <row r="255" spans="2:10" x14ac:dyDescent="0.3">
      <c r="B255" s="10">
        <v>23</v>
      </c>
      <c r="C255" s="11">
        <v>12</v>
      </c>
      <c r="D255" s="12">
        <v>645</v>
      </c>
      <c r="E255" s="32">
        <v>16</v>
      </c>
      <c r="F255" s="14" t="str">
        <f t="shared" si="15"/>
        <v/>
      </c>
      <c r="G255" s="80">
        <f t="shared" si="16"/>
        <v>103.2</v>
      </c>
      <c r="H255" s="12" t="str">
        <f t="shared" si="12"/>
        <v/>
      </c>
      <c r="I255" s="12" t="str">
        <f t="shared" si="13"/>
        <v/>
      </c>
      <c r="J255" s="13" t="str">
        <f t="shared" si="14"/>
        <v/>
      </c>
    </row>
    <row r="256" spans="2:10" x14ac:dyDescent="0.3">
      <c r="B256" s="10">
        <v>24</v>
      </c>
      <c r="C256" s="11">
        <v>12</v>
      </c>
      <c r="D256" s="12">
        <v>1100</v>
      </c>
      <c r="E256" s="32">
        <v>14</v>
      </c>
      <c r="F256" s="14" t="str">
        <f t="shared" si="15"/>
        <v/>
      </c>
      <c r="G256" s="80">
        <f t="shared" si="16"/>
        <v>154</v>
      </c>
      <c r="H256" s="12" t="str">
        <f t="shared" si="12"/>
        <v/>
      </c>
      <c r="I256" s="12" t="str">
        <f t="shared" si="13"/>
        <v/>
      </c>
      <c r="J256" s="13" t="str">
        <f t="shared" si="14"/>
        <v/>
      </c>
    </row>
    <row r="257" spans="2:10" x14ac:dyDescent="0.3">
      <c r="B257" s="10">
        <v>25</v>
      </c>
      <c r="C257" s="11">
        <v>12</v>
      </c>
      <c r="D257" s="12">
        <v>1200</v>
      </c>
      <c r="E257" s="32">
        <v>14</v>
      </c>
      <c r="F257" s="14" t="str">
        <f t="shared" si="15"/>
        <v/>
      </c>
      <c r="G257" s="80">
        <f t="shared" si="16"/>
        <v>168</v>
      </c>
      <c r="H257" s="12" t="str">
        <f t="shared" si="12"/>
        <v/>
      </c>
      <c r="I257" s="12" t="str">
        <f t="shared" si="13"/>
        <v/>
      </c>
      <c r="J257" s="13" t="str">
        <f t="shared" si="14"/>
        <v/>
      </c>
    </row>
    <row r="258" spans="2:10" x14ac:dyDescent="0.3">
      <c r="B258" s="10">
        <v>26</v>
      </c>
      <c r="C258" s="11">
        <v>10</v>
      </c>
      <c r="D258" s="12">
        <v>328</v>
      </c>
      <c r="E258" s="32">
        <v>55</v>
      </c>
      <c r="F258" s="14">
        <f t="shared" si="15"/>
        <v>180.4</v>
      </c>
      <c r="G258" s="80" t="str">
        <f t="shared" si="16"/>
        <v/>
      </c>
      <c r="H258" s="12" t="str">
        <f t="shared" si="12"/>
        <v/>
      </c>
      <c r="I258" s="12" t="str">
        <f t="shared" si="13"/>
        <v/>
      </c>
      <c r="J258" s="13" t="str">
        <f t="shared" si="14"/>
        <v/>
      </c>
    </row>
    <row r="259" spans="2:10" x14ac:dyDescent="0.3">
      <c r="B259" s="10">
        <v>27</v>
      </c>
      <c r="C259" s="11">
        <v>10</v>
      </c>
      <c r="D259" s="12">
        <v>328</v>
      </c>
      <c r="E259" s="32">
        <v>55</v>
      </c>
      <c r="F259" s="14">
        <f t="shared" si="15"/>
        <v>180.4</v>
      </c>
      <c r="G259" s="80" t="str">
        <f t="shared" si="16"/>
        <v/>
      </c>
      <c r="H259" s="12" t="str">
        <f t="shared" si="12"/>
        <v/>
      </c>
      <c r="I259" s="12" t="str">
        <f t="shared" si="13"/>
        <v/>
      </c>
      <c r="J259" s="13" t="str">
        <f t="shared" si="14"/>
        <v/>
      </c>
    </row>
    <row r="260" spans="2:10" x14ac:dyDescent="0.3">
      <c r="B260" s="10">
        <v>28</v>
      </c>
      <c r="C260" s="11">
        <v>10</v>
      </c>
      <c r="D260" s="12">
        <v>328</v>
      </c>
      <c r="E260" s="32">
        <v>125</v>
      </c>
      <c r="F260" s="14">
        <f t="shared" si="15"/>
        <v>410</v>
      </c>
      <c r="G260" s="80" t="str">
        <f t="shared" si="16"/>
        <v/>
      </c>
      <c r="H260" s="12" t="str">
        <f t="shared" si="12"/>
        <v/>
      </c>
      <c r="I260" s="12" t="str">
        <f t="shared" si="13"/>
        <v/>
      </c>
      <c r="J260" s="13" t="str">
        <f t="shared" si="14"/>
        <v/>
      </c>
    </row>
    <row r="261" spans="2:10" x14ac:dyDescent="0.3">
      <c r="B261" s="10">
        <v>29</v>
      </c>
      <c r="C261" s="11">
        <v>10</v>
      </c>
      <c r="D261" s="12">
        <v>328</v>
      </c>
      <c r="E261" s="32">
        <v>67</v>
      </c>
      <c r="F261" s="14">
        <f t="shared" si="15"/>
        <v>219.76</v>
      </c>
      <c r="G261" s="80" t="str">
        <f t="shared" si="16"/>
        <v/>
      </c>
      <c r="H261" s="12" t="str">
        <f t="shared" si="12"/>
        <v/>
      </c>
      <c r="I261" s="12" t="str">
        <f t="shared" si="13"/>
        <v/>
      </c>
      <c r="J261" s="13" t="str">
        <f t="shared" si="14"/>
        <v/>
      </c>
    </row>
    <row r="262" spans="2:10" x14ac:dyDescent="0.3">
      <c r="B262" s="10">
        <v>30</v>
      </c>
      <c r="C262" s="11">
        <v>20</v>
      </c>
      <c r="D262" s="12">
        <v>277</v>
      </c>
      <c r="E262" s="32">
        <v>76</v>
      </c>
      <c r="F262" s="14" t="str">
        <f t="shared" si="15"/>
        <v/>
      </c>
      <c r="G262" s="80" t="str">
        <f t="shared" si="16"/>
        <v/>
      </c>
      <c r="H262" s="12" t="str">
        <f t="shared" si="12"/>
        <v/>
      </c>
      <c r="I262" s="12">
        <f t="shared" si="13"/>
        <v>210.52</v>
      </c>
      <c r="J262" s="13" t="str">
        <f t="shared" si="14"/>
        <v/>
      </c>
    </row>
    <row r="263" spans="2:10" x14ac:dyDescent="0.3">
      <c r="B263" s="25">
        <v>31</v>
      </c>
      <c r="C263" s="26">
        <v>16</v>
      </c>
      <c r="D263" s="27">
        <v>277</v>
      </c>
      <c r="E263" s="33">
        <v>19</v>
      </c>
      <c r="F263" s="14" t="str">
        <f t="shared" si="15"/>
        <v/>
      </c>
      <c r="G263" s="80" t="str">
        <f t="shared" si="16"/>
        <v/>
      </c>
      <c r="H263" s="12">
        <f t="shared" si="12"/>
        <v>52.63</v>
      </c>
      <c r="I263" s="12" t="str">
        <f t="shared" si="13"/>
        <v/>
      </c>
      <c r="J263" s="13" t="str">
        <f t="shared" si="14"/>
        <v/>
      </c>
    </row>
    <row r="264" spans="2:10" x14ac:dyDescent="0.3">
      <c r="B264" s="25" t="s">
        <v>132</v>
      </c>
      <c r="C264" s="26">
        <v>25</v>
      </c>
      <c r="D264" s="27">
        <v>546</v>
      </c>
      <c r="E264" s="33">
        <v>20</v>
      </c>
      <c r="F264" s="14" t="str">
        <f t="shared" si="15"/>
        <v/>
      </c>
      <c r="G264" s="80" t="str">
        <f t="shared" si="16"/>
        <v/>
      </c>
      <c r="H264" s="109" t="str">
        <f t="shared" si="12"/>
        <v/>
      </c>
      <c r="I264" s="109" t="str">
        <f t="shared" si="13"/>
        <v/>
      </c>
      <c r="J264" s="110">
        <f t="shared" si="14"/>
        <v>109.2</v>
      </c>
    </row>
    <row r="265" spans="2:10" x14ac:dyDescent="0.3">
      <c r="B265" s="25">
        <v>32</v>
      </c>
      <c r="C265" s="26">
        <v>20</v>
      </c>
      <c r="D265" s="27">
        <v>488</v>
      </c>
      <c r="E265" s="33">
        <v>39</v>
      </c>
      <c r="F265" s="14" t="str">
        <f t="shared" si="15"/>
        <v/>
      </c>
      <c r="G265" s="80" t="str">
        <f t="shared" si="16"/>
        <v/>
      </c>
      <c r="H265" s="12" t="str">
        <f t="shared" si="12"/>
        <v/>
      </c>
      <c r="I265" s="12">
        <f t="shared" si="13"/>
        <v>190.32</v>
      </c>
      <c r="J265" s="13" t="str">
        <f t="shared" si="14"/>
        <v/>
      </c>
    </row>
    <row r="266" spans="2:10" x14ac:dyDescent="0.3">
      <c r="B266" s="25" t="s">
        <v>131</v>
      </c>
      <c r="C266" s="26">
        <v>25</v>
      </c>
      <c r="D266" s="27">
        <v>546</v>
      </c>
      <c r="E266" s="33">
        <v>20</v>
      </c>
      <c r="F266" s="14" t="str">
        <f t="shared" si="15"/>
        <v/>
      </c>
      <c r="G266" s="80" t="str">
        <f t="shared" si="16"/>
        <v/>
      </c>
      <c r="H266" s="109" t="str">
        <f t="shared" si="12"/>
        <v/>
      </c>
      <c r="I266" s="109" t="str">
        <f t="shared" si="13"/>
        <v/>
      </c>
      <c r="J266" s="110">
        <f t="shared" si="14"/>
        <v>109.2</v>
      </c>
    </row>
    <row r="267" spans="2:10" x14ac:dyDescent="0.3">
      <c r="B267" s="25">
        <v>33</v>
      </c>
      <c r="C267" s="26">
        <v>25</v>
      </c>
      <c r="D267" s="27">
        <v>488</v>
      </c>
      <c r="E267" s="33">
        <v>41</v>
      </c>
      <c r="F267" s="14" t="str">
        <f t="shared" si="15"/>
        <v/>
      </c>
      <c r="G267" s="80" t="str">
        <f t="shared" si="16"/>
        <v/>
      </c>
      <c r="H267" s="12" t="str">
        <f t="shared" si="12"/>
        <v/>
      </c>
      <c r="I267" s="12" t="str">
        <f t="shared" si="13"/>
        <v/>
      </c>
      <c r="J267" s="13">
        <f t="shared" si="14"/>
        <v>200.08</v>
      </c>
    </row>
    <row r="268" spans="2:10" x14ac:dyDescent="0.3">
      <c r="B268" s="25">
        <v>34</v>
      </c>
      <c r="C268" s="26">
        <v>20</v>
      </c>
      <c r="D268" s="27">
        <v>279</v>
      </c>
      <c r="E268" s="33">
        <v>38</v>
      </c>
      <c r="F268" s="14" t="str">
        <f t="shared" si="15"/>
        <v/>
      </c>
      <c r="G268" s="80" t="str">
        <f t="shared" si="16"/>
        <v/>
      </c>
      <c r="H268" s="12" t="str">
        <f t="shared" si="12"/>
        <v/>
      </c>
      <c r="I268" s="12">
        <f t="shared" si="13"/>
        <v>106.02</v>
      </c>
      <c r="J268" s="13" t="str">
        <f t="shared" si="14"/>
        <v/>
      </c>
    </row>
    <row r="269" spans="2:10" x14ac:dyDescent="0.3">
      <c r="B269" s="25" t="s">
        <v>133</v>
      </c>
      <c r="C269" s="26">
        <v>20</v>
      </c>
      <c r="D269" s="27">
        <v>277</v>
      </c>
      <c r="E269" s="33">
        <v>38</v>
      </c>
      <c r="F269" s="14" t="str">
        <f t="shared" si="15"/>
        <v/>
      </c>
      <c r="G269" s="80" t="str">
        <f t="shared" si="16"/>
        <v/>
      </c>
      <c r="H269" s="109" t="str">
        <f t="shared" si="12"/>
        <v/>
      </c>
      <c r="I269" s="109">
        <f t="shared" si="13"/>
        <v>105.26</v>
      </c>
      <c r="J269" s="110" t="str">
        <f t="shared" si="14"/>
        <v/>
      </c>
    </row>
    <row r="270" spans="2:10" x14ac:dyDescent="0.3">
      <c r="B270" s="25">
        <v>35</v>
      </c>
      <c r="C270" s="26">
        <v>20</v>
      </c>
      <c r="D270" s="27">
        <v>279</v>
      </c>
      <c r="E270" s="33">
        <v>8</v>
      </c>
      <c r="F270" s="14" t="str">
        <f t="shared" si="15"/>
        <v/>
      </c>
      <c r="G270" s="80" t="str">
        <f t="shared" si="16"/>
        <v/>
      </c>
      <c r="H270" s="12" t="str">
        <f t="shared" si="12"/>
        <v/>
      </c>
      <c r="I270" s="12">
        <f t="shared" si="13"/>
        <v>22.32</v>
      </c>
      <c r="J270" s="13" t="str">
        <f t="shared" si="14"/>
        <v/>
      </c>
    </row>
    <row r="271" spans="2:10" x14ac:dyDescent="0.3">
      <c r="B271" s="25">
        <v>36</v>
      </c>
      <c r="C271" s="26">
        <v>25</v>
      </c>
      <c r="D271" s="27">
        <v>602</v>
      </c>
      <c r="E271" s="33">
        <v>64</v>
      </c>
      <c r="F271" s="14" t="str">
        <f t="shared" si="15"/>
        <v/>
      </c>
      <c r="G271" s="80" t="str">
        <f t="shared" si="16"/>
        <v/>
      </c>
      <c r="H271" s="12" t="str">
        <f t="shared" si="12"/>
        <v/>
      </c>
      <c r="I271" s="12" t="str">
        <f t="shared" si="13"/>
        <v/>
      </c>
      <c r="J271" s="13">
        <f t="shared" si="14"/>
        <v>385.28000000000003</v>
      </c>
    </row>
    <row r="272" spans="2:10" x14ac:dyDescent="0.3">
      <c r="B272" s="25" t="s">
        <v>134</v>
      </c>
      <c r="C272" s="26">
        <v>25</v>
      </c>
      <c r="D272" s="27">
        <v>602</v>
      </c>
      <c r="E272" s="33">
        <v>40</v>
      </c>
      <c r="F272" s="14" t="str">
        <f t="shared" si="15"/>
        <v/>
      </c>
      <c r="G272" s="80" t="str">
        <f t="shared" si="16"/>
        <v/>
      </c>
      <c r="H272" s="109" t="str">
        <f t="shared" si="12"/>
        <v/>
      </c>
      <c r="I272" s="109" t="str">
        <f t="shared" si="13"/>
        <v/>
      </c>
      <c r="J272" s="110">
        <f t="shared" si="14"/>
        <v>240.8</v>
      </c>
    </row>
    <row r="273" spans="2:10" x14ac:dyDescent="0.3">
      <c r="B273" s="25">
        <v>37</v>
      </c>
      <c r="C273" s="26">
        <v>20</v>
      </c>
      <c r="D273" s="27">
        <v>528</v>
      </c>
      <c r="E273" s="33">
        <v>10</v>
      </c>
      <c r="F273" s="14" t="str">
        <f t="shared" si="15"/>
        <v/>
      </c>
      <c r="G273" s="80" t="str">
        <f t="shared" si="16"/>
        <v/>
      </c>
      <c r="H273" s="12" t="str">
        <f t="shared" si="12"/>
        <v/>
      </c>
      <c r="I273" s="12">
        <f t="shared" si="13"/>
        <v>52.800000000000004</v>
      </c>
      <c r="J273" s="13" t="str">
        <f t="shared" si="14"/>
        <v/>
      </c>
    </row>
    <row r="274" spans="2:10" x14ac:dyDescent="0.3">
      <c r="B274" s="25" t="s">
        <v>135</v>
      </c>
      <c r="C274" s="26">
        <v>25</v>
      </c>
      <c r="D274" s="27">
        <v>644</v>
      </c>
      <c r="E274" s="33">
        <v>20</v>
      </c>
      <c r="F274" s="14" t="str">
        <f t="shared" si="15"/>
        <v/>
      </c>
      <c r="G274" s="80" t="str">
        <f t="shared" si="16"/>
        <v/>
      </c>
      <c r="H274" s="135" t="str">
        <f t="shared" si="12"/>
        <v/>
      </c>
      <c r="I274" s="135" t="str">
        <f t="shared" si="13"/>
        <v/>
      </c>
      <c r="J274" s="136">
        <f t="shared" si="14"/>
        <v>128.80000000000001</v>
      </c>
    </row>
    <row r="275" spans="2:10" x14ac:dyDescent="0.3">
      <c r="B275" s="25">
        <v>38</v>
      </c>
      <c r="C275" s="26">
        <v>20</v>
      </c>
      <c r="D275" s="27">
        <v>388</v>
      </c>
      <c r="E275" s="33">
        <v>34</v>
      </c>
      <c r="F275" s="14" t="str">
        <f t="shared" si="15"/>
        <v/>
      </c>
      <c r="G275" s="80" t="str">
        <f t="shared" si="16"/>
        <v/>
      </c>
      <c r="H275" s="12" t="str">
        <f t="shared" si="12"/>
        <v/>
      </c>
      <c r="I275" s="12">
        <f t="shared" si="13"/>
        <v>131.92000000000002</v>
      </c>
      <c r="J275" s="13" t="str">
        <f t="shared" si="14"/>
        <v/>
      </c>
    </row>
    <row r="276" spans="2:10" x14ac:dyDescent="0.3">
      <c r="B276" s="25">
        <v>39</v>
      </c>
      <c r="C276" s="26">
        <v>20</v>
      </c>
      <c r="D276" s="27">
        <v>388</v>
      </c>
      <c r="E276" s="33">
        <v>8</v>
      </c>
      <c r="F276" s="14" t="str">
        <f t="shared" si="15"/>
        <v/>
      </c>
      <c r="G276" s="80" t="str">
        <f t="shared" si="16"/>
        <v/>
      </c>
      <c r="H276" s="12" t="str">
        <f t="shared" si="12"/>
        <v/>
      </c>
      <c r="I276" s="12">
        <f t="shared" si="13"/>
        <v>31.04</v>
      </c>
      <c r="J276" s="13" t="str">
        <f t="shared" si="14"/>
        <v/>
      </c>
    </row>
    <row r="277" spans="2:10" x14ac:dyDescent="0.3">
      <c r="B277" s="25">
        <v>40</v>
      </c>
      <c r="C277" s="26">
        <v>20</v>
      </c>
      <c r="D277" s="27">
        <v>488</v>
      </c>
      <c r="E277" s="33">
        <v>16</v>
      </c>
      <c r="F277" s="14" t="str">
        <f t="shared" si="15"/>
        <v/>
      </c>
      <c r="G277" s="80" t="str">
        <f t="shared" si="16"/>
        <v/>
      </c>
      <c r="H277" s="12" t="str">
        <f t="shared" si="12"/>
        <v/>
      </c>
      <c r="I277" s="12">
        <f t="shared" si="13"/>
        <v>78.08</v>
      </c>
      <c r="J277" s="13" t="str">
        <f t="shared" si="14"/>
        <v/>
      </c>
    </row>
    <row r="278" spans="2:10" x14ac:dyDescent="0.3">
      <c r="B278" s="25">
        <v>41</v>
      </c>
      <c r="C278" s="26">
        <v>20</v>
      </c>
      <c r="D278" s="27">
        <v>552</v>
      </c>
      <c r="E278" s="33">
        <v>13</v>
      </c>
      <c r="F278" s="14" t="str">
        <f t="shared" si="15"/>
        <v/>
      </c>
      <c r="G278" s="80" t="str">
        <f t="shared" si="16"/>
        <v/>
      </c>
      <c r="H278" s="12" t="str">
        <f t="shared" si="12"/>
        <v/>
      </c>
      <c r="I278" s="12">
        <f t="shared" si="13"/>
        <v>71.760000000000005</v>
      </c>
      <c r="J278" s="13" t="str">
        <f t="shared" si="14"/>
        <v/>
      </c>
    </row>
    <row r="279" spans="2:10" ht="15" thickBot="1" x14ac:dyDescent="0.35">
      <c r="B279" s="25">
        <v>42</v>
      </c>
      <c r="C279" s="26">
        <v>20</v>
      </c>
      <c r="D279" s="27">
        <v>388</v>
      </c>
      <c r="E279" s="33">
        <v>11</v>
      </c>
      <c r="F279" s="29" t="str">
        <f t="shared" si="15"/>
        <v/>
      </c>
      <c r="G279" s="84" t="str">
        <f t="shared" ref="G279" si="17">IF(C279=16,D279*E279*0.01,"")</f>
        <v/>
      </c>
      <c r="H279" s="27" t="str">
        <f t="shared" si="12"/>
        <v/>
      </c>
      <c r="I279" s="27">
        <f t="shared" si="13"/>
        <v>42.68</v>
      </c>
      <c r="J279" s="28" t="str">
        <f t="shared" si="14"/>
        <v/>
      </c>
    </row>
    <row r="280" spans="2:10" x14ac:dyDescent="0.3">
      <c r="B280" s="200" t="s">
        <v>8</v>
      </c>
      <c r="C280" s="201"/>
      <c r="D280" s="201"/>
      <c r="E280" s="201"/>
      <c r="F280" s="38">
        <f>SUM(F233:F279)</f>
        <v>990.56</v>
      </c>
      <c r="G280" s="82">
        <f>SUM(G233:G279)</f>
        <v>4775.670000000001</v>
      </c>
      <c r="H280" s="6">
        <f>H263</f>
        <v>52.63</v>
      </c>
      <c r="I280" s="6">
        <f>SUM(I262:I279)</f>
        <v>1042.72</v>
      </c>
      <c r="J280" s="7">
        <f>SUM(J267:J279)</f>
        <v>954.96</v>
      </c>
    </row>
    <row r="281" spans="2:10" x14ac:dyDescent="0.3">
      <c r="B281" s="173" t="s">
        <v>9</v>
      </c>
      <c r="C281" s="174"/>
      <c r="D281" s="174"/>
      <c r="E281" s="174"/>
      <c r="F281" s="11">
        <v>0.61699999999999999</v>
      </c>
      <c r="G281" s="80">
        <v>0.88800000000000001</v>
      </c>
      <c r="H281" s="12">
        <v>1.58</v>
      </c>
      <c r="I281" s="90">
        <v>2.4700000000000002</v>
      </c>
      <c r="J281" s="91">
        <v>3.85</v>
      </c>
    </row>
    <row r="282" spans="2:10" x14ac:dyDescent="0.3">
      <c r="B282" s="173" t="s">
        <v>10</v>
      </c>
      <c r="C282" s="174"/>
      <c r="D282" s="174"/>
      <c r="E282" s="174"/>
      <c r="F282" s="23">
        <f>F281*F280</f>
        <v>611.17552000000001</v>
      </c>
      <c r="G282" s="80">
        <f>G280*G281</f>
        <v>4240.7949600000011</v>
      </c>
      <c r="H282" s="12">
        <f>H281*H280</f>
        <v>83.155400000000014</v>
      </c>
      <c r="I282" s="12">
        <f>I281*I280</f>
        <v>2575.5184000000004</v>
      </c>
      <c r="J282" s="13">
        <f>J281*J280</f>
        <v>3676.596</v>
      </c>
    </row>
    <row r="283" spans="2:10" x14ac:dyDescent="0.3">
      <c r="B283" s="173" t="s">
        <v>11</v>
      </c>
      <c r="C283" s="174"/>
      <c r="D283" s="174"/>
      <c r="E283" s="174"/>
      <c r="F283" s="246">
        <f>F282+G282+H282+I282+J282</f>
        <v>11187.24028</v>
      </c>
      <c r="G283" s="255"/>
      <c r="H283" s="255"/>
      <c r="I283" s="255"/>
      <c r="J283" s="247"/>
    </row>
    <row r="284" spans="2:10" ht="15" thickBot="1" x14ac:dyDescent="0.35">
      <c r="B284" s="178" t="s">
        <v>12</v>
      </c>
      <c r="C284" s="179"/>
      <c r="D284" s="179"/>
      <c r="E284" s="179"/>
      <c r="F284" s="256">
        <f>F283+H112</f>
        <v>11187.24028</v>
      </c>
      <c r="G284" s="257"/>
      <c r="H284" s="257"/>
      <c r="I284" s="257"/>
      <c r="J284" s="258"/>
    </row>
    <row r="285" spans="2:10" ht="15" thickBot="1" x14ac:dyDescent="0.35">
      <c r="B285" s="223" t="s">
        <v>55</v>
      </c>
      <c r="C285" s="224"/>
      <c r="D285" s="224"/>
      <c r="E285" s="224"/>
      <c r="F285" s="252">
        <f>F284*1</f>
        <v>11187.24028</v>
      </c>
      <c r="G285" s="253"/>
      <c r="H285" s="253"/>
      <c r="I285" s="253"/>
      <c r="J285" s="254"/>
    </row>
    <row r="287" spans="2:10" ht="15" thickBot="1" x14ac:dyDescent="0.35"/>
    <row r="288" spans="2:10" ht="15" thickBot="1" x14ac:dyDescent="0.35">
      <c r="B288" s="220" t="s">
        <v>58</v>
      </c>
      <c r="C288" s="221"/>
      <c r="D288" s="221"/>
      <c r="E288" s="221"/>
      <c r="F288" s="221"/>
      <c r="G288" s="221"/>
      <c r="H288" s="221"/>
      <c r="I288" s="221"/>
      <c r="J288" s="222"/>
    </row>
    <row r="289" spans="2:10" ht="15.6" customHeight="1" thickBot="1" x14ac:dyDescent="0.35">
      <c r="B289" s="190" t="s">
        <v>0</v>
      </c>
      <c r="C289" s="192" t="s">
        <v>1</v>
      </c>
      <c r="D289" s="196" t="s">
        <v>2</v>
      </c>
      <c r="E289" s="196" t="s">
        <v>3</v>
      </c>
      <c r="F289" s="239" t="s">
        <v>4</v>
      </c>
      <c r="G289" s="251"/>
      <c r="H289" s="251"/>
      <c r="I289" s="251"/>
      <c r="J289" s="240"/>
    </row>
    <row r="290" spans="2:10" ht="15" thickBot="1" x14ac:dyDescent="0.35">
      <c r="B290" s="190"/>
      <c r="C290" s="192"/>
      <c r="D290" s="196"/>
      <c r="E290" s="196"/>
      <c r="F290" s="1" t="s">
        <v>5</v>
      </c>
      <c r="G290" s="1" t="s">
        <v>5</v>
      </c>
      <c r="H290" s="1" t="s">
        <v>5</v>
      </c>
      <c r="I290" s="1" t="s">
        <v>5</v>
      </c>
      <c r="J290" s="1" t="s">
        <v>5</v>
      </c>
    </row>
    <row r="291" spans="2:10" ht="15" thickBot="1" x14ac:dyDescent="0.35">
      <c r="B291" s="248"/>
      <c r="C291" s="249"/>
      <c r="D291" s="250"/>
      <c r="E291" s="250"/>
      <c r="F291" s="2" t="s">
        <v>6</v>
      </c>
      <c r="G291" s="2" t="s">
        <v>7</v>
      </c>
      <c r="H291" s="2" t="s">
        <v>53</v>
      </c>
      <c r="I291" s="2" t="s">
        <v>64</v>
      </c>
      <c r="J291" s="2" t="s">
        <v>65</v>
      </c>
    </row>
    <row r="292" spans="2:10" x14ac:dyDescent="0.3">
      <c r="B292" s="4">
        <v>1</v>
      </c>
      <c r="C292" s="5">
        <v>12</v>
      </c>
      <c r="D292" s="6">
        <v>965</v>
      </c>
      <c r="E292" s="31">
        <v>46</v>
      </c>
      <c r="F292" s="8" t="str">
        <f>IF(C292=10,D292*E292*0.01,"")</f>
        <v/>
      </c>
      <c r="G292" s="6">
        <f>IF(C292=12,D292*E292*0.01,"")</f>
        <v>443.90000000000003</v>
      </c>
      <c r="H292" s="6" t="str">
        <f>IF(C292=16,D292*E292*0.01,"")</f>
        <v/>
      </c>
      <c r="I292" s="6" t="str">
        <f>IF(C292=20,D292*E292*0.01,"")</f>
        <v/>
      </c>
      <c r="J292" s="7" t="str">
        <f>IF(C292=25,D292*E292*0.01,"")</f>
        <v/>
      </c>
    </row>
    <row r="293" spans="2:10" x14ac:dyDescent="0.3">
      <c r="B293" s="10">
        <v>2</v>
      </c>
      <c r="C293" s="11">
        <v>12</v>
      </c>
      <c r="D293" s="12">
        <v>865</v>
      </c>
      <c r="E293" s="32">
        <v>46</v>
      </c>
      <c r="F293" s="14" t="str">
        <f>IF(C293=10,D293*E293*0.01,"")</f>
        <v/>
      </c>
      <c r="G293" s="12">
        <f>IF(C293=12,D293*E293*0.01,"")</f>
        <v>397.90000000000003</v>
      </c>
      <c r="H293" s="12" t="str">
        <f t="shared" ref="H293:H338" si="18">IF(C293=16,D293*E293*0.01,"")</f>
        <v/>
      </c>
      <c r="I293" s="12" t="str">
        <f t="shared" ref="I293:I338" si="19">IF(C293=20,D293*E293*0.01,"")</f>
        <v/>
      </c>
      <c r="J293" s="13" t="str">
        <f t="shared" ref="J293:J338" si="20">IF(C293=25,D293*E293*0.01,"")</f>
        <v/>
      </c>
    </row>
    <row r="294" spans="2:10" x14ac:dyDescent="0.3">
      <c r="B294" s="10">
        <v>3</v>
      </c>
      <c r="C294" s="11">
        <v>12</v>
      </c>
      <c r="D294" s="12">
        <v>700</v>
      </c>
      <c r="E294" s="32">
        <v>41</v>
      </c>
      <c r="F294" s="14" t="str">
        <f t="shared" ref="F294:F338" si="21">IF(C294=10,D294*E294*0.01,"")</f>
        <v/>
      </c>
      <c r="G294" s="12">
        <f t="shared" ref="G294:G338" si="22">IF(C294=12,D294*E294*0.01,"")</f>
        <v>287</v>
      </c>
      <c r="H294" s="12" t="str">
        <f t="shared" si="18"/>
        <v/>
      </c>
      <c r="I294" s="12" t="str">
        <f t="shared" si="19"/>
        <v/>
      </c>
      <c r="J294" s="13" t="str">
        <f t="shared" si="20"/>
        <v/>
      </c>
    </row>
    <row r="295" spans="2:10" x14ac:dyDescent="0.3">
      <c r="B295" s="10">
        <v>4</v>
      </c>
      <c r="C295" s="11">
        <v>12</v>
      </c>
      <c r="D295" s="12">
        <v>700</v>
      </c>
      <c r="E295" s="32">
        <v>41</v>
      </c>
      <c r="F295" s="14" t="str">
        <f t="shared" si="21"/>
        <v/>
      </c>
      <c r="G295" s="12">
        <f t="shared" si="22"/>
        <v>287</v>
      </c>
      <c r="H295" s="12" t="str">
        <f t="shared" si="18"/>
        <v/>
      </c>
      <c r="I295" s="12" t="str">
        <f t="shared" si="19"/>
        <v/>
      </c>
      <c r="J295" s="13" t="str">
        <f t="shared" si="20"/>
        <v/>
      </c>
    </row>
    <row r="296" spans="2:10" x14ac:dyDescent="0.3">
      <c r="B296" s="10">
        <v>5</v>
      </c>
      <c r="C296" s="11">
        <v>12</v>
      </c>
      <c r="D296" s="12">
        <v>577</v>
      </c>
      <c r="E296" s="32">
        <v>6</v>
      </c>
      <c r="F296" s="14" t="str">
        <f t="shared" si="21"/>
        <v/>
      </c>
      <c r="G296" s="12">
        <f t="shared" si="22"/>
        <v>34.619999999999997</v>
      </c>
      <c r="H296" s="12" t="str">
        <f t="shared" si="18"/>
        <v/>
      </c>
      <c r="I296" s="12" t="str">
        <f t="shared" si="19"/>
        <v/>
      </c>
      <c r="J296" s="13" t="str">
        <f t="shared" si="20"/>
        <v/>
      </c>
    </row>
    <row r="297" spans="2:10" x14ac:dyDescent="0.3">
      <c r="B297" s="10">
        <v>6</v>
      </c>
      <c r="C297" s="11">
        <v>12</v>
      </c>
      <c r="D297" s="12">
        <v>677</v>
      </c>
      <c r="E297" s="32">
        <v>6</v>
      </c>
      <c r="F297" s="14" t="str">
        <f t="shared" si="21"/>
        <v/>
      </c>
      <c r="G297" s="12">
        <f t="shared" si="22"/>
        <v>40.619999999999997</v>
      </c>
      <c r="H297" s="12" t="str">
        <f t="shared" si="18"/>
        <v/>
      </c>
      <c r="I297" s="12" t="str">
        <f t="shared" si="19"/>
        <v/>
      </c>
      <c r="J297" s="13" t="str">
        <f t="shared" si="20"/>
        <v/>
      </c>
    </row>
    <row r="298" spans="2:10" x14ac:dyDescent="0.3">
      <c r="B298" s="10">
        <v>7</v>
      </c>
      <c r="C298" s="11">
        <v>12</v>
      </c>
      <c r="D298" s="12">
        <v>739</v>
      </c>
      <c r="E298" s="32">
        <v>41</v>
      </c>
      <c r="F298" s="14" t="str">
        <f t="shared" si="21"/>
        <v/>
      </c>
      <c r="G298" s="12">
        <f t="shared" si="22"/>
        <v>302.99</v>
      </c>
      <c r="H298" s="12" t="str">
        <f t="shared" si="18"/>
        <v/>
      </c>
      <c r="I298" s="12" t="str">
        <f t="shared" si="19"/>
        <v/>
      </c>
      <c r="J298" s="13" t="str">
        <f t="shared" si="20"/>
        <v/>
      </c>
    </row>
    <row r="299" spans="2:10" x14ac:dyDescent="0.3">
      <c r="B299" s="10">
        <v>8</v>
      </c>
      <c r="C299" s="11">
        <v>12</v>
      </c>
      <c r="D299" s="12">
        <v>839</v>
      </c>
      <c r="E299" s="32">
        <v>41</v>
      </c>
      <c r="F299" s="14" t="str">
        <f t="shared" si="21"/>
        <v/>
      </c>
      <c r="G299" s="12">
        <f t="shared" si="22"/>
        <v>343.99</v>
      </c>
      <c r="H299" s="12" t="str">
        <f t="shared" si="18"/>
        <v/>
      </c>
      <c r="I299" s="12" t="str">
        <f t="shared" si="19"/>
        <v/>
      </c>
      <c r="J299" s="13" t="str">
        <f t="shared" si="20"/>
        <v/>
      </c>
    </row>
    <row r="300" spans="2:10" x14ac:dyDescent="0.3">
      <c r="B300" s="25">
        <v>9</v>
      </c>
      <c r="C300" s="26">
        <v>12</v>
      </c>
      <c r="D300" s="27">
        <v>518</v>
      </c>
      <c r="E300" s="33">
        <v>12</v>
      </c>
      <c r="F300" s="14" t="str">
        <f t="shared" si="21"/>
        <v/>
      </c>
      <c r="G300" s="12">
        <f t="shared" si="22"/>
        <v>62.160000000000004</v>
      </c>
      <c r="H300" s="12" t="str">
        <f t="shared" si="18"/>
        <v/>
      </c>
      <c r="I300" s="12" t="str">
        <f t="shared" si="19"/>
        <v/>
      </c>
      <c r="J300" s="13" t="str">
        <f t="shared" si="20"/>
        <v/>
      </c>
    </row>
    <row r="301" spans="2:10" x14ac:dyDescent="0.3">
      <c r="B301" s="25">
        <v>10</v>
      </c>
      <c r="C301" s="26">
        <v>12</v>
      </c>
      <c r="D301" s="27">
        <v>1144</v>
      </c>
      <c r="E301" s="33">
        <v>3</v>
      </c>
      <c r="F301" s="14" t="str">
        <f t="shared" si="21"/>
        <v/>
      </c>
      <c r="G301" s="12">
        <f t="shared" si="22"/>
        <v>34.32</v>
      </c>
      <c r="H301" s="12" t="str">
        <f t="shared" si="18"/>
        <v/>
      </c>
      <c r="I301" s="12" t="str">
        <f t="shared" si="19"/>
        <v/>
      </c>
      <c r="J301" s="13" t="str">
        <f t="shared" si="20"/>
        <v/>
      </c>
    </row>
    <row r="302" spans="2:10" x14ac:dyDescent="0.3">
      <c r="B302" s="25">
        <v>11</v>
      </c>
      <c r="C302" s="26">
        <v>12</v>
      </c>
      <c r="D302" s="27">
        <v>545</v>
      </c>
      <c r="E302" s="33">
        <v>15</v>
      </c>
      <c r="F302" s="14" t="str">
        <f t="shared" si="21"/>
        <v/>
      </c>
      <c r="G302" s="12">
        <f t="shared" si="22"/>
        <v>81.75</v>
      </c>
      <c r="H302" s="12" t="str">
        <f t="shared" si="18"/>
        <v/>
      </c>
      <c r="I302" s="12" t="str">
        <f t="shared" si="19"/>
        <v/>
      </c>
      <c r="J302" s="13" t="str">
        <f t="shared" si="20"/>
        <v/>
      </c>
    </row>
    <row r="303" spans="2:10" x14ac:dyDescent="0.3">
      <c r="B303" s="25">
        <v>12</v>
      </c>
      <c r="C303" s="26">
        <v>12</v>
      </c>
      <c r="D303" s="27">
        <v>842</v>
      </c>
      <c r="E303" s="33">
        <v>47</v>
      </c>
      <c r="F303" s="14" t="str">
        <f t="shared" si="21"/>
        <v/>
      </c>
      <c r="G303" s="12">
        <f t="shared" si="22"/>
        <v>395.74</v>
      </c>
      <c r="H303" s="12" t="str">
        <f t="shared" si="18"/>
        <v/>
      </c>
      <c r="I303" s="12" t="str">
        <f t="shared" si="19"/>
        <v/>
      </c>
      <c r="J303" s="13" t="str">
        <f t="shared" si="20"/>
        <v/>
      </c>
    </row>
    <row r="304" spans="2:10" x14ac:dyDescent="0.3">
      <c r="B304" s="25">
        <v>13</v>
      </c>
      <c r="C304" s="26">
        <v>12</v>
      </c>
      <c r="D304" s="27">
        <v>942</v>
      </c>
      <c r="E304" s="33">
        <v>47</v>
      </c>
      <c r="F304" s="14" t="str">
        <f t="shared" si="21"/>
        <v/>
      </c>
      <c r="G304" s="12">
        <f t="shared" si="22"/>
        <v>442.74</v>
      </c>
      <c r="H304" s="12" t="str">
        <f t="shared" si="18"/>
        <v/>
      </c>
      <c r="I304" s="12" t="str">
        <f t="shared" si="19"/>
        <v/>
      </c>
      <c r="J304" s="13" t="str">
        <f t="shared" si="20"/>
        <v/>
      </c>
    </row>
    <row r="305" spans="2:10" x14ac:dyDescent="0.3">
      <c r="B305" s="10">
        <v>14</v>
      </c>
      <c r="C305" s="11">
        <v>12</v>
      </c>
      <c r="D305" s="12">
        <v>960</v>
      </c>
      <c r="E305" s="32">
        <v>14</v>
      </c>
      <c r="F305" s="14" t="str">
        <f t="shared" si="21"/>
        <v/>
      </c>
      <c r="G305" s="12">
        <f t="shared" si="22"/>
        <v>134.4</v>
      </c>
      <c r="H305" s="12" t="str">
        <f t="shared" si="18"/>
        <v/>
      </c>
      <c r="I305" s="12" t="str">
        <f t="shared" si="19"/>
        <v/>
      </c>
      <c r="J305" s="13" t="str">
        <f t="shared" si="20"/>
        <v/>
      </c>
    </row>
    <row r="306" spans="2:10" x14ac:dyDescent="0.3">
      <c r="B306" s="10">
        <v>15</v>
      </c>
      <c r="C306" s="11">
        <v>12</v>
      </c>
      <c r="D306" s="12">
        <v>860</v>
      </c>
      <c r="E306" s="32">
        <v>14</v>
      </c>
      <c r="F306" s="14" t="str">
        <f t="shared" si="21"/>
        <v/>
      </c>
      <c r="G306" s="12">
        <f t="shared" si="22"/>
        <v>120.4</v>
      </c>
      <c r="H306" s="12" t="str">
        <f t="shared" si="18"/>
        <v/>
      </c>
      <c r="I306" s="12" t="str">
        <f t="shared" si="19"/>
        <v/>
      </c>
      <c r="J306" s="13" t="str">
        <f t="shared" si="20"/>
        <v/>
      </c>
    </row>
    <row r="307" spans="2:10" x14ac:dyDescent="0.3">
      <c r="B307" s="10">
        <v>16</v>
      </c>
      <c r="C307" s="11">
        <v>12</v>
      </c>
      <c r="D307" s="12">
        <v>920</v>
      </c>
      <c r="E307" s="32">
        <v>32</v>
      </c>
      <c r="F307" s="14" t="str">
        <f t="shared" si="21"/>
        <v/>
      </c>
      <c r="G307" s="12">
        <f t="shared" si="22"/>
        <v>294.40000000000003</v>
      </c>
      <c r="H307" s="12" t="str">
        <f t="shared" si="18"/>
        <v/>
      </c>
      <c r="I307" s="12" t="str">
        <f t="shared" si="19"/>
        <v/>
      </c>
      <c r="J307" s="13" t="str">
        <f t="shared" si="20"/>
        <v/>
      </c>
    </row>
    <row r="308" spans="2:10" x14ac:dyDescent="0.3">
      <c r="B308" s="10">
        <v>17</v>
      </c>
      <c r="C308" s="11">
        <v>12</v>
      </c>
      <c r="D308" s="12">
        <v>820</v>
      </c>
      <c r="E308" s="32">
        <v>32</v>
      </c>
      <c r="F308" s="14" t="str">
        <f t="shared" si="21"/>
        <v/>
      </c>
      <c r="G308" s="12">
        <f t="shared" si="22"/>
        <v>262.39999999999998</v>
      </c>
      <c r="H308" s="12" t="str">
        <f t="shared" si="18"/>
        <v/>
      </c>
      <c r="I308" s="12" t="str">
        <f t="shared" si="19"/>
        <v/>
      </c>
      <c r="J308" s="13" t="str">
        <f t="shared" si="20"/>
        <v/>
      </c>
    </row>
    <row r="309" spans="2:10" x14ac:dyDescent="0.3">
      <c r="B309" s="10">
        <v>18</v>
      </c>
      <c r="C309" s="11">
        <v>12</v>
      </c>
      <c r="D309" s="12">
        <v>960</v>
      </c>
      <c r="E309" s="32">
        <v>10</v>
      </c>
      <c r="F309" s="14" t="str">
        <f t="shared" si="21"/>
        <v/>
      </c>
      <c r="G309" s="12">
        <f t="shared" si="22"/>
        <v>96</v>
      </c>
      <c r="H309" s="12" t="str">
        <f t="shared" si="18"/>
        <v/>
      </c>
      <c r="I309" s="12" t="str">
        <f t="shared" si="19"/>
        <v/>
      </c>
      <c r="J309" s="13" t="str">
        <f t="shared" si="20"/>
        <v/>
      </c>
    </row>
    <row r="310" spans="2:10" x14ac:dyDescent="0.3">
      <c r="B310" s="10">
        <v>19</v>
      </c>
      <c r="C310" s="11">
        <v>12</v>
      </c>
      <c r="D310" s="12">
        <v>860</v>
      </c>
      <c r="E310" s="32">
        <v>10</v>
      </c>
      <c r="F310" s="14" t="str">
        <f t="shared" si="21"/>
        <v/>
      </c>
      <c r="G310" s="12">
        <f t="shared" si="22"/>
        <v>86</v>
      </c>
      <c r="H310" s="12" t="str">
        <f t="shared" si="18"/>
        <v/>
      </c>
      <c r="I310" s="12" t="str">
        <f t="shared" si="19"/>
        <v/>
      </c>
      <c r="J310" s="13" t="str">
        <f t="shared" si="20"/>
        <v/>
      </c>
    </row>
    <row r="311" spans="2:10" x14ac:dyDescent="0.3">
      <c r="B311" s="10">
        <v>20</v>
      </c>
      <c r="C311" s="11">
        <v>12</v>
      </c>
      <c r="D311" s="12">
        <v>358</v>
      </c>
      <c r="E311" s="32">
        <v>8</v>
      </c>
      <c r="F311" s="14" t="str">
        <f t="shared" si="21"/>
        <v/>
      </c>
      <c r="G311" s="12">
        <f t="shared" si="22"/>
        <v>28.64</v>
      </c>
      <c r="H311" s="12" t="str">
        <f t="shared" si="18"/>
        <v/>
      </c>
      <c r="I311" s="12" t="str">
        <f t="shared" si="19"/>
        <v/>
      </c>
      <c r="J311" s="13" t="str">
        <f t="shared" si="20"/>
        <v/>
      </c>
    </row>
    <row r="312" spans="2:10" x14ac:dyDescent="0.3">
      <c r="B312" s="10">
        <v>21</v>
      </c>
      <c r="C312" s="11">
        <v>12</v>
      </c>
      <c r="D312" s="12">
        <v>258</v>
      </c>
      <c r="E312" s="32">
        <v>8</v>
      </c>
      <c r="F312" s="14" t="str">
        <f t="shared" si="21"/>
        <v/>
      </c>
      <c r="G312" s="12">
        <f t="shared" si="22"/>
        <v>20.64</v>
      </c>
      <c r="H312" s="12" t="str">
        <f t="shared" si="18"/>
        <v/>
      </c>
      <c r="I312" s="12" t="str">
        <f t="shared" si="19"/>
        <v/>
      </c>
      <c r="J312" s="13" t="str">
        <f t="shared" si="20"/>
        <v/>
      </c>
    </row>
    <row r="313" spans="2:10" ht="15" customHeight="1" x14ac:dyDescent="0.3">
      <c r="B313" s="10">
        <v>22</v>
      </c>
      <c r="C313" s="11">
        <v>12</v>
      </c>
      <c r="D313" s="12">
        <v>385</v>
      </c>
      <c r="E313" s="32">
        <v>15</v>
      </c>
      <c r="F313" s="14" t="str">
        <f t="shared" si="21"/>
        <v/>
      </c>
      <c r="G313" s="12">
        <f t="shared" si="22"/>
        <v>57.75</v>
      </c>
      <c r="H313" s="12" t="str">
        <f t="shared" si="18"/>
        <v/>
      </c>
      <c r="I313" s="12" t="str">
        <f t="shared" si="19"/>
        <v/>
      </c>
      <c r="J313" s="13" t="str">
        <f t="shared" si="20"/>
        <v/>
      </c>
    </row>
    <row r="314" spans="2:10" x14ac:dyDescent="0.3">
      <c r="B314" s="10">
        <v>23</v>
      </c>
      <c r="C314" s="11">
        <v>12</v>
      </c>
      <c r="D314" s="12">
        <v>640</v>
      </c>
      <c r="E314" s="32">
        <v>2</v>
      </c>
      <c r="F314" s="14" t="str">
        <f t="shared" si="21"/>
        <v/>
      </c>
      <c r="G314" s="12">
        <f t="shared" si="22"/>
        <v>12.8</v>
      </c>
      <c r="H314" s="12" t="str">
        <f t="shared" si="18"/>
        <v/>
      </c>
      <c r="I314" s="12" t="str">
        <f t="shared" si="19"/>
        <v/>
      </c>
      <c r="J314" s="13" t="str">
        <f t="shared" si="20"/>
        <v/>
      </c>
    </row>
    <row r="315" spans="2:10" x14ac:dyDescent="0.3">
      <c r="B315" s="10">
        <v>24</v>
      </c>
      <c r="C315" s="11">
        <v>12</v>
      </c>
      <c r="D315" s="12">
        <v>1095</v>
      </c>
      <c r="E315" s="32">
        <v>14</v>
      </c>
      <c r="F315" s="14" t="str">
        <f t="shared" si="21"/>
        <v/>
      </c>
      <c r="G315" s="12">
        <f t="shared" si="22"/>
        <v>153.30000000000001</v>
      </c>
      <c r="H315" s="12" t="str">
        <f t="shared" si="18"/>
        <v/>
      </c>
      <c r="I315" s="12" t="str">
        <f t="shared" si="19"/>
        <v/>
      </c>
      <c r="J315" s="13" t="str">
        <f t="shared" si="20"/>
        <v/>
      </c>
    </row>
    <row r="316" spans="2:10" x14ac:dyDescent="0.3">
      <c r="B316" s="10">
        <v>25</v>
      </c>
      <c r="C316" s="11">
        <v>12</v>
      </c>
      <c r="D316" s="12">
        <v>1195</v>
      </c>
      <c r="E316" s="32">
        <v>14</v>
      </c>
      <c r="F316" s="14" t="str">
        <f t="shared" si="21"/>
        <v/>
      </c>
      <c r="G316" s="12">
        <f t="shared" si="22"/>
        <v>167.3</v>
      </c>
      <c r="H316" s="12" t="str">
        <f t="shared" si="18"/>
        <v/>
      </c>
      <c r="I316" s="12" t="str">
        <f t="shared" si="19"/>
        <v/>
      </c>
      <c r="J316" s="13" t="str">
        <f t="shared" si="20"/>
        <v/>
      </c>
    </row>
    <row r="317" spans="2:10" x14ac:dyDescent="0.3">
      <c r="B317" s="10">
        <v>26</v>
      </c>
      <c r="C317" s="11">
        <v>10</v>
      </c>
      <c r="D317" s="12">
        <v>328</v>
      </c>
      <c r="E317" s="32">
        <v>55</v>
      </c>
      <c r="F317" s="14">
        <f t="shared" si="21"/>
        <v>180.4</v>
      </c>
      <c r="G317" s="12" t="str">
        <f t="shared" si="22"/>
        <v/>
      </c>
      <c r="H317" s="12" t="str">
        <f t="shared" si="18"/>
        <v/>
      </c>
      <c r="I317" s="12" t="str">
        <f t="shared" si="19"/>
        <v/>
      </c>
      <c r="J317" s="13" t="str">
        <f t="shared" si="20"/>
        <v/>
      </c>
    </row>
    <row r="318" spans="2:10" x14ac:dyDescent="0.3">
      <c r="B318" s="10">
        <v>27</v>
      </c>
      <c r="C318" s="11">
        <v>10</v>
      </c>
      <c r="D318" s="12">
        <v>328</v>
      </c>
      <c r="E318" s="32">
        <v>55</v>
      </c>
      <c r="F318" s="14">
        <f t="shared" si="21"/>
        <v>180.4</v>
      </c>
      <c r="G318" s="12" t="str">
        <f t="shared" si="22"/>
        <v/>
      </c>
      <c r="H318" s="12" t="str">
        <f t="shared" si="18"/>
        <v/>
      </c>
      <c r="I318" s="12" t="str">
        <f t="shared" si="19"/>
        <v/>
      </c>
      <c r="J318" s="13" t="str">
        <f t="shared" si="20"/>
        <v/>
      </c>
    </row>
    <row r="319" spans="2:10" x14ac:dyDescent="0.3">
      <c r="B319" s="10">
        <v>28</v>
      </c>
      <c r="C319" s="11">
        <v>10</v>
      </c>
      <c r="D319" s="12">
        <v>328</v>
      </c>
      <c r="E319" s="32">
        <v>125</v>
      </c>
      <c r="F319" s="14">
        <f t="shared" si="21"/>
        <v>410</v>
      </c>
      <c r="G319" s="12" t="str">
        <f t="shared" si="22"/>
        <v/>
      </c>
      <c r="H319" s="12" t="str">
        <f t="shared" si="18"/>
        <v/>
      </c>
      <c r="I319" s="12" t="str">
        <f t="shared" si="19"/>
        <v/>
      </c>
      <c r="J319" s="13" t="str">
        <f t="shared" si="20"/>
        <v/>
      </c>
    </row>
    <row r="320" spans="2:10" x14ac:dyDescent="0.3">
      <c r="B320" s="10">
        <v>29</v>
      </c>
      <c r="C320" s="11">
        <v>10</v>
      </c>
      <c r="D320" s="12">
        <v>328</v>
      </c>
      <c r="E320" s="32">
        <v>67</v>
      </c>
      <c r="F320" s="14">
        <f t="shared" si="21"/>
        <v>219.76</v>
      </c>
      <c r="G320" s="12" t="str">
        <f t="shared" si="22"/>
        <v/>
      </c>
      <c r="H320" s="12" t="str">
        <f t="shared" si="18"/>
        <v/>
      </c>
      <c r="I320" s="12" t="str">
        <f t="shared" si="19"/>
        <v/>
      </c>
      <c r="J320" s="13" t="str">
        <f t="shared" si="20"/>
        <v/>
      </c>
    </row>
    <row r="321" spans="2:10" x14ac:dyDescent="0.3">
      <c r="B321" s="10">
        <v>30</v>
      </c>
      <c r="C321" s="11">
        <v>20</v>
      </c>
      <c r="D321" s="12">
        <v>277</v>
      </c>
      <c r="E321" s="32">
        <v>76</v>
      </c>
      <c r="F321" s="14" t="str">
        <f t="shared" si="21"/>
        <v/>
      </c>
      <c r="G321" s="12" t="str">
        <f t="shared" si="22"/>
        <v/>
      </c>
      <c r="H321" s="12" t="str">
        <f t="shared" si="18"/>
        <v/>
      </c>
      <c r="I321" s="12">
        <f t="shared" si="19"/>
        <v>210.52</v>
      </c>
      <c r="J321" s="13" t="str">
        <f t="shared" si="20"/>
        <v/>
      </c>
    </row>
    <row r="322" spans="2:10" x14ac:dyDescent="0.3">
      <c r="B322" s="25">
        <v>31</v>
      </c>
      <c r="C322" s="26">
        <v>16</v>
      </c>
      <c r="D322" s="27">
        <v>277</v>
      </c>
      <c r="E322" s="33">
        <v>19</v>
      </c>
      <c r="F322" s="14" t="str">
        <f t="shared" si="21"/>
        <v/>
      </c>
      <c r="G322" s="12" t="str">
        <f t="shared" si="22"/>
        <v/>
      </c>
      <c r="H322" s="12">
        <f t="shared" si="18"/>
        <v>52.63</v>
      </c>
      <c r="I322" s="12" t="str">
        <f t="shared" si="19"/>
        <v/>
      </c>
      <c r="J322" s="13" t="str">
        <f t="shared" si="20"/>
        <v/>
      </c>
    </row>
    <row r="323" spans="2:10" x14ac:dyDescent="0.3">
      <c r="B323" s="25">
        <v>32</v>
      </c>
      <c r="C323" s="26">
        <v>20</v>
      </c>
      <c r="D323" s="27">
        <v>488</v>
      </c>
      <c r="E323" s="33">
        <v>39</v>
      </c>
      <c r="F323" s="14" t="str">
        <f t="shared" si="21"/>
        <v/>
      </c>
      <c r="G323" s="12" t="str">
        <f t="shared" si="22"/>
        <v/>
      </c>
      <c r="H323" s="12" t="str">
        <f t="shared" si="18"/>
        <v/>
      </c>
      <c r="I323" s="12">
        <f t="shared" si="19"/>
        <v>190.32</v>
      </c>
      <c r="J323" s="13" t="str">
        <f t="shared" si="20"/>
        <v/>
      </c>
    </row>
    <row r="324" spans="2:10" x14ac:dyDescent="0.3">
      <c r="B324" s="25">
        <v>33</v>
      </c>
      <c r="C324" s="26">
        <v>25</v>
      </c>
      <c r="D324" s="27">
        <v>488</v>
      </c>
      <c r="E324" s="33">
        <v>41</v>
      </c>
      <c r="F324" s="14" t="str">
        <f t="shared" si="21"/>
        <v/>
      </c>
      <c r="G324" s="12" t="str">
        <f t="shared" si="22"/>
        <v/>
      </c>
      <c r="H324" s="12" t="str">
        <f t="shared" si="18"/>
        <v/>
      </c>
      <c r="I324" s="12" t="str">
        <f t="shared" si="19"/>
        <v/>
      </c>
      <c r="J324" s="13">
        <f t="shared" si="20"/>
        <v>200.08</v>
      </c>
    </row>
    <row r="325" spans="2:10" x14ac:dyDescent="0.3">
      <c r="B325" s="25">
        <v>34</v>
      </c>
      <c r="C325" s="26">
        <v>20</v>
      </c>
      <c r="D325" s="27">
        <v>279</v>
      </c>
      <c r="E325" s="33">
        <v>38</v>
      </c>
      <c r="F325" s="14" t="str">
        <f t="shared" si="21"/>
        <v/>
      </c>
      <c r="G325" s="12" t="str">
        <f t="shared" si="22"/>
        <v/>
      </c>
      <c r="H325" s="12" t="str">
        <f t="shared" si="18"/>
        <v/>
      </c>
      <c r="I325" s="12">
        <f t="shared" si="19"/>
        <v>106.02</v>
      </c>
      <c r="J325" s="13" t="str">
        <f t="shared" si="20"/>
        <v/>
      </c>
    </row>
    <row r="326" spans="2:10" x14ac:dyDescent="0.3">
      <c r="B326" s="25" t="s">
        <v>133</v>
      </c>
      <c r="C326" s="26">
        <v>20</v>
      </c>
      <c r="D326" s="27">
        <v>277</v>
      </c>
      <c r="E326" s="33">
        <v>38</v>
      </c>
      <c r="F326" s="14" t="str">
        <f t="shared" si="21"/>
        <v/>
      </c>
      <c r="G326" s="135" t="str">
        <f t="shared" si="22"/>
        <v/>
      </c>
      <c r="H326" s="135" t="str">
        <f t="shared" si="18"/>
        <v/>
      </c>
      <c r="I326" s="135">
        <f t="shared" si="19"/>
        <v>105.26</v>
      </c>
      <c r="J326" s="136" t="str">
        <f t="shared" si="20"/>
        <v/>
      </c>
    </row>
    <row r="327" spans="2:10" x14ac:dyDescent="0.3">
      <c r="B327" s="25">
        <v>35</v>
      </c>
      <c r="C327" s="26">
        <v>25</v>
      </c>
      <c r="D327" s="27">
        <v>546</v>
      </c>
      <c r="E327" s="33">
        <v>20</v>
      </c>
      <c r="F327" s="14" t="str">
        <f t="shared" si="21"/>
        <v/>
      </c>
      <c r="G327" s="12" t="str">
        <f t="shared" si="22"/>
        <v/>
      </c>
      <c r="H327" s="12" t="str">
        <f t="shared" si="18"/>
        <v/>
      </c>
      <c r="I327" s="12" t="str">
        <f t="shared" si="19"/>
        <v/>
      </c>
      <c r="J327" s="13">
        <f t="shared" si="20"/>
        <v>109.2</v>
      </c>
    </row>
    <row r="328" spans="2:10" x14ac:dyDescent="0.3">
      <c r="B328" s="25" t="s">
        <v>136</v>
      </c>
      <c r="C328" s="26">
        <v>25</v>
      </c>
      <c r="D328" s="27">
        <v>546</v>
      </c>
      <c r="E328" s="33">
        <v>20</v>
      </c>
      <c r="F328" s="14" t="str">
        <f t="shared" si="21"/>
        <v/>
      </c>
      <c r="G328" s="135" t="str">
        <f t="shared" si="22"/>
        <v/>
      </c>
      <c r="H328" s="135" t="str">
        <f t="shared" si="18"/>
        <v/>
      </c>
      <c r="I328" s="135" t="str">
        <f t="shared" si="19"/>
        <v/>
      </c>
      <c r="J328" s="136">
        <f t="shared" si="20"/>
        <v>109.2</v>
      </c>
    </row>
    <row r="329" spans="2:10" x14ac:dyDescent="0.3">
      <c r="B329" s="25">
        <v>36</v>
      </c>
      <c r="C329" s="26">
        <v>25</v>
      </c>
      <c r="D329" s="27">
        <v>602</v>
      </c>
      <c r="E329" s="33">
        <v>64</v>
      </c>
      <c r="F329" s="14" t="str">
        <f t="shared" si="21"/>
        <v/>
      </c>
      <c r="G329" s="12" t="str">
        <f t="shared" si="22"/>
        <v/>
      </c>
      <c r="H329" s="12" t="str">
        <f t="shared" si="18"/>
        <v/>
      </c>
      <c r="I329" s="12" t="str">
        <f t="shared" si="19"/>
        <v/>
      </c>
      <c r="J329" s="13">
        <f t="shared" si="20"/>
        <v>385.28000000000003</v>
      </c>
    </row>
    <row r="330" spans="2:10" x14ac:dyDescent="0.3">
      <c r="B330" s="25" t="s">
        <v>134</v>
      </c>
      <c r="C330" s="26">
        <v>25</v>
      </c>
      <c r="D330" s="27">
        <v>602</v>
      </c>
      <c r="E330" s="33">
        <v>40</v>
      </c>
      <c r="F330" s="14" t="str">
        <f t="shared" si="21"/>
        <v/>
      </c>
      <c r="G330" s="135" t="str">
        <f t="shared" si="22"/>
        <v/>
      </c>
      <c r="H330" s="135" t="str">
        <f t="shared" si="18"/>
        <v/>
      </c>
      <c r="I330" s="135" t="str">
        <f t="shared" si="19"/>
        <v/>
      </c>
      <c r="J330" s="136">
        <f t="shared" si="20"/>
        <v>240.8</v>
      </c>
    </row>
    <row r="331" spans="2:10" x14ac:dyDescent="0.3">
      <c r="B331" s="25">
        <v>37</v>
      </c>
      <c r="C331" s="26">
        <v>25</v>
      </c>
      <c r="D331" s="27">
        <v>528</v>
      </c>
      <c r="E331" s="33">
        <v>10</v>
      </c>
      <c r="F331" s="14" t="str">
        <f t="shared" si="21"/>
        <v/>
      </c>
      <c r="G331" s="12" t="str">
        <f t="shared" si="22"/>
        <v/>
      </c>
      <c r="H331" s="12" t="str">
        <f t="shared" si="18"/>
        <v/>
      </c>
      <c r="I331" s="12" t="str">
        <f t="shared" si="19"/>
        <v/>
      </c>
      <c r="J331" s="13">
        <f t="shared" si="20"/>
        <v>52.800000000000004</v>
      </c>
    </row>
    <row r="332" spans="2:10" x14ac:dyDescent="0.3">
      <c r="B332" s="25" t="s">
        <v>135</v>
      </c>
      <c r="C332" s="26">
        <v>25</v>
      </c>
      <c r="D332" s="27">
        <v>644</v>
      </c>
      <c r="E332" s="33">
        <v>20</v>
      </c>
      <c r="F332" s="14" t="str">
        <f t="shared" si="21"/>
        <v/>
      </c>
      <c r="G332" s="135" t="str">
        <f t="shared" si="22"/>
        <v/>
      </c>
      <c r="H332" s="135" t="str">
        <f t="shared" si="18"/>
        <v/>
      </c>
      <c r="I332" s="135" t="str">
        <f t="shared" si="19"/>
        <v/>
      </c>
      <c r="J332" s="136">
        <f t="shared" si="20"/>
        <v>128.80000000000001</v>
      </c>
    </row>
    <row r="333" spans="2:10" x14ac:dyDescent="0.3">
      <c r="B333" s="25">
        <v>38</v>
      </c>
      <c r="C333" s="26">
        <v>20</v>
      </c>
      <c r="D333" s="27">
        <v>388</v>
      </c>
      <c r="E333" s="33">
        <v>34</v>
      </c>
      <c r="F333" s="14" t="str">
        <f t="shared" si="21"/>
        <v/>
      </c>
      <c r="G333" s="12" t="str">
        <f t="shared" si="22"/>
        <v/>
      </c>
      <c r="H333" s="12" t="str">
        <f t="shared" si="18"/>
        <v/>
      </c>
      <c r="I333" s="12">
        <f t="shared" si="19"/>
        <v>131.92000000000002</v>
      </c>
      <c r="J333" s="13" t="str">
        <f t="shared" si="20"/>
        <v/>
      </c>
    </row>
    <row r="334" spans="2:10" x14ac:dyDescent="0.3">
      <c r="B334" s="25">
        <v>39</v>
      </c>
      <c r="C334" s="26">
        <v>20</v>
      </c>
      <c r="D334" s="27">
        <v>388</v>
      </c>
      <c r="E334" s="33">
        <v>8</v>
      </c>
      <c r="F334" s="14" t="str">
        <f t="shared" si="21"/>
        <v/>
      </c>
      <c r="G334" s="12" t="str">
        <f t="shared" si="22"/>
        <v/>
      </c>
      <c r="H334" s="12" t="str">
        <f t="shared" si="18"/>
        <v/>
      </c>
      <c r="I334" s="12">
        <f t="shared" si="19"/>
        <v>31.04</v>
      </c>
      <c r="J334" s="13" t="str">
        <f t="shared" si="20"/>
        <v/>
      </c>
    </row>
    <row r="335" spans="2:10" x14ac:dyDescent="0.3">
      <c r="B335" s="25">
        <v>40</v>
      </c>
      <c r="C335" s="26">
        <v>20</v>
      </c>
      <c r="D335" s="27">
        <v>488</v>
      </c>
      <c r="E335" s="33">
        <v>16</v>
      </c>
      <c r="F335" s="14" t="str">
        <f t="shared" si="21"/>
        <v/>
      </c>
      <c r="G335" s="12" t="str">
        <f t="shared" si="22"/>
        <v/>
      </c>
      <c r="H335" s="12" t="str">
        <f t="shared" si="18"/>
        <v/>
      </c>
      <c r="I335" s="12">
        <f t="shared" si="19"/>
        <v>78.08</v>
      </c>
      <c r="J335" s="13" t="str">
        <f t="shared" si="20"/>
        <v/>
      </c>
    </row>
    <row r="336" spans="2:10" x14ac:dyDescent="0.3">
      <c r="B336" s="25">
        <v>41</v>
      </c>
      <c r="C336" s="26">
        <v>20</v>
      </c>
      <c r="D336" s="27">
        <v>552</v>
      </c>
      <c r="E336" s="33">
        <v>13</v>
      </c>
      <c r="F336" s="14" t="str">
        <f t="shared" si="21"/>
        <v/>
      </c>
      <c r="G336" s="12" t="str">
        <f t="shared" si="22"/>
        <v/>
      </c>
      <c r="H336" s="12" t="str">
        <f t="shared" si="18"/>
        <v/>
      </c>
      <c r="I336" s="12">
        <f t="shared" si="19"/>
        <v>71.760000000000005</v>
      </c>
      <c r="J336" s="13" t="str">
        <f t="shared" si="20"/>
        <v/>
      </c>
    </row>
    <row r="337" spans="2:10" x14ac:dyDescent="0.3">
      <c r="B337" s="25">
        <v>42</v>
      </c>
      <c r="C337" s="26">
        <v>20</v>
      </c>
      <c r="D337" s="27">
        <v>392</v>
      </c>
      <c r="E337" s="33">
        <v>8</v>
      </c>
      <c r="F337" s="29" t="str">
        <f t="shared" si="21"/>
        <v/>
      </c>
      <c r="G337" s="27" t="str">
        <f t="shared" si="22"/>
        <v/>
      </c>
      <c r="H337" s="27" t="str">
        <f t="shared" si="18"/>
        <v/>
      </c>
      <c r="I337" s="27">
        <f t="shared" si="19"/>
        <v>31.36</v>
      </c>
      <c r="J337" s="28" t="str">
        <f t="shared" si="20"/>
        <v/>
      </c>
    </row>
    <row r="338" spans="2:10" ht="15" thickBot="1" x14ac:dyDescent="0.35">
      <c r="B338" s="25">
        <v>43</v>
      </c>
      <c r="C338" s="26">
        <v>20</v>
      </c>
      <c r="D338" s="27">
        <v>239</v>
      </c>
      <c r="E338" s="33">
        <v>8</v>
      </c>
      <c r="F338" s="29" t="str">
        <f t="shared" si="21"/>
        <v/>
      </c>
      <c r="G338" s="27" t="str">
        <f t="shared" si="22"/>
        <v/>
      </c>
      <c r="H338" s="27" t="str">
        <f t="shared" si="18"/>
        <v/>
      </c>
      <c r="I338" s="27">
        <f t="shared" si="19"/>
        <v>19.12</v>
      </c>
      <c r="J338" s="28" t="str">
        <f t="shared" si="20"/>
        <v/>
      </c>
    </row>
    <row r="339" spans="2:10" x14ac:dyDescent="0.3">
      <c r="B339" s="200" t="s">
        <v>8</v>
      </c>
      <c r="C339" s="201"/>
      <c r="D339" s="201"/>
      <c r="E339" s="201"/>
      <c r="F339" s="38">
        <f>SUM(F292:F336)</f>
        <v>990.56</v>
      </c>
      <c r="G339" s="6">
        <f>SUM(G292:G338)</f>
        <v>4588.7600000000011</v>
      </c>
      <c r="H339" s="6">
        <f>H322</f>
        <v>52.63</v>
      </c>
      <c r="I339" s="6">
        <f>SUM(I321:I338)</f>
        <v>975.4</v>
      </c>
      <c r="J339" s="7">
        <f>SUM(J324:J338)</f>
        <v>1226.1599999999999</v>
      </c>
    </row>
    <row r="340" spans="2:10" x14ac:dyDescent="0.3">
      <c r="B340" s="173" t="s">
        <v>9</v>
      </c>
      <c r="C340" s="174"/>
      <c r="D340" s="174"/>
      <c r="E340" s="174"/>
      <c r="F340" s="11">
        <v>0.61699999999999999</v>
      </c>
      <c r="G340" s="12">
        <v>0.88800000000000001</v>
      </c>
      <c r="H340" s="12">
        <v>1.58</v>
      </c>
      <c r="I340" s="12">
        <v>2.4700000000000002</v>
      </c>
      <c r="J340" s="13">
        <v>3.85</v>
      </c>
    </row>
    <row r="341" spans="2:10" x14ac:dyDescent="0.3">
      <c r="B341" s="173" t="s">
        <v>10</v>
      </c>
      <c r="C341" s="174"/>
      <c r="D341" s="174"/>
      <c r="E341" s="174"/>
      <c r="F341" s="23">
        <f>F340*F339</f>
        <v>611.17552000000001</v>
      </c>
      <c r="G341" s="12">
        <f>G339*G340</f>
        <v>4074.8188800000012</v>
      </c>
      <c r="H341" s="12">
        <f>H340*H339</f>
        <v>83.155400000000014</v>
      </c>
      <c r="I341" s="12">
        <f>I340*I339</f>
        <v>2409.2380000000003</v>
      </c>
      <c r="J341" s="13">
        <f>J340*J339</f>
        <v>4720.7159999999994</v>
      </c>
    </row>
    <row r="342" spans="2:10" x14ac:dyDescent="0.3">
      <c r="B342" s="173" t="s">
        <v>11</v>
      </c>
      <c r="C342" s="174"/>
      <c r="D342" s="174"/>
      <c r="E342" s="174"/>
      <c r="F342" s="175">
        <f>F341+G341+H341+I341+J341</f>
        <v>11899.103800000001</v>
      </c>
      <c r="G342" s="176"/>
      <c r="H342" s="176"/>
      <c r="I342" s="176"/>
      <c r="J342" s="177"/>
    </row>
    <row r="343" spans="2:10" ht="15" thickBot="1" x14ac:dyDescent="0.35">
      <c r="B343" s="178" t="s">
        <v>12</v>
      </c>
      <c r="C343" s="179"/>
      <c r="D343" s="179"/>
      <c r="E343" s="179"/>
      <c r="F343" s="241">
        <f>F342+H166</f>
        <v>11899.103800000001</v>
      </c>
      <c r="G343" s="242"/>
      <c r="H343" s="242"/>
      <c r="I343" s="242"/>
      <c r="J343" s="243"/>
    </row>
    <row r="344" spans="2:10" ht="15" thickBot="1" x14ac:dyDescent="0.35">
      <c r="B344" s="178" t="s">
        <v>55</v>
      </c>
      <c r="C344" s="179"/>
      <c r="D344" s="179"/>
      <c r="E344" s="179"/>
      <c r="F344" s="263">
        <f>F343*1</f>
        <v>11899.103800000001</v>
      </c>
      <c r="G344" s="264"/>
      <c r="H344" s="264"/>
      <c r="I344" s="264"/>
      <c r="J344" s="265"/>
    </row>
    <row r="346" spans="2:10" ht="15" thickBot="1" x14ac:dyDescent="0.35"/>
    <row r="347" spans="2:10" ht="15" thickBot="1" x14ac:dyDescent="0.35">
      <c r="B347" s="220" t="s">
        <v>62</v>
      </c>
      <c r="C347" s="221"/>
      <c r="D347" s="221"/>
      <c r="E347" s="221"/>
      <c r="F347" s="221"/>
      <c r="G347" s="221"/>
      <c r="H347" s="221"/>
      <c r="I347" s="222"/>
      <c r="J347" s="88"/>
    </row>
    <row r="348" spans="2:10" ht="14.4" customHeight="1" thickBot="1" x14ac:dyDescent="0.35">
      <c r="B348" s="190" t="s">
        <v>0</v>
      </c>
      <c r="C348" s="192" t="s">
        <v>1</v>
      </c>
      <c r="D348" s="196" t="s">
        <v>2</v>
      </c>
      <c r="E348" s="196" t="s">
        <v>3</v>
      </c>
      <c r="F348" s="239" t="s">
        <v>4</v>
      </c>
      <c r="G348" s="251"/>
      <c r="H348" s="251"/>
      <c r="I348" s="240"/>
    </row>
    <row r="349" spans="2:10" ht="15" thickBot="1" x14ac:dyDescent="0.35">
      <c r="B349" s="190"/>
      <c r="C349" s="192"/>
      <c r="D349" s="196"/>
      <c r="E349" s="196"/>
      <c r="F349" s="1" t="s">
        <v>5</v>
      </c>
      <c r="G349" s="1" t="s">
        <v>5</v>
      </c>
      <c r="H349" s="1" t="s">
        <v>5</v>
      </c>
      <c r="I349" s="1" t="s">
        <v>5</v>
      </c>
    </row>
    <row r="350" spans="2:10" ht="15" thickBot="1" x14ac:dyDescent="0.35">
      <c r="B350" s="248"/>
      <c r="C350" s="249"/>
      <c r="D350" s="250"/>
      <c r="E350" s="250"/>
      <c r="F350" s="2" t="s">
        <v>6</v>
      </c>
      <c r="G350" s="2" t="s">
        <v>7</v>
      </c>
      <c r="H350" s="2" t="s">
        <v>64</v>
      </c>
      <c r="I350" s="2" t="s">
        <v>65</v>
      </c>
    </row>
    <row r="351" spans="2:10" x14ac:dyDescent="0.3">
      <c r="B351" s="4">
        <v>1</v>
      </c>
      <c r="C351" s="5">
        <v>12</v>
      </c>
      <c r="D351" s="6">
        <v>285</v>
      </c>
      <c r="E351" s="31">
        <v>30</v>
      </c>
      <c r="F351" s="8" t="str">
        <f>IF(C351=10,D351*E351*0.01,"")</f>
        <v/>
      </c>
      <c r="G351" s="134">
        <f>IF(C351=12,D351*E351*0.01,"")</f>
        <v>85.5</v>
      </c>
      <c r="H351" s="6" t="str">
        <f>IF(C351=20,D351*E351*0.01,"")</f>
        <v/>
      </c>
      <c r="I351" s="7" t="str">
        <f>IF(C351=25,D351*E351*0.01,"")</f>
        <v/>
      </c>
    </row>
    <row r="352" spans="2:10" x14ac:dyDescent="0.3">
      <c r="B352" s="92" t="s">
        <v>137</v>
      </c>
      <c r="C352" s="93">
        <v>12</v>
      </c>
      <c r="D352" s="94">
        <v>385</v>
      </c>
      <c r="E352" s="99">
        <v>30</v>
      </c>
      <c r="F352" s="102"/>
      <c r="G352" s="94">
        <f>IF(C352=12,D352*E352*0.01,"")</f>
        <v>115.5</v>
      </c>
      <c r="H352" s="94"/>
      <c r="I352" s="95"/>
    </row>
    <row r="353" spans="2:9" x14ac:dyDescent="0.3">
      <c r="B353" s="10">
        <v>2</v>
      </c>
      <c r="C353" s="11">
        <v>12</v>
      </c>
      <c r="D353" s="12">
        <v>985</v>
      </c>
      <c r="E353" s="32">
        <v>60</v>
      </c>
      <c r="F353" s="14" t="str">
        <f>IF(C353=10,D353*E353*0.01,"")</f>
        <v/>
      </c>
      <c r="G353" s="12">
        <f>IF(C353=12,D353*E353*0.01,"")</f>
        <v>591</v>
      </c>
      <c r="H353" s="12" t="str">
        <f t="shared" ref="H353:H389" si="23">IF(C353=20,D353*E353*0.01,"")</f>
        <v/>
      </c>
      <c r="I353" s="13" t="str">
        <f t="shared" ref="I353:I389" si="24">IF(C353=25,D353*E353*0.01,"")</f>
        <v/>
      </c>
    </row>
    <row r="354" spans="2:9" x14ac:dyDescent="0.3">
      <c r="B354" s="10">
        <v>3</v>
      </c>
      <c r="C354" s="11">
        <v>12</v>
      </c>
      <c r="D354" s="12">
        <v>895</v>
      </c>
      <c r="E354" s="32">
        <v>60</v>
      </c>
      <c r="F354" s="14" t="str">
        <f t="shared" ref="F354:F389" si="25">IF(C354=10,D354*E354*0.01,"")</f>
        <v/>
      </c>
      <c r="G354" s="12">
        <f t="shared" ref="G354:G389" si="26">IF(C354=12,D354*E354*0.01,"")</f>
        <v>537</v>
      </c>
      <c r="H354" s="12" t="str">
        <f t="shared" si="23"/>
        <v/>
      </c>
      <c r="I354" s="13" t="str">
        <f t="shared" si="24"/>
        <v/>
      </c>
    </row>
    <row r="355" spans="2:9" x14ac:dyDescent="0.3">
      <c r="B355" s="10">
        <v>4</v>
      </c>
      <c r="C355" s="11">
        <v>12</v>
      </c>
      <c r="D355" s="12">
        <v>1150</v>
      </c>
      <c r="E355" s="32">
        <v>16</v>
      </c>
      <c r="F355" s="14" t="str">
        <f t="shared" si="25"/>
        <v/>
      </c>
      <c r="G355" s="12">
        <f t="shared" si="26"/>
        <v>184</v>
      </c>
      <c r="H355" s="12" t="str">
        <f t="shared" si="23"/>
        <v/>
      </c>
      <c r="I355" s="13" t="str">
        <f t="shared" si="24"/>
        <v/>
      </c>
    </row>
    <row r="356" spans="2:9" x14ac:dyDescent="0.3">
      <c r="B356" s="10">
        <v>5</v>
      </c>
      <c r="C356" s="11">
        <v>12</v>
      </c>
      <c r="D356" s="12">
        <v>1070</v>
      </c>
      <c r="E356" s="32">
        <v>12</v>
      </c>
      <c r="F356" s="14" t="str">
        <f t="shared" si="25"/>
        <v/>
      </c>
      <c r="G356" s="12">
        <f t="shared" si="26"/>
        <v>128.4</v>
      </c>
      <c r="H356" s="12" t="str">
        <f t="shared" si="23"/>
        <v/>
      </c>
      <c r="I356" s="13" t="str">
        <f t="shared" si="24"/>
        <v/>
      </c>
    </row>
    <row r="357" spans="2:9" x14ac:dyDescent="0.3">
      <c r="B357" s="10">
        <v>6</v>
      </c>
      <c r="C357" s="11">
        <v>12</v>
      </c>
      <c r="D357" s="12">
        <v>1170</v>
      </c>
      <c r="E357" s="32">
        <v>12</v>
      </c>
      <c r="F357" s="14" t="str">
        <f t="shared" si="25"/>
        <v/>
      </c>
      <c r="G357" s="12">
        <f t="shared" si="26"/>
        <v>140.4</v>
      </c>
      <c r="H357" s="12" t="str">
        <f t="shared" si="23"/>
        <v/>
      </c>
      <c r="I357" s="13" t="str">
        <f t="shared" si="24"/>
        <v/>
      </c>
    </row>
    <row r="358" spans="2:9" x14ac:dyDescent="0.3">
      <c r="B358" s="10">
        <v>7</v>
      </c>
      <c r="C358" s="11">
        <v>12</v>
      </c>
      <c r="D358" s="12">
        <v>640</v>
      </c>
      <c r="E358" s="32">
        <v>16</v>
      </c>
      <c r="F358" s="14" t="str">
        <f t="shared" si="25"/>
        <v/>
      </c>
      <c r="G358" s="12">
        <f t="shared" si="26"/>
        <v>102.4</v>
      </c>
      <c r="H358" s="12" t="str">
        <f t="shared" si="23"/>
        <v/>
      </c>
      <c r="I358" s="13" t="str">
        <f t="shared" si="24"/>
        <v/>
      </c>
    </row>
    <row r="359" spans="2:9" x14ac:dyDescent="0.3">
      <c r="B359" s="10">
        <v>8</v>
      </c>
      <c r="C359" s="11">
        <v>12</v>
      </c>
      <c r="D359" s="12">
        <v>805</v>
      </c>
      <c r="E359" s="32">
        <v>17</v>
      </c>
      <c r="F359" s="14" t="str">
        <f t="shared" si="25"/>
        <v/>
      </c>
      <c r="G359" s="12">
        <f t="shared" si="26"/>
        <v>136.85</v>
      </c>
      <c r="H359" s="12" t="str">
        <f t="shared" si="23"/>
        <v/>
      </c>
      <c r="I359" s="13" t="str">
        <f t="shared" si="24"/>
        <v/>
      </c>
    </row>
    <row r="360" spans="2:9" x14ac:dyDescent="0.3">
      <c r="B360" s="25">
        <v>9</v>
      </c>
      <c r="C360" s="26">
        <v>12</v>
      </c>
      <c r="D360" s="27">
        <v>905</v>
      </c>
      <c r="E360" s="33">
        <v>17</v>
      </c>
      <c r="F360" s="14" t="str">
        <f t="shared" si="25"/>
        <v/>
      </c>
      <c r="G360" s="12">
        <f t="shared" si="26"/>
        <v>153.85</v>
      </c>
      <c r="H360" s="12" t="str">
        <f t="shared" si="23"/>
        <v/>
      </c>
      <c r="I360" s="13" t="str">
        <f t="shared" si="24"/>
        <v/>
      </c>
    </row>
    <row r="361" spans="2:9" x14ac:dyDescent="0.3">
      <c r="B361" s="25">
        <v>10</v>
      </c>
      <c r="C361" s="26">
        <v>12</v>
      </c>
      <c r="D361" s="27">
        <v>836</v>
      </c>
      <c r="E361" s="33">
        <v>32</v>
      </c>
      <c r="F361" s="14" t="str">
        <f t="shared" si="25"/>
        <v/>
      </c>
      <c r="G361" s="12">
        <f t="shared" si="26"/>
        <v>267.52</v>
      </c>
      <c r="H361" s="12" t="str">
        <f t="shared" si="23"/>
        <v/>
      </c>
      <c r="I361" s="13" t="str">
        <f t="shared" si="24"/>
        <v/>
      </c>
    </row>
    <row r="362" spans="2:9" x14ac:dyDescent="0.3">
      <c r="B362" s="25">
        <v>11</v>
      </c>
      <c r="C362" s="26">
        <v>12</v>
      </c>
      <c r="D362" s="27">
        <v>936</v>
      </c>
      <c r="E362" s="33">
        <v>32</v>
      </c>
      <c r="F362" s="14" t="str">
        <f t="shared" si="25"/>
        <v/>
      </c>
      <c r="G362" s="12">
        <f t="shared" si="26"/>
        <v>299.52</v>
      </c>
      <c r="H362" s="12" t="str">
        <f t="shared" si="23"/>
        <v/>
      </c>
      <c r="I362" s="13" t="str">
        <f t="shared" si="24"/>
        <v/>
      </c>
    </row>
    <row r="363" spans="2:9" x14ac:dyDescent="0.3">
      <c r="B363" s="25">
        <v>12</v>
      </c>
      <c r="C363" s="26">
        <v>12</v>
      </c>
      <c r="D363" s="27">
        <v>642</v>
      </c>
      <c r="E363" s="33">
        <v>32</v>
      </c>
      <c r="F363" s="14" t="str">
        <f t="shared" si="25"/>
        <v/>
      </c>
      <c r="G363" s="12">
        <f t="shared" si="26"/>
        <v>205.44</v>
      </c>
      <c r="H363" s="12" t="str">
        <f t="shared" si="23"/>
        <v/>
      </c>
      <c r="I363" s="13" t="str">
        <f t="shared" si="24"/>
        <v/>
      </c>
    </row>
    <row r="364" spans="2:9" x14ac:dyDescent="0.3">
      <c r="B364" s="25">
        <v>13</v>
      </c>
      <c r="C364" s="26">
        <v>12</v>
      </c>
      <c r="D364" s="27">
        <v>642</v>
      </c>
      <c r="E364" s="33">
        <v>32</v>
      </c>
      <c r="F364" s="14" t="str">
        <f t="shared" si="25"/>
        <v/>
      </c>
      <c r="G364" s="12">
        <f t="shared" si="26"/>
        <v>205.44</v>
      </c>
      <c r="H364" s="12" t="str">
        <f t="shared" si="23"/>
        <v/>
      </c>
      <c r="I364" s="13" t="str">
        <f t="shared" si="24"/>
        <v/>
      </c>
    </row>
    <row r="365" spans="2:9" x14ac:dyDescent="0.3">
      <c r="B365" s="10">
        <v>14</v>
      </c>
      <c r="C365" s="11">
        <v>12</v>
      </c>
      <c r="D365" s="12">
        <v>770</v>
      </c>
      <c r="E365" s="32">
        <v>7</v>
      </c>
      <c r="F365" s="14" t="str">
        <f t="shared" si="25"/>
        <v/>
      </c>
      <c r="G365" s="12">
        <f t="shared" si="26"/>
        <v>53.9</v>
      </c>
      <c r="H365" s="12" t="str">
        <f t="shared" si="23"/>
        <v/>
      </c>
      <c r="I365" s="13" t="str">
        <f t="shared" si="24"/>
        <v/>
      </c>
    </row>
    <row r="366" spans="2:9" x14ac:dyDescent="0.3">
      <c r="B366" s="10">
        <v>15</v>
      </c>
      <c r="C366" s="11">
        <v>12</v>
      </c>
      <c r="D366" s="12">
        <v>363</v>
      </c>
      <c r="E366" s="32">
        <v>10</v>
      </c>
      <c r="F366" s="14" t="str">
        <f t="shared" si="25"/>
        <v/>
      </c>
      <c r="G366" s="12">
        <f t="shared" si="26"/>
        <v>36.300000000000004</v>
      </c>
      <c r="H366" s="12" t="str">
        <f t="shared" si="23"/>
        <v/>
      </c>
      <c r="I366" s="13" t="str">
        <f t="shared" si="24"/>
        <v/>
      </c>
    </row>
    <row r="367" spans="2:9" x14ac:dyDescent="0.3">
      <c r="B367" s="10">
        <v>16</v>
      </c>
      <c r="C367" s="11">
        <v>12</v>
      </c>
      <c r="D367" s="12">
        <v>463</v>
      </c>
      <c r="E367" s="32">
        <v>10</v>
      </c>
      <c r="F367" s="14" t="str">
        <f t="shared" si="25"/>
        <v/>
      </c>
      <c r="G367" s="12">
        <f t="shared" si="26"/>
        <v>46.300000000000004</v>
      </c>
      <c r="H367" s="12" t="str">
        <f t="shared" si="23"/>
        <v/>
      </c>
      <c r="I367" s="13" t="str">
        <f t="shared" si="24"/>
        <v/>
      </c>
    </row>
    <row r="368" spans="2:9" x14ac:dyDescent="0.3">
      <c r="B368" s="10">
        <v>17</v>
      </c>
      <c r="C368" s="11">
        <v>12</v>
      </c>
      <c r="D368" s="12">
        <v>131</v>
      </c>
      <c r="E368" s="32">
        <v>12</v>
      </c>
      <c r="F368" s="14" t="str">
        <f t="shared" si="25"/>
        <v/>
      </c>
      <c r="G368" s="12">
        <f t="shared" si="26"/>
        <v>15.72</v>
      </c>
      <c r="H368" s="12" t="str">
        <f t="shared" si="23"/>
        <v/>
      </c>
      <c r="I368" s="13" t="str">
        <f t="shared" si="24"/>
        <v/>
      </c>
    </row>
    <row r="369" spans="2:9" x14ac:dyDescent="0.3">
      <c r="B369" s="10">
        <v>18</v>
      </c>
      <c r="C369" s="11">
        <v>12</v>
      </c>
      <c r="D369" s="12">
        <v>1035</v>
      </c>
      <c r="E369" s="32">
        <v>42</v>
      </c>
      <c r="F369" s="14" t="str">
        <f t="shared" si="25"/>
        <v/>
      </c>
      <c r="G369" s="12">
        <f t="shared" si="26"/>
        <v>434.7</v>
      </c>
      <c r="H369" s="12" t="str">
        <f t="shared" si="23"/>
        <v/>
      </c>
      <c r="I369" s="13" t="str">
        <f t="shared" si="24"/>
        <v/>
      </c>
    </row>
    <row r="370" spans="2:9" x14ac:dyDescent="0.3">
      <c r="B370" s="10">
        <v>19</v>
      </c>
      <c r="C370" s="11">
        <v>12</v>
      </c>
      <c r="D370" s="12">
        <v>935</v>
      </c>
      <c r="E370" s="32">
        <v>42</v>
      </c>
      <c r="F370" s="14" t="str">
        <f t="shared" si="25"/>
        <v/>
      </c>
      <c r="G370" s="12">
        <f t="shared" si="26"/>
        <v>392.7</v>
      </c>
      <c r="H370" s="12" t="str">
        <f t="shared" si="23"/>
        <v/>
      </c>
      <c r="I370" s="13" t="str">
        <f t="shared" si="24"/>
        <v/>
      </c>
    </row>
    <row r="371" spans="2:9" x14ac:dyDescent="0.3">
      <c r="B371" s="10">
        <v>20</v>
      </c>
      <c r="C371" s="11">
        <v>12</v>
      </c>
      <c r="D371" s="12">
        <v>919</v>
      </c>
      <c r="E371" s="32">
        <v>12</v>
      </c>
      <c r="F371" s="14" t="str">
        <f t="shared" si="25"/>
        <v/>
      </c>
      <c r="G371" s="12">
        <f t="shared" si="26"/>
        <v>110.28</v>
      </c>
      <c r="H371" s="12" t="str">
        <f t="shared" si="23"/>
        <v/>
      </c>
      <c r="I371" s="13" t="str">
        <f t="shared" si="24"/>
        <v/>
      </c>
    </row>
    <row r="372" spans="2:9" x14ac:dyDescent="0.3">
      <c r="B372" s="10">
        <v>21</v>
      </c>
      <c r="C372" s="11">
        <v>10</v>
      </c>
      <c r="D372" s="12">
        <v>328</v>
      </c>
      <c r="E372" s="32">
        <v>63</v>
      </c>
      <c r="F372" s="14">
        <f t="shared" si="25"/>
        <v>206.64000000000001</v>
      </c>
      <c r="G372" s="12" t="str">
        <f t="shared" si="26"/>
        <v/>
      </c>
      <c r="H372" s="12" t="str">
        <f t="shared" si="23"/>
        <v/>
      </c>
      <c r="I372" s="13" t="str">
        <f t="shared" si="24"/>
        <v/>
      </c>
    </row>
    <row r="373" spans="2:9" x14ac:dyDescent="0.3">
      <c r="B373" s="10">
        <v>22</v>
      </c>
      <c r="C373" s="11">
        <v>25</v>
      </c>
      <c r="D373" s="12">
        <v>300</v>
      </c>
      <c r="E373" s="32">
        <v>12</v>
      </c>
      <c r="F373" s="14" t="str">
        <f t="shared" si="25"/>
        <v/>
      </c>
      <c r="G373" s="12" t="str">
        <f t="shared" si="26"/>
        <v/>
      </c>
      <c r="H373" s="12" t="str">
        <f t="shared" si="23"/>
        <v/>
      </c>
      <c r="I373" s="13">
        <f t="shared" si="24"/>
        <v>36</v>
      </c>
    </row>
    <row r="374" spans="2:9" x14ac:dyDescent="0.3">
      <c r="B374" s="10">
        <v>23</v>
      </c>
      <c r="C374" s="11">
        <v>25</v>
      </c>
      <c r="D374" s="12">
        <v>215</v>
      </c>
      <c r="E374" s="32">
        <v>17</v>
      </c>
      <c r="F374" s="14" t="str">
        <f t="shared" si="25"/>
        <v/>
      </c>
      <c r="G374" s="12" t="str">
        <f t="shared" si="26"/>
        <v/>
      </c>
      <c r="H374" s="12" t="str">
        <f t="shared" si="23"/>
        <v/>
      </c>
      <c r="I374" s="13">
        <f t="shared" si="24"/>
        <v>36.550000000000004</v>
      </c>
    </row>
    <row r="375" spans="2:9" x14ac:dyDescent="0.3">
      <c r="B375" s="10">
        <v>24</v>
      </c>
      <c r="C375" s="11">
        <v>25</v>
      </c>
      <c r="D375" s="12">
        <v>218</v>
      </c>
      <c r="E375" s="32">
        <v>32</v>
      </c>
      <c r="F375" s="14" t="str">
        <f t="shared" si="25"/>
        <v/>
      </c>
      <c r="G375" s="12" t="str">
        <f t="shared" si="26"/>
        <v/>
      </c>
      <c r="H375" s="12" t="str">
        <f t="shared" si="23"/>
        <v/>
      </c>
      <c r="I375" s="13">
        <f t="shared" si="24"/>
        <v>69.760000000000005</v>
      </c>
    </row>
    <row r="376" spans="2:9" x14ac:dyDescent="0.3">
      <c r="B376" s="10">
        <v>25</v>
      </c>
      <c r="C376" s="11">
        <v>25</v>
      </c>
      <c r="D376" s="12">
        <v>310</v>
      </c>
      <c r="E376" s="32">
        <f>12+16+17+10+12</f>
        <v>67</v>
      </c>
      <c r="F376" s="14" t="str">
        <f t="shared" si="25"/>
        <v/>
      </c>
      <c r="G376" s="12" t="str">
        <f t="shared" si="26"/>
        <v/>
      </c>
      <c r="H376" s="12" t="str">
        <f t="shared" si="23"/>
        <v/>
      </c>
      <c r="I376" s="13">
        <f t="shared" si="24"/>
        <v>207.70000000000002</v>
      </c>
    </row>
    <row r="377" spans="2:9" x14ac:dyDescent="0.3">
      <c r="B377" s="10">
        <v>26</v>
      </c>
      <c r="C377" s="11">
        <v>25</v>
      </c>
      <c r="D377" s="12">
        <v>175</v>
      </c>
      <c r="E377" s="32">
        <v>7</v>
      </c>
      <c r="F377" s="14" t="str">
        <f t="shared" si="25"/>
        <v/>
      </c>
      <c r="G377" s="12" t="str">
        <f t="shared" si="26"/>
        <v/>
      </c>
      <c r="H377" s="12" t="str">
        <f t="shared" si="23"/>
        <v/>
      </c>
      <c r="I377" s="13">
        <f t="shared" si="24"/>
        <v>12.25</v>
      </c>
    </row>
    <row r="378" spans="2:9" x14ac:dyDescent="0.3">
      <c r="B378" s="10">
        <v>27</v>
      </c>
      <c r="C378" s="11">
        <v>25</v>
      </c>
      <c r="D378" s="12">
        <v>305</v>
      </c>
      <c r="E378" s="32">
        <v>6</v>
      </c>
      <c r="F378" s="14" t="str">
        <f t="shared" si="25"/>
        <v/>
      </c>
      <c r="G378" s="12" t="str">
        <f t="shared" si="26"/>
        <v/>
      </c>
      <c r="H378" s="12" t="str">
        <f t="shared" si="23"/>
        <v/>
      </c>
      <c r="I378" s="13">
        <f t="shared" si="24"/>
        <v>18.3</v>
      </c>
    </row>
    <row r="379" spans="2:9" x14ac:dyDescent="0.3">
      <c r="B379" s="10">
        <v>28</v>
      </c>
      <c r="C379" s="11">
        <v>25</v>
      </c>
      <c r="D379" s="12">
        <v>210</v>
      </c>
      <c r="E379" s="32">
        <v>4</v>
      </c>
      <c r="F379" s="14" t="str">
        <f t="shared" si="25"/>
        <v/>
      </c>
      <c r="G379" s="12" t="str">
        <f t="shared" si="26"/>
        <v/>
      </c>
      <c r="H379" s="12" t="str">
        <f t="shared" si="23"/>
        <v/>
      </c>
      <c r="I379" s="13">
        <f t="shared" si="24"/>
        <v>8.4</v>
      </c>
    </row>
    <row r="380" spans="2:9" x14ac:dyDescent="0.3">
      <c r="B380" s="10">
        <v>29</v>
      </c>
      <c r="C380" s="11">
        <v>25</v>
      </c>
      <c r="D380" s="12">
        <v>96</v>
      </c>
      <c r="E380" s="32">
        <v>5</v>
      </c>
      <c r="F380" s="14" t="str">
        <f t="shared" si="25"/>
        <v/>
      </c>
      <c r="G380" s="12" t="str">
        <f t="shared" si="26"/>
        <v/>
      </c>
      <c r="H380" s="12" t="str">
        <f t="shared" si="23"/>
        <v/>
      </c>
      <c r="I380" s="13">
        <f t="shared" si="24"/>
        <v>4.8</v>
      </c>
    </row>
    <row r="381" spans="2:9" x14ac:dyDescent="0.3">
      <c r="B381" s="10">
        <v>30</v>
      </c>
      <c r="C381" s="11">
        <v>25</v>
      </c>
      <c r="D381" s="12">
        <v>168</v>
      </c>
      <c r="E381" s="32">
        <v>2</v>
      </c>
      <c r="F381" s="14" t="str">
        <f t="shared" si="25"/>
        <v/>
      </c>
      <c r="G381" s="12" t="str">
        <f t="shared" si="26"/>
        <v/>
      </c>
      <c r="H381" s="12" t="str">
        <f t="shared" si="23"/>
        <v/>
      </c>
      <c r="I381" s="13">
        <f t="shared" si="24"/>
        <v>3.36</v>
      </c>
    </row>
    <row r="382" spans="2:9" x14ac:dyDescent="0.3">
      <c r="B382" s="25">
        <v>31</v>
      </c>
      <c r="C382" s="26">
        <v>25</v>
      </c>
      <c r="D382" s="27">
        <v>218</v>
      </c>
      <c r="E382" s="33">
        <v>15</v>
      </c>
      <c r="F382" s="14" t="str">
        <f t="shared" si="25"/>
        <v/>
      </c>
      <c r="G382" s="12" t="str">
        <f t="shared" si="26"/>
        <v/>
      </c>
      <c r="H382" s="12" t="str">
        <f t="shared" si="23"/>
        <v/>
      </c>
      <c r="I382" s="13">
        <f t="shared" si="24"/>
        <v>32.700000000000003</v>
      </c>
    </row>
    <row r="383" spans="2:9" x14ac:dyDescent="0.3">
      <c r="B383" s="25">
        <v>32</v>
      </c>
      <c r="C383" s="26">
        <v>25</v>
      </c>
      <c r="D383" s="27">
        <v>310</v>
      </c>
      <c r="E383" s="33">
        <v>11</v>
      </c>
      <c r="F383" s="14" t="str">
        <f t="shared" si="25"/>
        <v/>
      </c>
      <c r="G383" s="12" t="str">
        <f t="shared" si="26"/>
        <v/>
      </c>
      <c r="H383" s="12" t="str">
        <f t="shared" si="23"/>
        <v/>
      </c>
      <c r="I383" s="13">
        <f t="shared" si="24"/>
        <v>34.1</v>
      </c>
    </row>
    <row r="384" spans="2:9" x14ac:dyDescent="0.3">
      <c r="B384" s="25">
        <v>33</v>
      </c>
      <c r="C384" s="26">
        <v>25</v>
      </c>
      <c r="D384" s="27">
        <v>280</v>
      </c>
      <c r="E384" s="33">
        <v>19</v>
      </c>
      <c r="F384" s="14" t="str">
        <f t="shared" si="25"/>
        <v/>
      </c>
      <c r="G384" s="12" t="str">
        <f t="shared" si="26"/>
        <v/>
      </c>
      <c r="H384" s="12" t="str">
        <f t="shared" si="23"/>
        <v/>
      </c>
      <c r="I384" s="13">
        <f t="shared" si="24"/>
        <v>53.2</v>
      </c>
    </row>
    <row r="385" spans="2:9" x14ac:dyDescent="0.3">
      <c r="B385" s="25">
        <v>34</v>
      </c>
      <c r="C385" s="26">
        <v>20</v>
      </c>
      <c r="D385" s="27">
        <v>170</v>
      </c>
      <c r="E385" s="33">
        <v>16</v>
      </c>
      <c r="F385" s="14" t="str">
        <f t="shared" si="25"/>
        <v/>
      </c>
      <c r="G385" s="12" t="str">
        <f t="shared" si="26"/>
        <v/>
      </c>
      <c r="H385" s="12">
        <f t="shared" si="23"/>
        <v>27.2</v>
      </c>
      <c r="I385" s="13" t="str">
        <f t="shared" si="24"/>
        <v/>
      </c>
    </row>
    <row r="386" spans="2:9" x14ac:dyDescent="0.3">
      <c r="B386" s="25">
        <v>35</v>
      </c>
      <c r="C386" s="26">
        <v>25</v>
      </c>
      <c r="D386" s="27">
        <v>642</v>
      </c>
      <c r="E386" s="33">
        <v>40</v>
      </c>
      <c r="F386" s="14" t="str">
        <f t="shared" si="25"/>
        <v/>
      </c>
      <c r="G386" s="12" t="str">
        <f t="shared" si="26"/>
        <v/>
      </c>
      <c r="H386" s="12" t="str">
        <f t="shared" si="23"/>
        <v/>
      </c>
      <c r="I386" s="13">
        <f t="shared" si="24"/>
        <v>256.8</v>
      </c>
    </row>
    <row r="387" spans="2:9" x14ac:dyDescent="0.3">
      <c r="B387" s="25">
        <v>36</v>
      </c>
      <c r="C387" s="26">
        <v>25</v>
      </c>
      <c r="D387" s="27">
        <v>638</v>
      </c>
      <c r="E387" s="33">
        <v>40</v>
      </c>
      <c r="F387" s="14" t="str">
        <f t="shared" si="25"/>
        <v/>
      </c>
      <c r="G387" s="12" t="str">
        <f t="shared" si="26"/>
        <v/>
      </c>
      <c r="H387" s="12" t="str">
        <f t="shared" si="23"/>
        <v/>
      </c>
      <c r="I387" s="13">
        <f t="shared" si="24"/>
        <v>255.20000000000002</v>
      </c>
    </row>
    <row r="388" spans="2:9" x14ac:dyDescent="0.3">
      <c r="B388" s="25" t="s">
        <v>135</v>
      </c>
      <c r="C388" s="26">
        <v>25</v>
      </c>
      <c r="D388" s="27">
        <v>524</v>
      </c>
      <c r="E388" s="33">
        <v>54</v>
      </c>
      <c r="F388" s="29" t="str">
        <f t="shared" si="25"/>
        <v/>
      </c>
      <c r="G388" s="27" t="str">
        <f t="shared" si="26"/>
        <v/>
      </c>
      <c r="H388" s="27" t="str">
        <f t="shared" si="23"/>
        <v/>
      </c>
      <c r="I388" s="28">
        <f t="shared" si="24"/>
        <v>282.95999999999998</v>
      </c>
    </row>
    <row r="389" spans="2:9" ht="15" thickBot="1" x14ac:dyDescent="0.35">
      <c r="B389" s="25">
        <v>37</v>
      </c>
      <c r="C389" s="26">
        <v>25</v>
      </c>
      <c r="D389" s="27">
        <v>528</v>
      </c>
      <c r="E389" s="33">
        <v>54</v>
      </c>
      <c r="F389" s="29" t="str">
        <f t="shared" si="25"/>
        <v/>
      </c>
      <c r="G389" s="27" t="str">
        <f t="shared" si="26"/>
        <v/>
      </c>
      <c r="H389" s="27" t="str">
        <f t="shared" si="23"/>
        <v/>
      </c>
      <c r="I389" s="28">
        <f t="shared" si="24"/>
        <v>285.12</v>
      </c>
    </row>
    <row r="390" spans="2:9" x14ac:dyDescent="0.3">
      <c r="B390" s="200" t="s">
        <v>8</v>
      </c>
      <c r="C390" s="201"/>
      <c r="D390" s="201"/>
      <c r="E390" s="201"/>
      <c r="F390" s="38">
        <f>SUM(F351:F389)</f>
        <v>206.64000000000001</v>
      </c>
      <c r="G390" s="6">
        <f>SUM(G351:G389)</f>
        <v>4242.72</v>
      </c>
      <c r="H390" s="6">
        <f>H385</f>
        <v>27.2</v>
      </c>
      <c r="I390" s="7">
        <f>SUM(I373:I389)</f>
        <v>1597.2000000000003</v>
      </c>
    </row>
    <row r="391" spans="2:9" x14ac:dyDescent="0.3">
      <c r="B391" s="173" t="s">
        <v>9</v>
      </c>
      <c r="C391" s="174"/>
      <c r="D391" s="174"/>
      <c r="E391" s="174"/>
      <c r="F391" s="11">
        <v>0.61699999999999999</v>
      </c>
      <c r="G391" s="12">
        <v>0.88800000000000001</v>
      </c>
      <c r="H391" s="12">
        <v>2.4700000000000002</v>
      </c>
      <c r="I391" s="13">
        <v>3.85</v>
      </c>
    </row>
    <row r="392" spans="2:9" x14ac:dyDescent="0.3">
      <c r="B392" s="173" t="s">
        <v>10</v>
      </c>
      <c r="C392" s="174"/>
      <c r="D392" s="174"/>
      <c r="E392" s="174"/>
      <c r="F392" s="23">
        <f>F391*F390</f>
        <v>127.49688</v>
      </c>
      <c r="G392" s="12">
        <f>G390*G391</f>
        <v>3767.5353600000003</v>
      </c>
      <c r="H392" s="12">
        <f>H391*H390</f>
        <v>67.183999999999997</v>
      </c>
      <c r="I392" s="13">
        <f>I391*I390</f>
        <v>6149.2200000000012</v>
      </c>
    </row>
    <row r="393" spans="2:9" x14ac:dyDescent="0.3">
      <c r="B393" s="173" t="s">
        <v>11</v>
      </c>
      <c r="C393" s="174"/>
      <c r="D393" s="174"/>
      <c r="E393" s="174"/>
      <c r="F393" s="246">
        <f>F392+G392+H392+I392</f>
        <v>10111.436240000003</v>
      </c>
      <c r="G393" s="255"/>
      <c r="H393" s="255"/>
      <c r="I393" s="247"/>
    </row>
    <row r="394" spans="2:9" ht="15" thickBot="1" x14ac:dyDescent="0.35">
      <c r="B394" s="178" t="s">
        <v>12</v>
      </c>
      <c r="C394" s="179"/>
      <c r="D394" s="179"/>
      <c r="E394" s="179"/>
      <c r="F394" s="256">
        <f>F393+H222</f>
        <v>10113.906240000002</v>
      </c>
      <c r="G394" s="257"/>
      <c r="H394" s="257"/>
      <c r="I394" s="258"/>
    </row>
    <row r="395" spans="2:9" ht="15" thickBot="1" x14ac:dyDescent="0.35">
      <c r="B395" s="178" t="s">
        <v>55</v>
      </c>
      <c r="C395" s="179"/>
      <c r="D395" s="179"/>
      <c r="E395" s="179"/>
      <c r="F395" s="252">
        <f>F394*1</f>
        <v>10113.906240000002</v>
      </c>
      <c r="G395" s="253"/>
      <c r="H395" s="253"/>
      <c r="I395" s="254"/>
    </row>
  </sheetData>
  <mergeCells count="120">
    <mergeCell ref="F393:I393"/>
    <mergeCell ref="F394:I394"/>
    <mergeCell ref="F395:I395"/>
    <mergeCell ref="F344:J344"/>
    <mergeCell ref="B347:I347"/>
    <mergeCell ref="B348:B350"/>
    <mergeCell ref="C348:C350"/>
    <mergeCell ref="D348:D350"/>
    <mergeCell ref="E348:E350"/>
    <mergeCell ref="F348:I348"/>
    <mergeCell ref="B394:E394"/>
    <mergeCell ref="B395:E395"/>
    <mergeCell ref="B390:E390"/>
    <mergeCell ref="B391:E391"/>
    <mergeCell ref="B392:E392"/>
    <mergeCell ref="B393:E393"/>
    <mergeCell ref="B344:E344"/>
    <mergeCell ref="F283:J283"/>
    <mergeCell ref="F284:J284"/>
    <mergeCell ref="B47:H47"/>
    <mergeCell ref="F48:H48"/>
    <mergeCell ref="F87:H87"/>
    <mergeCell ref="F88:H88"/>
    <mergeCell ref="F89:H89"/>
    <mergeCell ref="F132:H132"/>
    <mergeCell ref="B92:H92"/>
    <mergeCell ref="F93:H93"/>
    <mergeCell ref="F133:H133"/>
    <mergeCell ref="F134:H134"/>
    <mergeCell ref="B180:I180"/>
    <mergeCell ref="B226:E226"/>
    <mergeCell ref="F226:I226"/>
    <mergeCell ref="B229:J229"/>
    <mergeCell ref="F230:J230"/>
    <mergeCell ref="B221:E221"/>
    <mergeCell ref="B222:E222"/>
    <mergeCell ref="B223:E223"/>
    <mergeCell ref="B280:E280"/>
    <mergeCell ref="B281:E281"/>
    <mergeCell ref="B282:E282"/>
    <mergeCell ref="B283:E283"/>
    <mergeCell ref="F138:G138"/>
    <mergeCell ref="B224:E224"/>
    <mergeCell ref="F224:I224"/>
    <mergeCell ref="F225:I225"/>
    <mergeCell ref="B176:E176"/>
    <mergeCell ref="F176:G176"/>
    <mergeCell ref="B181:B183"/>
    <mergeCell ref="C181:C183"/>
    <mergeCell ref="D181:D183"/>
    <mergeCell ref="E181:E183"/>
    <mergeCell ref="F181:I181"/>
    <mergeCell ref="B48:B50"/>
    <mergeCell ref="C48:C50"/>
    <mergeCell ref="D48:D50"/>
    <mergeCell ref="E48:E50"/>
    <mergeCell ref="B84:E84"/>
    <mergeCell ref="B85:E85"/>
    <mergeCell ref="B339:E339"/>
    <mergeCell ref="B340:E340"/>
    <mergeCell ref="B341:E341"/>
    <mergeCell ref="B225:E225"/>
    <mergeCell ref="B289:B291"/>
    <mergeCell ref="C289:C291"/>
    <mergeCell ref="D289:D291"/>
    <mergeCell ref="E289:E291"/>
    <mergeCell ref="B288:J288"/>
    <mergeCell ref="F289:J289"/>
    <mergeCell ref="F285:J285"/>
    <mergeCell ref="B284:E284"/>
    <mergeCell ref="B285:E285"/>
    <mergeCell ref="F175:G175"/>
    <mergeCell ref="B134:E134"/>
    <mergeCell ref="B137:G137"/>
    <mergeCell ref="B138:B140"/>
    <mergeCell ref="C138:C140"/>
    <mergeCell ref="B342:E342"/>
    <mergeCell ref="B343:E343"/>
    <mergeCell ref="B130:E130"/>
    <mergeCell ref="B131:E131"/>
    <mergeCell ref="B132:E132"/>
    <mergeCell ref="B133:E133"/>
    <mergeCell ref="B93:B95"/>
    <mergeCell ref="C93:C95"/>
    <mergeCell ref="D93:D95"/>
    <mergeCell ref="E93:E95"/>
    <mergeCell ref="B129:E129"/>
    <mergeCell ref="B171:E171"/>
    <mergeCell ref="B172:E172"/>
    <mergeCell ref="B173:E173"/>
    <mergeCell ref="D138:D140"/>
    <mergeCell ref="E138:E140"/>
    <mergeCell ref="B230:B232"/>
    <mergeCell ref="C230:C232"/>
    <mergeCell ref="D230:D232"/>
    <mergeCell ref="E230:E232"/>
    <mergeCell ref="B4:G4"/>
    <mergeCell ref="B5:B7"/>
    <mergeCell ref="C5:C7"/>
    <mergeCell ref="D5:D7"/>
    <mergeCell ref="E5:E7"/>
    <mergeCell ref="F5:G5"/>
    <mergeCell ref="F342:J342"/>
    <mergeCell ref="F343:J343"/>
    <mergeCell ref="B44:E44"/>
    <mergeCell ref="F44:G44"/>
    <mergeCell ref="B86:E86"/>
    <mergeCell ref="B87:E87"/>
    <mergeCell ref="B39:E39"/>
    <mergeCell ref="B40:E40"/>
    <mergeCell ref="B41:E41"/>
    <mergeCell ref="B42:E42"/>
    <mergeCell ref="F42:G42"/>
    <mergeCell ref="B43:E43"/>
    <mergeCell ref="F43:G43"/>
    <mergeCell ref="B88:E88"/>
    <mergeCell ref="B89:E89"/>
    <mergeCell ref="B174:E174"/>
    <mergeCell ref="F174:G174"/>
    <mergeCell ref="B175:E17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432"/>
  <sheetViews>
    <sheetView topLeftCell="A405" workbookViewId="0">
      <selection activeCell="C419" sqref="C419:G432"/>
    </sheetView>
  </sheetViews>
  <sheetFormatPr defaultRowHeight="14.4" x14ac:dyDescent="0.3"/>
  <sheetData>
    <row r="3" spans="3:7" ht="15" thickBot="1" x14ac:dyDescent="0.35"/>
    <row r="4" spans="3:7" ht="15" thickBot="1" x14ac:dyDescent="0.35">
      <c r="C4" s="220" t="s">
        <v>24</v>
      </c>
      <c r="D4" s="221"/>
      <c r="E4" s="221"/>
      <c r="F4" s="221"/>
      <c r="G4" s="222"/>
    </row>
    <row r="5" spans="3:7" ht="43.8" thickBot="1" x14ac:dyDescent="0.35">
      <c r="C5" s="189" t="s">
        <v>0</v>
      </c>
      <c r="D5" s="191" t="s">
        <v>1</v>
      </c>
      <c r="E5" s="193" t="s">
        <v>2</v>
      </c>
      <c r="F5" s="195" t="s">
        <v>3</v>
      </c>
      <c r="G5" s="49" t="s">
        <v>4</v>
      </c>
    </row>
    <row r="6" spans="3:7" ht="15" thickBot="1" x14ac:dyDescent="0.35">
      <c r="C6" s="190"/>
      <c r="D6" s="192"/>
      <c r="E6" s="194"/>
      <c r="F6" s="196"/>
      <c r="G6" s="1" t="s">
        <v>5</v>
      </c>
    </row>
    <row r="7" spans="3:7" ht="15" thickBot="1" x14ac:dyDescent="0.35">
      <c r="C7" s="190"/>
      <c r="D7" s="192"/>
      <c r="E7" s="194"/>
      <c r="F7" s="196"/>
      <c r="G7" s="2" t="s">
        <v>6</v>
      </c>
    </row>
    <row r="8" spans="3:7" x14ac:dyDescent="0.3">
      <c r="C8" s="4">
        <v>1</v>
      </c>
      <c r="D8" s="5">
        <v>10</v>
      </c>
      <c r="E8" s="6">
        <v>219</v>
      </c>
      <c r="F8" s="31">
        <v>135</v>
      </c>
      <c r="G8" s="50">
        <f>E8*F8*0.01</f>
        <v>295.65000000000003</v>
      </c>
    </row>
    <row r="9" spans="3:7" x14ac:dyDescent="0.3">
      <c r="C9" s="10">
        <v>2</v>
      </c>
      <c r="D9" s="11">
        <v>10</v>
      </c>
      <c r="E9" s="12">
        <v>326</v>
      </c>
      <c r="F9" s="32">
        <v>270</v>
      </c>
      <c r="G9" s="51">
        <f>E9*F9*0.01</f>
        <v>880.2</v>
      </c>
    </row>
    <row r="10" spans="3:7" x14ac:dyDescent="0.3">
      <c r="C10" s="10">
        <v>3</v>
      </c>
      <c r="D10" s="11">
        <v>10</v>
      </c>
      <c r="E10" s="12">
        <v>117</v>
      </c>
      <c r="F10" s="32">
        <v>15</v>
      </c>
      <c r="G10" s="51">
        <f t="shared" ref="G10:G21" si="0">E10*F10*0.01</f>
        <v>17.55</v>
      </c>
    </row>
    <row r="11" spans="3:7" x14ac:dyDescent="0.3">
      <c r="C11" s="10">
        <v>4</v>
      </c>
      <c r="D11" s="11">
        <v>10</v>
      </c>
      <c r="E11" s="12">
        <v>675</v>
      </c>
      <c r="F11" s="32">
        <v>16</v>
      </c>
      <c r="G11" s="51">
        <f t="shared" si="0"/>
        <v>108</v>
      </c>
    </row>
    <row r="12" spans="3:7" x14ac:dyDescent="0.3">
      <c r="C12" s="10">
        <v>5</v>
      </c>
      <c r="D12" s="138">
        <v>10</v>
      </c>
      <c r="E12" s="12">
        <v>900</v>
      </c>
      <c r="F12" s="32">
        <v>8</v>
      </c>
      <c r="G12" s="51">
        <f t="shared" si="0"/>
        <v>72</v>
      </c>
    </row>
    <row r="13" spans="3:7" x14ac:dyDescent="0.3">
      <c r="C13" s="10">
        <v>6</v>
      </c>
      <c r="D13" s="138">
        <v>10</v>
      </c>
      <c r="E13" s="140">
        <v>1000</v>
      </c>
      <c r="F13" s="142">
        <v>8</v>
      </c>
      <c r="G13" s="51">
        <f t="shared" si="0"/>
        <v>80</v>
      </c>
    </row>
    <row r="14" spans="3:7" x14ac:dyDescent="0.3">
      <c r="C14" s="10">
        <v>7</v>
      </c>
      <c r="D14" s="138">
        <v>10</v>
      </c>
      <c r="E14" s="140">
        <v>1000</v>
      </c>
      <c r="F14" s="142">
        <v>8</v>
      </c>
      <c r="G14" s="51">
        <f t="shared" si="0"/>
        <v>80</v>
      </c>
    </row>
    <row r="15" spans="3:7" x14ac:dyDescent="0.3">
      <c r="C15" s="10">
        <v>8</v>
      </c>
      <c r="D15" s="138">
        <v>10</v>
      </c>
      <c r="E15" s="140">
        <v>800</v>
      </c>
      <c r="F15" s="142">
        <v>8</v>
      </c>
      <c r="G15" s="51">
        <f t="shared" si="0"/>
        <v>64</v>
      </c>
    </row>
    <row r="16" spans="3:7" x14ac:dyDescent="0.3">
      <c r="C16" s="10">
        <v>9</v>
      </c>
      <c r="D16" s="138">
        <v>10</v>
      </c>
      <c r="E16" s="140">
        <v>632</v>
      </c>
      <c r="F16" s="142">
        <v>8</v>
      </c>
      <c r="G16" s="51">
        <f t="shared" si="0"/>
        <v>50.56</v>
      </c>
    </row>
    <row r="17" spans="3:7" x14ac:dyDescent="0.3">
      <c r="C17" s="10">
        <v>10</v>
      </c>
      <c r="D17" s="138">
        <v>10</v>
      </c>
      <c r="E17" s="12">
        <v>732</v>
      </c>
      <c r="F17" s="142">
        <v>8</v>
      </c>
      <c r="G17" s="51">
        <f t="shared" si="0"/>
        <v>58.56</v>
      </c>
    </row>
    <row r="18" spans="3:7" x14ac:dyDescent="0.3">
      <c r="C18" s="10">
        <v>11</v>
      </c>
      <c r="D18" s="11">
        <v>10</v>
      </c>
      <c r="E18" s="12">
        <v>180</v>
      </c>
      <c r="F18" s="32">
        <v>48</v>
      </c>
      <c r="G18" s="51">
        <f t="shared" si="0"/>
        <v>86.4</v>
      </c>
    </row>
    <row r="19" spans="3:7" x14ac:dyDescent="0.3">
      <c r="C19" s="10">
        <v>12</v>
      </c>
      <c r="D19" s="26">
        <v>10</v>
      </c>
      <c r="E19" s="27">
        <v>108</v>
      </c>
      <c r="F19" s="33">
        <v>16</v>
      </c>
      <c r="G19" s="51">
        <f t="shared" si="0"/>
        <v>17.28</v>
      </c>
    </row>
    <row r="20" spans="3:7" x14ac:dyDescent="0.3">
      <c r="C20" s="10">
        <v>13</v>
      </c>
      <c r="D20" s="26">
        <v>10</v>
      </c>
      <c r="E20" s="27">
        <v>529</v>
      </c>
      <c r="F20" s="33">
        <v>16</v>
      </c>
      <c r="G20" s="51">
        <f t="shared" si="0"/>
        <v>84.64</v>
      </c>
    </row>
    <row r="21" spans="3:7" x14ac:dyDescent="0.3">
      <c r="C21" s="10">
        <v>14</v>
      </c>
      <c r="D21" s="26">
        <v>10</v>
      </c>
      <c r="E21" s="27">
        <v>529</v>
      </c>
      <c r="F21" s="33">
        <v>16</v>
      </c>
      <c r="G21" s="51">
        <f t="shared" si="0"/>
        <v>84.64</v>
      </c>
    </row>
    <row r="22" spans="3:7" ht="15" thickBot="1" x14ac:dyDescent="0.35">
      <c r="C22" s="16">
        <v>15</v>
      </c>
      <c r="D22" s="17">
        <v>10</v>
      </c>
      <c r="E22" s="18">
        <v>537</v>
      </c>
      <c r="F22" s="52">
        <v>16</v>
      </c>
      <c r="G22" s="53">
        <f>F22*E22*D22*0.001</f>
        <v>85.92</v>
      </c>
    </row>
    <row r="23" spans="3:7" x14ac:dyDescent="0.3">
      <c r="C23" s="217" t="s">
        <v>8</v>
      </c>
      <c r="D23" s="218"/>
      <c r="E23" s="218"/>
      <c r="F23" s="219"/>
      <c r="G23" s="54">
        <f>SUM(G8:G22)</f>
        <v>2065.4</v>
      </c>
    </row>
    <row r="24" spans="3:7" x14ac:dyDescent="0.3">
      <c r="C24" s="173" t="s">
        <v>9</v>
      </c>
      <c r="D24" s="174"/>
      <c r="E24" s="174"/>
      <c r="F24" s="203"/>
      <c r="G24" s="55">
        <v>0.61699999999999999</v>
      </c>
    </row>
    <row r="25" spans="3:7" x14ac:dyDescent="0.3">
      <c r="C25" s="229" t="s">
        <v>10</v>
      </c>
      <c r="D25" s="238"/>
      <c r="E25" s="238"/>
      <c r="F25" s="231"/>
      <c r="G25" s="56">
        <f>G24*G23</f>
        <v>1274.3518000000001</v>
      </c>
    </row>
    <row r="26" spans="3:7" x14ac:dyDescent="0.3">
      <c r="C26" s="173" t="s">
        <v>11</v>
      </c>
      <c r="D26" s="174"/>
      <c r="E26" s="174"/>
      <c r="F26" s="203"/>
      <c r="G26" s="56">
        <f>G25+H33+I33</f>
        <v>1274.3518000000001</v>
      </c>
    </row>
    <row r="27" spans="3:7" ht="15" thickBot="1" x14ac:dyDescent="0.35">
      <c r="C27" s="266" t="s">
        <v>12</v>
      </c>
      <c r="D27" s="267"/>
      <c r="E27" s="267"/>
      <c r="F27" s="268"/>
      <c r="G27" s="57">
        <f>G26+I34</f>
        <v>1274.3518000000001</v>
      </c>
    </row>
    <row r="29" spans="3:7" ht="15" thickBot="1" x14ac:dyDescent="0.35"/>
    <row r="30" spans="3:7" ht="15" thickBot="1" x14ac:dyDescent="0.35">
      <c r="C30" s="220" t="s">
        <v>27</v>
      </c>
      <c r="D30" s="221"/>
      <c r="E30" s="221"/>
      <c r="F30" s="221"/>
      <c r="G30" s="222"/>
    </row>
    <row r="31" spans="3:7" ht="43.8" thickBot="1" x14ac:dyDescent="0.35">
      <c r="C31" s="189" t="s">
        <v>0</v>
      </c>
      <c r="D31" s="191" t="s">
        <v>1</v>
      </c>
      <c r="E31" s="193" t="s">
        <v>2</v>
      </c>
      <c r="F31" s="195" t="s">
        <v>3</v>
      </c>
      <c r="G31" s="49" t="s">
        <v>4</v>
      </c>
    </row>
    <row r="32" spans="3:7" ht="15" thickBot="1" x14ac:dyDescent="0.35">
      <c r="C32" s="190"/>
      <c r="D32" s="192"/>
      <c r="E32" s="194"/>
      <c r="F32" s="196"/>
      <c r="G32" s="1" t="s">
        <v>5</v>
      </c>
    </row>
    <row r="33" spans="3:7" ht="15" thickBot="1" x14ac:dyDescent="0.35">
      <c r="C33" s="190"/>
      <c r="D33" s="192"/>
      <c r="E33" s="194"/>
      <c r="F33" s="196"/>
      <c r="G33" s="2" t="s">
        <v>6</v>
      </c>
    </row>
    <row r="34" spans="3:7" x14ac:dyDescent="0.3">
      <c r="C34" s="4">
        <v>1</v>
      </c>
      <c r="D34" s="5">
        <v>10</v>
      </c>
      <c r="E34" s="6">
        <v>219</v>
      </c>
      <c r="F34" s="31">
        <v>64</v>
      </c>
      <c r="G34" s="50">
        <f>F34*E34*D34*0.001</f>
        <v>140.16</v>
      </c>
    </row>
    <row r="35" spans="3:7" x14ac:dyDescent="0.3">
      <c r="C35" s="10">
        <v>2</v>
      </c>
      <c r="D35" s="11">
        <v>10</v>
      </c>
      <c r="E35" s="12">
        <v>326</v>
      </c>
      <c r="F35" s="32">
        <v>128</v>
      </c>
      <c r="G35" s="51">
        <f t="shared" ref="G35:G40" si="1">F35*E35*D35*0.001</f>
        <v>417.28000000000003</v>
      </c>
    </row>
    <row r="36" spans="3:7" x14ac:dyDescent="0.3">
      <c r="C36" s="10">
        <v>3</v>
      </c>
      <c r="D36" s="138">
        <v>10</v>
      </c>
      <c r="E36" s="140">
        <v>1134</v>
      </c>
      <c r="F36" s="142">
        <v>16</v>
      </c>
      <c r="G36" s="51">
        <f t="shared" si="1"/>
        <v>181.44</v>
      </c>
    </row>
    <row r="37" spans="3:7" x14ac:dyDescent="0.3">
      <c r="C37" s="10">
        <v>4</v>
      </c>
      <c r="D37" s="138">
        <v>10</v>
      </c>
      <c r="E37" s="140">
        <v>117</v>
      </c>
      <c r="F37" s="142">
        <v>16</v>
      </c>
      <c r="G37" s="51">
        <f t="shared" si="1"/>
        <v>18.72</v>
      </c>
    </row>
    <row r="38" spans="3:7" x14ac:dyDescent="0.3">
      <c r="C38" s="10">
        <v>5</v>
      </c>
      <c r="D38" s="11">
        <v>10</v>
      </c>
      <c r="E38" s="12">
        <v>180</v>
      </c>
      <c r="F38" s="32">
        <v>16</v>
      </c>
      <c r="G38" s="51">
        <f t="shared" si="1"/>
        <v>28.8</v>
      </c>
    </row>
    <row r="39" spans="3:7" x14ac:dyDescent="0.3">
      <c r="C39" s="10">
        <v>6</v>
      </c>
      <c r="D39" s="11">
        <v>10</v>
      </c>
      <c r="E39" s="12">
        <v>567</v>
      </c>
      <c r="F39" s="32">
        <v>16</v>
      </c>
      <c r="G39" s="51">
        <f t="shared" si="1"/>
        <v>90.72</v>
      </c>
    </row>
    <row r="40" spans="3:7" ht="15" thickBot="1" x14ac:dyDescent="0.35">
      <c r="C40" s="25">
        <v>7</v>
      </c>
      <c r="D40" s="26">
        <v>10</v>
      </c>
      <c r="E40" s="27">
        <v>530</v>
      </c>
      <c r="F40" s="33">
        <v>16</v>
      </c>
      <c r="G40" s="58">
        <f t="shared" si="1"/>
        <v>84.8</v>
      </c>
    </row>
    <row r="41" spans="3:7" x14ac:dyDescent="0.3">
      <c r="C41" s="200" t="s">
        <v>8</v>
      </c>
      <c r="D41" s="201"/>
      <c r="E41" s="201"/>
      <c r="F41" s="202"/>
      <c r="G41" s="59">
        <f>SUM(G34:G40)</f>
        <v>961.92000000000007</v>
      </c>
    </row>
    <row r="42" spans="3:7" x14ac:dyDescent="0.3">
      <c r="C42" s="173" t="s">
        <v>9</v>
      </c>
      <c r="D42" s="174"/>
      <c r="E42" s="174"/>
      <c r="F42" s="203"/>
      <c r="G42" s="55">
        <v>0.61699999999999999</v>
      </c>
    </row>
    <row r="43" spans="3:7" x14ac:dyDescent="0.3">
      <c r="C43" s="229" t="s">
        <v>10</v>
      </c>
      <c r="D43" s="238"/>
      <c r="E43" s="238"/>
      <c r="F43" s="231"/>
      <c r="G43" s="56">
        <f>G42*G41</f>
        <v>593.50463999999999</v>
      </c>
    </row>
    <row r="44" spans="3:7" x14ac:dyDescent="0.3">
      <c r="C44" s="173" t="s">
        <v>11</v>
      </c>
      <c r="D44" s="174"/>
      <c r="E44" s="174"/>
      <c r="F44" s="203"/>
      <c r="G44" s="56">
        <f>G43+H54+I54</f>
        <v>593.50463999999999</v>
      </c>
    </row>
    <row r="45" spans="3:7" ht="15" thickBot="1" x14ac:dyDescent="0.35">
      <c r="C45" s="266" t="s">
        <v>12</v>
      </c>
      <c r="D45" s="267"/>
      <c r="E45" s="267"/>
      <c r="F45" s="268"/>
      <c r="G45" s="57">
        <f>G44+I55</f>
        <v>593.50463999999999</v>
      </c>
    </row>
    <row r="47" spans="3:7" ht="15" thickBot="1" x14ac:dyDescent="0.35"/>
    <row r="48" spans="3:7" ht="15" thickBot="1" x14ac:dyDescent="0.35">
      <c r="C48" s="220" t="s">
        <v>26</v>
      </c>
      <c r="D48" s="221"/>
      <c r="E48" s="221"/>
      <c r="F48" s="221"/>
      <c r="G48" s="222"/>
    </row>
    <row r="49" spans="3:7" ht="43.8" thickBot="1" x14ac:dyDescent="0.35">
      <c r="C49" s="189" t="s">
        <v>0</v>
      </c>
      <c r="D49" s="191" t="s">
        <v>1</v>
      </c>
      <c r="E49" s="193" t="s">
        <v>2</v>
      </c>
      <c r="F49" s="195" t="s">
        <v>3</v>
      </c>
      <c r="G49" s="49" t="s">
        <v>4</v>
      </c>
    </row>
    <row r="50" spans="3:7" ht="15" thickBot="1" x14ac:dyDescent="0.35">
      <c r="C50" s="190"/>
      <c r="D50" s="192"/>
      <c r="E50" s="194"/>
      <c r="F50" s="196"/>
      <c r="G50" s="1" t="s">
        <v>5</v>
      </c>
    </row>
    <row r="51" spans="3:7" ht="15" thickBot="1" x14ac:dyDescent="0.35">
      <c r="C51" s="190"/>
      <c r="D51" s="192"/>
      <c r="E51" s="194"/>
      <c r="F51" s="196"/>
      <c r="G51" s="2" t="s">
        <v>6</v>
      </c>
    </row>
    <row r="52" spans="3:7" x14ac:dyDescent="0.3">
      <c r="C52" s="4">
        <v>1</v>
      </c>
      <c r="D52" s="5">
        <v>10</v>
      </c>
      <c r="E52" s="6">
        <v>219</v>
      </c>
      <c r="F52" s="31">
        <v>18</v>
      </c>
      <c r="G52" s="50">
        <f>F52*E52*D52*0.001</f>
        <v>39.42</v>
      </c>
    </row>
    <row r="53" spans="3:7" x14ac:dyDescent="0.3">
      <c r="C53" s="10">
        <v>2</v>
      </c>
      <c r="D53" s="11">
        <v>10</v>
      </c>
      <c r="E53" s="12">
        <v>326</v>
      </c>
      <c r="F53" s="32">
        <v>36</v>
      </c>
      <c r="G53" s="51">
        <f t="shared" ref="G53:G54" si="2">F53*E53*D53*0.001</f>
        <v>117.36</v>
      </c>
    </row>
    <row r="54" spans="3:7" ht="15" thickBot="1" x14ac:dyDescent="0.35">
      <c r="C54" s="10">
        <v>3</v>
      </c>
      <c r="D54" s="11">
        <v>10</v>
      </c>
      <c r="E54" s="12">
        <v>592</v>
      </c>
      <c r="F54" s="32">
        <v>16</v>
      </c>
      <c r="G54" s="51">
        <f t="shared" si="2"/>
        <v>94.72</v>
      </c>
    </row>
    <row r="55" spans="3:7" x14ac:dyDescent="0.3">
      <c r="C55" s="200" t="s">
        <v>8</v>
      </c>
      <c r="D55" s="201"/>
      <c r="E55" s="201"/>
      <c r="F55" s="202"/>
      <c r="G55" s="59">
        <f>SUM(G52:G54)</f>
        <v>251.5</v>
      </c>
    </row>
    <row r="56" spans="3:7" x14ac:dyDescent="0.3">
      <c r="C56" s="173" t="s">
        <v>9</v>
      </c>
      <c r="D56" s="174"/>
      <c r="E56" s="174"/>
      <c r="F56" s="203"/>
      <c r="G56" s="55">
        <v>0.61699999999999999</v>
      </c>
    </row>
    <row r="57" spans="3:7" x14ac:dyDescent="0.3">
      <c r="C57" s="229" t="s">
        <v>10</v>
      </c>
      <c r="D57" s="238"/>
      <c r="E57" s="238"/>
      <c r="F57" s="231"/>
      <c r="G57" s="56">
        <f>G56*G55</f>
        <v>155.1755</v>
      </c>
    </row>
    <row r="58" spans="3:7" x14ac:dyDescent="0.3">
      <c r="C58" s="173" t="s">
        <v>11</v>
      </c>
      <c r="D58" s="174"/>
      <c r="E58" s="174"/>
      <c r="F58" s="203"/>
      <c r="G58" s="56">
        <f>G57+H70+I70</f>
        <v>155.1755</v>
      </c>
    </row>
    <row r="59" spans="3:7" ht="15" thickBot="1" x14ac:dyDescent="0.35">
      <c r="C59" s="266" t="s">
        <v>12</v>
      </c>
      <c r="D59" s="267"/>
      <c r="E59" s="267"/>
      <c r="F59" s="268"/>
      <c r="G59" s="57">
        <f>G58+I71</f>
        <v>155.1755</v>
      </c>
    </row>
    <row r="61" spans="3:7" ht="15" thickBot="1" x14ac:dyDescent="0.35"/>
    <row r="62" spans="3:7" ht="15" thickBot="1" x14ac:dyDescent="0.35">
      <c r="C62" s="220" t="s">
        <v>28</v>
      </c>
      <c r="D62" s="221"/>
      <c r="E62" s="221"/>
      <c r="F62" s="221"/>
      <c r="G62" s="222"/>
    </row>
    <row r="63" spans="3:7" ht="43.8" thickBot="1" x14ac:dyDescent="0.35">
      <c r="C63" s="189" t="s">
        <v>0</v>
      </c>
      <c r="D63" s="191" t="s">
        <v>1</v>
      </c>
      <c r="E63" s="193" t="s">
        <v>2</v>
      </c>
      <c r="F63" s="195" t="s">
        <v>3</v>
      </c>
      <c r="G63" s="49" t="s">
        <v>4</v>
      </c>
    </row>
    <row r="64" spans="3:7" ht="15" thickBot="1" x14ac:dyDescent="0.35">
      <c r="C64" s="190"/>
      <c r="D64" s="192"/>
      <c r="E64" s="194"/>
      <c r="F64" s="196"/>
      <c r="G64" s="1" t="s">
        <v>5</v>
      </c>
    </row>
    <row r="65" spans="3:7" ht="15" thickBot="1" x14ac:dyDescent="0.35">
      <c r="C65" s="190"/>
      <c r="D65" s="192"/>
      <c r="E65" s="194"/>
      <c r="F65" s="196"/>
      <c r="G65" s="2" t="s">
        <v>6</v>
      </c>
    </row>
    <row r="66" spans="3:7" x14ac:dyDescent="0.3">
      <c r="C66" s="4">
        <v>1</v>
      </c>
      <c r="D66" s="5">
        <v>10</v>
      </c>
      <c r="E66" s="6">
        <v>219</v>
      </c>
      <c r="F66" s="31">
        <v>36</v>
      </c>
      <c r="G66" s="50">
        <f>F66*E66*D66*0.001</f>
        <v>78.84</v>
      </c>
    </row>
    <row r="67" spans="3:7" x14ac:dyDescent="0.3">
      <c r="C67" s="10">
        <v>2</v>
      </c>
      <c r="D67" s="11">
        <v>10</v>
      </c>
      <c r="E67" s="12">
        <v>326</v>
      </c>
      <c r="F67" s="32">
        <v>72</v>
      </c>
      <c r="G67" s="51">
        <f t="shared" ref="G67:G70" si="3">F67*E67*D67*0.001</f>
        <v>234.72</v>
      </c>
    </row>
    <row r="68" spans="3:7" x14ac:dyDescent="0.3">
      <c r="C68" s="10">
        <v>3</v>
      </c>
      <c r="D68" s="11">
        <v>10</v>
      </c>
      <c r="E68" s="12">
        <v>628</v>
      </c>
      <c r="F68" s="32">
        <v>32</v>
      </c>
      <c r="G68" s="51">
        <f t="shared" si="3"/>
        <v>200.96</v>
      </c>
    </row>
    <row r="69" spans="3:7" x14ac:dyDescent="0.3">
      <c r="C69" s="10">
        <v>4</v>
      </c>
      <c r="D69" s="11">
        <v>10</v>
      </c>
      <c r="E69" s="12">
        <v>117</v>
      </c>
      <c r="F69" s="32">
        <v>16</v>
      </c>
      <c r="G69" s="51">
        <f t="shared" si="3"/>
        <v>18.72</v>
      </c>
    </row>
    <row r="70" spans="3:7" ht="15" thickBot="1" x14ac:dyDescent="0.35">
      <c r="C70" s="25">
        <v>5</v>
      </c>
      <c r="D70" s="26">
        <v>10</v>
      </c>
      <c r="E70" s="27">
        <v>117</v>
      </c>
      <c r="F70" s="33">
        <v>16</v>
      </c>
      <c r="G70" s="58">
        <f t="shared" si="3"/>
        <v>18.72</v>
      </c>
    </row>
    <row r="71" spans="3:7" x14ac:dyDescent="0.3">
      <c r="C71" s="200" t="s">
        <v>8</v>
      </c>
      <c r="D71" s="201"/>
      <c r="E71" s="201"/>
      <c r="F71" s="202"/>
      <c r="G71" s="59">
        <f>SUM(G66:G70)</f>
        <v>551.96</v>
      </c>
    </row>
    <row r="72" spans="3:7" x14ac:dyDescent="0.3">
      <c r="C72" s="173" t="s">
        <v>9</v>
      </c>
      <c r="D72" s="174"/>
      <c r="E72" s="174"/>
      <c r="F72" s="203"/>
      <c r="G72" s="55">
        <v>0.61699999999999999</v>
      </c>
    </row>
    <row r="73" spans="3:7" x14ac:dyDescent="0.3">
      <c r="C73" s="229" t="s">
        <v>10</v>
      </c>
      <c r="D73" s="238"/>
      <c r="E73" s="238"/>
      <c r="F73" s="231"/>
      <c r="G73" s="56">
        <f>G72*G71</f>
        <v>340.55932000000001</v>
      </c>
    </row>
    <row r="74" spans="3:7" x14ac:dyDescent="0.3">
      <c r="C74" s="173" t="s">
        <v>11</v>
      </c>
      <c r="D74" s="174"/>
      <c r="E74" s="174"/>
      <c r="F74" s="203"/>
      <c r="G74" s="56">
        <f>G73+H84+I84</f>
        <v>340.55932000000001</v>
      </c>
    </row>
    <row r="75" spans="3:7" ht="15" thickBot="1" x14ac:dyDescent="0.35">
      <c r="C75" s="266" t="s">
        <v>12</v>
      </c>
      <c r="D75" s="267"/>
      <c r="E75" s="267"/>
      <c r="F75" s="268"/>
      <c r="G75" s="57">
        <f>G74+I85</f>
        <v>340.55932000000001</v>
      </c>
    </row>
    <row r="77" spans="3:7" ht="15" thickBot="1" x14ac:dyDescent="0.35"/>
    <row r="78" spans="3:7" ht="15" thickBot="1" x14ac:dyDescent="0.35">
      <c r="C78" s="220" t="s">
        <v>29</v>
      </c>
      <c r="D78" s="221"/>
      <c r="E78" s="221"/>
      <c r="F78" s="221"/>
      <c r="G78" s="222"/>
    </row>
    <row r="79" spans="3:7" ht="43.8" thickBot="1" x14ac:dyDescent="0.35">
      <c r="C79" s="189" t="s">
        <v>0</v>
      </c>
      <c r="D79" s="191" t="s">
        <v>1</v>
      </c>
      <c r="E79" s="193" t="s">
        <v>2</v>
      </c>
      <c r="F79" s="195" t="s">
        <v>3</v>
      </c>
      <c r="G79" s="49" t="s">
        <v>4</v>
      </c>
    </row>
    <row r="80" spans="3:7" ht="15" thickBot="1" x14ac:dyDescent="0.35">
      <c r="C80" s="190"/>
      <c r="D80" s="192"/>
      <c r="E80" s="194"/>
      <c r="F80" s="196"/>
      <c r="G80" s="1" t="s">
        <v>5</v>
      </c>
    </row>
    <row r="81" spans="3:7" ht="15" thickBot="1" x14ac:dyDescent="0.35">
      <c r="C81" s="190"/>
      <c r="D81" s="192"/>
      <c r="E81" s="194"/>
      <c r="F81" s="196"/>
      <c r="G81" s="2" t="s">
        <v>6</v>
      </c>
    </row>
    <row r="82" spans="3:7" x14ac:dyDescent="0.3">
      <c r="C82" s="4">
        <v>1</v>
      </c>
      <c r="D82" s="5">
        <v>10</v>
      </c>
      <c r="E82" s="6">
        <v>219</v>
      </c>
      <c r="F82" s="31">
        <v>6</v>
      </c>
      <c r="G82" s="50">
        <f>F82*E82*D82*0.001</f>
        <v>13.14</v>
      </c>
    </row>
    <row r="83" spans="3:7" x14ac:dyDescent="0.3">
      <c r="C83" s="10">
        <v>2</v>
      </c>
      <c r="D83" s="11">
        <v>10</v>
      </c>
      <c r="E83" s="12">
        <v>326</v>
      </c>
      <c r="F83" s="32">
        <v>12</v>
      </c>
      <c r="G83" s="51">
        <f t="shared" ref="G83:G84" si="4">F83*E83*D83*0.001</f>
        <v>39.119999999999997</v>
      </c>
    </row>
    <row r="84" spans="3:7" ht="15" thickBot="1" x14ac:dyDescent="0.35">
      <c r="C84" s="10">
        <v>3</v>
      </c>
      <c r="D84" s="11">
        <v>10</v>
      </c>
      <c r="E84" s="12">
        <v>254</v>
      </c>
      <c r="F84" s="32">
        <v>16</v>
      </c>
      <c r="G84" s="51">
        <f t="shared" si="4"/>
        <v>40.64</v>
      </c>
    </row>
    <row r="85" spans="3:7" x14ac:dyDescent="0.3">
      <c r="C85" s="200" t="s">
        <v>8</v>
      </c>
      <c r="D85" s="201"/>
      <c r="E85" s="201"/>
      <c r="F85" s="202"/>
      <c r="G85" s="59">
        <f>SUM(G82:G84)</f>
        <v>92.9</v>
      </c>
    </row>
    <row r="86" spans="3:7" x14ac:dyDescent="0.3">
      <c r="C86" s="173" t="s">
        <v>9</v>
      </c>
      <c r="D86" s="174"/>
      <c r="E86" s="174"/>
      <c r="F86" s="203"/>
      <c r="G86" s="55">
        <v>0.61699999999999999</v>
      </c>
    </row>
    <row r="87" spans="3:7" x14ac:dyDescent="0.3">
      <c r="C87" s="229" t="s">
        <v>10</v>
      </c>
      <c r="D87" s="238"/>
      <c r="E87" s="238"/>
      <c r="F87" s="231"/>
      <c r="G87" s="56">
        <f>G86*G85</f>
        <v>57.319300000000005</v>
      </c>
    </row>
    <row r="88" spans="3:7" x14ac:dyDescent="0.3">
      <c r="C88" s="173" t="s">
        <v>11</v>
      </c>
      <c r="D88" s="174"/>
      <c r="E88" s="174"/>
      <c r="F88" s="203"/>
      <c r="G88" s="56">
        <f>G87+H100+I100</f>
        <v>57.319300000000005</v>
      </c>
    </row>
    <row r="89" spans="3:7" ht="15" thickBot="1" x14ac:dyDescent="0.35">
      <c r="C89" s="266" t="s">
        <v>12</v>
      </c>
      <c r="D89" s="267"/>
      <c r="E89" s="267"/>
      <c r="F89" s="268"/>
      <c r="G89" s="57">
        <f>G88+I101</f>
        <v>57.319300000000005</v>
      </c>
    </row>
    <row r="91" spans="3:7" ht="15" thickBot="1" x14ac:dyDescent="0.35"/>
    <row r="92" spans="3:7" ht="15" thickBot="1" x14ac:dyDescent="0.35">
      <c r="C92" s="220" t="s">
        <v>30</v>
      </c>
      <c r="D92" s="221"/>
      <c r="E92" s="221"/>
      <c r="F92" s="221"/>
      <c r="G92" s="222"/>
    </row>
    <row r="93" spans="3:7" ht="43.8" thickBot="1" x14ac:dyDescent="0.35">
      <c r="C93" s="189" t="s">
        <v>0</v>
      </c>
      <c r="D93" s="191" t="s">
        <v>1</v>
      </c>
      <c r="E93" s="193" t="s">
        <v>2</v>
      </c>
      <c r="F93" s="195" t="s">
        <v>3</v>
      </c>
      <c r="G93" s="49" t="s">
        <v>4</v>
      </c>
    </row>
    <row r="94" spans="3:7" ht="15" thickBot="1" x14ac:dyDescent="0.35">
      <c r="C94" s="190"/>
      <c r="D94" s="192"/>
      <c r="E94" s="194"/>
      <c r="F94" s="196"/>
      <c r="G94" s="1" t="s">
        <v>5</v>
      </c>
    </row>
    <row r="95" spans="3:7" ht="15" thickBot="1" x14ac:dyDescent="0.35">
      <c r="C95" s="190"/>
      <c r="D95" s="192"/>
      <c r="E95" s="194"/>
      <c r="F95" s="196"/>
      <c r="G95" s="2" t="s">
        <v>6</v>
      </c>
    </row>
    <row r="96" spans="3:7" x14ac:dyDescent="0.3">
      <c r="C96" s="4">
        <v>1</v>
      </c>
      <c r="D96" s="5">
        <v>10</v>
      </c>
      <c r="E96" s="6">
        <v>219</v>
      </c>
      <c r="F96" s="31">
        <v>40</v>
      </c>
      <c r="G96" s="50">
        <f>F96*E96*D96*0.001</f>
        <v>87.600000000000009</v>
      </c>
    </row>
    <row r="97" spans="3:7" x14ac:dyDescent="0.3">
      <c r="C97" s="10">
        <v>2</v>
      </c>
      <c r="D97" s="11">
        <v>10</v>
      </c>
      <c r="E97" s="12">
        <v>326</v>
      </c>
      <c r="F97" s="32">
        <v>80</v>
      </c>
      <c r="G97" s="51">
        <f t="shared" ref="G97:G100" si="5">F97*E97*D97*0.001</f>
        <v>260.8</v>
      </c>
    </row>
    <row r="98" spans="3:7" x14ac:dyDescent="0.3">
      <c r="C98" s="10">
        <v>3</v>
      </c>
      <c r="D98" s="11">
        <v>10</v>
      </c>
      <c r="E98" s="12">
        <v>705</v>
      </c>
      <c r="F98" s="32">
        <v>32</v>
      </c>
      <c r="G98" s="51">
        <f t="shared" si="5"/>
        <v>225.6</v>
      </c>
    </row>
    <row r="99" spans="3:7" x14ac:dyDescent="0.3">
      <c r="C99" s="10">
        <v>4</v>
      </c>
      <c r="D99" s="11">
        <v>10</v>
      </c>
      <c r="E99" s="12">
        <v>117</v>
      </c>
      <c r="F99" s="32">
        <v>16</v>
      </c>
      <c r="G99" s="51">
        <f t="shared" si="5"/>
        <v>18.72</v>
      </c>
    </row>
    <row r="100" spans="3:7" ht="15" thickBot="1" x14ac:dyDescent="0.35">
      <c r="C100" s="25">
        <v>5</v>
      </c>
      <c r="D100" s="26">
        <v>10</v>
      </c>
      <c r="E100" s="27">
        <v>117</v>
      </c>
      <c r="F100" s="33">
        <v>16</v>
      </c>
      <c r="G100" s="58">
        <f t="shared" si="5"/>
        <v>18.72</v>
      </c>
    </row>
    <row r="101" spans="3:7" x14ac:dyDescent="0.3">
      <c r="C101" s="200" t="s">
        <v>8</v>
      </c>
      <c r="D101" s="201"/>
      <c r="E101" s="201"/>
      <c r="F101" s="202"/>
      <c r="G101" s="59">
        <f>SUM(G96:G100)</f>
        <v>611.44000000000005</v>
      </c>
    </row>
    <row r="102" spans="3:7" x14ac:dyDescent="0.3">
      <c r="C102" s="173" t="s">
        <v>9</v>
      </c>
      <c r="D102" s="174"/>
      <c r="E102" s="174"/>
      <c r="F102" s="203"/>
      <c r="G102" s="55">
        <v>0.61699999999999999</v>
      </c>
    </row>
    <row r="103" spans="3:7" x14ac:dyDescent="0.3">
      <c r="C103" s="229" t="s">
        <v>10</v>
      </c>
      <c r="D103" s="238"/>
      <c r="E103" s="238"/>
      <c r="F103" s="231"/>
      <c r="G103" s="56">
        <f>G102*G101</f>
        <v>377.25848000000002</v>
      </c>
    </row>
    <row r="104" spans="3:7" x14ac:dyDescent="0.3">
      <c r="C104" s="173" t="s">
        <v>11</v>
      </c>
      <c r="D104" s="174"/>
      <c r="E104" s="174"/>
      <c r="F104" s="203"/>
      <c r="G104" s="56">
        <f>G103+H140+I140</f>
        <v>377.25848000000002</v>
      </c>
    </row>
    <row r="105" spans="3:7" ht="15" thickBot="1" x14ac:dyDescent="0.35">
      <c r="C105" s="266" t="s">
        <v>12</v>
      </c>
      <c r="D105" s="267"/>
      <c r="E105" s="267"/>
      <c r="F105" s="268"/>
      <c r="G105" s="57">
        <f>G104+I141</f>
        <v>377.25848000000002</v>
      </c>
    </row>
    <row r="108" spans="3:7" ht="15" thickBot="1" x14ac:dyDescent="0.35"/>
    <row r="109" spans="3:7" ht="15" thickBot="1" x14ac:dyDescent="0.35">
      <c r="C109" s="220" t="s">
        <v>138</v>
      </c>
      <c r="D109" s="221"/>
      <c r="E109" s="221"/>
      <c r="F109" s="221"/>
      <c r="G109" s="222"/>
    </row>
    <row r="110" spans="3:7" ht="43.8" thickBot="1" x14ac:dyDescent="0.35">
      <c r="C110" s="189" t="s">
        <v>0</v>
      </c>
      <c r="D110" s="191" t="s">
        <v>1</v>
      </c>
      <c r="E110" s="193" t="s">
        <v>2</v>
      </c>
      <c r="F110" s="195" t="s">
        <v>3</v>
      </c>
      <c r="G110" s="49" t="s">
        <v>4</v>
      </c>
    </row>
    <row r="111" spans="3:7" ht="15" thickBot="1" x14ac:dyDescent="0.35">
      <c r="C111" s="190"/>
      <c r="D111" s="192"/>
      <c r="E111" s="194"/>
      <c r="F111" s="196"/>
      <c r="G111" s="1" t="s">
        <v>5</v>
      </c>
    </row>
    <row r="112" spans="3:7" ht="15" thickBot="1" x14ac:dyDescent="0.35">
      <c r="C112" s="190"/>
      <c r="D112" s="192"/>
      <c r="E112" s="194"/>
      <c r="F112" s="196"/>
      <c r="G112" s="2" t="s">
        <v>6</v>
      </c>
    </row>
    <row r="113" spans="3:7" x14ac:dyDescent="0.3">
      <c r="C113" s="4">
        <v>1</v>
      </c>
      <c r="D113" s="137">
        <v>10</v>
      </c>
      <c r="E113" s="139">
        <v>219</v>
      </c>
      <c r="F113" s="141">
        <v>72</v>
      </c>
      <c r="G113" s="50">
        <f>F113*E113*D113*0.001</f>
        <v>157.68</v>
      </c>
    </row>
    <row r="114" spans="3:7" x14ac:dyDescent="0.3">
      <c r="C114" s="92">
        <v>2</v>
      </c>
      <c r="D114" s="138">
        <v>10</v>
      </c>
      <c r="E114" s="94">
        <v>326</v>
      </c>
      <c r="F114" s="99">
        <v>144</v>
      </c>
      <c r="G114" s="96">
        <f>F114*E114*0.01</f>
        <v>469.44</v>
      </c>
    </row>
    <row r="115" spans="3:7" x14ac:dyDescent="0.3">
      <c r="C115" s="92">
        <v>3</v>
      </c>
      <c r="D115" s="138">
        <v>10</v>
      </c>
      <c r="E115" s="94">
        <v>117</v>
      </c>
      <c r="F115" s="99">
        <v>32</v>
      </c>
      <c r="G115" s="96">
        <f t="shared" ref="G115:G122" si="6">F115*E115*0.01</f>
        <v>37.44</v>
      </c>
    </row>
    <row r="116" spans="3:7" x14ac:dyDescent="0.3">
      <c r="C116" s="92">
        <v>4</v>
      </c>
      <c r="D116" s="138">
        <v>10</v>
      </c>
      <c r="E116" s="94">
        <v>569</v>
      </c>
      <c r="F116" s="99">
        <v>16</v>
      </c>
      <c r="G116" s="96">
        <f t="shared" si="6"/>
        <v>91.04</v>
      </c>
    </row>
    <row r="117" spans="3:7" x14ac:dyDescent="0.3">
      <c r="C117" s="92">
        <v>5</v>
      </c>
      <c r="D117" s="138">
        <v>10</v>
      </c>
      <c r="E117" s="140">
        <v>502</v>
      </c>
      <c r="F117" s="142">
        <v>16</v>
      </c>
      <c r="G117" s="96">
        <f t="shared" si="6"/>
        <v>80.320000000000007</v>
      </c>
    </row>
    <row r="118" spans="3:7" x14ac:dyDescent="0.3">
      <c r="C118" s="92">
        <v>6</v>
      </c>
      <c r="D118" s="138">
        <v>10</v>
      </c>
      <c r="E118" s="140">
        <v>136</v>
      </c>
      <c r="F118" s="142">
        <v>16</v>
      </c>
      <c r="G118" s="96">
        <f t="shared" si="6"/>
        <v>21.76</v>
      </c>
    </row>
    <row r="119" spans="3:7" x14ac:dyDescent="0.3">
      <c r="C119" s="92">
        <v>7</v>
      </c>
      <c r="D119" s="138">
        <v>10</v>
      </c>
      <c r="E119" s="140">
        <v>701</v>
      </c>
      <c r="F119" s="142">
        <v>16</v>
      </c>
      <c r="G119" s="96">
        <f t="shared" si="6"/>
        <v>112.16</v>
      </c>
    </row>
    <row r="120" spans="3:7" x14ac:dyDescent="0.3">
      <c r="C120" s="92">
        <v>8</v>
      </c>
      <c r="D120" s="138">
        <v>10</v>
      </c>
      <c r="E120" s="140">
        <v>180</v>
      </c>
      <c r="F120" s="142">
        <v>16</v>
      </c>
      <c r="G120" s="96">
        <f t="shared" si="6"/>
        <v>28.8</v>
      </c>
    </row>
    <row r="121" spans="3:7" x14ac:dyDescent="0.3">
      <c r="C121" s="92">
        <v>9</v>
      </c>
      <c r="D121" s="138">
        <v>10</v>
      </c>
      <c r="E121" s="140">
        <v>209</v>
      </c>
      <c r="F121" s="142">
        <v>16</v>
      </c>
      <c r="G121" s="96">
        <f t="shared" si="6"/>
        <v>33.44</v>
      </c>
    </row>
    <row r="122" spans="3:7" x14ac:dyDescent="0.3">
      <c r="C122" s="92">
        <v>10</v>
      </c>
      <c r="D122" s="138">
        <v>10</v>
      </c>
      <c r="E122" s="140">
        <v>452</v>
      </c>
      <c r="F122" s="142">
        <v>16</v>
      </c>
      <c r="G122" s="96">
        <f t="shared" si="6"/>
        <v>72.320000000000007</v>
      </c>
    </row>
    <row r="123" spans="3:7" ht="15" thickBot="1" x14ac:dyDescent="0.35">
      <c r="C123" s="25">
        <v>11</v>
      </c>
      <c r="D123" s="26">
        <v>10</v>
      </c>
      <c r="E123" s="27">
        <v>80</v>
      </c>
      <c r="F123" s="33">
        <v>8</v>
      </c>
      <c r="G123" s="58">
        <f t="shared" ref="G123" si="7">F123*E123*D123*0.001</f>
        <v>6.4</v>
      </c>
    </row>
    <row r="124" spans="3:7" x14ac:dyDescent="0.3">
      <c r="C124" s="200" t="s">
        <v>8</v>
      </c>
      <c r="D124" s="201"/>
      <c r="E124" s="201"/>
      <c r="F124" s="202"/>
      <c r="G124" s="59">
        <f>SUM(G113:G123)</f>
        <v>1110.8</v>
      </c>
    </row>
    <row r="125" spans="3:7" x14ac:dyDescent="0.3">
      <c r="C125" s="173" t="s">
        <v>9</v>
      </c>
      <c r="D125" s="174"/>
      <c r="E125" s="174"/>
      <c r="F125" s="203"/>
      <c r="G125" s="55">
        <v>0.61699999999999999</v>
      </c>
    </row>
    <row r="126" spans="3:7" x14ac:dyDescent="0.3">
      <c r="C126" s="229" t="s">
        <v>10</v>
      </c>
      <c r="D126" s="238"/>
      <c r="E126" s="238"/>
      <c r="F126" s="231"/>
      <c r="G126" s="56">
        <f>G125*G124</f>
        <v>685.36360000000002</v>
      </c>
    </row>
    <row r="127" spans="3:7" x14ac:dyDescent="0.3">
      <c r="C127" s="173" t="s">
        <v>11</v>
      </c>
      <c r="D127" s="174"/>
      <c r="E127" s="174"/>
      <c r="F127" s="203"/>
      <c r="G127" s="56">
        <f>G126+H160+I160</f>
        <v>685.36360000000002</v>
      </c>
    </row>
    <row r="128" spans="3:7" ht="15" thickBot="1" x14ac:dyDescent="0.35">
      <c r="C128" s="266" t="s">
        <v>12</v>
      </c>
      <c r="D128" s="267"/>
      <c r="E128" s="267"/>
      <c r="F128" s="268"/>
      <c r="G128" s="57">
        <f>G127+I161</f>
        <v>685.36360000000002</v>
      </c>
    </row>
    <row r="133" spans="3:7" ht="15" thickBot="1" x14ac:dyDescent="0.35"/>
    <row r="134" spans="3:7" ht="15" thickBot="1" x14ac:dyDescent="0.35">
      <c r="C134" s="220" t="s">
        <v>31</v>
      </c>
      <c r="D134" s="221"/>
      <c r="E134" s="221"/>
      <c r="F134" s="221"/>
      <c r="G134" s="222"/>
    </row>
    <row r="135" spans="3:7" ht="43.8" thickBot="1" x14ac:dyDescent="0.35">
      <c r="C135" s="189" t="s">
        <v>0</v>
      </c>
      <c r="D135" s="191" t="s">
        <v>1</v>
      </c>
      <c r="E135" s="193" t="s">
        <v>2</v>
      </c>
      <c r="F135" s="195" t="s">
        <v>3</v>
      </c>
      <c r="G135" s="49" t="s">
        <v>4</v>
      </c>
    </row>
    <row r="136" spans="3:7" ht="15" thickBot="1" x14ac:dyDescent="0.35">
      <c r="C136" s="190"/>
      <c r="D136" s="192"/>
      <c r="E136" s="194"/>
      <c r="F136" s="196"/>
      <c r="G136" s="1" t="s">
        <v>5</v>
      </c>
    </row>
    <row r="137" spans="3:7" ht="15" thickBot="1" x14ac:dyDescent="0.35">
      <c r="C137" s="190"/>
      <c r="D137" s="192"/>
      <c r="E137" s="194"/>
      <c r="F137" s="196"/>
      <c r="G137" s="2" t="s">
        <v>6</v>
      </c>
    </row>
    <row r="138" spans="3:7" x14ac:dyDescent="0.3">
      <c r="C138" s="4">
        <v>1</v>
      </c>
      <c r="D138" s="5">
        <v>10</v>
      </c>
      <c r="E138" s="6">
        <v>219</v>
      </c>
      <c r="F138" s="31">
        <v>123</v>
      </c>
      <c r="G138" s="50">
        <f>F138*E138*D138*0.001</f>
        <v>269.37</v>
      </c>
    </row>
    <row r="139" spans="3:7" x14ac:dyDescent="0.3">
      <c r="C139" s="10">
        <v>2</v>
      </c>
      <c r="D139" s="11">
        <v>10</v>
      </c>
      <c r="E139" s="12">
        <v>326</v>
      </c>
      <c r="F139" s="32">
        <v>246</v>
      </c>
      <c r="G139" s="51">
        <f t="shared" ref="G139:G149" si="8">F139*E139*D139*0.001</f>
        <v>801.96</v>
      </c>
    </row>
    <row r="140" spans="3:7" x14ac:dyDescent="0.3">
      <c r="C140" s="10">
        <v>3</v>
      </c>
      <c r="D140" s="11">
        <v>10</v>
      </c>
      <c r="E140" s="12">
        <v>1100</v>
      </c>
      <c r="F140" s="32">
        <v>8</v>
      </c>
      <c r="G140" s="51">
        <f t="shared" si="8"/>
        <v>88</v>
      </c>
    </row>
    <row r="141" spans="3:7" x14ac:dyDescent="0.3">
      <c r="C141" s="10">
        <v>4</v>
      </c>
      <c r="D141" s="11">
        <v>10</v>
      </c>
      <c r="E141" s="12">
        <v>1200</v>
      </c>
      <c r="F141" s="32">
        <v>8</v>
      </c>
      <c r="G141" s="51">
        <f t="shared" si="8"/>
        <v>96</v>
      </c>
    </row>
    <row r="142" spans="3:7" x14ac:dyDescent="0.3">
      <c r="C142" s="10">
        <v>5</v>
      </c>
      <c r="D142" s="11">
        <v>10</v>
      </c>
      <c r="E142" s="12">
        <v>1151</v>
      </c>
      <c r="F142" s="32">
        <v>8</v>
      </c>
      <c r="G142" s="51">
        <f t="shared" si="8"/>
        <v>92.08</v>
      </c>
    </row>
    <row r="143" spans="3:7" x14ac:dyDescent="0.3">
      <c r="C143" s="10">
        <v>6</v>
      </c>
      <c r="D143" s="11">
        <v>10</v>
      </c>
      <c r="E143" s="12">
        <v>1051</v>
      </c>
      <c r="F143" s="32">
        <v>8</v>
      </c>
      <c r="G143" s="51">
        <f t="shared" si="8"/>
        <v>84.08</v>
      </c>
    </row>
    <row r="144" spans="3:7" x14ac:dyDescent="0.3">
      <c r="C144" s="10">
        <v>7</v>
      </c>
      <c r="D144" s="138">
        <v>10</v>
      </c>
      <c r="E144" s="140">
        <v>180</v>
      </c>
      <c r="F144" s="142">
        <v>48</v>
      </c>
      <c r="G144" s="51">
        <f t="shared" si="8"/>
        <v>86.4</v>
      </c>
    </row>
    <row r="145" spans="3:7" x14ac:dyDescent="0.3">
      <c r="C145" s="10">
        <v>8</v>
      </c>
      <c r="D145" s="138">
        <v>10</v>
      </c>
      <c r="E145" s="140">
        <v>530</v>
      </c>
      <c r="F145" s="142">
        <v>16</v>
      </c>
      <c r="G145" s="51">
        <f t="shared" si="8"/>
        <v>84.8</v>
      </c>
    </row>
    <row r="146" spans="3:7" x14ac:dyDescent="0.3">
      <c r="C146" s="10">
        <v>9</v>
      </c>
      <c r="D146" s="138">
        <v>10</v>
      </c>
      <c r="E146" s="140">
        <v>537</v>
      </c>
      <c r="F146" s="142">
        <v>16</v>
      </c>
      <c r="G146" s="51">
        <f t="shared" si="8"/>
        <v>85.92</v>
      </c>
    </row>
    <row r="147" spans="3:7" x14ac:dyDescent="0.3">
      <c r="C147" s="10">
        <v>10</v>
      </c>
      <c r="D147" s="138">
        <v>10</v>
      </c>
      <c r="E147" s="140">
        <v>529</v>
      </c>
      <c r="F147" s="142">
        <v>16</v>
      </c>
      <c r="G147" s="51">
        <f t="shared" si="8"/>
        <v>84.64</v>
      </c>
    </row>
    <row r="148" spans="3:7" x14ac:dyDescent="0.3">
      <c r="C148" s="10">
        <v>11</v>
      </c>
      <c r="D148" s="138">
        <v>10</v>
      </c>
      <c r="E148" s="140">
        <v>407</v>
      </c>
      <c r="F148" s="142">
        <v>16</v>
      </c>
      <c r="G148" s="51">
        <f t="shared" si="8"/>
        <v>65.12</v>
      </c>
    </row>
    <row r="149" spans="3:7" ht="15" thickBot="1" x14ac:dyDescent="0.35">
      <c r="C149" s="25">
        <v>12</v>
      </c>
      <c r="D149" s="26">
        <v>10</v>
      </c>
      <c r="E149" s="27">
        <v>107</v>
      </c>
      <c r="F149" s="33">
        <v>32</v>
      </c>
      <c r="G149" s="58">
        <f t="shared" si="8"/>
        <v>34.24</v>
      </c>
    </row>
    <row r="150" spans="3:7" x14ac:dyDescent="0.3">
      <c r="C150" s="200" t="s">
        <v>8</v>
      </c>
      <c r="D150" s="201"/>
      <c r="E150" s="201"/>
      <c r="F150" s="202"/>
      <c r="G150" s="59">
        <f>SUM(G138:G149)</f>
        <v>1872.61</v>
      </c>
    </row>
    <row r="151" spans="3:7" x14ac:dyDescent="0.3">
      <c r="C151" s="173" t="s">
        <v>9</v>
      </c>
      <c r="D151" s="174"/>
      <c r="E151" s="174"/>
      <c r="F151" s="203"/>
      <c r="G151" s="55">
        <v>0.61699999999999999</v>
      </c>
    </row>
    <row r="152" spans="3:7" x14ac:dyDescent="0.3">
      <c r="C152" s="229" t="s">
        <v>10</v>
      </c>
      <c r="D152" s="238"/>
      <c r="E152" s="238"/>
      <c r="F152" s="231"/>
      <c r="G152" s="56">
        <f>G151*G150</f>
        <v>1155.4003699999998</v>
      </c>
    </row>
    <row r="153" spans="3:7" x14ac:dyDescent="0.3">
      <c r="C153" s="173" t="s">
        <v>11</v>
      </c>
      <c r="D153" s="174"/>
      <c r="E153" s="174"/>
      <c r="F153" s="203"/>
      <c r="G153" s="56">
        <f>G152+H160+I160</f>
        <v>1155.4003699999998</v>
      </c>
    </row>
    <row r="154" spans="3:7" ht="15" thickBot="1" x14ac:dyDescent="0.35">
      <c r="C154" s="266" t="s">
        <v>12</v>
      </c>
      <c r="D154" s="267"/>
      <c r="E154" s="267"/>
      <c r="F154" s="268"/>
      <c r="G154" s="57">
        <f>G153+I161</f>
        <v>1155.4003699999998</v>
      </c>
    </row>
    <row r="156" spans="3:7" ht="15" thickBot="1" x14ac:dyDescent="0.35"/>
    <row r="157" spans="3:7" ht="15" thickBot="1" x14ac:dyDescent="0.35">
      <c r="C157" s="220" t="s">
        <v>32</v>
      </c>
      <c r="D157" s="221"/>
      <c r="E157" s="221"/>
      <c r="F157" s="221"/>
      <c r="G157" s="222"/>
    </row>
    <row r="158" spans="3:7" ht="43.8" thickBot="1" x14ac:dyDescent="0.35">
      <c r="C158" s="189" t="s">
        <v>0</v>
      </c>
      <c r="D158" s="191" t="s">
        <v>1</v>
      </c>
      <c r="E158" s="193" t="s">
        <v>2</v>
      </c>
      <c r="F158" s="195" t="s">
        <v>3</v>
      </c>
      <c r="G158" s="49" t="s">
        <v>4</v>
      </c>
    </row>
    <row r="159" spans="3:7" ht="15" thickBot="1" x14ac:dyDescent="0.35">
      <c r="C159" s="190"/>
      <c r="D159" s="192"/>
      <c r="E159" s="194"/>
      <c r="F159" s="196"/>
      <c r="G159" s="1" t="s">
        <v>5</v>
      </c>
    </row>
    <row r="160" spans="3:7" ht="15" thickBot="1" x14ac:dyDescent="0.35">
      <c r="C160" s="190"/>
      <c r="D160" s="192"/>
      <c r="E160" s="194"/>
      <c r="F160" s="196"/>
      <c r="G160" s="2" t="s">
        <v>6</v>
      </c>
    </row>
    <row r="161" spans="3:7" x14ac:dyDescent="0.3">
      <c r="C161" s="4">
        <v>1</v>
      </c>
      <c r="D161" s="5">
        <v>10</v>
      </c>
      <c r="E161" s="6">
        <v>219</v>
      </c>
      <c r="F161" s="31">
        <v>64</v>
      </c>
      <c r="G161" s="50">
        <f>F161*E161*D161*0.001</f>
        <v>140.16</v>
      </c>
    </row>
    <row r="162" spans="3:7" x14ac:dyDescent="0.3">
      <c r="C162" s="10">
        <v>2</v>
      </c>
      <c r="D162" s="11">
        <v>10</v>
      </c>
      <c r="E162" s="12">
        <v>326</v>
      </c>
      <c r="F162" s="32">
        <v>128</v>
      </c>
      <c r="G162" s="51">
        <f t="shared" ref="G162:G166" si="9">F162*E162*D162*0.001</f>
        <v>417.28000000000003</v>
      </c>
    </row>
    <row r="163" spans="3:7" x14ac:dyDescent="0.3">
      <c r="C163" s="10">
        <v>3</v>
      </c>
      <c r="D163" s="11">
        <v>10</v>
      </c>
      <c r="E163" s="12">
        <v>1083</v>
      </c>
      <c r="F163" s="32">
        <v>16</v>
      </c>
      <c r="G163" s="51">
        <f t="shared" si="9"/>
        <v>173.28</v>
      </c>
    </row>
    <row r="164" spans="3:7" x14ac:dyDescent="0.3">
      <c r="C164" s="10">
        <v>4</v>
      </c>
      <c r="D164" s="11">
        <v>10</v>
      </c>
      <c r="E164" s="12">
        <v>117</v>
      </c>
      <c r="F164" s="32">
        <v>16</v>
      </c>
      <c r="G164" s="51">
        <f t="shared" si="9"/>
        <v>18.72</v>
      </c>
    </row>
    <row r="165" spans="3:7" x14ac:dyDescent="0.3">
      <c r="C165" s="25">
        <v>5</v>
      </c>
      <c r="D165" s="26">
        <v>10</v>
      </c>
      <c r="E165" s="27">
        <v>1046</v>
      </c>
      <c r="F165" s="33">
        <v>16</v>
      </c>
      <c r="G165" s="58">
        <f t="shared" si="9"/>
        <v>167.36</v>
      </c>
    </row>
    <row r="166" spans="3:7" ht="15" thickBot="1" x14ac:dyDescent="0.35">
      <c r="C166" s="25">
        <v>6</v>
      </c>
      <c r="D166" s="26">
        <v>10</v>
      </c>
      <c r="E166" s="27">
        <v>107</v>
      </c>
      <c r="F166" s="33">
        <v>16</v>
      </c>
      <c r="G166" s="58">
        <f t="shared" si="9"/>
        <v>17.12</v>
      </c>
    </row>
    <row r="167" spans="3:7" x14ac:dyDescent="0.3">
      <c r="C167" s="200" t="s">
        <v>8</v>
      </c>
      <c r="D167" s="201"/>
      <c r="E167" s="201"/>
      <c r="F167" s="202"/>
      <c r="G167" s="59">
        <f>SUM(G161:G166)</f>
        <v>933.92000000000007</v>
      </c>
    </row>
    <row r="168" spans="3:7" x14ac:dyDescent="0.3">
      <c r="C168" s="173" t="s">
        <v>9</v>
      </c>
      <c r="D168" s="174"/>
      <c r="E168" s="174"/>
      <c r="F168" s="203"/>
      <c r="G168" s="55">
        <v>0.61699999999999999</v>
      </c>
    </row>
    <row r="169" spans="3:7" x14ac:dyDescent="0.3">
      <c r="C169" s="229" t="s">
        <v>10</v>
      </c>
      <c r="D169" s="238"/>
      <c r="E169" s="238"/>
      <c r="F169" s="231"/>
      <c r="G169" s="56">
        <f>G168*G167</f>
        <v>576.22864000000004</v>
      </c>
    </row>
    <row r="170" spans="3:7" x14ac:dyDescent="0.3">
      <c r="C170" s="173" t="s">
        <v>11</v>
      </c>
      <c r="D170" s="174"/>
      <c r="E170" s="174"/>
      <c r="F170" s="203"/>
      <c r="G170" s="56">
        <f>G169+H180+I180</f>
        <v>576.22864000000004</v>
      </c>
    </row>
    <row r="171" spans="3:7" ht="15" thickBot="1" x14ac:dyDescent="0.35">
      <c r="C171" s="266" t="s">
        <v>12</v>
      </c>
      <c r="D171" s="267"/>
      <c r="E171" s="267"/>
      <c r="F171" s="268"/>
      <c r="G171" s="57">
        <f>G170+I181</f>
        <v>576.22864000000004</v>
      </c>
    </row>
    <row r="173" spans="3:7" ht="15" thickBot="1" x14ac:dyDescent="0.35"/>
    <row r="174" spans="3:7" ht="15" thickBot="1" x14ac:dyDescent="0.35">
      <c r="C174" s="220" t="s">
        <v>33</v>
      </c>
      <c r="D174" s="221"/>
      <c r="E174" s="221"/>
      <c r="F174" s="221"/>
      <c r="G174" s="222"/>
    </row>
    <row r="175" spans="3:7" ht="43.8" thickBot="1" x14ac:dyDescent="0.35">
      <c r="C175" s="189" t="s">
        <v>0</v>
      </c>
      <c r="D175" s="191" t="s">
        <v>1</v>
      </c>
      <c r="E175" s="193" t="s">
        <v>2</v>
      </c>
      <c r="F175" s="195" t="s">
        <v>3</v>
      </c>
      <c r="G175" s="49" t="s">
        <v>4</v>
      </c>
    </row>
    <row r="176" spans="3:7" ht="15" thickBot="1" x14ac:dyDescent="0.35">
      <c r="C176" s="190"/>
      <c r="D176" s="192"/>
      <c r="E176" s="194"/>
      <c r="F176" s="196"/>
      <c r="G176" s="1" t="s">
        <v>5</v>
      </c>
    </row>
    <row r="177" spans="3:7" ht="15" thickBot="1" x14ac:dyDescent="0.35">
      <c r="C177" s="190"/>
      <c r="D177" s="192"/>
      <c r="E177" s="194"/>
      <c r="F177" s="196"/>
      <c r="G177" s="2" t="s">
        <v>6</v>
      </c>
    </row>
    <row r="178" spans="3:7" x14ac:dyDescent="0.3">
      <c r="C178" s="4">
        <v>1</v>
      </c>
      <c r="D178" s="5">
        <v>10</v>
      </c>
      <c r="E178" s="6">
        <v>219</v>
      </c>
      <c r="F178" s="31">
        <v>18</v>
      </c>
      <c r="G178" s="50">
        <f>F178*E178*D178*0.001</f>
        <v>39.42</v>
      </c>
    </row>
    <row r="179" spans="3:7" x14ac:dyDescent="0.3">
      <c r="C179" s="10">
        <v>2</v>
      </c>
      <c r="D179" s="11">
        <v>10</v>
      </c>
      <c r="E179" s="12">
        <v>326</v>
      </c>
      <c r="F179" s="32">
        <v>36</v>
      </c>
      <c r="G179" s="51">
        <f t="shared" ref="G179:G180" si="10">F179*E179*D179*0.001</f>
        <v>117.36</v>
      </c>
    </row>
    <row r="180" spans="3:7" ht="15" thickBot="1" x14ac:dyDescent="0.35">
      <c r="C180" s="10">
        <v>3</v>
      </c>
      <c r="D180" s="11">
        <v>10</v>
      </c>
      <c r="E180" s="12">
        <v>592</v>
      </c>
      <c r="F180" s="32">
        <v>16</v>
      </c>
      <c r="G180" s="51">
        <f t="shared" si="10"/>
        <v>94.72</v>
      </c>
    </row>
    <row r="181" spans="3:7" x14ac:dyDescent="0.3">
      <c r="C181" s="200" t="s">
        <v>8</v>
      </c>
      <c r="D181" s="201"/>
      <c r="E181" s="201"/>
      <c r="F181" s="202"/>
      <c r="G181" s="59">
        <f>SUM(G178:G180)</f>
        <v>251.5</v>
      </c>
    </row>
    <row r="182" spans="3:7" x14ac:dyDescent="0.3">
      <c r="C182" s="173" t="s">
        <v>9</v>
      </c>
      <c r="D182" s="174"/>
      <c r="E182" s="174"/>
      <c r="F182" s="203"/>
      <c r="G182" s="55">
        <v>0.61699999999999999</v>
      </c>
    </row>
    <row r="183" spans="3:7" x14ac:dyDescent="0.3">
      <c r="C183" s="229" t="s">
        <v>10</v>
      </c>
      <c r="D183" s="238"/>
      <c r="E183" s="238"/>
      <c r="F183" s="231"/>
      <c r="G183" s="56">
        <f>G182*G181</f>
        <v>155.1755</v>
      </c>
    </row>
    <row r="184" spans="3:7" x14ac:dyDescent="0.3">
      <c r="C184" s="173" t="s">
        <v>11</v>
      </c>
      <c r="D184" s="174"/>
      <c r="E184" s="174"/>
      <c r="F184" s="203"/>
      <c r="G184" s="56">
        <f>G183+H199+I199</f>
        <v>155.1755</v>
      </c>
    </row>
    <row r="185" spans="3:7" ht="15" thickBot="1" x14ac:dyDescent="0.35">
      <c r="C185" s="266" t="s">
        <v>12</v>
      </c>
      <c r="D185" s="267"/>
      <c r="E185" s="267"/>
      <c r="F185" s="268"/>
      <c r="G185" s="57">
        <f>G184+I200</f>
        <v>155.1755</v>
      </c>
    </row>
    <row r="187" spans="3:7" ht="15" thickBot="1" x14ac:dyDescent="0.35"/>
    <row r="188" spans="3:7" ht="15" thickBot="1" x14ac:dyDescent="0.35">
      <c r="C188" s="220" t="s">
        <v>34</v>
      </c>
      <c r="D188" s="221"/>
      <c r="E188" s="221"/>
      <c r="F188" s="221"/>
      <c r="G188" s="222"/>
    </row>
    <row r="189" spans="3:7" ht="43.8" thickBot="1" x14ac:dyDescent="0.35">
      <c r="C189" s="189" t="s">
        <v>0</v>
      </c>
      <c r="D189" s="191" t="s">
        <v>1</v>
      </c>
      <c r="E189" s="193" t="s">
        <v>2</v>
      </c>
      <c r="F189" s="195" t="s">
        <v>3</v>
      </c>
      <c r="G189" s="49" t="s">
        <v>4</v>
      </c>
    </row>
    <row r="190" spans="3:7" ht="15" thickBot="1" x14ac:dyDescent="0.35">
      <c r="C190" s="190"/>
      <c r="D190" s="192"/>
      <c r="E190" s="194"/>
      <c r="F190" s="196"/>
      <c r="G190" s="1" t="s">
        <v>5</v>
      </c>
    </row>
    <row r="191" spans="3:7" ht="15" thickBot="1" x14ac:dyDescent="0.35">
      <c r="C191" s="190"/>
      <c r="D191" s="192"/>
      <c r="E191" s="194"/>
      <c r="F191" s="196"/>
      <c r="G191" s="2" t="s">
        <v>6</v>
      </c>
    </row>
    <row r="192" spans="3:7" x14ac:dyDescent="0.3">
      <c r="C192" s="4">
        <v>1</v>
      </c>
      <c r="D192" s="5">
        <v>10</v>
      </c>
      <c r="E192" s="6">
        <v>219</v>
      </c>
      <c r="F192" s="31">
        <v>64</v>
      </c>
      <c r="G192" s="50">
        <f>F192*E192*D192*0.001</f>
        <v>140.16</v>
      </c>
    </row>
    <row r="193" spans="3:7" x14ac:dyDescent="0.3">
      <c r="C193" s="10">
        <v>2</v>
      </c>
      <c r="D193" s="11">
        <v>10</v>
      </c>
      <c r="E193" s="12">
        <v>326</v>
      </c>
      <c r="F193" s="32">
        <v>128</v>
      </c>
      <c r="G193" s="51">
        <f t="shared" ref="G193:G199" si="11">F193*E193*D193*0.001</f>
        <v>417.28000000000003</v>
      </c>
    </row>
    <row r="194" spans="3:7" x14ac:dyDescent="0.3">
      <c r="C194" s="10">
        <v>3</v>
      </c>
      <c r="D194" s="11">
        <v>10</v>
      </c>
      <c r="E194" s="12">
        <v>1134</v>
      </c>
      <c r="F194" s="32">
        <v>16</v>
      </c>
      <c r="G194" s="51">
        <f t="shared" si="11"/>
        <v>181.44</v>
      </c>
    </row>
    <row r="195" spans="3:7" x14ac:dyDescent="0.3">
      <c r="C195" s="10">
        <v>4</v>
      </c>
      <c r="D195" s="138">
        <v>10</v>
      </c>
      <c r="E195" s="140">
        <v>117</v>
      </c>
      <c r="F195" s="142">
        <v>16</v>
      </c>
      <c r="G195" s="51">
        <f t="shared" si="11"/>
        <v>18.72</v>
      </c>
    </row>
    <row r="196" spans="3:7" x14ac:dyDescent="0.3">
      <c r="C196" s="10">
        <v>5</v>
      </c>
      <c r="D196" s="138">
        <v>10</v>
      </c>
      <c r="E196" s="140">
        <v>530</v>
      </c>
      <c r="F196" s="142">
        <v>16</v>
      </c>
      <c r="G196" s="51">
        <f t="shared" si="11"/>
        <v>84.8</v>
      </c>
    </row>
    <row r="197" spans="3:7" x14ac:dyDescent="0.3">
      <c r="C197" s="10">
        <v>6</v>
      </c>
      <c r="D197" s="138">
        <v>10</v>
      </c>
      <c r="E197" s="140">
        <v>527</v>
      </c>
      <c r="F197" s="142">
        <v>16</v>
      </c>
      <c r="G197" s="51">
        <f t="shared" si="11"/>
        <v>84.320000000000007</v>
      </c>
    </row>
    <row r="198" spans="3:7" x14ac:dyDescent="0.3">
      <c r="C198" s="10">
        <v>7</v>
      </c>
      <c r="D198" s="11">
        <v>10</v>
      </c>
      <c r="E198" s="12">
        <v>180</v>
      </c>
      <c r="F198" s="32">
        <v>16</v>
      </c>
      <c r="G198" s="51">
        <f t="shared" si="11"/>
        <v>28.8</v>
      </c>
    </row>
    <row r="199" spans="3:7" ht="15" thickBot="1" x14ac:dyDescent="0.35">
      <c r="C199" s="25">
        <v>8</v>
      </c>
      <c r="D199" s="26">
        <v>10</v>
      </c>
      <c r="E199" s="27">
        <v>107</v>
      </c>
      <c r="F199" s="33">
        <v>16</v>
      </c>
      <c r="G199" s="58">
        <f t="shared" si="11"/>
        <v>17.12</v>
      </c>
    </row>
    <row r="200" spans="3:7" x14ac:dyDescent="0.3">
      <c r="C200" s="200" t="s">
        <v>8</v>
      </c>
      <c r="D200" s="201"/>
      <c r="E200" s="201"/>
      <c r="F200" s="202"/>
      <c r="G200" s="59">
        <f>SUM(G192:G199)</f>
        <v>972.6400000000001</v>
      </c>
    </row>
    <row r="201" spans="3:7" x14ac:dyDescent="0.3">
      <c r="C201" s="173" t="s">
        <v>9</v>
      </c>
      <c r="D201" s="174"/>
      <c r="E201" s="174"/>
      <c r="F201" s="203"/>
      <c r="G201" s="55">
        <v>0.61699999999999999</v>
      </c>
    </row>
    <row r="202" spans="3:7" x14ac:dyDescent="0.3">
      <c r="C202" s="229" t="s">
        <v>10</v>
      </c>
      <c r="D202" s="238"/>
      <c r="E202" s="238"/>
      <c r="F202" s="231"/>
      <c r="G202" s="56">
        <f>G201*G200</f>
        <v>600.1188800000001</v>
      </c>
    </row>
    <row r="203" spans="3:7" x14ac:dyDescent="0.3">
      <c r="C203" s="173" t="s">
        <v>11</v>
      </c>
      <c r="D203" s="174"/>
      <c r="E203" s="174"/>
      <c r="F203" s="203"/>
      <c r="G203" s="56">
        <f>G202+H218+I218</f>
        <v>600.1188800000001</v>
      </c>
    </row>
    <row r="204" spans="3:7" ht="15" thickBot="1" x14ac:dyDescent="0.35">
      <c r="C204" s="266" t="s">
        <v>12</v>
      </c>
      <c r="D204" s="267"/>
      <c r="E204" s="267"/>
      <c r="F204" s="268"/>
      <c r="G204" s="57">
        <f>G203+I219</f>
        <v>600.1188800000001</v>
      </c>
    </row>
    <row r="206" spans="3:7" ht="15" thickBot="1" x14ac:dyDescent="0.35"/>
    <row r="207" spans="3:7" ht="15" thickBot="1" x14ac:dyDescent="0.35">
      <c r="C207" s="220" t="s">
        <v>35</v>
      </c>
      <c r="D207" s="221"/>
      <c r="E207" s="221"/>
      <c r="F207" s="221"/>
      <c r="G207" s="222"/>
    </row>
    <row r="208" spans="3:7" ht="43.8" thickBot="1" x14ac:dyDescent="0.35">
      <c r="C208" s="189" t="s">
        <v>0</v>
      </c>
      <c r="D208" s="191" t="s">
        <v>1</v>
      </c>
      <c r="E208" s="193" t="s">
        <v>2</v>
      </c>
      <c r="F208" s="195" t="s">
        <v>3</v>
      </c>
      <c r="G208" s="49" t="s">
        <v>4</v>
      </c>
    </row>
    <row r="209" spans="3:7" ht="15" thickBot="1" x14ac:dyDescent="0.35">
      <c r="C209" s="190"/>
      <c r="D209" s="192"/>
      <c r="E209" s="194"/>
      <c r="F209" s="196"/>
      <c r="G209" s="1" t="s">
        <v>5</v>
      </c>
    </row>
    <row r="210" spans="3:7" ht="15" thickBot="1" x14ac:dyDescent="0.35">
      <c r="C210" s="190"/>
      <c r="D210" s="192"/>
      <c r="E210" s="194"/>
      <c r="F210" s="196"/>
      <c r="G210" s="2" t="s">
        <v>6</v>
      </c>
    </row>
    <row r="211" spans="3:7" x14ac:dyDescent="0.3">
      <c r="C211" s="4">
        <v>1</v>
      </c>
      <c r="D211" s="5">
        <v>10</v>
      </c>
      <c r="E211" s="6">
        <v>219</v>
      </c>
      <c r="F211" s="31">
        <v>123</v>
      </c>
      <c r="G211" s="50">
        <f>F211*E211*D211*0.001</f>
        <v>269.37</v>
      </c>
    </row>
    <row r="212" spans="3:7" x14ac:dyDescent="0.3">
      <c r="C212" s="10">
        <v>2</v>
      </c>
      <c r="D212" s="11">
        <v>10</v>
      </c>
      <c r="E212" s="12">
        <v>326</v>
      </c>
      <c r="F212" s="32">
        <v>246</v>
      </c>
      <c r="G212" s="51">
        <f t="shared" ref="G212:G223" si="12">F212*E212*D212*0.001</f>
        <v>801.96</v>
      </c>
    </row>
    <row r="213" spans="3:7" x14ac:dyDescent="0.3">
      <c r="C213" s="10">
        <v>3</v>
      </c>
      <c r="D213" s="138">
        <v>10</v>
      </c>
      <c r="E213" s="140">
        <v>180</v>
      </c>
      <c r="F213" s="142">
        <v>48</v>
      </c>
      <c r="G213" s="51">
        <f t="shared" si="12"/>
        <v>86.4</v>
      </c>
    </row>
    <row r="214" spans="3:7" x14ac:dyDescent="0.3">
      <c r="C214" s="10">
        <v>4</v>
      </c>
      <c r="D214" s="138">
        <v>10</v>
      </c>
      <c r="E214" s="140">
        <v>107</v>
      </c>
      <c r="F214" s="142">
        <v>16</v>
      </c>
      <c r="G214" s="51">
        <f t="shared" si="12"/>
        <v>17.12</v>
      </c>
    </row>
    <row r="215" spans="3:7" x14ac:dyDescent="0.3">
      <c r="C215" s="10">
        <v>5</v>
      </c>
      <c r="D215" s="138">
        <v>10</v>
      </c>
      <c r="E215" s="140">
        <v>1100</v>
      </c>
      <c r="F215" s="142">
        <v>8</v>
      </c>
      <c r="G215" s="51">
        <f t="shared" si="12"/>
        <v>88</v>
      </c>
    </row>
    <row r="216" spans="3:7" x14ac:dyDescent="0.3">
      <c r="C216" s="10">
        <v>6</v>
      </c>
      <c r="D216" s="138">
        <v>10</v>
      </c>
      <c r="E216" s="140">
        <v>1200</v>
      </c>
      <c r="F216" s="142">
        <v>8</v>
      </c>
      <c r="G216" s="51">
        <f t="shared" si="12"/>
        <v>96</v>
      </c>
    </row>
    <row r="217" spans="3:7" x14ac:dyDescent="0.3">
      <c r="C217" s="10">
        <v>7</v>
      </c>
      <c r="D217" s="138">
        <v>10</v>
      </c>
      <c r="E217" s="140">
        <v>1151</v>
      </c>
      <c r="F217" s="142">
        <v>8</v>
      </c>
      <c r="G217" s="51">
        <f t="shared" si="12"/>
        <v>92.08</v>
      </c>
    </row>
    <row r="218" spans="3:7" x14ac:dyDescent="0.3">
      <c r="C218" s="10">
        <v>8</v>
      </c>
      <c r="D218" s="11">
        <v>10</v>
      </c>
      <c r="E218" s="12">
        <v>1051</v>
      </c>
      <c r="F218" s="142">
        <v>8</v>
      </c>
      <c r="G218" s="51">
        <f t="shared" si="12"/>
        <v>84.08</v>
      </c>
    </row>
    <row r="219" spans="3:7" x14ac:dyDescent="0.3">
      <c r="C219" s="10">
        <v>9</v>
      </c>
      <c r="D219" s="11">
        <v>10</v>
      </c>
      <c r="E219" s="12">
        <v>407</v>
      </c>
      <c r="F219" s="32">
        <v>16</v>
      </c>
      <c r="G219" s="51">
        <f t="shared" si="12"/>
        <v>65.12</v>
      </c>
    </row>
    <row r="220" spans="3:7" x14ac:dyDescent="0.3">
      <c r="C220" s="10">
        <v>10</v>
      </c>
      <c r="D220" s="11">
        <v>10</v>
      </c>
      <c r="E220" s="12">
        <v>529</v>
      </c>
      <c r="F220" s="142">
        <v>16</v>
      </c>
      <c r="G220" s="51">
        <f t="shared" si="12"/>
        <v>84.64</v>
      </c>
    </row>
    <row r="221" spans="3:7" x14ac:dyDescent="0.3">
      <c r="C221" s="10">
        <v>11</v>
      </c>
      <c r="D221" s="11">
        <v>10</v>
      </c>
      <c r="E221" s="12">
        <v>537</v>
      </c>
      <c r="F221" s="142">
        <v>16</v>
      </c>
      <c r="G221" s="51">
        <f t="shared" si="12"/>
        <v>85.92</v>
      </c>
    </row>
    <row r="222" spans="3:7" x14ac:dyDescent="0.3">
      <c r="C222" s="10">
        <v>12</v>
      </c>
      <c r="D222" s="11">
        <v>10</v>
      </c>
      <c r="E222" s="12">
        <v>567</v>
      </c>
      <c r="F222" s="142">
        <v>16</v>
      </c>
      <c r="G222" s="51">
        <f t="shared" si="12"/>
        <v>90.72</v>
      </c>
    </row>
    <row r="223" spans="3:7" ht="15" thickBot="1" x14ac:dyDescent="0.35">
      <c r="C223" s="25">
        <v>13</v>
      </c>
      <c r="D223" s="26">
        <v>10</v>
      </c>
      <c r="E223" s="27">
        <v>117</v>
      </c>
      <c r="F223" s="33">
        <v>16</v>
      </c>
      <c r="G223" s="58">
        <f t="shared" si="12"/>
        <v>18.72</v>
      </c>
    </row>
    <row r="224" spans="3:7" x14ac:dyDescent="0.3">
      <c r="C224" s="200" t="s">
        <v>8</v>
      </c>
      <c r="D224" s="201"/>
      <c r="E224" s="201"/>
      <c r="F224" s="202"/>
      <c r="G224" s="59">
        <f>SUM(G211:G223)</f>
        <v>1880.1299999999999</v>
      </c>
    </row>
    <row r="225" spans="3:7" x14ac:dyDescent="0.3">
      <c r="C225" s="173" t="s">
        <v>9</v>
      </c>
      <c r="D225" s="174"/>
      <c r="E225" s="174"/>
      <c r="F225" s="203"/>
      <c r="G225" s="55">
        <v>0.61699999999999999</v>
      </c>
    </row>
    <row r="226" spans="3:7" x14ac:dyDescent="0.3">
      <c r="C226" s="229" t="s">
        <v>10</v>
      </c>
      <c r="D226" s="238"/>
      <c r="E226" s="238"/>
      <c r="F226" s="231"/>
      <c r="G226" s="56">
        <f>G225*G224</f>
        <v>1160.0402099999999</v>
      </c>
    </row>
    <row r="227" spans="3:7" x14ac:dyDescent="0.3">
      <c r="C227" s="173" t="s">
        <v>11</v>
      </c>
      <c r="D227" s="174"/>
      <c r="E227" s="174"/>
      <c r="F227" s="203"/>
      <c r="G227" s="56">
        <f>G226+H234+I234</f>
        <v>1160.0402099999999</v>
      </c>
    </row>
    <row r="228" spans="3:7" ht="15" thickBot="1" x14ac:dyDescent="0.35">
      <c r="C228" s="266" t="s">
        <v>12</v>
      </c>
      <c r="D228" s="267"/>
      <c r="E228" s="267"/>
      <c r="F228" s="268"/>
      <c r="G228" s="57">
        <f>G227+I235</f>
        <v>1160.0402099999999</v>
      </c>
    </row>
    <row r="230" spans="3:7" ht="15" thickBot="1" x14ac:dyDescent="0.35"/>
    <row r="231" spans="3:7" ht="15" thickBot="1" x14ac:dyDescent="0.35">
      <c r="C231" s="220" t="s">
        <v>36</v>
      </c>
      <c r="D231" s="221"/>
      <c r="E231" s="221"/>
      <c r="F231" s="221"/>
      <c r="G231" s="222"/>
    </row>
    <row r="232" spans="3:7" ht="43.8" thickBot="1" x14ac:dyDescent="0.35">
      <c r="C232" s="189" t="s">
        <v>0</v>
      </c>
      <c r="D232" s="191" t="s">
        <v>1</v>
      </c>
      <c r="E232" s="193" t="s">
        <v>2</v>
      </c>
      <c r="F232" s="195" t="s">
        <v>3</v>
      </c>
      <c r="G232" s="49" t="s">
        <v>4</v>
      </c>
    </row>
    <row r="233" spans="3:7" ht="15" thickBot="1" x14ac:dyDescent="0.35">
      <c r="C233" s="190"/>
      <c r="D233" s="192"/>
      <c r="E233" s="194"/>
      <c r="F233" s="196"/>
      <c r="G233" s="1" t="s">
        <v>5</v>
      </c>
    </row>
    <row r="234" spans="3:7" ht="15" thickBot="1" x14ac:dyDescent="0.35">
      <c r="C234" s="190"/>
      <c r="D234" s="192"/>
      <c r="E234" s="194"/>
      <c r="F234" s="196"/>
      <c r="G234" s="2" t="s">
        <v>6</v>
      </c>
    </row>
    <row r="235" spans="3:7" x14ac:dyDescent="0.3">
      <c r="C235" s="4">
        <v>1</v>
      </c>
      <c r="D235" s="5">
        <v>10</v>
      </c>
      <c r="E235" s="6">
        <v>219</v>
      </c>
      <c r="F235" s="31">
        <v>90</v>
      </c>
      <c r="G235" s="50">
        <f>F235*E235*D235*0.001</f>
        <v>197.1</v>
      </c>
    </row>
    <row r="236" spans="3:7" x14ac:dyDescent="0.3">
      <c r="C236" s="10">
        <v>2</v>
      </c>
      <c r="D236" s="11">
        <v>10</v>
      </c>
      <c r="E236" s="12">
        <v>326</v>
      </c>
      <c r="F236" s="32">
        <v>180</v>
      </c>
      <c r="G236" s="51">
        <f t="shared" ref="G236:G246" si="13">F236*E236*D236*0.001</f>
        <v>586.80000000000007</v>
      </c>
    </row>
    <row r="237" spans="3:7" x14ac:dyDescent="0.3">
      <c r="C237" s="10">
        <v>3</v>
      </c>
      <c r="D237" s="11">
        <v>10</v>
      </c>
      <c r="E237" s="12">
        <v>180</v>
      </c>
      <c r="F237" s="32">
        <v>32</v>
      </c>
      <c r="G237" s="51">
        <f t="shared" si="13"/>
        <v>57.6</v>
      </c>
    </row>
    <row r="238" spans="3:7" x14ac:dyDescent="0.3">
      <c r="C238" s="10">
        <v>4</v>
      </c>
      <c r="D238" s="138">
        <v>10</v>
      </c>
      <c r="E238" s="140">
        <v>117</v>
      </c>
      <c r="F238" s="142">
        <v>16</v>
      </c>
      <c r="G238" s="51">
        <f t="shared" si="13"/>
        <v>18.72</v>
      </c>
    </row>
    <row r="239" spans="3:7" x14ac:dyDescent="0.3">
      <c r="C239" s="10">
        <v>5</v>
      </c>
      <c r="D239" s="138">
        <v>10</v>
      </c>
      <c r="E239" s="140">
        <v>1100</v>
      </c>
      <c r="F239" s="142">
        <v>8</v>
      </c>
      <c r="G239" s="51">
        <f t="shared" si="13"/>
        <v>88</v>
      </c>
    </row>
    <row r="240" spans="3:7" x14ac:dyDescent="0.3">
      <c r="C240" s="10">
        <v>6</v>
      </c>
      <c r="D240" s="138">
        <v>10</v>
      </c>
      <c r="E240" s="140">
        <v>1200</v>
      </c>
      <c r="F240" s="142">
        <v>8</v>
      </c>
      <c r="G240" s="51">
        <f t="shared" si="13"/>
        <v>96</v>
      </c>
    </row>
    <row r="241" spans="3:7" x14ac:dyDescent="0.3">
      <c r="C241" s="10">
        <v>7</v>
      </c>
      <c r="D241" s="138">
        <v>10</v>
      </c>
      <c r="E241" s="140">
        <v>557</v>
      </c>
      <c r="F241" s="142">
        <v>8</v>
      </c>
      <c r="G241" s="51">
        <f t="shared" si="13"/>
        <v>44.56</v>
      </c>
    </row>
    <row r="242" spans="3:7" x14ac:dyDescent="0.3">
      <c r="C242" s="10">
        <v>8</v>
      </c>
      <c r="D242" s="138">
        <v>10</v>
      </c>
      <c r="E242" s="12">
        <v>457</v>
      </c>
      <c r="F242" s="142">
        <v>8</v>
      </c>
      <c r="G242" s="51">
        <f t="shared" si="13"/>
        <v>36.56</v>
      </c>
    </row>
    <row r="243" spans="3:7" x14ac:dyDescent="0.3">
      <c r="C243" s="10">
        <v>9</v>
      </c>
      <c r="D243" s="11">
        <v>10</v>
      </c>
      <c r="E243" s="12">
        <v>107</v>
      </c>
      <c r="F243" s="32">
        <v>16</v>
      </c>
      <c r="G243" s="51">
        <f t="shared" si="13"/>
        <v>17.12</v>
      </c>
    </row>
    <row r="244" spans="3:7" x14ac:dyDescent="0.3">
      <c r="C244" s="10">
        <v>10</v>
      </c>
      <c r="D244" s="11">
        <v>10</v>
      </c>
      <c r="E244" s="12">
        <v>356</v>
      </c>
      <c r="F244" s="32">
        <v>16</v>
      </c>
      <c r="G244" s="51">
        <f t="shared" si="13"/>
        <v>56.96</v>
      </c>
    </row>
    <row r="245" spans="3:7" x14ac:dyDescent="0.3">
      <c r="C245" s="10">
        <v>11</v>
      </c>
      <c r="D245" s="11">
        <v>10</v>
      </c>
      <c r="E245" s="12">
        <v>704</v>
      </c>
      <c r="F245" s="32">
        <v>16</v>
      </c>
      <c r="G245" s="51">
        <f t="shared" si="13"/>
        <v>112.64</v>
      </c>
    </row>
    <row r="246" spans="3:7" ht="15" thickBot="1" x14ac:dyDescent="0.35">
      <c r="C246" s="25">
        <v>12</v>
      </c>
      <c r="D246" s="26">
        <v>10</v>
      </c>
      <c r="E246" s="27">
        <v>427</v>
      </c>
      <c r="F246" s="33">
        <v>16</v>
      </c>
      <c r="G246" s="58">
        <f t="shared" si="13"/>
        <v>68.320000000000007</v>
      </c>
    </row>
    <row r="247" spans="3:7" x14ac:dyDescent="0.3">
      <c r="C247" s="200" t="s">
        <v>8</v>
      </c>
      <c r="D247" s="201"/>
      <c r="E247" s="201"/>
      <c r="F247" s="202"/>
      <c r="G247" s="59">
        <f>SUM(G235:G246)</f>
        <v>1380.38</v>
      </c>
    </row>
    <row r="248" spans="3:7" x14ac:dyDescent="0.3">
      <c r="C248" s="173" t="s">
        <v>9</v>
      </c>
      <c r="D248" s="174"/>
      <c r="E248" s="174"/>
      <c r="F248" s="203"/>
      <c r="G248" s="55">
        <v>0.61699999999999999</v>
      </c>
    </row>
    <row r="249" spans="3:7" x14ac:dyDescent="0.3">
      <c r="C249" s="229" t="s">
        <v>10</v>
      </c>
      <c r="D249" s="238"/>
      <c r="E249" s="238"/>
      <c r="F249" s="231"/>
      <c r="G249" s="56">
        <f>G248*G247</f>
        <v>851.69446000000005</v>
      </c>
    </row>
    <row r="250" spans="3:7" x14ac:dyDescent="0.3">
      <c r="C250" s="173" t="s">
        <v>11</v>
      </c>
      <c r="D250" s="174"/>
      <c r="E250" s="174"/>
      <c r="F250" s="203"/>
      <c r="G250" s="56">
        <f>G249+H257+I257</f>
        <v>851.69446000000005</v>
      </c>
    </row>
    <row r="251" spans="3:7" ht="15" thickBot="1" x14ac:dyDescent="0.35">
      <c r="C251" s="266" t="s">
        <v>12</v>
      </c>
      <c r="D251" s="267"/>
      <c r="E251" s="267"/>
      <c r="F251" s="268"/>
      <c r="G251" s="57">
        <f>G250+I258</f>
        <v>851.69446000000005</v>
      </c>
    </row>
    <row r="253" spans="3:7" ht="15" thickBot="1" x14ac:dyDescent="0.35"/>
    <row r="254" spans="3:7" ht="15" thickBot="1" x14ac:dyDescent="0.35">
      <c r="C254" s="220" t="s">
        <v>37</v>
      </c>
      <c r="D254" s="221"/>
      <c r="E254" s="221"/>
      <c r="F254" s="221"/>
      <c r="G254" s="222"/>
    </row>
    <row r="255" spans="3:7" ht="43.8" thickBot="1" x14ac:dyDescent="0.35">
      <c r="C255" s="189" t="s">
        <v>0</v>
      </c>
      <c r="D255" s="191" t="s">
        <v>1</v>
      </c>
      <c r="E255" s="193" t="s">
        <v>2</v>
      </c>
      <c r="F255" s="195" t="s">
        <v>3</v>
      </c>
      <c r="G255" s="49" t="s">
        <v>4</v>
      </c>
    </row>
    <row r="256" spans="3:7" ht="15" thickBot="1" x14ac:dyDescent="0.35">
      <c r="C256" s="190"/>
      <c r="D256" s="192"/>
      <c r="E256" s="194"/>
      <c r="F256" s="196"/>
      <c r="G256" s="1" t="s">
        <v>5</v>
      </c>
    </row>
    <row r="257" spans="3:7" ht="15" thickBot="1" x14ac:dyDescent="0.35">
      <c r="C257" s="190"/>
      <c r="D257" s="192"/>
      <c r="E257" s="194"/>
      <c r="F257" s="196"/>
      <c r="G257" s="2" t="s">
        <v>6</v>
      </c>
    </row>
    <row r="258" spans="3:7" x14ac:dyDescent="0.3">
      <c r="C258" s="4">
        <v>1</v>
      </c>
      <c r="D258" s="5">
        <v>10</v>
      </c>
      <c r="E258" s="6">
        <v>219</v>
      </c>
      <c r="F258" s="31">
        <v>66</v>
      </c>
      <c r="G258" s="50">
        <f>F258*E258*D258*0.001</f>
        <v>144.54</v>
      </c>
    </row>
    <row r="259" spans="3:7" x14ac:dyDescent="0.3">
      <c r="C259" s="10">
        <v>2</v>
      </c>
      <c r="D259" s="11">
        <v>10</v>
      </c>
      <c r="E259" s="12">
        <v>326</v>
      </c>
      <c r="F259" s="32">
        <v>132</v>
      </c>
      <c r="G259" s="51">
        <f t="shared" ref="G259:G263" si="14">F259*E259*D259*0.001</f>
        <v>430.32</v>
      </c>
    </row>
    <row r="260" spans="3:7" x14ac:dyDescent="0.3">
      <c r="C260" s="10">
        <v>3</v>
      </c>
      <c r="D260" s="11">
        <v>10</v>
      </c>
      <c r="E260" s="12">
        <v>1173</v>
      </c>
      <c r="F260" s="32">
        <v>16</v>
      </c>
      <c r="G260" s="51">
        <f t="shared" si="14"/>
        <v>187.68</v>
      </c>
    </row>
    <row r="261" spans="3:7" x14ac:dyDescent="0.3">
      <c r="C261" s="10">
        <v>4</v>
      </c>
      <c r="D261" s="138">
        <v>10</v>
      </c>
      <c r="E261" s="140">
        <v>117</v>
      </c>
      <c r="F261" s="142">
        <v>16</v>
      </c>
      <c r="G261" s="51">
        <f t="shared" si="14"/>
        <v>18.72</v>
      </c>
    </row>
    <row r="262" spans="3:7" x14ac:dyDescent="0.3">
      <c r="C262" s="10">
        <v>5</v>
      </c>
      <c r="D262" s="11">
        <v>10</v>
      </c>
      <c r="E262" s="12">
        <v>1136</v>
      </c>
      <c r="F262" s="32">
        <v>16</v>
      </c>
      <c r="G262" s="51">
        <f t="shared" si="14"/>
        <v>181.76</v>
      </c>
    </row>
    <row r="263" spans="3:7" ht="15" thickBot="1" x14ac:dyDescent="0.35">
      <c r="C263" s="25">
        <v>6</v>
      </c>
      <c r="D263" s="26">
        <v>10</v>
      </c>
      <c r="E263" s="27">
        <v>107</v>
      </c>
      <c r="F263" s="33">
        <v>16</v>
      </c>
      <c r="G263" s="58">
        <f t="shared" si="14"/>
        <v>17.12</v>
      </c>
    </row>
    <row r="264" spans="3:7" x14ac:dyDescent="0.3">
      <c r="C264" s="200" t="s">
        <v>8</v>
      </c>
      <c r="D264" s="201"/>
      <c r="E264" s="201"/>
      <c r="F264" s="202"/>
      <c r="G264" s="59">
        <f>SUM(G258:G263)</f>
        <v>980.14</v>
      </c>
    </row>
    <row r="265" spans="3:7" x14ac:dyDescent="0.3">
      <c r="C265" s="173" t="s">
        <v>9</v>
      </c>
      <c r="D265" s="174"/>
      <c r="E265" s="174"/>
      <c r="F265" s="203"/>
      <c r="G265" s="55">
        <v>0.61699999999999999</v>
      </c>
    </row>
    <row r="266" spans="3:7" x14ac:dyDescent="0.3">
      <c r="C266" s="229" t="s">
        <v>10</v>
      </c>
      <c r="D266" s="238"/>
      <c r="E266" s="238"/>
      <c r="F266" s="231"/>
      <c r="G266" s="56">
        <f>G265*G264</f>
        <v>604.74637999999993</v>
      </c>
    </row>
    <row r="267" spans="3:7" x14ac:dyDescent="0.3">
      <c r="C267" s="173" t="s">
        <v>11</v>
      </c>
      <c r="D267" s="174"/>
      <c r="E267" s="174"/>
      <c r="F267" s="203"/>
      <c r="G267" s="56">
        <f>G266+H277+I277</f>
        <v>604.74637999999993</v>
      </c>
    </row>
    <row r="268" spans="3:7" ht="15" thickBot="1" x14ac:dyDescent="0.35">
      <c r="C268" s="266" t="s">
        <v>12</v>
      </c>
      <c r="D268" s="267"/>
      <c r="E268" s="267"/>
      <c r="F268" s="268"/>
      <c r="G268" s="57">
        <f>G267+I278</f>
        <v>604.74637999999993</v>
      </c>
    </row>
    <row r="270" spans="3:7" ht="15" thickBot="1" x14ac:dyDescent="0.35"/>
    <row r="271" spans="3:7" ht="15" thickBot="1" x14ac:dyDescent="0.35">
      <c r="C271" s="220" t="s">
        <v>38</v>
      </c>
      <c r="D271" s="221"/>
      <c r="E271" s="221"/>
      <c r="F271" s="221"/>
      <c r="G271" s="222"/>
    </row>
    <row r="272" spans="3:7" ht="43.8" thickBot="1" x14ac:dyDescent="0.35">
      <c r="C272" s="189" t="s">
        <v>0</v>
      </c>
      <c r="D272" s="191" t="s">
        <v>1</v>
      </c>
      <c r="E272" s="193" t="s">
        <v>2</v>
      </c>
      <c r="F272" s="195" t="s">
        <v>3</v>
      </c>
      <c r="G272" s="49" t="s">
        <v>4</v>
      </c>
    </row>
    <row r="273" spans="3:7" ht="15" thickBot="1" x14ac:dyDescent="0.35">
      <c r="C273" s="190"/>
      <c r="D273" s="192"/>
      <c r="E273" s="194"/>
      <c r="F273" s="196"/>
      <c r="G273" s="1" t="s">
        <v>5</v>
      </c>
    </row>
    <row r="274" spans="3:7" ht="15" thickBot="1" x14ac:dyDescent="0.35">
      <c r="C274" s="190"/>
      <c r="D274" s="192"/>
      <c r="E274" s="194"/>
      <c r="F274" s="196"/>
      <c r="G274" s="2" t="s">
        <v>6</v>
      </c>
    </row>
    <row r="275" spans="3:7" x14ac:dyDescent="0.3">
      <c r="C275" s="4">
        <v>1</v>
      </c>
      <c r="D275" s="5">
        <v>10</v>
      </c>
      <c r="E275" s="6">
        <v>219</v>
      </c>
      <c r="F275" s="31">
        <v>18</v>
      </c>
      <c r="G275" s="50">
        <f>F275*E275*D275*0.001</f>
        <v>39.42</v>
      </c>
    </row>
    <row r="276" spans="3:7" x14ac:dyDescent="0.3">
      <c r="C276" s="10">
        <v>2</v>
      </c>
      <c r="D276" s="11">
        <v>10</v>
      </c>
      <c r="E276" s="12">
        <v>326</v>
      </c>
      <c r="F276" s="32">
        <v>36</v>
      </c>
      <c r="G276" s="51">
        <f t="shared" ref="G276:G277" si="15">F276*E276*D276*0.001</f>
        <v>117.36</v>
      </c>
    </row>
    <row r="277" spans="3:7" ht="15" thickBot="1" x14ac:dyDescent="0.35">
      <c r="C277" s="10">
        <v>3</v>
      </c>
      <c r="D277" s="11">
        <v>10</v>
      </c>
      <c r="E277" s="12">
        <v>592</v>
      </c>
      <c r="F277" s="32">
        <v>16</v>
      </c>
      <c r="G277" s="51">
        <f t="shared" si="15"/>
        <v>94.72</v>
      </c>
    </row>
    <row r="278" spans="3:7" x14ac:dyDescent="0.3">
      <c r="C278" s="200" t="s">
        <v>8</v>
      </c>
      <c r="D278" s="201"/>
      <c r="E278" s="201"/>
      <c r="F278" s="202"/>
      <c r="G278" s="59">
        <f>SUM(G275:G277)</f>
        <v>251.5</v>
      </c>
    </row>
    <row r="279" spans="3:7" x14ac:dyDescent="0.3">
      <c r="C279" s="173" t="s">
        <v>9</v>
      </c>
      <c r="D279" s="174"/>
      <c r="E279" s="174"/>
      <c r="F279" s="203"/>
      <c r="G279" s="55">
        <v>0.61699999999999999</v>
      </c>
    </row>
    <row r="280" spans="3:7" x14ac:dyDescent="0.3">
      <c r="C280" s="229" t="s">
        <v>10</v>
      </c>
      <c r="D280" s="238"/>
      <c r="E280" s="238"/>
      <c r="F280" s="231"/>
      <c r="G280" s="56">
        <f>G279*G278</f>
        <v>155.1755</v>
      </c>
    </row>
    <row r="281" spans="3:7" x14ac:dyDescent="0.3">
      <c r="C281" s="173" t="s">
        <v>11</v>
      </c>
      <c r="D281" s="174"/>
      <c r="E281" s="174"/>
      <c r="F281" s="203"/>
      <c r="G281" s="56">
        <f>G280+H294+I294</f>
        <v>155.1755</v>
      </c>
    </row>
    <row r="282" spans="3:7" ht="15" thickBot="1" x14ac:dyDescent="0.35">
      <c r="C282" s="266" t="s">
        <v>12</v>
      </c>
      <c r="D282" s="267"/>
      <c r="E282" s="267"/>
      <c r="F282" s="268"/>
      <c r="G282" s="57">
        <f>G281+I295</f>
        <v>155.1755</v>
      </c>
    </row>
    <row r="284" spans="3:7" ht="15" thickBot="1" x14ac:dyDescent="0.35"/>
    <row r="285" spans="3:7" ht="15" thickBot="1" x14ac:dyDescent="0.35">
      <c r="C285" s="220" t="s">
        <v>39</v>
      </c>
      <c r="D285" s="221"/>
      <c r="E285" s="221"/>
      <c r="F285" s="221"/>
      <c r="G285" s="222"/>
    </row>
    <row r="286" spans="3:7" ht="43.8" thickBot="1" x14ac:dyDescent="0.35">
      <c r="C286" s="189" t="s">
        <v>0</v>
      </c>
      <c r="D286" s="191" t="s">
        <v>1</v>
      </c>
      <c r="E286" s="193" t="s">
        <v>2</v>
      </c>
      <c r="F286" s="195" t="s">
        <v>3</v>
      </c>
      <c r="G286" s="49" t="s">
        <v>4</v>
      </c>
    </row>
    <row r="287" spans="3:7" ht="15" thickBot="1" x14ac:dyDescent="0.35">
      <c r="C287" s="190"/>
      <c r="D287" s="192"/>
      <c r="E287" s="194"/>
      <c r="F287" s="196"/>
      <c r="G287" s="1" t="s">
        <v>5</v>
      </c>
    </row>
    <row r="288" spans="3:7" ht="15" thickBot="1" x14ac:dyDescent="0.35">
      <c r="C288" s="190"/>
      <c r="D288" s="192"/>
      <c r="E288" s="194"/>
      <c r="F288" s="196"/>
      <c r="G288" s="2" t="s">
        <v>6</v>
      </c>
    </row>
    <row r="289" spans="3:7" x14ac:dyDescent="0.3">
      <c r="C289" s="4">
        <v>1</v>
      </c>
      <c r="D289" s="5">
        <v>10</v>
      </c>
      <c r="E289" s="6">
        <v>219</v>
      </c>
      <c r="F289" s="31">
        <v>27</v>
      </c>
      <c r="G289" s="50">
        <f>F289*E289*D289*0.001</f>
        <v>59.13</v>
      </c>
    </row>
    <row r="290" spans="3:7" x14ac:dyDescent="0.3">
      <c r="C290" s="10">
        <v>2</v>
      </c>
      <c r="D290" s="11">
        <v>10</v>
      </c>
      <c r="E290" s="12">
        <v>326</v>
      </c>
      <c r="F290" s="32">
        <v>54</v>
      </c>
      <c r="G290" s="51">
        <f t="shared" ref="G290:G294" si="16">F290*E290*D290*0.001</f>
        <v>176.04</v>
      </c>
    </row>
    <row r="291" spans="3:7" x14ac:dyDescent="0.3">
      <c r="C291" s="10">
        <v>3</v>
      </c>
      <c r="D291" s="11">
        <v>10</v>
      </c>
      <c r="E291" s="12">
        <v>474</v>
      </c>
      <c r="F291" s="32">
        <v>16</v>
      </c>
      <c r="G291" s="51">
        <f t="shared" si="16"/>
        <v>75.84</v>
      </c>
    </row>
    <row r="292" spans="3:7" x14ac:dyDescent="0.3">
      <c r="C292" s="10">
        <v>4</v>
      </c>
      <c r="D292" s="138">
        <v>10</v>
      </c>
      <c r="E292" s="140">
        <v>117</v>
      </c>
      <c r="F292" s="142">
        <v>16</v>
      </c>
      <c r="G292" s="51">
        <f t="shared" si="16"/>
        <v>18.72</v>
      </c>
    </row>
    <row r="293" spans="3:7" x14ac:dyDescent="0.3">
      <c r="C293" s="10">
        <v>5</v>
      </c>
      <c r="D293" s="11">
        <v>10</v>
      </c>
      <c r="E293" s="12">
        <v>437</v>
      </c>
      <c r="F293" s="32">
        <v>16</v>
      </c>
      <c r="G293" s="51">
        <f t="shared" si="16"/>
        <v>69.92</v>
      </c>
    </row>
    <row r="294" spans="3:7" ht="15" thickBot="1" x14ac:dyDescent="0.35">
      <c r="C294" s="25">
        <v>6</v>
      </c>
      <c r="D294" s="26">
        <v>10</v>
      </c>
      <c r="E294" s="27">
        <v>107</v>
      </c>
      <c r="F294" s="33">
        <v>16</v>
      </c>
      <c r="G294" s="58">
        <f t="shared" si="16"/>
        <v>17.12</v>
      </c>
    </row>
    <row r="295" spans="3:7" x14ac:dyDescent="0.3">
      <c r="C295" s="200" t="s">
        <v>8</v>
      </c>
      <c r="D295" s="201"/>
      <c r="E295" s="201"/>
      <c r="F295" s="202"/>
      <c r="G295" s="59">
        <f>SUM(G289:G294)</f>
        <v>416.77000000000004</v>
      </c>
    </row>
    <row r="296" spans="3:7" x14ac:dyDescent="0.3">
      <c r="C296" s="173" t="s">
        <v>9</v>
      </c>
      <c r="D296" s="174"/>
      <c r="E296" s="174"/>
      <c r="F296" s="203"/>
      <c r="G296" s="55">
        <v>0.61699999999999999</v>
      </c>
    </row>
    <row r="297" spans="3:7" x14ac:dyDescent="0.3">
      <c r="C297" s="229" t="s">
        <v>10</v>
      </c>
      <c r="D297" s="238"/>
      <c r="E297" s="238"/>
      <c r="F297" s="231"/>
      <c r="G297" s="56">
        <f>G296*G295</f>
        <v>257.14709000000005</v>
      </c>
    </row>
    <row r="298" spans="3:7" x14ac:dyDescent="0.3">
      <c r="C298" s="173" t="s">
        <v>11</v>
      </c>
      <c r="D298" s="174"/>
      <c r="E298" s="174"/>
      <c r="F298" s="203"/>
      <c r="G298" s="56">
        <f>G297+H312+I312</f>
        <v>257.14709000000005</v>
      </c>
    </row>
    <row r="299" spans="3:7" ht="15" thickBot="1" x14ac:dyDescent="0.35">
      <c r="C299" s="266" t="s">
        <v>12</v>
      </c>
      <c r="D299" s="267"/>
      <c r="E299" s="267"/>
      <c r="F299" s="268"/>
      <c r="G299" s="57">
        <f>G298+I313</f>
        <v>257.14709000000005</v>
      </c>
    </row>
    <row r="301" spans="3:7" ht="15" thickBot="1" x14ac:dyDescent="0.35"/>
    <row r="302" spans="3:7" ht="15" thickBot="1" x14ac:dyDescent="0.35">
      <c r="C302" s="220" t="s">
        <v>139</v>
      </c>
      <c r="D302" s="221"/>
      <c r="E302" s="221"/>
      <c r="F302" s="221"/>
      <c r="G302" s="222"/>
    </row>
    <row r="303" spans="3:7" ht="43.8" thickBot="1" x14ac:dyDescent="0.35">
      <c r="C303" s="189" t="s">
        <v>0</v>
      </c>
      <c r="D303" s="191" t="s">
        <v>1</v>
      </c>
      <c r="E303" s="193" t="s">
        <v>2</v>
      </c>
      <c r="F303" s="195" t="s">
        <v>3</v>
      </c>
      <c r="G303" s="49" t="s">
        <v>4</v>
      </c>
    </row>
    <row r="304" spans="3:7" ht="15" thickBot="1" x14ac:dyDescent="0.35">
      <c r="C304" s="190"/>
      <c r="D304" s="192"/>
      <c r="E304" s="194"/>
      <c r="F304" s="196"/>
      <c r="G304" s="1" t="s">
        <v>5</v>
      </c>
    </row>
    <row r="305" spans="3:7" ht="15" thickBot="1" x14ac:dyDescent="0.35">
      <c r="C305" s="190"/>
      <c r="D305" s="192"/>
      <c r="E305" s="194"/>
      <c r="F305" s="196"/>
      <c r="G305" s="2" t="s">
        <v>6</v>
      </c>
    </row>
    <row r="306" spans="3:7" x14ac:dyDescent="0.3">
      <c r="C306" s="4">
        <v>1</v>
      </c>
      <c r="D306" s="5">
        <v>10</v>
      </c>
      <c r="E306" s="6">
        <v>219</v>
      </c>
      <c r="F306" s="31">
        <v>60</v>
      </c>
      <c r="G306" s="50">
        <f>F306*E306*D306*0.001</f>
        <v>131.4</v>
      </c>
    </row>
    <row r="307" spans="3:7" x14ac:dyDescent="0.3">
      <c r="C307" s="92">
        <v>2</v>
      </c>
      <c r="D307" s="93">
        <v>10</v>
      </c>
      <c r="E307" s="94">
        <v>295</v>
      </c>
      <c r="F307" s="99">
        <v>60</v>
      </c>
      <c r="G307" s="96">
        <f>F307*E307*0.01</f>
        <v>177</v>
      </c>
    </row>
    <row r="308" spans="3:7" x14ac:dyDescent="0.3">
      <c r="C308" s="92">
        <v>3</v>
      </c>
      <c r="D308" s="93">
        <v>10</v>
      </c>
      <c r="E308" s="94">
        <v>326</v>
      </c>
      <c r="F308" s="99">
        <v>60</v>
      </c>
      <c r="G308" s="96">
        <f t="shared" ref="G308:G310" si="17">F308*E308*0.01</f>
        <v>195.6</v>
      </c>
    </row>
    <row r="309" spans="3:7" x14ac:dyDescent="0.3">
      <c r="C309" s="92">
        <v>4</v>
      </c>
      <c r="D309" s="93">
        <v>10</v>
      </c>
      <c r="E309" s="94">
        <v>1160</v>
      </c>
      <c r="F309" s="99">
        <v>14</v>
      </c>
      <c r="G309" s="96">
        <f t="shared" si="17"/>
        <v>162.4</v>
      </c>
    </row>
    <row r="310" spans="3:7" x14ac:dyDescent="0.3">
      <c r="C310" s="92">
        <v>5</v>
      </c>
      <c r="D310" s="93">
        <v>10</v>
      </c>
      <c r="E310" s="94">
        <v>591</v>
      </c>
      <c r="F310" s="99">
        <v>4</v>
      </c>
      <c r="G310" s="96">
        <f t="shared" si="17"/>
        <v>23.64</v>
      </c>
    </row>
    <row r="311" spans="3:7" x14ac:dyDescent="0.3">
      <c r="C311" s="92">
        <v>6</v>
      </c>
      <c r="D311" s="93">
        <v>10</v>
      </c>
      <c r="E311" s="12">
        <v>180</v>
      </c>
      <c r="F311" s="32">
        <v>14</v>
      </c>
      <c r="G311" s="51">
        <f t="shared" ref="G311:G314" si="18">F311*E311*D311*0.001</f>
        <v>25.2</v>
      </c>
    </row>
    <row r="312" spans="3:7" x14ac:dyDescent="0.3">
      <c r="C312" s="92">
        <v>7</v>
      </c>
      <c r="D312" s="93">
        <v>10</v>
      </c>
      <c r="E312" s="12">
        <v>107</v>
      </c>
      <c r="F312" s="32">
        <v>30</v>
      </c>
      <c r="G312" s="51">
        <f t="shared" si="18"/>
        <v>32.1</v>
      </c>
    </row>
    <row r="313" spans="3:7" x14ac:dyDescent="0.3">
      <c r="C313" s="92">
        <v>8</v>
      </c>
      <c r="D313" s="11">
        <v>10</v>
      </c>
      <c r="E313" s="12">
        <v>529</v>
      </c>
      <c r="F313" s="32">
        <v>14</v>
      </c>
      <c r="G313" s="51">
        <f t="shared" si="18"/>
        <v>74.06</v>
      </c>
    </row>
    <row r="314" spans="3:7" ht="15" thickBot="1" x14ac:dyDescent="0.35">
      <c r="C314" s="25">
        <v>9</v>
      </c>
      <c r="D314" s="26">
        <v>10</v>
      </c>
      <c r="E314" s="27">
        <v>521</v>
      </c>
      <c r="F314" s="33">
        <v>14</v>
      </c>
      <c r="G314" s="58">
        <f t="shared" si="18"/>
        <v>72.94</v>
      </c>
    </row>
    <row r="315" spans="3:7" x14ac:dyDescent="0.3">
      <c r="C315" s="200" t="s">
        <v>8</v>
      </c>
      <c r="D315" s="201"/>
      <c r="E315" s="201"/>
      <c r="F315" s="202"/>
      <c r="G315" s="59">
        <f>SUM(G306:G314)</f>
        <v>894.34000000000015</v>
      </c>
    </row>
    <row r="316" spans="3:7" x14ac:dyDescent="0.3">
      <c r="C316" s="173" t="s">
        <v>9</v>
      </c>
      <c r="D316" s="174"/>
      <c r="E316" s="174"/>
      <c r="F316" s="203"/>
      <c r="G316" s="55">
        <v>0.61699999999999999</v>
      </c>
    </row>
    <row r="317" spans="3:7" x14ac:dyDescent="0.3">
      <c r="C317" s="229" t="s">
        <v>10</v>
      </c>
      <c r="D317" s="238"/>
      <c r="E317" s="238"/>
      <c r="F317" s="231"/>
      <c r="G317" s="56">
        <f>G316*G315</f>
        <v>551.80778000000009</v>
      </c>
    </row>
    <row r="318" spans="3:7" x14ac:dyDescent="0.3">
      <c r="C318" s="173" t="s">
        <v>11</v>
      </c>
      <c r="D318" s="174"/>
      <c r="E318" s="174"/>
      <c r="F318" s="203"/>
      <c r="G318" s="56">
        <f>G317+H340+I340</f>
        <v>551.80778000000009</v>
      </c>
    </row>
    <row r="319" spans="3:7" ht="15" thickBot="1" x14ac:dyDescent="0.35">
      <c r="C319" s="266" t="s">
        <v>12</v>
      </c>
      <c r="D319" s="267"/>
      <c r="E319" s="267"/>
      <c r="F319" s="268"/>
      <c r="G319" s="57">
        <f>G318+I341</f>
        <v>551.80778000000009</v>
      </c>
    </row>
    <row r="321" spans="3:7" ht="15" thickBot="1" x14ac:dyDescent="0.35"/>
    <row r="322" spans="3:7" ht="15" thickBot="1" x14ac:dyDescent="0.35">
      <c r="C322" s="220" t="s">
        <v>140</v>
      </c>
      <c r="D322" s="221"/>
      <c r="E322" s="221"/>
      <c r="F322" s="221"/>
      <c r="G322" s="222"/>
    </row>
    <row r="323" spans="3:7" ht="43.8" thickBot="1" x14ac:dyDescent="0.35">
      <c r="C323" s="189" t="s">
        <v>0</v>
      </c>
      <c r="D323" s="191" t="s">
        <v>1</v>
      </c>
      <c r="E323" s="193" t="s">
        <v>2</v>
      </c>
      <c r="F323" s="195" t="s">
        <v>3</v>
      </c>
      <c r="G323" s="49" t="s">
        <v>4</v>
      </c>
    </row>
    <row r="324" spans="3:7" ht="15" thickBot="1" x14ac:dyDescent="0.35">
      <c r="C324" s="190"/>
      <c r="D324" s="192"/>
      <c r="E324" s="194"/>
      <c r="F324" s="196"/>
      <c r="G324" s="1" t="s">
        <v>5</v>
      </c>
    </row>
    <row r="325" spans="3:7" ht="15" thickBot="1" x14ac:dyDescent="0.35">
      <c r="C325" s="190"/>
      <c r="D325" s="192"/>
      <c r="E325" s="194"/>
      <c r="F325" s="196"/>
      <c r="G325" s="2" t="s">
        <v>6</v>
      </c>
    </row>
    <row r="326" spans="3:7" x14ac:dyDescent="0.3">
      <c r="C326" s="4">
        <v>1</v>
      </c>
      <c r="D326" s="5">
        <v>10</v>
      </c>
      <c r="E326" s="6">
        <v>219</v>
      </c>
      <c r="F326" s="31">
        <v>126</v>
      </c>
      <c r="G326" s="50">
        <f>F326*E326*D326*0.001</f>
        <v>275.94</v>
      </c>
    </row>
    <row r="327" spans="3:7" x14ac:dyDescent="0.3">
      <c r="C327" s="92">
        <v>2</v>
      </c>
      <c r="D327" s="93">
        <v>10</v>
      </c>
      <c r="E327" s="94">
        <v>295</v>
      </c>
      <c r="F327" s="99">
        <v>64</v>
      </c>
      <c r="G327" s="96">
        <f>F327*E327*0.01</f>
        <v>188.8</v>
      </c>
    </row>
    <row r="328" spans="3:7" x14ac:dyDescent="0.3">
      <c r="C328" s="92">
        <v>3</v>
      </c>
      <c r="D328" s="93">
        <v>10</v>
      </c>
      <c r="E328" s="94">
        <v>326</v>
      </c>
      <c r="F328" s="99">
        <v>188</v>
      </c>
      <c r="G328" s="96">
        <f t="shared" ref="G328:G342" si="19">F328*E328*0.01</f>
        <v>612.88</v>
      </c>
    </row>
    <row r="329" spans="3:7" x14ac:dyDescent="0.3">
      <c r="C329" s="92">
        <v>4</v>
      </c>
      <c r="D329" s="93">
        <v>10</v>
      </c>
      <c r="E329" s="94">
        <v>950</v>
      </c>
      <c r="F329" s="99">
        <v>16</v>
      </c>
      <c r="G329" s="96">
        <f t="shared" si="19"/>
        <v>152</v>
      </c>
    </row>
    <row r="330" spans="3:7" x14ac:dyDescent="0.3">
      <c r="C330" s="92">
        <v>5</v>
      </c>
      <c r="D330" s="93">
        <v>10</v>
      </c>
      <c r="E330" s="94">
        <v>910</v>
      </c>
      <c r="F330" s="99">
        <v>14</v>
      </c>
      <c r="G330" s="96">
        <f t="shared" si="19"/>
        <v>127.4</v>
      </c>
    </row>
    <row r="331" spans="3:7" x14ac:dyDescent="0.3">
      <c r="C331" s="92">
        <v>6</v>
      </c>
      <c r="D331" s="93">
        <v>10</v>
      </c>
      <c r="E331" s="94">
        <v>541</v>
      </c>
      <c r="F331" s="99">
        <v>14</v>
      </c>
      <c r="G331" s="96">
        <f t="shared" si="19"/>
        <v>75.739999999999995</v>
      </c>
    </row>
    <row r="332" spans="3:7" x14ac:dyDescent="0.3">
      <c r="C332" s="92">
        <v>7</v>
      </c>
      <c r="D332" s="93">
        <v>10</v>
      </c>
      <c r="E332" s="94">
        <v>1050</v>
      </c>
      <c r="F332" s="99">
        <v>14</v>
      </c>
      <c r="G332" s="96">
        <f t="shared" si="19"/>
        <v>147</v>
      </c>
    </row>
    <row r="333" spans="3:7" x14ac:dyDescent="0.3">
      <c r="C333" s="92">
        <v>8</v>
      </c>
      <c r="D333" s="93">
        <v>10</v>
      </c>
      <c r="E333" s="94">
        <v>910</v>
      </c>
      <c r="F333" s="99">
        <v>14</v>
      </c>
      <c r="G333" s="96">
        <f t="shared" si="19"/>
        <v>127.4</v>
      </c>
    </row>
    <row r="334" spans="3:7" x14ac:dyDescent="0.3">
      <c r="C334" s="92">
        <v>9</v>
      </c>
      <c r="D334" s="93">
        <v>10</v>
      </c>
      <c r="E334" s="94">
        <v>441</v>
      </c>
      <c r="F334" s="99">
        <v>16</v>
      </c>
      <c r="G334" s="96">
        <f t="shared" si="19"/>
        <v>70.56</v>
      </c>
    </row>
    <row r="335" spans="3:7" x14ac:dyDescent="0.3">
      <c r="C335" s="92">
        <v>10</v>
      </c>
      <c r="D335" s="93">
        <v>10</v>
      </c>
      <c r="E335" s="94">
        <v>832</v>
      </c>
      <c r="F335" s="99">
        <v>2</v>
      </c>
      <c r="G335" s="96">
        <f t="shared" si="19"/>
        <v>16.64</v>
      </c>
    </row>
    <row r="336" spans="3:7" x14ac:dyDescent="0.3">
      <c r="C336" s="92">
        <v>11</v>
      </c>
      <c r="D336" s="93">
        <v>10</v>
      </c>
      <c r="E336" s="94">
        <v>732</v>
      </c>
      <c r="F336" s="99">
        <v>2</v>
      </c>
      <c r="G336" s="96">
        <f t="shared" si="19"/>
        <v>14.64</v>
      </c>
    </row>
    <row r="337" spans="3:7" x14ac:dyDescent="0.3">
      <c r="C337" s="92">
        <v>12</v>
      </c>
      <c r="D337" s="93">
        <v>10</v>
      </c>
      <c r="E337" s="94">
        <v>180</v>
      </c>
      <c r="F337" s="99">
        <v>48</v>
      </c>
      <c r="G337" s="96">
        <f t="shared" si="19"/>
        <v>86.4</v>
      </c>
    </row>
    <row r="338" spans="3:7" x14ac:dyDescent="0.3">
      <c r="C338" s="92">
        <v>13</v>
      </c>
      <c r="D338" s="93">
        <v>10</v>
      </c>
      <c r="E338" s="94">
        <v>107</v>
      </c>
      <c r="F338" s="99">
        <v>14</v>
      </c>
      <c r="G338" s="96">
        <f t="shared" si="19"/>
        <v>14.98</v>
      </c>
    </row>
    <row r="339" spans="3:7" x14ac:dyDescent="0.3">
      <c r="C339" s="92">
        <v>14</v>
      </c>
      <c r="D339" s="11">
        <v>10</v>
      </c>
      <c r="E339" s="12">
        <v>567</v>
      </c>
      <c r="F339" s="32">
        <v>16</v>
      </c>
      <c r="G339" s="96">
        <f t="shared" si="19"/>
        <v>90.72</v>
      </c>
    </row>
    <row r="340" spans="3:7" x14ac:dyDescent="0.3">
      <c r="C340" s="92">
        <v>15</v>
      </c>
      <c r="D340" s="11">
        <v>10</v>
      </c>
      <c r="E340" s="12">
        <v>529</v>
      </c>
      <c r="F340" s="32">
        <v>16</v>
      </c>
      <c r="G340" s="96">
        <f t="shared" si="19"/>
        <v>84.64</v>
      </c>
    </row>
    <row r="341" spans="3:7" x14ac:dyDescent="0.3">
      <c r="C341" s="92">
        <v>16</v>
      </c>
      <c r="D341" s="11">
        <v>10</v>
      </c>
      <c r="E341" s="12">
        <v>521</v>
      </c>
      <c r="F341" s="32">
        <v>16</v>
      </c>
      <c r="G341" s="96">
        <f t="shared" si="19"/>
        <v>83.36</v>
      </c>
    </row>
    <row r="342" spans="3:7" x14ac:dyDescent="0.3">
      <c r="C342" s="154">
        <v>17</v>
      </c>
      <c r="D342" s="138">
        <v>10</v>
      </c>
      <c r="E342" s="27">
        <v>529</v>
      </c>
      <c r="F342" s="33">
        <v>16</v>
      </c>
      <c r="G342" s="96">
        <f t="shared" si="19"/>
        <v>84.64</v>
      </c>
    </row>
    <row r="343" spans="3:7" ht="15" thickBot="1" x14ac:dyDescent="0.35">
      <c r="C343" s="25">
        <v>18</v>
      </c>
      <c r="D343" s="26">
        <v>10</v>
      </c>
      <c r="E343" s="27">
        <v>117</v>
      </c>
      <c r="F343" s="33">
        <v>16</v>
      </c>
      <c r="G343" s="58">
        <f t="shared" ref="G343" si="20">F343*E343*D343*0.001</f>
        <v>18.72</v>
      </c>
    </row>
    <row r="344" spans="3:7" x14ac:dyDescent="0.3">
      <c r="C344" s="200" t="s">
        <v>8</v>
      </c>
      <c r="D344" s="201"/>
      <c r="E344" s="201"/>
      <c r="F344" s="202"/>
      <c r="G344" s="59">
        <f>SUM(G326:G343)</f>
        <v>2272.46</v>
      </c>
    </row>
    <row r="345" spans="3:7" x14ac:dyDescent="0.3">
      <c r="C345" s="173" t="s">
        <v>9</v>
      </c>
      <c r="D345" s="174"/>
      <c r="E345" s="174"/>
      <c r="F345" s="203"/>
      <c r="G345" s="55">
        <v>0.61699999999999999</v>
      </c>
    </row>
    <row r="346" spans="3:7" x14ac:dyDescent="0.3">
      <c r="C346" s="229" t="s">
        <v>10</v>
      </c>
      <c r="D346" s="238"/>
      <c r="E346" s="238"/>
      <c r="F346" s="231"/>
      <c r="G346" s="56">
        <f>G345*G344</f>
        <v>1402.1078199999999</v>
      </c>
    </row>
    <row r="347" spans="3:7" x14ac:dyDescent="0.3">
      <c r="C347" s="173" t="s">
        <v>11</v>
      </c>
      <c r="D347" s="174"/>
      <c r="E347" s="174"/>
      <c r="F347" s="203"/>
      <c r="G347" s="56">
        <f>G346</f>
        <v>1402.1078199999999</v>
      </c>
    </row>
    <row r="348" spans="3:7" ht="15" thickBot="1" x14ac:dyDescent="0.35">
      <c r="C348" s="266" t="s">
        <v>12</v>
      </c>
      <c r="D348" s="267"/>
      <c r="E348" s="267"/>
      <c r="F348" s="268"/>
      <c r="G348" s="57">
        <f>G347</f>
        <v>1402.1078199999999</v>
      </c>
    </row>
    <row r="351" spans="3:7" ht="15" thickBot="1" x14ac:dyDescent="0.35"/>
    <row r="352" spans="3:7" ht="15" thickBot="1" x14ac:dyDescent="0.35">
      <c r="C352" s="220" t="s">
        <v>141</v>
      </c>
      <c r="D352" s="221"/>
      <c r="E352" s="221"/>
      <c r="F352" s="221"/>
      <c r="G352" s="222"/>
    </row>
    <row r="353" spans="3:7" ht="43.8" thickBot="1" x14ac:dyDescent="0.35">
      <c r="C353" s="189" t="s">
        <v>0</v>
      </c>
      <c r="D353" s="191" t="s">
        <v>1</v>
      </c>
      <c r="E353" s="193" t="s">
        <v>2</v>
      </c>
      <c r="F353" s="195" t="s">
        <v>3</v>
      </c>
      <c r="G353" s="49" t="s">
        <v>4</v>
      </c>
    </row>
    <row r="354" spans="3:7" ht="15" thickBot="1" x14ac:dyDescent="0.35">
      <c r="C354" s="190"/>
      <c r="D354" s="192"/>
      <c r="E354" s="194"/>
      <c r="F354" s="196"/>
      <c r="G354" s="1" t="s">
        <v>5</v>
      </c>
    </row>
    <row r="355" spans="3:7" ht="15" thickBot="1" x14ac:dyDescent="0.35">
      <c r="C355" s="190"/>
      <c r="D355" s="192"/>
      <c r="E355" s="194"/>
      <c r="F355" s="196"/>
      <c r="G355" s="2" t="s">
        <v>6</v>
      </c>
    </row>
    <row r="356" spans="3:7" x14ac:dyDescent="0.3">
      <c r="C356" s="4">
        <v>1</v>
      </c>
      <c r="D356" s="137">
        <v>10</v>
      </c>
      <c r="E356" s="139">
        <v>219</v>
      </c>
      <c r="F356" s="141">
        <v>60</v>
      </c>
      <c r="G356" s="50">
        <f>F356*E356*D356*0.001</f>
        <v>131.4</v>
      </c>
    </row>
    <row r="357" spans="3:7" x14ac:dyDescent="0.3">
      <c r="C357" s="92">
        <v>2</v>
      </c>
      <c r="D357" s="93">
        <v>10</v>
      </c>
      <c r="E357" s="94">
        <v>326</v>
      </c>
      <c r="F357" s="99">
        <v>120</v>
      </c>
      <c r="G357" s="96">
        <f>F357*E357*0.01</f>
        <v>391.2</v>
      </c>
    </row>
    <row r="358" spans="3:7" x14ac:dyDescent="0.3">
      <c r="C358" s="92">
        <v>3</v>
      </c>
      <c r="D358" s="93">
        <v>10</v>
      </c>
      <c r="E358" s="94">
        <v>117</v>
      </c>
      <c r="F358" s="99">
        <v>16</v>
      </c>
      <c r="G358" s="96">
        <f t="shared" ref="G358:G360" si="21">F358*E358*0.01</f>
        <v>18.72</v>
      </c>
    </row>
    <row r="359" spans="3:7" x14ac:dyDescent="0.3">
      <c r="C359" s="92">
        <v>4</v>
      </c>
      <c r="D359" s="93">
        <v>10</v>
      </c>
      <c r="E359" s="94">
        <v>1069</v>
      </c>
      <c r="F359" s="99">
        <v>16</v>
      </c>
      <c r="G359" s="96">
        <f t="shared" si="21"/>
        <v>171.04</v>
      </c>
    </row>
    <row r="360" spans="3:7" x14ac:dyDescent="0.3">
      <c r="C360" s="92">
        <v>5</v>
      </c>
      <c r="D360" s="93">
        <v>10</v>
      </c>
      <c r="E360" s="94">
        <v>910</v>
      </c>
      <c r="F360" s="99">
        <v>16</v>
      </c>
      <c r="G360" s="96">
        <f t="shared" si="21"/>
        <v>145.6</v>
      </c>
    </row>
    <row r="361" spans="3:7" x14ac:dyDescent="0.3">
      <c r="C361" s="92">
        <v>6</v>
      </c>
      <c r="D361" s="93">
        <v>10</v>
      </c>
      <c r="E361" s="140">
        <v>180</v>
      </c>
      <c r="F361" s="142">
        <v>16</v>
      </c>
      <c r="G361" s="51">
        <f t="shared" ref="G361:G363" si="22">F361*E361*D361*0.001</f>
        <v>28.8</v>
      </c>
    </row>
    <row r="362" spans="3:7" x14ac:dyDescent="0.3">
      <c r="C362" s="92">
        <v>7</v>
      </c>
      <c r="D362" s="93">
        <v>10</v>
      </c>
      <c r="E362" s="140">
        <v>120</v>
      </c>
      <c r="F362" s="142">
        <v>16</v>
      </c>
      <c r="G362" s="51">
        <f t="shared" si="22"/>
        <v>19.2</v>
      </c>
    </row>
    <row r="363" spans="3:7" ht="15" thickBot="1" x14ac:dyDescent="0.35">
      <c r="C363" s="25">
        <v>8</v>
      </c>
      <c r="D363" s="26">
        <v>10</v>
      </c>
      <c r="E363" s="27">
        <v>80</v>
      </c>
      <c r="F363" s="33">
        <v>8</v>
      </c>
      <c r="G363" s="58">
        <f t="shared" si="22"/>
        <v>6.4</v>
      </c>
    </row>
    <row r="364" spans="3:7" x14ac:dyDescent="0.3">
      <c r="C364" s="200" t="s">
        <v>8</v>
      </c>
      <c r="D364" s="201"/>
      <c r="E364" s="201"/>
      <c r="F364" s="202"/>
      <c r="G364" s="59">
        <f>SUM(G356:G363)</f>
        <v>912.36</v>
      </c>
    </row>
    <row r="365" spans="3:7" x14ac:dyDescent="0.3">
      <c r="C365" s="173" t="s">
        <v>9</v>
      </c>
      <c r="D365" s="174"/>
      <c r="E365" s="174"/>
      <c r="F365" s="203"/>
      <c r="G365" s="55">
        <v>0.61699999999999999</v>
      </c>
    </row>
    <row r="366" spans="3:7" x14ac:dyDescent="0.3">
      <c r="C366" s="229" t="s">
        <v>10</v>
      </c>
      <c r="D366" s="238"/>
      <c r="E366" s="238"/>
      <c r="F366" s="231"/>
      <c r="G366" s="56">
        <f>G365*G364</f>
        <v>562.92611999999997</v>
      </c>
    </row>
    <row r="367" spans="3:7" x14ac:dyDescent="0.3">
      <c r="C367" s="173" t="s">
        <v>11</v>
      </c>
      <c r="D367" s="174"/>
      <c r="E367" s="174"/>
      <c r="F367" s="203"/>
      <c r="G367" s="56">
        <f>G366+H385+I385</f>
        <v>562.92611999999997</v>
      </c>
    </row>
    <row r="368" spans="3:7" ht="15" thickBot="1" x14ac:dyDescent="0.35">
      <c r="C368" s="266" t="s">
        <v>12</v>
      </c>
      <c r="D368" s="267"/>
      <c r="E368" s="267"/>
      <c r="F368" s="268"/>
      <c r="G368" s="57">
        <f>G367+I386</f>
        <v>562.92611999999997</v>
      </c>
    </row>
    <row r="371" spans="3:7" ht="15" thickBot="1" x14ac:dyDescent="0.35"/>
    <row r="372" spans="3:7" ht="15" thickBot="1" x14ac:dyDescent="0.35">
      <c r="C372" s="220" t="s">
        <v>40</v>
      </c>
      <c r="D372" s="221"/>
      <c r="E372" s="221"/>
      <c r="F372" s="221"/>
      <c r="G372" s="222"/>
    </row>
    <row r="373" spans="3:7" ht="43.8" thickBot="1" x14ac:dyDescent="0.35">
      <c r="C373" s="189" t="s">
        <v>0</v>
      </c>
      <c r="D373" s="191" t="s">
        <v>1</v>
      </c>
      <c r="E373" s="193" t="s">
        <v>2</v>
      </c>
      <c r="F373" s="195" t="s">
        <v>3</v>
      </c>
      <c r="G373" s="49" t="s">
        <v>4</v>
      </c>
    </row>
    <row r="374" spans="3:7" ht="15" thickBot="1" x14ac:dyDescent="0.35">
      <c r="C374" s="190"/>
      <c r="D374" s="192"/>
      <c r="E374" s="194"/>
      <c r="F374" s="196"/>
      <c r="G374" s="1" t="s">
        <v>5</v>
      </c>
    </row>
    <row r="375" spans="3:7" ht="15" thickBot="1" x14ac:dyDescent="0.35">
      <c r="C375" s="190"/>
      <c r="D375" s="192"/>
      <c r="E375" s="194"/>
      <c r="F375" s="196"/>
      <c r="G375" s="2" t="s">
        <v>6</v>
      </c>
    </row>
    <row r="376" spans="3:7" x14ac:dyDescent="0.3">
      <c r="C376" s="4">
        <v>1</v>
      </c>
      <c r="D376" s="5">
        <v>10</v>
      </c>
      <c r="E376" s="6">
        <v>219</v>
      </c>
      <c r="F376" s="31">
        <v>34</v>
      </c>
      <c r="G376" s="50">
        <f>F376*E376*D376*0.001</f>
        <v>74.460000000000008</v>
      </c>
    </row>
    <row r="377" spans="3:7" x14ac:dyDescent="0.3">
      <c r="C377" s="10">
        <v>2</v>
      </c>
      <c r="D377" s="11">
        <v>10</v>
      </c>
      <c r="E377" s="12">
        <v>326</v>
      </c>
      <c r="F377" s="32">
        <v>68</v>
      </c>
      <c r="G377" s="51">
        <f t="shared" ref="G377:G380" si="23">F377*E377*D377*0.001</f>
        <v>221.68</v>
      </c>
    </row>
    <row r="378" spans="3:7" x14ac:dyDescent="0.3">
      <c r="C378" s="10">
        <v>3</v>
      </c>
      <c r="D378" s="11">
        <v>10</v>
      </c>
      <c r="E378" s="12">
        <v>597</v>
      </c>
      <c r="F378" s="32">
        <v>32</v>
      </c>
      <c r="G378" s="51">
        <f t="shared" si="23"/>
        <v>191.04</v>
      </c>
    </row>
    <row r="379" spans="3:7" x14ac:dyDescent="0.3">
      <c r="C379" s="10">
        <v>4</v>
      </c>
      <c r="D379" s="11">
        <v>10</v>
      </c>
      <c r="E379" s="12">
        <v>117</v>
      </c>
      <c r="F379" s="32">
        <v>16</v>
      </c>
      <c r="G379" s="51">
        <f t="shared" si="23"/>
        <v>18.72</v>
      </c>
    </row>
    <row r="380" spans="3:7" ht="15" thickBot="1" x14ac:dyDescent="0.35">
      <c r="C380" s="25">
        <v>5</v>
      </c>
      <c r="D380" s="26">
        <v>10</v>
      </c>
      <c r="E380" s="27">
        <v>117</v>
      </c>
      <c r="F380" s="33">
        <v>16</v>
      </c>
      <c r="G380" s="58">
        <f t="shared" si="23"/>
        <v>18.72</v>
      </c>
    </row>
    <row r="381" spans="3:7" x14ac:dyDescent="0.3">
      <c r="C381" s="200" t="s">
        <v>8</v>
      </c>
      <c r="D381" s="201"/>
      <c r="E381" s="201"/>
      <c r="F381" s="202"/>
      <c r="G381" s="59">
        <f>SUM(G376:G380)</f>
        <v>524.62</v>
      </c>
    </row>
    <row r="382" spans="3:7" x14ac:dyDescent="0.3">
      <c r="C382" s="173" t="s">
        <v>9</v>
      </c>
      <c r="D382" s="174"/>
      <c r="E382" s="174"/>
      <c r="F382" s="203"/>
      <c r="G382" s="55">
        <v>0.61699999999999999</v>
      </c>
    </row>
    <row r="383" spans="3:7" x14ac:dyDescent="0.3">
      <c r="C383" s="229" t="s">
        <v>10</v>
      </c>
      <c r="D383" s="238"/>
      <c r="E383" s="238"/>
      <c r="F383" s="231"/>
      <c r="G383" s="56">
        <f>G382*G381</f>
        <v>323.69054</v>
      </c>
    </row>
    <row r="384" spans="3:7" x14ac:dyDescent="0.3">
      <c r="C384" s="173" t="s">
        <v>11</v>
      </c>
      <c r="D384" s="174"/>
      <c r="E384" s="174"/>
      <c r="F384" s="203"/>
      <c r="G384" s="56">
        <f>G383+H395+I395</f>
        <v>323.69054</v>
      </c>
    </row>
    <row r="385" spans="3:7" ht="15" thickBot="1" x14ac:dyDescent="0.35">
      <c r="C385" s="266" t="s">
        <v>12</v>
      </c>
      <c r="D385" s="267"/>
      <c r="E385" s="267"/>
      <c r="F385" s="268"/>
      <c r="G385" s="57">
        <f>G384+I396</f>
        <v>323.69054</v>
      </c>
    </row>
    <row r="386" spans="3:7" ht="15" thickBot="1" x14ac:dyDescent="0.35">
      <c r="C386" s="266" t="s">
        <v>25</v>
      </c>
      <c r="D386" s="267"/>
      <c r="E386" s="267"/>
      <c r="F386" s="268"/>
      <c r="G386" s="57">
        <f>G385*1</f>
        <v>323.69054</v>
      </c>
    </row>
    <row r="388" spans="3:7" ht="15" thickBot="1" x14ac:dyDescent="0.35"/>
    <row r="389" spans="3:7" ht="15" thickBot="1" x14ac:dyDescent="0.35">
      <c r="C389" s="220" t="s">
        <v>41</v>
      </c>
      <c r="D389" s="221"/>
      <c r="E389" s="221"/>
      <c r="F389" s="221"/>
      <c r="G389" s="222"/>
    </row>
    <row r="390" spans="3:7" ht="43.8" thickBot="1" x14ac:dyDescent="0.35">
      <c r="C390" s="189" t="s">
        <v>0</v>
      </c>
      <c r="D390" s="191" t="s">
        <v>1</v>
      </c>
      <c r="E390" s="193" t="s">
        <v>2</v>
      </c>
      <c r="F390" s="195" t="s">
        <v>3</v>
      </c>
      <c r="G390" s="49" t="s">
        <v>4</v>
      </c>
    </row>
    <row r="391" spans="3:7" ht="15" thickBot="1" x14ac:dyDescent="0.35">
      <c r="C391" s="190"/>
      <c r="D391" s="192"/>
      <c r="E391" s="194"/>
      <c r="F391" s="196"/>
      <c r="G391" s="1" t="s">
        <v>5</v>
      </c>
    </row>
    <row r="392" spans="3:7" ht="15" thickBot="1" x14ac:dyDescent="0.35">
      <c r="C392" s="190"/>
      <c r="D392" s="192"/>
      <c r="E392" s="194"/>
      <c r="F392" s="196"/>
      <c r="G392" s="2" t="s">
        <v>6</v>
      </c>
    </row>
    <row r="393" spans="3:7" x14ac:dyDescent="0.3">
      <c r="C393" s="4">
        <v>1</v>
      </c>
      <c r="D393" s="5">
        <v>10</v>
      </c>
      <c r="E393" s="6">
        <v>219</v>
      </c>
      <c r="F393" s="31">
        <v>18</v>
      </c>
      <c r="G393" s="50">
        <f>F393*E393*D393*0.001</f>
        <v>39.42</v>
      </c>
    </row>
    <row r="394" spans="3:7" x14ac:dyDescent="0.3">
      <c r="C394" s="10">
        <v>2</v>
      </c>
      <c r="D394" s="11">
        <v>10</v>
      </c>
      <c r="E394" s="12">
        <v>326</v>
      </c>
      <c r="F394" s="32">
        <v>36</v>
      </c>
      <c r="G394" s="51">
        <f t="shared" ref="G394:G395" si="24">F394*E394*D394*0.001</f>
        <v>117.36</v>
      </c>
    </row>
    <row r="395" spans="3:7" ht="15" thickBot="1" x14ac:dyDescent="0.35">
      <c r="C395" s="10">
        <v>3</v>
      </c>
      <c r="D395" s="11">
        <v>10</v>
      </c>
      <c r="E395" s="12">
        <v>592</v>
      </c>
      <c r="F395" s="32">
        <v>16</v>
      </c>
      <c r="G395" s="51">
        <f t="shared" si="24"/>
        <v>94.72</v>
      </c>
    </row>
    <row r="396" spans="3:7" x14ac:dyDescent="0.3">
      <c r="C396" s="200" t="s">
        <v>8</v>
      </c>
      <c r="D396" s="201"/>
      <c r="E396" s="201"/>
      <c r="F396" s="202"/>
      <c r="G396" s="59">
        <f>SUM(G393:G395)</f>
        <v>251.5</v>
      </c>
    </row>
    <row r="397" spans="3:7" x14ac:dyDescent="0.3">
      <c r="C397" s="173" t="s">
        <v>9</v>
      </c>
      <c r="D397" s="174"/>
      <c r="E397" s="174"/>
      <c r="F397" s="203"/>
      <c r="G397" s="55">
        <v>0.61699999999999999</v>
      </c>
    </row>
    <row r="398" spans="3:7" x14ac:dyDescent="0.3">
      <c r="C398" s="229" t="s">
        <v>10</v>
      </c>
      <c r="D398" s="238"/>
      <c r="E398" s="238"/>
      <c r="F398" s="231"/>
      <c r="G398" s="56">
        <f>G397*G396</f>
        <v>155.1755</v>
      </c>
    </row>
    <row r="399" spans="3:7" x14ac:dyDescent="0.3">
      <c r="C399" s="173" t="s">
        <v>11</v>
      </c>
      <c r="D399" s="174"/>
      <c r="E399" s="174"/>
      <c r="F399" s="203"/>
      <c r="G399" s="56">
        <f>G398+H411+I411</f>
        <v>155.1755</v>
      </c>
    </row>
    <row r="400" spans="3:7" ht="15" thickBot="1" x14ac:dyDescent="0.35">
      <c r="C400" s="266" t="s">
        <v>12</v>
      </c>
      <c r="D400" s="267"/>
      <c r="E400" s="267"/>
      <c r="F400" s="268"/>
      <c r="G400" s="57">
        <f>G399+I412</f>
        <v>155.1755</v>
      </c>
    </row>
    <row r="402" spans="3:7" ht="15" thickBot="1" x14ac:dyDescent="0.35"/>
    <row r="403" spans="3:7" ht="15" thickBot="1" x14ac:dyDescent="0.35">
      <c r="C403" s="220" t="s">
        <v>42</v>
      </c>
      <c r="D403" s="221"/>
      <c r="E403" s="221"/>
      <c r="F403" s="221"/>
      <c r="G403" s="222"/>
    </row>
    <row r="404" spans="3:7" ht="43.8" thickBot="1" x14ac:dyDescent="0.35">
      <c r="C404" s="189" t="s">
        <v>0</v>
      </c>
      <c r="D404" s="191" t="s">
        <v>1</v>
      </c>
      <c r="E404" s="193" t="s">
        <v>2</v>
      </c>
      <c r="F404" s="195" t="s">
        <v>3</v>
      </c>
      <c r="G404" s="49" t="s">
        <v>4</v>
      </c>
    </row>
    <row r="405" spans="3:7" ht="15" thickBot="1" x14ac:dyDescent="0.35">
      <c r="C405" s="190"/>
      <c r="D405" s="192"/>
      <c r="E405" s="194"/>
      <c r="F405" s="196"/>
      <c r="G405" s="1" t="s">
        <v>5</v>
      </c>
    </row>
    <row r="406" spans="3:7" ht="15" thickBot="1" x14ac:dyDescent="0.35">
      <c r="C406" s="190"/>
      <c r="D406" s="192"/>
      <c r="E406" s="194"/>
      <c r="F406" s="196"/>
      <c r="G406" s="2" t="s">
        <v>6</v>
      </c>
    </row>
    <row r="407" spans="3:7" x14ac:dyDescent="0.3">
      <c r="C407" s="4">
        <v>1</v>
      </c>
      <c r="D407" s="5">
        <v>10</v>
      </c>
      <c r="E407" s="6">
        <v>219</v>
      </c>
      <c r="F407" s="31">
        <v>33</v>
      </c>
      <c r="G407" s="50">
        <f>F407*E407*D407*0.001</f>
        <v>72.27</v>
      </c>
    </row>
    <row r="408" spans="3:7" x14ac:dyDescent="0.3">
      <c r="C408" s="10">
        <v>2</v>
      </c>
      <c r="D408" s="11">
        <v>10</v>
      </c>
      <c r="E408" s="12">
        <v>326</v>
      </c>
      <c r="F408" s="32">
        <v>66</v>
      </c>
      <c r="G408" s="51">
        <f t="shared" ref="G408:G411" si="25">F408*E408*D408*0.001</f>
        <v>215.16</v>
      </c>
    </row>
    <row r="409" spans="3:7" x14ac:dyDescent="0.3">
      <c r="C409" s="10">
        <v>3</v>
      </c>
      <c r="D409" s="11">
        <v>10</v>
      </c>
      <c r="E409" s="12">
        <v>588</v>
      </c>
      <c r="F409" s="32">
        <v>32</v>
      </c>
      <c r="G409" s="51">
        <f t="shared" si="25"/>
        <v>188.16</v>
      </c>
    </row>
    <row r="410" spans="3:7" x14ac:dyDescent="0.3">
      <c r="C410" s="10">
        <v>4</v>
      </c>
      <c r="D410" s="11">
        <v>10</v>
      </c>
      <c r="E410" s="12">
        <v>117</v>
      </c>
      <c r="F410" s="32">
        <v>16</v>
      </c>
      <c r="G410" s="51">
        <f t="shared" si="25"/>
        <v>18.72</v>
      </c>
    </row>
    <row r="411" spans="3:7" ht="15" thickBot="1" x14ac:dyDescent="0.35">
      <c r="C411" s="25">
        <v>5</v>
      </c>
      <c r="D411" s="26">
        <v>10</v>
      </c>
      <c r="E411" s="27">
        <v>117</v>
      </c>
      <c r="F411" s="33">
        <v>16</v>
      </c>
      <c r="G411" s="58">
        <f t="shared" si="25"/>
        <v>18.72</v>
      </c>
    </row>
    <row r="412" spans="3:7" x14ac:dyDescent="0.3">
      <c r="C412" s="200" t="s">
        <v>8</v>
      </c>
      <c r="D412" s="201"/>
      <c r="E412" s="201"/>
      <c r="F412" s="202"/>
      <c r="G412" s="59">
        <f>SUM(G407:G411)</f>
        <v>513.03000000000009</v>
      </c>
    </row>
    <row r="413" spans="3:7" x14ac:dyDescent="0.3">
      <c r="C413" s="173" t="s">
        <v>9</v>
      </c>
      <c r="D413" s="174"/>
      <c r="E413" s="174"/>
      <c r="F413" s="203"/>
      <c r="G413" s="55">
        <v>0.61699999999999999</v>
      </c>
    </row>
    <row r="414" spans="3:7" x14ac:dyDescent="0.3">
      <c r="C414" s="229" t="s">
        <v>10</v>
      </c>
      <c r="D414" s="238"/>
      <c r="E414" s="238"/>
      <c r="F414" s="231"/>
      <c r="G414" s="56">
        <f>G413*G412</f>
        <v>316.53951000000006</v>
      </c>
    </row>
    <row r="415" spans="3:7" x14ac:dyDescent="0.3">
      <c r="C415" s="173" t="s">
        <v>11</v>
      </c>
      <c r="D415" s="174"/>
      <c r="E415" s="174"/>
      <c r="F415" s="203"/>
      <c r="G415" s="56">
        <f>G414+H425+I425</f>
        <v>316.53951000000006</v>
      </c>
    </row>
    <row r="416" spans="3:7" ht="15" thickBot="1" x14ac:dyDescent="0.35">
      <c r="C416" s="266" t="s">
        <v>12</v>
      </c>
      <c r="D416" s="267"/>
      <c r="E416" s="267"/>
      <c r="F416" s="268"/>
      <c r="G416" s="57">
        <f>G415+I426</f>
        <v>316.53951000000006</v>
      </c>
    </row>
    <row r="418" spans="3:7" ht="15" thickBot="1" x14ac:dyDescent="0.35"/>
    <row r="419" spans="3:7" ht="15" thickBot="1" x14ac:dyDescent="0.35">
      <c r="C419" s="220" t="s">
        <v>43</v>
      </c>
      <c r="D419" s="221"/>
      <c r="E419" s="221"/>
      <c r="F419" s="221"/>
      <c r="G419" s="222"/>
    </row>
    <row r="420" spans="3:7" ht="43.8" thickBot="1" x14ac:dyDescent="0.35">
      <c r="C420" s="189" t="s">
        <v>0</v>
      </c>
      <c r="D420" s="191" t="s">
        <v>1</v>
      </c>
      <c r="E420" s="193" t="s">
        <v>2</v>
      </c>
      <c r="F420" s="195" t="s">
        <v>3</v>
      </c>
      <c r="G420" s="49" t="s">
        <v>4</v>
      </c>
    </row>
    <row r="421" spans="3:7" ht="15" thickBot="1" x14ac:dyDescent="0.35">
      <c r="C421" s="190"/>
      <c r="D421" s="192"/>
      <c r="E421" s="194"/>
      <c r="F421" s="196"/>
      <c r="G421" s="1" t="s">
        <v>5</v>
      </c>
    </row>
    <row r="422" spans="3:7" ht="15" thickBot="1" x14ac:dyDescent="0.35">
      <c r="C422" s="190"/>
      <c r="D422" s="192"/>
      <c r="E422" s="194"/>
      <c r="F422" s="196"/>
      <c r="G422" s="2" t="s">
        <v>6</v>
      </c>
    </row>
    <row r="423" spans="3:7" x14ac:dyDescent="0.3">
      <c r="C423" s="4">
        <v>1</v>
      </c>
      <c r="D423" s="5">
        <v>10</v>
      </c>
      <c r="E423" s="6">
        <v>219</v>
      </c>
      <c r="F423" s="31">
        <v>45</v>
      </c>
      <c r="G423" s="50">
        <f>F423*E423*D423*0.001</f>
        <v>98.55</v>
      </c>
    </row>
    <row r="424" spans="3:7" x14ac:dyDescent="0.3">
      <c r="C424" s="10">
        <v>2</v>
      </c>
      <c r="D424" s="11">
        <v>10</v>
      </c>
      <c r="E424" s="12">
        <v>326</v>
      </c>
      <c r="F424" s="32">
        <v>90</v>
      </c>
      <c r="G424" s="51">
        <f t="shared" ref="G424:G427" si="26">F424*E424*D424*0.001</f>
        <v>293.40000000000003</v>
      </c>
    </row>
    <row r="425" spans="3:7" x14ac:dyDescent="0.3">
      <c r="C425" s="10">
        <v>3</v>
      </c>
      <c r="D425" s="11">
        <v>10</v>
      </c>
      <c r="E425" s="12">
        <v>804</v>
      </c>
      <c r="F425" s="32">
        <v>32</v>
      </c>
      <c r="G425" s="51">
        <f t="shared" si="26"/>
        <v>257.28000000000003</v>
      </c>
    </row>
    <row r="426" spans="3:7" x14ac:dyDescent="0.3">
      <c r="C426" s="10">
        <v>4</v>
      </c>
      <c r="D426" s="11">
        <v>10</v>
      </c>
      <c r="E426" s="12">
        <v>117</v>
      </c>
      <c r="F426" s="32">
        <v>16</v>
      </c>
      <c r="G426" s="51">
        <f t="shared" si="26"/>
        <v>18.72</v>
      </c>
    </row>
    <row r="427" spans="3:7" ht="15" thickBot="1" x14ac:dyDescent="0.35">
      <c r="C427" s="25">
        <v>5</v>
      </c>
      <c r="D427" s="26">
        <v>10</v>
      </c>
      <c r="E427" s="27">
        <v>117</v>
      </c>
      <c r="F427" s="33">
        <v>16</v>
      </c>
      <c r="G427" s="58">
        <f t="shared" si="26"/>
        <v>18.72</v>
      </c>
    </row>
    <row r="428" spans="3:7" x14ac:dyDescent="0.3">
      <c r="C428" s="200" t="s">
        <v>8</v>
      </c>
      <c r="D428" s="201"/>
      <c r="E428" s="201"/>
      <c r="F428" s="202"/>
      <c r="G428" s="59">
        <f>SUM(G423:G427)</f>
        <v>686.67000000000007</v>
      </c>
    </row>
    <row r="429" spans="3:7" x14ac:dyDescent="0.3">
      <c r="C429" s="173" t="s">
        <v>9</v>
      </c>
      <c r="D429" s="174"/>
      <c r="E429" s="174"/>
      <c r="F429" s="203"/>
      <c r="G429" s="55">
        <v>0.61699999999999999</v>
      </c>
    </row>
    <row r="430" spans="3:7" x14ac:dyDescent="0.3">
      <c r="C430" s="229" t="s">
        <v>10</v>
      </c>
      <c r="D430" s="238"/>
      <c r="E430" s="238"/>
      <c r="F430" s="231"/>
      <c r="G430" s="56">
        <f>G429*G428</f>
        <v>423.67539000000005</v>
      </c>
    </row>
    <row r="431" spans="3:7" x14ac:dyDescent="0.3">
      <c r="C431" s="173" t="s">
        <v>11</v>
      </c>
      <c r="D431" s="174"/>
      <c r="E431" s="174"/>
      <c r="F431" s="203"/>
      <c r="G431" s="56">
        <f>G430</f>
        <v>423.67539000000005</v>
      </c>
    </row>
    <row r="432" spans="3:7" ht="15" thickBot="1" x14ac:dyDescent="0.35">
      <c r="C432" s="266" t="s">
        <v>12</v>
      </c>
      <c r="D432" s="267"/>
      <c r="E432" s="267"/>
      <c r="F432" s="268"/>
      <c r="G432" s="57">
        <f>G431</f>
        <v>423.67539000000005</v>
      </c>
    </row>
  </sheetData>
  <mergeCells count="231">
    <mergeCell ref="C429:F429"/>
    <mergeCell ref="C430:F430"/>
    <mergeCell ref="C431:F431"/>
    <mergeCell ref="C432:F432"/>
    <mergeCell ref="C419:G419"/>
    <mergeCell ref="C420:C422"/>
    <mergeCell ref="D420:D422"/>
    <mergeCell ref="E420:E422"/>
    <mergeCell ref="F420:F422"/>
    <mergeCell ref="C428:F428"/>
    <mergeCell ref="C412:F412"/>
    <mergeCell ref="C413:F413"/>
    <mergeCell ref="C414:F414"/>
    <mergeCell ref="C415:F415"/>
    <mergeCell ref="C416:F416"/>
    <mergeCell ref="C398:F398"/>
    <mergeCell ref="C399:F399"/>
    <mergeCell ref="C400:F400"/>
    <mergeCell ref="C403:G403"/>
    <mergeCell ref="C404:C406"/>
    <mergeCell ref="D404:D406"/>
    <mergeCell ref="E404:E406"/>
    <mergeCell ref="F404:F406"/>
    <mergeCell ref="C390:C392"/>
    <mergeCell ref="D390:D392"/>
    <mergeCell ref="E390:E392"/>
    <mergeCell ref="F390:F392"/>
    <mergeCell ref="C396:F396"/>
    <mergeCell ref="C397:F397"/>
    <mergeCell ref="C382:F382"/>
    <mergeCell ref="C383:F383"/>
    <mergeCell ref="C384:F384"/>
    <mergeCell ref="C385:F385"/>
    <mergeCell ref="C386:F386"/>
    <mergeCell ref="C389:G389"/>
    <mergeCell ref="C346:F346"/>
    <mergeCell ref="C347:F347"/>
    <mergeCell ref="C348:F348"/>
    <mergeCell ref="C372:G372"/>
    <mergeCell ref="C373:C375"/>
    <mergeCell ref="D373:D375"/>
    <mergeCell ref="E373:E375"/>
    <mergeCell ref="F373:F375"/>
    <mergeCell ref="C381:F381"/>
    <mergeCell ref="C368:F368"/>
    <mergeCell ref="C352:G352"/>
    <mergeCell ref="C353:C355"/>
    <mergeCell ref="D353:D355"/>
    <mergeCell ref="E353:E355"/>
    <mergeCell ref="F353:F355"/>
    <mergeCell ref="C364:F364"/>
    <mergeCell ref="C365:F365"/>
    <mergeCell ref="C366:F366"/>
    <mergeCell ref="C367:F367"/>
    <mergeCell ref="C323:C325"/>
    <mergeCell ref="D323:D325"/>
    <mergeCell ref="E323:E325"/>
    <mergeCell ref="F323:F325"/>
    <mergeCell ref="C344:F344"/>
    <mergeCell ref="C345:F345"/>
    <mergeCell ref="C316:F316"/>
    <mergeCell ref="C317:F317"/>
    <mergeCell ref="C318:F318"/>
    <mergeCell ref="C319:F319"/>
    <mergeCell ref="C322:G322"/>
    <mergeCell ref="C303:C305"/>
    <mergeCell ref="D303:D305"/>
    <mergeCell ref="E303:E305"/>
    <mergeCell ref="F303:F305"/>
    <mergeCell ref="C315:F315"/>
    <mergeCell ref="C295:F295"/>
    <mergeCell ref="C296:F296"/>
    <mergeCell ref="C297:F297"/>
    <mergeCell ref="C298:F298"/>
    <mergeCell ref="C299:F299"/>
    <mergeCell ref="C280:F280"/>
    <mergeCell ref="C281:F281"/>
    <mergeCell ref="C282:F282"/>
    <mergeCell ref="C285:G285"/>
    <mergeCell ref="C286:C288"/>
    <mergeCell ref="D286:D288"/>
    <mergeCell ref="E286:E288"/>
    <mergeCell ref="F286:F288"/>
    <mergeCell ref="C302:G302"/>
    <mergeCell ref="C272:C274"/>
    <mergeCell ref="D272:D274"/>
    <mergeCell ref="E272:E274"/>
    <mergeCell ref="F272:F274"/>
    <mergeCell ref="C278:F278"/>
    <mergeCell ref="C279:F279"/>
    <mergeCell ref="C265:F265"/>
    <mergeCell ref="C266:F266"/>
    <mergeCell ref="C267:F267"/>
    <mergeCell ref="C268:F268"/>
    <mergeCell ref="C271:G271"/>
    <mergeCell ref="C255:C257"/>
    <mergeCell ref="D255:D257"/>
    <mergeCell ref="E255:E257"/>
    <mergeCell ref="F255:F257"/>
    <mergeCell ref="C264:F264"/>
    <mergeCell ref="C247:F247"/>
    <mergeCell ref="C248:F248"/>
    <mergeCell ref="C249:F249"/>
    <mergeCell ref="C250:F250"/>
    <mergeCell ref="C251:F251"/>
    <mergeCell ref="C226:F226"/>
    <mergeCell ref="C227:F227"/>
    <mergeCell ref="C228:F228"/>
    <mergeCell ref="C231:G231"/>
    <mergeCell ref="C232:C234"/>
    <mergeCell ref="D232:D234"/>
    <mergeCell ref="E232:E234"/>
    <mergeCell ref="F232:F234"/>
    <mergeCell ref="C254:G254"/>
    <mergeCell ref="C208:C210"/>
    <mergeCell ref="D208:D210"/>
    <mergeCell ref="E208:E210"/>
    <mergeCell ref="F208:F210"/>
    <mergeCell ref="C224:F224"/>
    <mergeCell ref="C225:F225"/>
    <mergeCell ref="C201:F201"/>
    <mergeCell ref="C202:F202"/>
    <mergeCell ref="C203:F203"/>
    <mergeCell ref="C204:F204"/>
    <mergeCell ref="C207:G207"/>
    <mergeCell ref="C189:C191"/>
    <mergeCell ref="D189:D191"/>
    <mergeCell ref="E189:E191"/>
    <mergeCell ref="F189:F191"/>
    <mergeCell ref="C200:F200"/>
    <mergeCell ref="C181:F181"/>
    <mergeCell ref="C182:F182"/>
    <mergeCell ref="C183:F183"/>
    <mergeCell ref="C184:F184"/>
    <mergeCell ref="C185:F185"/>
    <mergeCell ref="C169:F169"/>
    <mergeCell ref="C170:F170"/>
    <mergeCell ref="C171:F171"/>
    <mergeCell ref="C174:G174"/>
    <mergeCell ref="C175:C177"/>
    <mergeCell ref="D175:D177"/>
    <mergeCell ref="E175:E177"/>
    <mergeCell ref="F175:F177"/>
    <mergeCell ref="C188:G188"/>
    <mergeCell ref="C158:C160"/>
    <mergeCell ref="D158:D160"/>
    <mergeCell ref="E158:E160"/>
    <mergeCell ref="F158:F160"/>
    <mergeCell ref="C167:F167"/>
    <mergeCell ref="C168:F168"/>
    <mergeCell ref="C151:F151"/>
    <mergeCell ref="C152:F152"/>
    <mergeCell ref="C153:F153"/>
    <mergeCell ref="C154:F154"/>
    <mergeCell ref="C157:G157"/>
    <mergeCell ref="C150:F150"/>
    <mergeCell ref="C101:F101"/>
    <mergeCell ref="C102:F102"/>
    <mergeCell ref="C103:F103"/>
    <mergeCell ref="C104:F104"/>
    <mergeCell ref="C105:F105"/>
    <mergeCell ref="C109:G109"/>
    <mergeCell ref="C110:C112"/>
    <mergeCell ref="D110:D112"/>
    <mergeCell ref="E110:E112"/>
    <mergeCell ref="F110:F112"/>
    <mergeCell ref="C124:F124"/>
    <mergeCell ref="C125:F125"/>
    <mergeCell ref="C126:F126"/>
    <mergeCell ref="C127:F127"/>
    <mergeCell ref="C128:F128"/>
    <mergeCell ref="C89:F89"/>
    <mergeCell ref="C92:G92"/>
    <mergeCell ref="C93:C95"/>
    <mergeCell ref="D93:D95"/>
    <mergeCell ref="E93:E95"/>
    <mergeCell ref="F93:F95"/>
    <mergeCell ref="C134:G134"/>
    <mergeCell ref="C135:C137"/>
    <mergeCell ref="D135:D137"/>
    <mergeCell ref="E135:E137"/>
    <mergeCell ref="F135:F137"/>
    <mergeCell ref="C85:F85"/>
    <mergeCell ref="C86:F86"/>
    <mergeCell ref="C72:F72"/>
    <mergeCell ref="C73:F73"/>
    <mergeCell ref="C74:F74"/>
    <mergeCell ref="C75:F75"/>
    <mergeCell ref="C78:G78"/>
    <mergeCell ref="C87:F87"/>
    <mergeCell ref="C88:F88"/>
    <mergeCell ref="C71:F71"/>
    <mergeCell ref="C55:F55"/>
    <mergeCell ref="C56:F56"/>
    <mergeCell ref="C57:F57"/>
    <mergeCell ref="C58:F58"/>
    <mergeCell ref="C59:F59"/>
    <mergeCell ref="C79:C81"/>
    <mergeCell ref="D79:D81"/>
    <mergeCell ref="E79:E81"/>
    <mergeCell ref="F79:F81"/>
    <mergeCell ref="C45:F45"/>
    <mergeCell ref="C48:G48"/>
    <mergeCell ref="C49:C51"/>
    <mergeCell ref="D49:D51"/>
    <mergeCell ref="E49:E51"/>
    <mergeCell ref="F49:F51"/>
    <mergeCell ref="C62:G62"/>
    <mergeCell ref="C63:C65"/>
    <mergeCell ref="D63:D65"/>
    <mergeCell ref="E63:E65"/>
    <mergeCell ref="F63:F65"/>
    <mergeCell ref="C41:F41"/>
    <mergeCell ref="C42:F42"/>
    <mergeCell ref="C24:F24"/>
    <mergeCell ref="C25:F25"/>
    <mergeCell ref="C26:F26"/>
    <mergeCell ref="C27:F27"/>
    <mergeCell ref="C30:G30"/>
    <mergeCell ref="C43:F43"/>
    <mergeCell ref="C44:F44"/>
    <mergeCell ref="C4:G4"/>
    <mergeCell ref="C5:C7"/>
    <mergeCell ref="D5:D7"/>
    <mergeCell ref="E5:E7"/>
    <mergeCell ref="F5:F7"/>
    <mergeCell ref="C23:F23"/>
    <mergeCell ref="C31:C33"/>
    <mergeCell ref="D31:D33"/>
    <mergeCell ref="E31:E33"/>
    <mergeCell ref="F31:F3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154"/>
  <sheetViews>
    <sheetView topLeftCell="A157" workbookViewId="0">
      <selection activeCell="C140" sqref="C140:H154"/>
    </sheetView>
  </sheetViews>
  <sheetFormatPr defaultRowHeight="14.4" x14ac:dyDescent="0.3"/>
  <sheetData>
    <row r="4" spans="3:8" ht="15" thickBot="1" x14ac:dyDescent="0.35"/>
    <row r="5" spans="3:8" ht="15" thickBot="1" x14ac:dyDescent="0.35">
      <c r="C5" s="220" t="s">
        <v>76</v>
      </c>
      <c r="D5" s="221"/>
      <c r="E5" s="221"/>
      <c r="F5" s="221"/>
      <c r="G5" s="221"/>
      <c r="H5" s="222"/>
    </row>
    <row r="6" spans="3:8" ht="15" thickBot="1" x14ac:dyDescent="0.35">
      <c r="C6" s="269" t="s">
        <v>0</v>
      </c>
      <c r="D6" s="195" t="s">
        <v>1</v>
      </c>
      <c r="E6" s="193" t="s">
        <v>2</v>
      </c>
      <c r="F6" s="195" t="s">
        <v>3</v>
      </c>
      <c r="G6" s="197" t="s">
        <v>4</v>
      </c>
      <c r="H6" s="199"/>
    </row>
    <row r="7" spans="3:8" ht="15" thickBot="1" x14ac:dyDescent="0.35">
      <c r="C7" s="270"/>
      <c r="D7" s="196"/>
      <c r="E7" s="208"/>
      <c r="F7" s="196"/>
      <c r="G7" s="73" t="s">
        <v>74</v>
      </c>
      <c r="H7" s="1" t="s">
        <v>5</v>
      </c>
    </row>
    <row r="8" spans="3:8" ht="15" thickBot="1" x14ac:dyDescent="0.35">
      <c r="C8" s="270"/>
      <c r="D8" s="250"/>
      <c r="E8" s="208"/>
      <c r="F8" s="250"/>
      <c r="G8" s="97" t="s">
        <v>16</v>
      </c>
      <c r="H8" s="1" t="s">
        <v>65</v>
      </c>
    </row>
    <row r="9" spans="3:8" ht="15" thickBot="1" x14ac:dyDescent="0.35">
      <c r="C9" s="269" t="s">
        <v>75</v>
      </c>
      <c r="D9" s="193"/>
      <c r="E9" s="193"/>
      <c r="F9" s="193"/>
      <c r="G9" s="193"/>
      <c r="H9" s="235"/>
    </row>
    <row r="10" spans="3:8" x14ac:dyDescent="0.3">
      <c r="C10" s="4">
        <v>1</v>
      </c>
      <c r="D10" s="70">
        <v>25</v>
      </c>
      <c r="E10" s="6">
        <v>165</v>
      </c>
      <c r="F10" s="31">
        <v>16</v>
      </c>
      <c r="G10" s="8"/>
      <c r="H10" s="9">
        <f>E10*0.01*F10</f>
        <v>26.400000000000002</v>
      </c>
    </row>
    <row r="11" spans="3:8" x14ac:dyDescent="0.3">
      <c r="C11" s="92">
        <v>2</v>
      </c>
      <c r="D11" s="98">
        <v>25</v>
      </c>
      <c r="E11" s="94">
        <v>333</v>
      </c>
      <c r="F11" s="99">
        <v>16</v>
      </c>
      <c r="G11" s="14"/>
      <c r="H11" s="15">
        <f>E11*0.01*F11</f>
        <v>53.28</v>
      </c>
    </row>
    <row r="12" spans="3:8" ht="15" thickBot="1" x14ac:dyDescent="0.35">
      <c r="C12" s="16">
        <v>3</v>
      </c>
      <c r="D12" s="100">
        <v>6</v>
      </c>
      <c r="E12" s="18">
        <v>130</v>
      </c>
      <c r="F12" s="52">
        <v>42</v>
      </c>
      <c r="G12" s="20">
        <f>E12*F12*0.01</f>
        <v>54.6</v>
      </c>
      <c r="H12" s="101"/>
    </row>
    <row r="13" spans="3:8" x14ac:dyDescent="0.3">
      <c r="C13" s="226" t="s">
        <v>8</v>
      </c>
      <c r="D13" s="227"/>
      <c r="E13" s="227"/>
      <c r="F13" s="227"/>
      <c r="G13" s="38">
        <f>SUM(G10:G12)</f>
        <v>54.6</v>
      </c>
      <c r="H13" s="42">
        <f>SUM(H10:H12)</f>
        <v>79.680000000000007</v>
      </c>
    </row>
    <row r="14" spans="3:8" x14ac:dyDescent="0.3">
      <c r="C14" s="173" t="s">
        <v>9</v>
      </c>
      <c r="D14" s="174"/>
      <c r="E14" s="174"/>
      <c r="F14" s="174"/>
      <c r="G14" s="11">
        <v>0.22</v>
      </c>
      <c r="H14" s="13">
        <v>3.85</v>
      </c>
    </row>
    <row r="15" spans="3:8" x14ac:dyDescent="0.3">
      <c r="C15" s="229" t="s">
        <v>10</v>
      </c>
      <c r="D15" s="230"/>
      <c r="E15" s="230"/>
      <c r="F15" s="230"/>
      <c r="G15" s="78">
        <f>G14*G13</f>
        <v>12.012</v>
      </c>
      <c r="H15" s="79">
        <f>H14*H13</f>
        <v>306.76800000000003</v>
      </c>
    </row>
    <row r="16" spans="3:8" x14ac:dyDescent="0.3">
      <c r="C16" s="173" t="s">
        <v>11</v>
      </c>
      <c r="D16" s="174"/>
      <c r="E16" s="174"/>
      <c r="F16" s="174"/>
      <c r="G16" s="78">
        <f>G15</f>
        <v>12.012</v>
      </c>
      <c r="H16" s="79">
        <f>H15</f>
        <v>306.76800000000003</v>
      </c>
    </row>
    <row r="17" spans="3:8" ht="15" thickBot="1" x14ac:dyDescent="0.35">
      <c r="C17" s="266" t="s">
        <v>12</v>
      </c>
      <c r="D17" s="267"/>
      <c r="E17" s="267"/>
      <c r="F17" s="267"/>
      <c r="G17" s="244">
        <f>G16+H16</f>
        <v>318.78000000000003</v>
      </c>
      <c r="H17" s="245"/>
    </row>
    <row r="18" spans="3:8" ht="15" thickBot="1" x14ac:dyDescent="0.35">
      <c r="C18" s="266" t="s">
        <v>77</v>
      </c>
      <c r="D18" s="267"/>
      <c r="E18" s="267"/>
      <c r="F18" s="267"/>
      <c r="G18" s="183">
        <f>28*G17</f>
        <v>8925.84</v>
      </c>
      <c r="H18" s="185"/>
    </row>
    <row r="21" spans="3:8" ht="15" thickBot="1" x14ac:dyDescent="0.35"/>
    <row r="22" spans="3:8" ht="15" thickBot="1" x14ac:dyDescent="0.35">
      <c r="C22" s="220" t="s">
        <v>78</v>
      </c>
      <c r="D22" s="221"/>
      <c r="E22" s="221"/>
      <c r="F22" s="221"/>
      <c r="G22" s="221"/>
      <c r="H22" s="222"/>
    </row>
    <row r="23" spans="3:8" ht="15" thickBot="1" x14ac:dyDescent="0.35">
      <c r="C23" s="269" t="s">
        <v>0</v>
      </c>
      <c r="D23" s="195" t="s">
        <v>1</v>
      </c>
      <c r="E23" s="193" t="s">
        <v>2</v>
      </c>
      <c r="F23" s="195" t="s">
        <v>3</v>
      </c>
      <c r="G23" s="197" t="s">
        <v>4</v>
      </c>
      <c r="H23" s="199"/>
    </row>
    <row r="24" spans="3:8" ht="15" thickBot="1" x14ac:dyDescent="0.35">
      <c r="C24" s="270"/>
      <c r="D24" s="196"/>
      <c r="E24" s="208"/>
      <c r="F24" s="196"/>
      <c r="G24" s="73" t="s">
        <v>74</v>
      </c>
      <c r="H24" s="1" t="s">
        <v>5</v>
      </c>
    </row>
    <row r="25" spans="3:8" ht="15" thickBot="1" x14ac:dyDescent="0.35">
      <c r="C25" s="270"/>
      <c r="D25" s="250"/>
      <c r="E25" s="208"/>
      <c r="F25" s="250"/>
      <c r="G25" s="97" t="s">
        <v>16</v>
      </c>
      <c r="H25" s="1" t="s">
        <v>53</v>
      </c>
    </row>
    <row r="26" spans="3:8" ht="15" thickBot="1" x14ac:dyDescent="0.35">
      <c r="C26" s="269" t="s">
        <v>75</v>
      </c>
      <c r="D26" s="193"/>
      <c r="E26" s="193"/>
      <c r="F26" s="193"/>
      <c r="G26" s="193"/>
      <c r="H26" s="235"/>
    </row>
    <row r="27" spans="3:8" x14ac:dyDescent="0.3">
      <c r="C27" s="4">
        <v>1</v>
      </c>
      <c r="D27" s="70">
        <v>16</v>
      </c>
      <c r="E27" s="6">
        <v>165</v>
      </c>
      <c r="F27" s="31">
        <v>12</v>
      </c>
      <c r="G27" s="8"/>
      <c r="H27" s="9">
        <f>E27*0.01*F27</f>
        <v>19.8</v>
      </c>
    </row>
    <row r="28" spans="3:8" x14ac:dyDescent="0.3">
      <c r="C28" s="92">
        <v>2</v>
      </c>
      <c r="D28" s="98">
        <v>16</v>
      </c>
      <c r="E28" s="94">
        <v>333</v>
      </c>
      <c r="F28" s="99">
        <v>12</v>
      </c>
      <c r="G28" s="14"/>
      <c r="H28" s="15">
        <f>E28*0.01*F28</f>
        <v>39.96</v>
      </c>
    </row>
    <row r="29" spans="3:8" ht="15" thickBot="1" x14ac:dyDescent="0.35">
      <c r="C29" s="16">
        <v>3</v>
      </c>
      <c r="D29" s="100">
        <v>6</v>
      </c>
      <c r="E29" s="18">
        <v>130</v>
      </c>
      <c r="F29" s="52">
        <v>42</v>
      </c>
      <c r="G29" s="20">
        <f>E29*F29*0.01</f>
        <v>54.6</v>
      </c>
      <c r="H29" s="101"/>
    </row>
    <row r="30" spans="3:8" x14ac:dyDescent="0.3">
      <c r="C30" s="226" t="s">
        <v>8</v>
      </c>
      <c r="D30" s="227"/>
      <c r="E30" s="227"/>
      <c r="F30" s="227"/>
      <c r="G30" s="38">
        <f>SUM(G27:G29)</f>
        <v>54.6</v>
      </c>
      <c r="H30" s="42">
        <f>SUM(H27:H29)</f>
        <v>59.760000000000005</v>
      </c>
    </row>
    <row r="31" spans="3:8" x14ac:dyDescent="0.3">
      <c r="C31" s="173" t="s">
        <v>9</v>
      </c>
      <c r="D31" s="174"/>
      <c r="E31" s="174"/>
      <c r="F31" s="174"/>
      <c r="G31" s="11">
        <v>0.22</v>
      </c>
      <c r="H31" s="13">
        <v>1.59</v>
      </c>
    </row>
    <row r="32" spans="3:8" x14ac:dyDescent="0.3">
      <c r="C32" s="229" t="s">
        <v>10</v>
      </c>
      <c r="D32" s="230"/>
      <c r="E32" s="230"/>
      <c r="F32" s="230"/>
      <c r="G32" s="78">
        <f>G31*G30</f>
        <v>12.012</v>
      </c>
      <c r="H32" s="79">
        <f>H31*H30</f>
        <v>95.018400000000014</v>
      </c>
    </row>
    <row r="33" spans="3:8" x14ac:dyDescent="0.3">
      <c r="C33" s="173" t="s">
        <v>11</v>
      </c>
      <c r="D33" s="174"/>
      <c r="E33" s="174"/>
      <c r="F33" s="174"/>
      <c r="G33" s="78">
        <f>G32</f>
        <v>12.012</v>
      </c>
      <c r="H33" s="79">
        <f>H32</f>
        <v>95.018400000000014</v>
      </c>
    </row>
    <row r="34" spans="3:8" ht="15" thickBot="1" x14ac:dyDescent="0.35">
      <c r="C34" s="266" t="s">
        <v>12</v>
      </c>
      <c r="D34" s="267"/>
      <c r="E34" s="267"/>
      <c r="F34" s="267"/>
      <c r="G34" s="244">
        <f>G33+H33</f>
        <v>107.03040000000001</v>
      </c>
      <c r="H34" s="245"/>
    </row>
    <row r="35" spans="3:8" ht="15" thickBot="1" x14ac:dyDescent="0.35">
      <c r="C35" s="266" t="s">
        <v>81</v>
      </c>
      <c r="D35" s="267"/>
      <c r="E35" s="267"/>
      <c r="F35" s="267"/>
      <c r="G35" s="183">
        <f>33*G34</f>
        <v>3532.0032000000006</v>
      </c>
      <c r="H35" s="185"/>
    </row>
    <row r="38" spans="3:8" ht="15" thickBot="1" x14ac:dyDescent="0.35"/>
    <row r="39" spans="3:8" ht="15" thickBot="1" x14ac:dyDescent="0.35">
      <c r="C39" s="220" t="s">
        <v>79</v>
      </c>
      <c r="D39" s="221"/>
      <c r="E39" s="221"/>
      <c r="F39" s="221"/>
      <c r="G39" s="221"/>
      <c r="H39" s="222"/>
    </row>
    <row r="40" spans="3:8" ht="15" thickBot="1" x14ac:dyDescent="0.35">
      <c r="C40" s="269" t="s">
        <v>0</v>
      </c>
      <c r="D40" s="195" t="s">
        <v>1</v>
      </c>
      <c r="E40" s="193" t="s">
        <v>2</v>
      </c>
      <c r="F40" s="195" t="s">
        <v>3</v>
      </c>
      <c r="G40" s="197" t="s">
        <v>4</v>
      </c>
      <c r="H40" s="199"/>
    </row>
    <row r="41" spans="3:8" ht="15" thickBot="1" x14ac:dyDescent="0.35">
      <c r="C41" s="270"/>
      <c r="D41" s="196"/>
      <c r="E41" s="208"/>
      <c r="F41" s="196"/>
      <c r="G41" s="73" t="s">
        <v>74</v>
      </c>
      <c r="H41" s="1" t="s">
        <v>5</v>
      </c>
    </row>
    <row r="42" spans="3:8" ht="15" thickBot="1" x14ac:dyDescent="0.35">
      <c r="C42" s="270"/>
      <c r="D42" s="250"/>
      <c r="E42" s="208"/>
      <c r="F42" s="250"/>
      <c r="G42" s="97" t="s">
        <v>16</v>
      </c>
      <c r="H42" s="1" t="s">
        <v>53</v>
      </c>
    </row>
    <row r="43" spans="3:8" ht="15" thickBot="1" x14ac:dyDescent="0.35">
      <c r="C43" s="269" t="s">
        <v>75</v>
      </c>
      <c r="D43" s="193"/>
      <c r="E43" s="193"/>
      <c r="F43" s="193"/>
      <c r="G43" s="193"/>
      <c r="H43" s="235"/>
    </row>
    <row r="44" spans="3:8" x14ac:dyDescent="0.3">
      <c r="C44" s="4">
        <v>1</v>
      </c>
      <c r="D44" s="70">
        <v>16</v>
      </c>
      <c r="E44" s="6">
        <v>165</v>
      </c>
      <c r="F44" s="31">
        <v>12</v>
      </c>
      <c r="G44" s="8"/>
      <c r="H44" s="9">
        <f>E44*0.01*F44</f>
        <v>19.8</v>
      </c>
    </row>
    <row r="45" spans="3:8" x14ac:dyDescent="0.3">
      <c r="C45" s="92">
        <v>2</v>
      </c>
      <c r="D45" s="98">
        <v>16</v>
      </c>
      <c r="E45" s="94">
        <v>352</v>
      </c>
      <c r="F45" s="99">
        <v>12</v>
      </c>
      <c r="G45" s="102"/>
      <c r="H45" s="41">
        <f>F45*E45*0.01</f>
        <v>42.24</v>
      </c>
    </row>
    <row r="46" spans="3:8" x14ac:dyDescent="0.3">
      <c r="C46" s="92">
        <v>3</v>
      </c>
      <c r="D46" s="98">
        <v>16</v>
      </c>
      <c r="E46" s="94">
        <v>338</v>
      </c>
      <c r="F46" s="99">
        <v>12</v>
      </c>
      <c r="G46" s="14"/>
      <c r="H46" s="15">
        <f>E46*0.01*F46</f>
        <v>40.56</v>
      </c>
    </row>
    <row r="47" spans="3:8" ht="15" thickBot="1" x14ac:dyDescent="0.35">
      <c r="C47" s="16">
        <v>4</v>
      </c>
      <c r="D47" s="100">
        <v>6</v>
      </c>
      <c r="E47" s="18">
        <v>130</v>
      </c>
      <c r="F47" s="52">
        <v>78</v>
      </c>
      <c r="G47" s="20">
        <f>E47*F47*0.01</f>
        <v>101.4</v>
      </c>
      <c r="H47" s="101"/>
    </row>
    <row r="48" spans="3:8" x14ac:dyDescent="0.3">
      <c r="C48" s="226" t="s">
        <v>8</v>
      </c>
      <c r="D48" s="227"/>
      <c r="E48" s="227"/>
      <c r="F48" s="227"/>
      <c r="G48" s="38">
        <f>SUM(G44:G47)</f>
        <v>101.4</v>
      </c>
      <c r="H48" s="42">
        <f>SUM(H44:H47)</f>
        <v>102.60000000000001</v>
      </c>
    </row>
    <row r="49" spans="3:8" x14ac:dyDescent="0.3">
      <c r="C49" s="173" t="s">
        <v>9</v>
      </c>
      <c r="D49" s="174"/>
      <c r="E49" s="174"/>
      <c r="F49" s="174"/>
      <c r="G49" s="11">
        <v>0.22</v>
      </c>
      <c r="H49" s="13">
        <v>1.59</v>
      </c>
    </row>
    <row r="50" spans="3:8" x14ac:dyDescent="0.3">
      <c r="C50" s="229" t="s">
        <v>10</v>
      </c>
      <c r="D50" s="230"/>
      <c r="E50" s="230"/>
      <c r="F50" s="230"/>
      <c r="G50" s="78">
        <f>G49*G48</f>
        <v>22.308</v>
      </c>
      <c r="H50" s="79">
        <f>H49*H48</f>
        <v>163.13400000000001</v>
      </c>
    </row>
    <row r="51" spans="3:8" x14ac:dyDescent="0.3">
      <c r="C51" s="173" t="s">
        <v>11</v>
      </c>
      <c r="D51" s="174"/>
      <c r="E51" s="174"/>
      <c r="F51" s="174"/>
      <c r="G51" s="78">
        <f>G50</f>
        <v>22.308</v>
      </c>
      <c r="H51" s="79">
        <f>H50</f>
        <v>163.13400000000001</v>
      </c>
    </row>
    <row r="52" spans="3:8" ht="15" thickBot="1" x14ac:dyDescent="0.35">
      <c r="C52" s="266" t="s">
        <v>12</v>
      </c>
      <c r="D52" s="267"/>
      <c r="E52" s="267"/>
      <c r="F52" s="267"/>
      <c r="G52" s="244">
        <f>G51+H51</f>
        <v>185.44200000000001</v>
      </c>
      <c r="H52" s="245"/>
    </row>
    <row r="53" spans="3:8" ht="15" thickBot="1" x14ac:dyDescent="0.35">
      <c r="C53" s="266" t="s">
        <v>80</v>
      </c>
      <c r="D53" s="267"/>
      <c r="E53" s="267"/>
      <c r="F53" s="267"/>
      <c r="G53" s="183">
        <f>6*G52</f>
        <v>1112.652</v>
      </c>
      <c r="H53" s="185"/>
    </row>
    <row r="56" spans="3:8" ht="15" thickBot="1" x14ac:dyDescent="0.35"/>
    <row r="57" spans="3:8" ht="15" thickBot="1" x14ac:dyDescent="0.35">
      <c r="C57" s="220" t="s">
        <v>82</v>
      </c>
      <c r="D57" s="221"/>
      <c r="E57" s="221"/>
      <c r="F57" s="221"/>
      <c r="G57" s="221"/>
      <c r="H57" s="222"/>
    </row>
    <row r="58" spans="3:8" ht="15" thickBot="1" x14ac:dyDescent="0.35">
      <c r="C58" s="269" t="s">
        <v>0</v>
      </c>
      <c r="D58" s="195" t="s">
        <v>1</v>
      </c>
      <c r="E58" s="193" t="s">
        <v>2</v>
      </c>
      <c r="F58" s="195" t="s">
        <v>3</v>
      </c>
      <c r="G58" s="197" t="s">
        <v>4</v>
      </c>
      <c r="H58" s="199"/>
    </row>
    <row r="59" spans="3:8" ht="15" thickBot="1" x14ac:dyDescent="0.35">
      <c r="C59" s="270"/>
      <c r="D59" s="196"/>
      <c r="E59" s="208"/>
      <c r="F59" s="196"/>
      <c r="G59" s="73" t="s">
        <v>74</v>
      </c>
      <c r="H59" s="1" t="s">
        <v>5</v>
      </c>
    </row>
    <row r="60" spans="3:8" ht="15" thickBot="1" x14ac:dyDescent="0.35">
      <c r="C60" s="270"/>
      <c r="D60" s="250"/>
      <c r="E60" s="208"/>
      <c r="F60" s="250"/>
      <c r="G60" s="97" t="s">
        <v>16</v>
      </c>
      <c r="H60" s="1" t="s">
        <v>53</v>
      </c>
    </row>
    <row r="61" spans="3:8" ht="15" thickBot="1" x14ac:dyDescent="0.35">
      <c r="C61" s="269" t="s">
        <v>75</v>
      </c>
      <c r="D61" s="193"/>
      <c r="E61" s="193"/>
      <c r="F61" s="193"/>
      <c r="G61" s="193"/>
      <c r="H61" s="235"/>
    </row>
    <row r="62" spans="3:8" x14ac:dyDescent="0.3">
      <c r="C62" s="4">
        <v>1</v>
      </c>
      <c r="D62" s="70">
        <v>16</v>
      </c>
      <c r="E62" s="6">
        <v>165</v>
      </c>
      <c r="F62" s="31">
        <v>16</v>
      </c>
      <c r="G62" s="8"/>
      <c r="H62" s="9">
        <f>E62*0.01*F62</f>
        <v>26.400000000000002</v>
      </c>
    </row>
    <row r="63" spans="3:8" x14ac:dyDescent="0.3">
      <c r="C63" s="92">
        <v>2</v>
      </c>
      <c r="D63" s="98">
        <v>16</v>
      </c>
      <c r="E63" s="94">
        <v>333</v>
      </c>
      <c r="F63" s="99">
        <v>16</v>
      </c>
      <c r="G63" s="14"/>
      <c r="H63" s="15">
        <f>E63*0.01*F63</f>
        <v>53.28</v>
      </c>
    </row>
    <row r="64" spans="3:8" ht="15" thickBot="1" x14ac:dyDescent="0.35">
      <c r="C64" s="16">
        <v>3</v>
      </c>
      <c r="D64" s="100">
        <v>6</v>
      </c>
      <c r="E64" s="18">
        <v>154</v>
      </c>
      <c r="F64" s="52">
        <v>42</v>
      </c>
      <c r="G64" s="20">
        <f>E64*F64*0.01</f>
        <v>64.680000000000007</v>
      </c>
      <c r="H64" s="101"/>
    </row>
    <row r="65" spans="3:8" x14ac:dyDescent="0.3">
      <c r="C65" s="226" t="s">
        <v>8</v>
      </c>
      <c r="D65" s="227"/>
      <c r="E65" s="227"/>
      <c r="F65" s="227"/>
      <c r="G65" s="38">
        <f>SUM(G62:G64)</f>
        <v>64.680000000000007</v>
      </c>
      <c r="H65" s="42">
        <f>SUM(H62:H64)</f>
        <v>79.680000000000007</v>
      </c>
    </row>
    <row r="66" spans="3:8" x14ac:dyDescent="0.3">
      <c r="C66" s="173" t="s">
        <v>9</v>
      </c>
      <c r="D66" s="174"/>
      <c r="E66" s="174"/>
      <c r="F66" s="174"/>
      <c r="G66" s="11">
        <v>0.22</v>
      </c>
      <c r="H66" s="13">
        <v>1.59</v>
      </c>
    </row>
    <row r="67" spans="3:8" x14ac:dyDescent="0.3">
      <c r="C67" s="229" t="s">
        <v>10</v>
      </c>
      <c r="D67" s="230"/>
      <c r="E67" s="230"/>
      <c r="F67" s="230"/>
      <c r="G67" s="78">
        <f>G66*G65</f>
        <v>14.229600000000001</v>
      </c>
      <c r="H67" s="79">
        <f>H66*H65</f>
        <v>126.69120000000002</v>
      </c>
    </row>
    <row r="68" spans="3:8" x14ac:dyDescent="0.3">
      <c r="C68" s="173" t="s">
        <v>11</v>
      </c>
      <c r="D68" s="174"/>
      <c r="E68" s="174"/>
      <c r="F68" s="174"/>
      <c r="G68" s="78">
        <f>G67</f>
        <v>14.229600000000001</v>
      </c>
      <c r="H68" s="79">
        <f>H67</f>
        <v>126.69120000000002</v>
      </c>
    </row>
    <row r="69" spans="3:8" ht="15" thickBot="1" x14ac:dyDescent="0.35">
      <c r="C69" s="266" t="s">
        <v>12</v>
      </c>
      <c r="D69" s="267"/>
      <c r="E69" s="267"/>
      <c r="F69" s="267"/>
      <c r="G69" s="244">
        <f>G68+H68</f>
        <v>140.92080000000001</v>
      </c>
      <c r="H69" s="245"/>
    </row>
    <row r="70" spans="3:8" ht="15" thickBot="1" x14ac:dyDescent="0.35">
      <c r="C70" s="266" t="s">
        <v>83</v>
      </c>
      <c r="D70" s="267"/>
      <c r="E70" s="267"/>
      <c r="F70" s="267"/>
      <c r="G70" s="183">
        <f>3*G69</f>
        <v>422.76240000000007</v>
      </c>
      <c r="H70" s="185"/>
    </row>
    <row r="73" spans="3:8" ht="15" thickBot="1" x14ac:dyDescent="0.35"/>
    <row r="74" spans="3:8" ht="15" thickBot="1" x14ac:dyDescent="0.35">
      <c r="C74" s="220" t="s">
        <v>84</v>
      </c>
      <c r="D74" s="221"/>
      <c r="E74" s="221"/>
      <c r="F74" s="221"/>
      <c r="G74" s="221"/>
      <c r="H74" s="222"/>
    </row>
    <row r="75" spans="3:8" ht="15" thickBot="1" x14ac:dyDescent="0.35">
      <c r="C75" s="269" t="s">
        <v>0</v>
      </c>
      <c r="D75" s="195" t="s">
        <v>1</v>
      </c>
      <c r="E75" s="193" t="s">
        <v>2</v>
      </c>
      <c r="F75" s="195" t="s">
        <v>3</v>
      </c>
      <c r="G75" s="197" t="s">
        <v>4</v>
      </c>
      <c r="H75" s="199"/>
    </row>
    <row r="76" spans="3:8" ht="15" thickBot="1" x14ac:dyDescent="0.35">
      <c r="C76" s="270"/>
      <c r="D76" s="196"/>
      <c r="E76" s="208"/>
      <c r="F76" s="196"/>
      <c r="G76" s="73" t="s">
        <v>74</v>
      </c>
      <c r="H76" s="1" t="s">
        <v>5</v>
      </c>
    </row>
    <row r="77" spans="3:8" ht="15" thickBot="1" x14ac:dyDescent="0.35">
      <c r="C77" s="270"/>
      <c r="D77" s="250"/>
      <c r="E77" s="208"/>
      <c r="F77" s="250"/>
      <c r="G77" s="97" t="s">
        <v>16</v>
      </c>
      <c r="H77" s="1" t="s">
        <v>53</v>
      </c>
    </row>
    <row r="78" spans="3:8" ht="15" thickBot="1" x14ac:dyDescent="0.35">
      <c r="C78" s="269" t="s">
        <v>75</v>
      </c>
      <c r="D78" s="193"/>
      <c r="E78" s="193"/>
      <c r="F78" s="193"/>
      <c r="G78" s="193"/>
      <c r="H78" s="235"/>
    </row>
    <row r="79" spans="3:8" x14ac:dyDescent="0.3">
      <c r="C79" s="4">
        <v>1</v>
      </c>
      <c r="D79" s="70">
        <v>16</v>
      </c>
      <c r="E79" s="6">
        <v>165</v>
      </c>
      <c r="F79" s="31">
        <v>16</v>
      </c>
      <c r="G79" s="8"/>
      <c r="H79" s="9">
        <f>E79*0.01*F79</f>
        <v>26.400000000000002</v>
      </c>
    </row>
    <row r="80" spans="3:8" x14ac:dyDescent="0.3">
      <c r="C80" s="92">
        <v>2</v>
      </c>
      <c r="D80" s="98">
        <v>16</v>
      </c>
      <c r="E80" s="94">
        <v>333</v>
      </c>
      <c r="F80" s="99">
        <v>16</v>
      </c>
      <c r="G80" s="14"/>
      <c r="H80" s="15">
        <f>E80*0.01*F80</f>
        <v>53.28</v>
      </c>
    </row>
    <row r="81" spans="3:8" ht="15" thickBot="1" x14ac:dyDescent="0.35">
      <c r="C81" s="16">
        <v>3</v>
      </c>
      <c r="D81" s="100">
        <v>6</v>
      </c>
      <c r="E81" s="18">
        <v>218</v>
      </c>
      <c r="F81" s="52">
        <v>42</v>
      </c>
      <c r="G81" s="20">
        <f>E81*F81*0.01</f>
        <v>91.56</v>
      </c>
      <c r="H81" s="101"/>
    </row>
    <row r="82" spans="3:8" x14ac:dyDescent="0.3">
      <c r="C82" s="226" t="s">
        <v>8</v>
      </c>
      <c r="D82" s="227"/>
      <c r="E82" s="227"/>
      <c r="F82" s="227"/>
      <c r="G82" s="38">
        <f>SUM(G79:G81)</f>
        <v>91.56</v>
      </c>
      <c r="H82" s="42">
        <f>SUM(H79:H81)</f>
        <v>79.680000000000007</v>
      </c>
    </row>
    <row r="83" spans="3:8" x14ac:dyDescent="0.3">
      <c r="C83" s="173" t="s">
        <v>9</v>
      </c>
      <c r="D83" s="174"/>
      <c r="E83" s="174"/>
      <c r="F83" s="174"/>
      <c r="G83" s="11">
        <v>0.22</v>
      </c>
      <c r="H83" s="13">
        <v>1.59</v>
      </c>
    </row>
    <row r="84" spans="3:8" x14ac:dyDescent="0.3">
      <c r="C84" s="229" t="s">
        <v>10</v>
      </c>
      <c r="D84" s="230"/>
      <c r="E84" s="230"/>
      <c r="F84" s="230"/>
      <c r="G84" s="78">
        <f>G83*G82</f>
        <v>20.1432</v>
      </c>
      <c r="H84" s="79">
        <f>H83*H82</f>
        <v>126.69120000000002</v>
      </c>
    </row>
    <row r="85" spans="3:8" x14ac:dyDescent="0.3">
      <c r="C85" s="173" t="s">
        <v>11</v>
      </c>
      <c r="D85" s="174"/>
      <c r="E85" s="174"/>
      <c r="F85" s="174"/>
      <c r="G85" s="78">
        <f>G84</f>
        <v>20.1432</v>
      </c>
      <c r="H85" s="79">
        <f>H84</f>
        <v>126.69120000000002</v>
      </c>
    </row>
    <row r="86" spans="3:8" ht="15" thickBot="1" x14ac:dyDescent="0.35">
      <c r="C86" s="266" t="s">
        <v>12</v>
      </c>
      <c r="D86" s="267"/>
      <c r="E86" s="267"/>
      <c r="F86" s="267"/>
      <c r="G86" s="244">
        <f>G85+H85</f>
        <v>146.83440000000002</v>
      </c>
      <c r="H86" s="245"/>
    </row>
    <row r="87" spans="3:8" ht="15" thickBot="1" x14ac:dyDescent="0.35">
      <c r="C87" s="266" t="s">
        <v>83</v>
      </c>
      <c r="D87" s="267"/>
      <c r="E87" s="267"/>
      <c r="F87" s="267"/>
      <c r="G87" s="183">
        <f>3*G86</f>
        <v>440.50320000000005</v>
      </c>
      <c r="H87" s="185"/>
    </row>
    <row r="90" spans="3:8" ht="15" thickBot="1" x14ac:dyDescent="0.35"/>
    <row r="91" spans="3:8" ht="15" thickBot="1" x14ac:dyDescent="0.35">
      <c r="C91" s="220" t="s">
        <v>85</v>
      </c>
      <c r="D91" s="221"/>
      <c r="E91" s="221"/>
      <c r="F91" s="221"/>
      <c r="G91" s="221"/>
      <c r="H91" s="222"/>
    </row>
    <row r="92" spans="3:8" ht="15" thickBot="1" x14ac:dyDescent="0.35">
      <c r="C92" s="269" t="s">
        <v>0</v>
      </c>
      <c r="D92" s="195" t="s">
        <v>1</v>
      </c>
      <c r="E92" s="193" t="s">
        <v>2</v>
      </c>
      <c r="F92" s="195" t="s">
        <v>3</v>
      </c>
      <c r="G92" s="197" t="s">
        <v>4</v>
      </c>
      <c r="H92" s="199"/>
    </row>
    <row r="93" spans="3:8" ht="15" thickBot="1" x14ac:dyDescent="0.35">
      <c r="C93" s="270"/>
      <c r="D93" s="196"/>
      <c r="E93" s="208"/>
      <c r="F93" s="196"/>
      <c r="G93" s="73" t="s">
        <v>74</v>
      </c>
      <c r="H93" s="1" t="s">
        <v>5</v>
      </c>
    </row>
    <row r="94" spans="3:8" ht="15" thickBot="1" x14ac:dyDescent="0.35">
      <c r="C94" s="270"/>
      <c r="D94" s="250"/>
      <c r="E94" s="208"/>
      <c r="F94" s="250"/>
      <c r="G94" s="97" t="s">
        <v>16</v>
      </c>
      <c r="H94" s="1" t="s">
        <v>53</v>
      </c>
    </row>
    <row r="95" spans="3:8" ht="15" thickBot="1" x14ac:dyDescent="0.35">
      <c r="C95" s="269" t="s">
        <v>75</v>
      </c>
      <c r="D95" s="193"/>
      <c r="E95" s="193"/>
      <c r="F95" s="193"/>
      <c r="G95" s="193"/>
      <c r="H95" s="235"/>
    </row>
    <row r="96" spans="3:8" x14ac:dyDescent="0.3">
      <c r="C96" s="4">
        <v>1</v>
      </c>
      <c r="D96" s="70">
        <v>16</v>
      </c>
      <c r="E96" s="6">
        <v>165</v>
      </c>
      <c r="F96" s="31">
        <v>6</v>
      </c>
      <c r="G96" s="8"/>
      <c r="H96" s="9">
        <f>E96*0.01*F96</f>
        <v>9.9</v>
      </c>
    </row>
    <row r="97" spans="3:8" x14ac:dyDescent="0.3">
      <c r="C97" s="92">
        <v>2</v>
      </c>
      <c r="D97" s="98">
        <v>16</v>
      </c>
      <c r="E97" s="94">
        <v>333</v>
      </c>
      <c r="F97" s="99">
        <v>6</v>
      </c>
      <c r="G97" s="14"/>
      <c r="H97" s="15">
        <f>E97*0.01*F97</f>
        <v>19.98</v>
      </c>
    </row>
    <row r="98" spans="3:8" ht="15" thickBot="1" x14ac:dyDescent="0.35">
      <c r="C98" s="16">
        <v>3</v>
      </c>
      <c r="D98" s="100">
        <v>6</v>
      </c>
      <c r="E98" s="18">
        <v>102</v>
      </c>
      <c r="F98" s="52">
        <v>21</v>
      </c>
      <c r="G98" s="20">
        <f>E98*F98*0.01</f>
        <v>21.42</v>
      </c>
      <c r="H98" s="101"/>
    </row>
    <row r="99" spans="3:8" x14ac:dyDescent="0.3">
      <c r="C99" s="226" t="s">
        <v>8</v>
      </c>
      <c r="D99" s="227"/>
      <c r="E99" s="227"/>
      <c r="F99" s="227"/>
      <c r="G99" s="38">
        <f>SUM(G96:G98)</f>
        <v>21.42</v>
      </c>
      <c r="H99" s="42">
        <f>SUM(H96:H98)</f>
        <v>29.880000000000003</v>
      </c>
    </row>
    <row r="100" spans="3:8" x14ac:dyDescent="0.3">
      <c r="C100" s="173" t="s">
        <v>9</v>
      </c>
      <c r="D100" s="174"/>
      <c r="E100" s="174"/>
      <c r="F100" s="174"/>
      <c r="G100" s="11">
        <v>0.22</v>
      </c>
      <c r="H100" s="13">
        <v>1.59</v>
      </c>
    </row>
    <row r="101" spans="3:8" x14ac:dyDescent="0.3">
      <c r="C101" s="229" t="s">
        <v>10</v>
      </c>
      <c r="D101" s="230"/>
      <c r="E101" s="230"/>
      <c r="F101" s="230"/>
      <c r="G101" s="78">
        <f>G100*G99</f>
        <v>4.7124000000000006</v>
      </c>
      <c r="H101" s="79">
        <f>H100*H99</f>
        <v>47.509200000000007</v>
      </c>
    </row>
    <row r="102" spans="3:8" x14ac:dyDescent="0.3">
      <c r="C102" s="173" t="s">
        <v>11</v>
      </c>
      <c r="D102" s="174"/>
      <c r="E102" s="174"/>
      <c r="F102" s="174"/>
      <c r="G102" s="78">
        <f>G101</f>
        <v>4.7124000000000006</v>
      </c>
      <c r="H102" s="79">
        <f>H101</f>
        <v>47.509200000000007</v>
      </c>
    </row>
    <row r="103" spans="3:8" ht="15" thickBot="1" x14ac:dyDescent="0.35">
      <c r="C103" s="266" t="s">
        <v>12</v>
      </c>
      <c r="D103" s="267"/>
      <c r="E103" s="267"/>
      <c r="F103" s="267"/>
      <c r="G103" s="244">
        <f>G102+H102</f>
        <v>52.221600000000009</v>
      </c>
      <c r="H103" s="245"/>
    </row>
    <row r="104" spans="3:8" ht="15" thickBot="1" x14ac:dyDescent="0.35">
      <c r="C104" s="266" t="s">
        <v>83</v>
      </c>
      <c r="D104" s="267"/>
      <c r="E104" s="267"/>
      <c r="F104" s="267"/>
      <c r="G104" s="183">
        <f>3*G103</f>
        <v>156.66480000000001</v>
      </c>
      <c r="H104" s="185"/>
    </row>
    <row r="106" spans="3:8" ht="15" thickBot="1" x14ac:dyDescent="0.35"/>
    <row r="107" spans="3:8" ht="15" thickBot="1" x14ac:dyDescent="0.35">
      <c r="C107" s="220" t="s">
        <v>86</v>
      </c>
      <c r="D107" s="221"/>
      <c r="E107" s="221"/>
      <c r="F107" s="221"/>
      <c r="G107" s="221"/>
      <c r="H107" s="222"/>
    </row>
    <row r="108" spans="3:8" ht="15" thickBot="1" x14ac:dyDescent="0.35">
      <c r="C108" s="269" t="s">
        <v>0</v>
      </c>
      <c r="D108" s="195" t="s">
        <v>1</v>
      </c>
      <c r="E108" s="193" t="s">
        <v>2</v>
      </c>
      <c r="F108" s="195" t="s">
        <v>3</v>
      </c>
      <c r="G108" s="197" t="s">
        <v>4</v>
      </c>
      <c r="H108" s="199"/>
    </row>
    <row r="109" spans="3:8" ht="15" thickBot="1" x14ac:dyDescent="0.35">
      <c r="C109" s="270"/>
      <c r="D109" s="196"/>
      <c r="E109" s="208"/>
      <c r="F109" s="196"/>
      <c r="G109" s="73" t="s">
        <v>74</v>
      </c>
      <c r="H109" s="1" t="s">
        <v>5</v>
      </c>
    </row>
    <row r="110" spans="3:8" ht="15" thickBot="1" x14ac:dyDescent="0.35">
      <c r="C110" s="270"/>
      <c r="D110" s="250"/>
      <c r="E110" s="208"/>
      <c r="F110" s="250"/>
      <c r="G110" s="97" t="s">
        <v>16</v>
      </c>
      <c r="H110" s="1" t="s">
        <v>53</v>
      </c>
    </row>
    <row r="111" spans="3:8" ht="15" thickBot="1" x14ac:dyDescent="0.35">
      <c r="C111" s="269" t="s">
        <v>75</v>
      </c>
      <c r="D111" s="193"/>
      <c r="E111" s="193"/>
      <c r="F111" s="193"/>
      <c r="G111" s="193"/>
      <c r="H111" s="235"/>
    </row>
    <row r="112" spans="3:8" x14ac:dyDescent="0.3">
      <c r="C112" s="4">
        <v>1</v>
      </c>
      <c r="D112" s="70">
        <v>16</v>
      </c>
      <c r="E112" s="6">
        <v>165</v>
      </c>
      <c r="F112" s="31">
        <v>6</v>
      </c>
      <c r="G112" s="8"/>
      <c r="H112" s="9">
        <f>E112*0.01*F112</f>
        <v>9.9</v>
      </c>
    </row>
    <row r="113" spans="3:8" x14ac:dyDescent="0.3">
      <c r="C113" s="92">
        <v>2</v>
      </c>
      <c r="D113" s="98">
        <v>16</v>
      </c>
      <c r="E113" s="94">
        <v>333</v>
      </c>
      <c r="F113" s="99">
        <v>6</v>
      </c>
      <c r="G113" s="14"/>
      <c r="H113" s="15">
        <f>E113*0.01*F113</f>
        <v>19.98</v>
      </c>
    </row>
    <row r="114" spans="3:8" ht="15" thickBot="1" x14ac:dyDescent="0.35">
      <c r="C114" s="16">
        <v>3</v>
      </c>
      <c r="D114" s="100">
        <v>6</v>
      </c>
      <c r="E114" s="18">
        <v>112</v>
      </c>
      <c r="F114" s="52">
        <v>21</v>
      </c>
      <c r="G114" s="20">
        <f>E114*F114*0.01</f>
        <v>23.52</v>
      </c>
      <c r="H114" s="101"/>
    </row>
    <row r="115" spans="3:8" x14ac:dyDescent="0.3">
      <c r="C115" s="226" t="s">
        <v>8</v>
      </c>
      <c r="D115" s="227"/>
      <c r="E115" s="227"/>
      <c r="F115" s="227"/>
      <c r="G115" s="38">
        <f>SUM(G112:G114)</f>
        <v>23.52</v>
      </c>
      <c r="H115" s="42">
        <f>SUM(H112:H114)</f>
        <v>29.880000000000003</v>
      </c>
    </row>
    <row r="116" spans="3:8" x14ac:dyDescent="0.3">
      <c r="C116" s="173" t="s">
        <v>9</v>
      </c>
      <c r="D116" s="174"/>
      <c r="E116" s="174"/>
      <c r="F116" s="174"/>
      <c r="G116" s="11">
        <v>0.22</v>
      </c>
      <c r="H116" s="13">
        <v>1.59</v>
      </c>
    </row>
    <row r="117" spans="3:8" x14ac:dyDescent="0.3">
      <c r="C117" s="229" t="s">
        <v>10</v>
      </c>
      <c r="D117" s="230"/>
      <c r="E117" s="230"/>
      <c r="F117" s="230"/>
      <c r="G117" s="78">
        <f>G116*G115</f>
        <v>5.1744000000000003</v>
      </c>
      <c r="H117" s="79">
        <f>H116*H115</f>
        <v>47.509200000000007</v>
      </c>
    </row>
    <row r="118" spans="3:8" x14ac:dyDescent="0.3">
      <c r="C118" s="173" t="s">
        <v>11</v>
      </c>
      <c r="D118" s="174"/>
      <c r="E118" s="174"/>
      <c r="F118" s="174"/>
      <c r="G118" s="78">
        <f>G117</f>
        <v>5.1744000000000003</v>
      </c>
      <c r="H118" s="79">
        <f>H117</f>
        <v>47.509200000000007</v>
      </c>
    </row>
    <row r="119" spans="3:8" ht="15" thickBot="1" x14ac:dyDescent="0.35">
      <c r="C119" s="266" t="s">
        <v>12</v>
      </c>
      <c r="D119" s="267"/>
      <c r="E119" s="267"/>
      <c r="F119" s="267"/>
      <c r="G119" s="244">
        <f>G118+H118</f>
        <v>52.683600000000006</v>
      </c>
      <c r="H119" s="245"/>
    </row>
    <row r="122" spans="3:8" ht="15" thickBot="1" x14ac:dyDescent="0.35"/>
    <row r="123" spans="3:8" ht="15" thickBot="1" x14ac:dyDescent="0.35">
      <c r="C123" s="220" t="s">
        <v>90</v>
      </c>
      <c r="D123" s="221"/>
      <c r="E123" s="221"/>
      <c r="F123" s="221"/>
      <c r="G123" s="221"/>
      <c r="H123" s="222"/>
    </row>
    <row r="124" spans="3:8" ht="15" thickBot="1" x14ac:dyDescent="0.35">
      <c r="C124" s="269" t="s">
        <v>0</v>
      </c>
      <c r="D124" s="195" t="s">
        <v>1</v>
      </c>
      <c r="E124" s="193" t="s">
        <v>2</v>
      </c>
      <c r="F124" s="195" t="s">
        <v>3</v>
      </c>
      <c r="G124" s="197" t="s">
        <v>4</v>
      </c>
      <c r="H124" s="199"/>
    </row>
    <row r="125" spans="3:8" ht="15" thickBot="1" x14ac:dyDescent="0.35">
      <c r="C125" s="270"/>
      <c r="D125" s="196"/>
      <c r="E125" s="208"/>
      <c r="F125" s="196"/>
      <c r="G125" s="73" t="s">
        <v>74</v>
      </c>
      <c r="H125" s="1" t="s">
        <v>5</v>
      </c>
    </row>
    <row r="126" spans="3:8" ht="15" thickBot="1" x14ac:dyDescent="0.35">
      <c r="C126" s="270"/>
      <c r="D126" s="250"/>
      <c r="E126" s="208"/>
      <c r="F126" s="250"/>
      <c r="G126" s="97" t="s">
        <v>16</v>
      </c>
      <c r="H126" s="1" t="s">
        <v>53</v>
      </c>
    </row>
    <row r="127" spans="3:8" ht="15" thickBot="1" x14ac:dyDescent="0.35">
      <c r="C127" s="269" t="s">
        <v>75</v>
      </c>
      <c r="D127" s="193"/>
      <c r="E127" s="193"/>
      <c r="F127" s="193"/>
      <c r="G127" s="193"/>
      <c r="H127" s="235"/>
    </row>
    <row r="128" spans="3:8" x14ac:dyDescent="0.3">
      <c r="C128" s="4">
        <v>1</v>
      </c>
      <c r="D128" s="70">
        <v>16</v>
      </c>
      <c r="E128" s="6">
        <v>165</v>
      </c>
      <c r="F128" s="31">
        <v>6</v>
      </c>
      <c r="G128" s="8"/>
      <c r="H128" s="9">
        <f>E128*0.01*F128</f>
        <v>9.9</v>
      </c>
    </row>
    <row r="129" spans="3:8" x14ac:dyDescent="0.3">
      <c r="C129" s="92">
        <v>2</v>
      </c>
      <c r="D129" s="98">
        <v>16</v>
      </c>
      <c r="E129" s="94">
        <v>352</v>
      </c>
      <c r="F129" s="99">
        <v>18</v>
      </c>
      <c r="G129" s="102"/>
      <c r="H129" s="41">
        <f>F129*E129*0.01</f>
        <v>63.36</v>
      </c>
    </row>
    <row r="130" spans="3:8" x14ac:dyDescent="0.3">
      <c r="C130" s="92">
        <v>3</v>
      </c>
      <c r="D130" s="98">
        <v>16</v>
      </c>
      <c r="E130" s="94">
        <v>310</v>
      </c>
      <c r="F130" s="99">
        <v>6</v>
      </c>
      <c r="G130" s="14"/>
      <c r="H130" s="15">
        <f>E130*0.01*F130</f>
        <v>18.600000000000001</v>
      </c>
    </row>
    <row r="131" spans="3:8" ht="15" thickBot="1" x14ac:dyDescent="0.35">
      <c r="C131" s="16">
        <v>4</v>
      </c>
      <c r="D131" s="100">
        <v>6</v>
      </c>
      <c r="E131" s="18">
        <v>112</v>
      </c>
      <c r="F131" s="52">
        <v>81</v>
      </c>
      <c r="G131" s="20">
        <f>E131*F131*0.01</f>
        <v>90.72</v>
      </c>
      <c r="H131" s="101"/>
    </row>
    <row r="132" spans="3:8" x14ac:dyDescent="0.3">
      <c r="C132" s="226" t="s">
        <v>8</v>
      </c>
      <c r="D132" s="227"/>
      <c r="E132" s="227"/>
      <c r="F132" s="227"/>
      <c r="G132" s="38">
        <f>SUM(G128:G131)</f>
        <v>90.72</v>
      </c>
      <c r="H132" s="42">
        <f>SUM(H128:H131)</f>
        <v>91.860000000000014</v>
      </c>
    </row>
    <row r="133" spans="3:8" x14ac:dyDescent="0.3">
      <c r="C133" s="173" t="s">
        <v>9</v>
      </c>
      <c r="D133" s="174"/>
      <c r="E133" s="174"/>
      <c r="F133" s="174"/>
      <c r="G133" s="11">
        <v>0.22</v>
      </c>
      <c r="H133" s="13">
        <v>1.59</v>
      </c>
    </row>
    <row r="134" spans="3:8" x14ac:dyDescent="0.3">
      <c r="C134" s="229" t="s">
        <v>10</v>
      </c>
      <c r="D134" s="230"/>
      <c r="E134" s="230"/>
      <c r="F134" s="230"/>
      <c r="G134" s="78">
        <f>G133*G132</f>
        <v>19.958400000000001</v>
      </c>
      <c r="H134" s="79">
        <f>H133*H132</f>
        <v>146.05740000000003</v>
      </c>
    </row>
    <row r="135" spans="3:8" x14ac:dyDescent="0.3">
      <c r="C135" s="173" t="s">
        <v>11</v>
      </c>
      <c r="D135" s="174"/>
      <c r="E135" s="174"/>
      <c r="F135" s="174"/>
      <c r="G135" s="78">
        <f>G134</f>
        <v>19.958400000000001</v>
      </c>
      <c r="H135" s="79">
        <f>H134</f>
        <v>146.05740000000003</v>
      </c>
    </row>
    <row r="136" spans="3:8" ht="15" thickBot="1" x14ac:dyDescent="0.35">
      <c r="C136" s="266" t="s">
        <v>12</v>
      </c>
      <c r="D136" s="267"/>
      <c r="E136" s="267"/>
      <c r="F136" s="267"/>
      <c r="G136" s="244">
        <f>G135+H135</f>
        <v>166.01580000000004</v>
      </c>
      <c r="H136" s="245"/>
    </row>
    <row r="137" spans="3:8" ht="15" thickBot="1" x14ac:dyDescent="0.35">
      <c r="C137" s="266" t="s">
        <v>91</v>
      </c>
      <c r="D137" s="267"/>
      <c r="E137" s="267"/>
      <c r="F137" s="267"/>
      <c r="G137" s="183">
        <f>2*G136</f>
        <v>332.03160000000008</v>
      </c>
      <c r="H137" s="185"/>
    </row>
    <row r="139" spans="3:8" ht="15" thickBot="1" x14ac:dyDescent="0.35"/>
    <row r="140" spans="3:8" ht="15" thickBot="1" x14ac:dyDescent="0.35">
      <c r="C140" s="220" t="s">
        <v>92</v>
      </c>
      <c r="D140" s="221"/>
      <c r="E140" s="221"/>
      <c r="F140" s="221"/>
      <c r="G140" s="221"/>
      <c r="H140" s="222"/>
    </row>
    <row r="141" spans="3:8" ht="15" thickBot="1" x14ac:dyDescent="0.35">
      <c r="C141" s="269" t="s">
        <v>0</v>
      </c>
      <c r="D141" s="195" t="s">
        <v>1</v>
      </c>
      <c r="E141" s="193" t="s">
        <v>2</v>
      </c>
      <c r="F141" s="195" t="s">
        <v>3</v>
      </c>
      <c r="G141" s="197" t="s">
        <v>4</v>
      </c>
      <c r="H141" s="199"/>
    </row>
    <row r="142" spans="3:8" ht="15" thickBot="1" x14ac:dyDescent="0.35">
      <c r="C142" s="270"/>
      <c r="D142" s="196"/>
      <c r="E142" s="208"/>
      <c r="F142" s="196"/>
      <c r="G142" s="73" t="s">
        <v>74</v>
      </c>
      <c r="H142" s="1" t="s">
        <v>5</v>
      </c>
    </row>
    <row r="143" spans="3:8" ht="15" thickBot="1" x14ac:dyDescent="0.35">
      <c r="C143" s="270"/>
      <c r="D143" s="250"/>
      <c r="E143" s="208"/>
      <c r="F143" s="250"/>
      <c r="G143" s="97" t="s">
        <v>16</v>
      </c>
      <c r="H143" s="1" t="s">
        <v>53</v>
      </c>
    </row>
    <row r="144" spans="3:8" ht="15" thickBot="1" x14ac:dyDescent="0.35">
      <c r="C144" s="269" t="s">
        <v>75</v>
      </c>
      <c r="D144" s="193"/>
      <c r="E144" s="193"/>
      <c r="F144" s="193"/>
      <c r="G144" s="193"/>
      <c r="H144" s="235"/>
    </row>
    <row r="145" spans="3:8" x14ac:dyDescent="0.3">
      <c r="C145" s="4">
        <v>1</v>
      </c>
      <c r="D145" s="70">
        <v>16</v>
      </c>
      <c r="E145" s="6">
        <v>165</v>
      </c>
      <c r="F145" s="31">
        <v>6</v>
      </c>
      <c r="G145" s="8"/>
      <c r="H145" s="9">
        <f>E145*0.01*F145</f>
        <v>9.9</v>
      </c>
    </row>
    <row r="146" spans="3:8" x14ac:dyDescent="0.3">
      <c r="C146" s="92">
        <v>2</v>
      </c>
      <c r="D146" s="98">
        <v>16</v>
      </c>
      <c r="E146" s="94">
        <v>352</v>
      </c>
      <c r="F146" s="99">
        <v>12</v>
      </c>
      <c r="G146" s="102"/>
      <c r="H146" s="41">
        <f>F146*E146*0.01</f>
        <v>42.24</v>
      </c>
    </row>
    <row r="147" spans="3:8" x14ac:dyDescent="0.3">
      <c r="C147" s="92">
        <v>3</v>
      </c>
      <c r="D147" s="98">
        <v>16</v>
      </c>
      <c r="E147" s="94">
        <v>310</v>
      </c>
      <c r="F147" s="99">
        <v>6</v>
      </c>
      <c r="G147" s="14"/>
      <c r="H147" s="15">
        <f>E147*0.01*F147</f>
        <v>18.600000000000001</v>
      </c>
    </row>
    <row r="148" spans="3:8" ht="15" thickBot="1" x14ac:dyDescent="0.35">
      <c r="C148" s="16">
        <v>4</v>
      </c>
      <c r="D148" s="100">
        <v>6</v>
      </c>
      <c r="E148" s="18">
        <v>112</v>
      </c>
      <c r="F148" s="52">
        <v>61</v>
      </c>
      <c r="G148" s="20">
        <f>E148*F148*0.01</f>
        <v>68.320000000000007</v>
      </c>
      <c r="H148" s="101"/>
    </row>
    <row r="149" spans="3:8" x14ac:dyDescent="0.3">
      <c r="C149" s="226" t="s">
        <v>8</v>
      </c>
      <c r="D149" s="227"/>
      <c r="E149" s="227"/>
      <c r="F149" s="227"/>
      <c r="G149" s="38">
        <f>SUM(G145:G148)</f>
        <v>68.320000000000007</v>
      </c>
      <c r="H149" s="42">
        <f>SUM(H145:H148)</f>
        <v>70.740000000000009</v>
      </c>
    </row>
    <row r="150" spans="3:8" x14ac:dyDescent="0.3">
      <c r="C150" s="173" t="s">
        <v>9</v>
      </c>
      <c r="D150" s="174"/>
      <c r="E150" s="174"/>
      <c r="F150" s="174"/>
      <c r="G150" s="11">
        <v>0.22</v>
      </c>
      <c r="H150" s="13">
        <v>1.59</v>
      </c>
    </row>
    <row r="151" spans="3:8" x14ac:dyDescent="0.3">
      <c r="C151" s="229" t="s">
        <v>10</v>
      </c>
      <c r="D151" s="230"/>
      <c r="E151" s="230"/>
      <c r="F151" s="230"/>
      <c r="G151" s="78">
        <f>G150*G149</f>
        <v>15.030400000000002</v>
      </c>
      <c r="H151" s="79">
        <f>H150*H149</f>
        <v>112.47660000000002</v>
      </c>
    </row>
    <row r="152" spans="3:8" x14ac:dyDescent="0.3">
      <c r="C152" s="173" t="s">
        <v>11</v>
      </c>
      <c r="D152" s="174"/>
      <c r="E152" s="174"/>
      <c r="F152" s="174"/>
      <c r="G152" s="78">
        <f>G151</f>
        <v>15.030400000000002</v>
      </c>
      <c r="H152" s="79">
        <f>H151</f>
        <v>112.47660000000002</v>
      </c>
    </row>
    <row r="153" spans="3:8" ht="15" thickBot="1" x14ac:dyDescent="0.35">
      <c r="C153" s="266" t="s">
        <v>12</v>
      </c>
      <c r="D153" s="267"/>
      <c r="E153" s="267"/>
      <c r="F153" s="267"/>
      <c r="G153" s="244">
        <f>G152+H152</f>
        <v>127.50700000000002</v>
      </c>
      <c r="H153" s="245"/>
    </row>
    <row r="154" spans="3:8" ht="15" thickBot="1" x14ac:dyDescent="0.35">
      <c r="C154" s="266" t="s">
        <v>91</v>
      </c>
      <c r="D154" s="267"/>
      <c r="E154" s="267"/>
      <c r="F154" s="267"/>
      <c r="G154" s="183">
        <f>2*G153</f>
        <v>255.01400000000004</v>
      </c>
      <c r="H154" s="185"/>
    </row>
  </sheetData>
  <mergeCells count="133">
    <mergeCell ref="C5:H5"/>
    <mergeCell ref="C6:C8"/>
    <mergeCell ref="D6:D8"/>
    <mergeCell ref="E6:E8"/>
    <mergeCell ref="F6:F8"/>
    <mergeCell ref="G6:H6"/>
    <mergeCell ref="C18:F18"/>
    <mergeCell ref="G18:H18"/>
    <mergeCell ref="C22:H22"/>
    <mergeCell ref="C23:C25"/>
    <mergeCell ref="D23:D25"/>
    <mergeCell ref="E23:E25"/>
    <mergeCell ref="F23:F25"/>
    <mergeCell ref="G23:H23"/>
    <mergeCell ref="C9:H9"/>
    <mergeCell ref="C13:F13"/>
    <mergeCell ref="C14:F14"/>
    <mergeCell ref="C15:F15"/>
    <mergeCell ref="C16:F16"/>
    <mergeCell ref="C17:F17"/>
    <mergeCell ref="G17:H17"/>
    <mergeCell ref="C35:F35"/>
    <mergeCell ref="G35:H35"/>
    <mergeCell ref="C39:H39"/>
    <mergeCell ref="C40:C42"/>
    <mergeCell ref="D40:D42"/>
    <mergeCell ref="E40:E42"/>
    <mergeCell ref="F40:F42"/>
    <mergeCell ref="G40:H40"/>
    <mergeCell ref="C26:H26"/>
    <mergeCell ref="C30:F30"/>
    <mergeCell ref="C31:F31"/>
    <mergeCell ref="C32:F32"/>
    <mergeCell ref="C33:F33"/>
    <mergeCell ref="C34:F34"/>
    <mergeCell ref="G34:H34"/>
    <mergeCell ref="C53:F53"/>
    <mergeCell ref="G53:H53"/>
    <mergeCell ref="C57:H57"/>
    <mergeCell ref="C58:C60"/>
    <mergeCell ref="D58:D60"/>
    <mergeCell ref="E58:E60"/>
    <mergeCell ref="F58:F60"/>
    <mergeCell ref="G58:H58"/>
    <mergeCell ref="C43:H43"/>
    <mergeCell ref="C48:F48"/>
    <mergeCell ref="C49:F49"/>
    <mergeCell ref="C50:F50"/>
    <mergeCell ref="C51:F51"/>
    <mergeCell ref="C52:F52"/>
    <mergeCell ref="G52:H52"/>
    <mergeCell ref="C70:F70"/>
    <mergeCell ref="G70:H70"/>
    <mergeCell ref="C74:H74"/>
    <mergeCell ref="C75:C77"/>
    <mergeCell ref="D75:D77"/>
    <mergeCell ref="E75:E77"/>
    <mergeCell ref="F75:F77"/>
    <mergeCell ref="G75:H75"/>
    <mergeCell ref="C61:H61"/>
    <mergeCell ref="C65:F65"/>
    <mergeCell ref="C66:F66"/>
    <mergeCell ref="C67:F67"/>
    <mergeCell ref="C68:F68"/>
    <mergeCell ref="C69:F69"/>
    <mergeCell ref="G69:H69"/>
    <mergeCell ref="C87:F87"/>
    <mergeCell ref="G87:H87"/>
    <mergeCell ref="C91:H91"/>
    <mergeCell ref="C92:C94"/>
    <mergeCell ref="D92:D94"/>
    <mergeCell ref="E92:E94"/>
    <mergeCell ref="F92:F94"/>
    <mergeCell ref="G92:H92"/>
    <mergeCell ref="C78:H78"/>
    <mergeCell ref="C82:F82"/>
    <mergeCell ref="C83:F83"/>
    <mergeCell ref="C84:F84"/>
    <mergeCell ref="C85:F85"/>
    <mergeCell ref="C86:F86"/>
    <mergeCell ref="G86:H86"/>
    <mergeCell ref="C104:F104"/>
    <mergeCell ref="G104:H104"/>
    <mergeCell ref="C107:H107"/>
    <mergeCell ref="C108:C110"/>
    <mergeCell ref="D108:D110"/>
    <mergeCell ref="E108:E110"/>
    <mergeCell ref="F108:F110"/>
    <mergeCell ref="G108:H108"/>
    <mergeCell ref="C95:H95"/>
    <mergeCell ref="C99:F99"/>
    <mergeCell ref="C100:F100"/>
    <mergeCell ref="C101:F101"/>
    <mergeCell ref="C102:F102"/>
    <mergeCell ref="C103:F103"/>
    <mergeCell ref="G103:H103"/>
    <mergeCell ref="C123:H123"/>
    <mergeCell ref="C124:C126"/>
    <mergeCell ref="D124:D126"/>
    <mergeCell ref="E124:E126"/>
    <mergeCell ref="F124:F126"/>
    <mergeCell ref="G124:H124"/>
    <mergeCell ref="C111:H111"/>
    <mergeCell ref="C115:F115"/>
    <mergeCell ref="C116:F116"/>
    <mergeCell ref="C117:F117"/>
    <mergeCell ref="C118:F118"/>
    <mergeCell ref="C119:F119"/>
    <mergeCell ref="G119:H119"/>
    <mergeCell ref="C137:F137"/>
    <mergeCell ref="G137:H137"/>
    <mergeCell ref="C140:H140"/>
    <mergeCell ref="C141:C143"/>
    <mergeCell ref="D141:D143"/>
    <mergeCell ref="E141:E143"/>
    <mergeCell ref="F141:F143"/>
    <mergeCell ref="G141:H141"/>
    <mergeCell ref="C127:H127"/>
    <mergeCell ref="C132:F132"/>
    <mergeCell ref="C133:F133"/>
    <mergeCell ref="C134:F134"/>
    <mergeCell ref="C135:F135"/>
    <mergeCell ref="C136:F136"/>
    <mergeCell ref="G136:H136"/>
    <mergeCell ref="C154:F154"/>
    <mergeCell ref="G154:H154"/>
    <mergeCell ref="C144:H144"/>
    <mergeCell ref="C149:F149"/>
    <mergeCell ref="C150:F150"/>
    <mergeCell ref="C151:F151"/>
    <mergeCell ref="C152:F152"/>
    <mergeCell ref="C153:F153"/>
    <mergeCell ref="G153:H15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62"/>
  <sheetViews>
    <sheetView topLeftCell="A69" workbookViewId="0">
      <selection activeCell="C50" sqref="C50:H62"/>
    </sheetView>
  </sheetViews>
  <sheetFormatPr defaultRowHeight="14.4" x14ac:dyDescent="0.3"/>
  <sheetData>
    <row r="3" spans="3:8" ht="15" thickBot="1" x14ac:dyDescent="0.35"/>
    <row r="4" spans="3:8" ht="15" thickBot="1" x14ac:dyDescent="0.35">
      <c r="C4" s="220" t="s">
        <v>87</v>
      </c>
      <c r="D4" s="221"/>
      <c r="E4" s="221"/>
      <c r="F4" s="221"/>
      <c r="G4" s="221"/>
      <c r="H4" s="222"/>
    </row>
    <row r="5" spans="3:8" ht="15" thickBot="1" x14ac:dyDescent="0.35">
      <c r="C5" s="269" t="s">
        <v>0</v>
      </c>
      <c r="D5" s="195" t="s">
        <v>1</v>
      </c>
      <c r="E5" s="193" t="s">
        <v>2</v>
      </c>
      <c r="F5" s="195" t="s">
        <v>3</v>
      </c>
      <c r="G5" s="197" t="s">
        <v>4</v>
      </c>
      <c r="H5" s="199"/>
    </row>
    <row r="6" spans="3:8" ht="15" thickBot="1" x14ac:dyDescent="0.35">
      <c r="C6" s="270"/>
      <c r="D6" s="196"/>
      <c r="E6" s="208"/>
      <c r="F6" s="196"/>
      <c r="G6" s="73" t="s">
        <v>74</v>
      </c>
      <c r="H6" s="1" t="s">
        <v>5</v>
      </c>
    </row>
    <row r="7" spans="3:8" ht="15" thickBot="1" x14ac:dyDescent="0.35">
      <c r="C7" s="270"/>
      <c r="D7" s="250"/>
      <c r="E7" s="208"/>
      <c r="F7" s="250"/>
      <c r="G7" s="97" t="s">
        <v>16</v>
      </c>
      <c r="H7" s="1" t="s">
        <v>7</v>
      </c>
    </row>
    <row r="8" spans="3:8" ht="15" thickBot="1" x14ac:dyDescent="0.35">
      <c r="C8" s="269" t="s">
        <v>88</v>
      </c>
      <c r="D8" s="193"/>
      <c r="E8" s="193"/>
      <c r="F8" s="193"/>
      <c r="G8" s="193"/>
      <c r="H8" s="235"/>
    </row>
    <row r="9" spans="3:8" x14ac:dyDescent="0.3">
      <c r="C9" s="4">
        <v>1</v>
      </c>
      <c r="D9" s="70">
        <v>12</v>
      </c>
      <c r="E9" s="6">
        <v>105</v>
      </c>
      <c r="F9" s="31">
        <v>4</v>
      </c>
      <c r="G9" s="8"/>
      <c r="H9" s="9">
        <f>E9*0.01*F9</f>
        <v>4.2</v>
      </c>
    </row>
    <row r="10" spans="3:8" ht="15" thickBot="1" x14ac:dyDescent="0.35">
      <c r="C10" s="16">
        <v>2</v>
      </c>
      <c r="D10" s="100">
        <v>6</v>
      </c>
      <c r="E10" s="18">
        <v>88</v>
      </c>
      <c r="F10" s="52">
        <v>4</v>
      </c>
      <c r="G10" s="20">
        <f>E10*F10*0.01</f>
        <v>3.52</v>
      </c>
      <c r="H10" s="101"/>
    </row>
    <row r="11" spans="3:8" x14ac:dyDescent="0.3">
      <c r="C11" s="226" t="s">
        <v>8</v>
      </c>
      <c r="D11" s="227"/>
      <c r="E11" s="227"/>
      <c r="F11" s="227"/>
      <c r="G11" s="38">
        <f>SUM(G9:G10)</f>
        <v>3.52</v>
      </c>
      <c r="H11" s="9">
        <f>SUM(H9:H10)</f>
        <v>4.2</v>
      </c>
    </row>
    <row r="12" spans="3:8" x14ac:dyDescent="0.3">
      <c r="C12" s="173" t="s">
        <v>9</v>
      </c>
      <c r="D12" s="174"/>
      <c r="E12" s="174"/>
      <c r="F12" s="174"/>
      <c r="G12" s="11">
        <v>0.22</v>
      </c>
      <c r="H12" s="13">
        <v>0.89</v>
      </c>
    </row>
    <row r="13" spans="3:8" x14ac:dyDescent="0.3">
      <c r="C13" s="229" t="s">
        <v>10</v>
      </c>
      <c r="D13" s="230"/>
      <c r="E13" s="230"/>
      <c r="F13" s="230"/>
      <c r="G13" s="78">
        <f>G12*G11</f>
        <v>0.77439999999999998</v>
      </c>
      <c r="H13" s="15">
        <f>H12*H11</f>
        <v>3.7380000000000004</v>
      </c>
    </row>
    <row r="14" spans="3:8" x14ac:dyDescent="0.3">
      <c r="C14" s="173" t="s">
        <v>11</v>
      </c>
      <c r="D14" s="174"/>
      <c r="E14" s="174"/>
      <c r="F14" s="174"/>
      <c r="G14" s="78">
        <f>G13</f>
        <v>0.77439999999999998</v>
      </c>
      <c r="H14" s="15">
        <f>H13</f>
        <v>3.7380000000000004</v>
      </c>
    </row>
    <row r="15" spans="3:8" ht="15" thickBot="1" x14ac:dyDescent="0.35">
      <c r="C15" s="266" t="s">
        <v>12</v>
      </c>
      <c r="D15" s="267"/>
      <c r="E15" s="267"/>
      <c r="F15" s="267"/>
      <c r="G15" s="244">
        <f>G14+H14</f>
        <v>4.5124000000000004</v>
      </c>
      <c r="H15" s="245"/>
    </row>
    <row r="16" spans="3:8" ht="15" thickBot="1" x14ac:dyDescent="0.35">
      <c r="C16" s="266" t="s">
        <v>89</v>
      </c>
      <c r="D16" s="267"/>
      <c r="E16" s="267"/>
      <c r="F16" s="267"/>
      <c r="G16" s="244">
        <f>G15*2520</f>
        <v>11371.248000000001</v>
      </c>
      <c r="H16" s="245"/>
    </row>
    <row r="18" spans="3:8" ht="15" thickBot="1" x14ac:dyDescent="0.35"/>
    <row r="19" spans="3:8" ht="15" thickBot="1" x14ac:dyDescent="0.35">
      <c r="C19" s="220" t="s">
        <v>93</v>
      </c>
      <c r="D19" s="221"/>
      <c r="E19" s="221"/>
      <c r="F19" s="221"/>
      <c r="G19" s="221"/>
      <c r="H19" s="222"/>
    </row>
    <row r="20" spans="3:8" ht="15" thickBot="1" x14ac:dyDescent="0.35">
      <c r="C20" s="269" t="s">
        <v>0</v>
      </c>
      <c r="D20" s="195" t="s">
        <v>1</v>
      </c>
      <c r="E20" s="193" t="s">
        <v>2</v>
      </c>
      <c r="F20" s="195" t="s">
        <v>3</v>
      </c>
      <c r="G20" s="197" t="s">
        <v>4</v>
      </c>
      <c r="H20" s="199"/>
    </row>
    <row r="21" spans="3:8" ht="15" thickBot="1" x14ac:dyDescent="0.35">
      <c r="C21" s="270"/>
      <c r="D21" s="196"/>
      <c r="E21" s="208"/>
      <c r="F21" s="196"/>
      <c r="G21" s="73" t="s">
        <v>74</v>
      </c>
      <c r="H21" s="1" t="s">
        <v>5</v>
      </c>
    </row>
    <row r="22" spans="3:8" ht="15" thickBot="1" x14ac:dyDescent="0.35">
      <c r="C22" s="270"/>
      <c r="D22" s="250"/>
      <c r="E22" s="208"/>
      <c r="F22" s="250"/>
      <c r="G22" s="97" t="s">
        <v>16</v>
      </c>
      <c r="H22" s="1" t="s">
        <v>7</v>
      </c>
    </row>
    <row r="23" spans="3:8" ht="15" thickBot="1" x14ac:dyDescent="0.35">
      <c r="C23" s="269" t="s">
        <v>88</v>
      </c>
      <c r="D23" s="193"/>
      <c r="E23" s="193"/>
      <c r="F23" s="193"/>
      <c r="G23" s="193"/>
      <c r="H23" s="235"/>
    </row>
    <row r="24" spans="3:8" x14ac:dyDescent="0.3">
      <c r="C24" s="4">
        <v>1</v>
      </c>
      <c r="D24" s="70">
        <v>12</v>
      </c>
      <c r="E24" s="6">
        <v>105</v>
      </c>
      <c r="F24" s="31">
        <v>4</v>
      </c>
      <c r="G24" s="8"/>
      <c r="H24" s="9">
        <f>E24*0.01*F24</f>
        <v>4.2</v>
      </c>
    </row>
    <row r="25" spans="3:8" ht="15" thickBot="1" x14ac:dyDescent="0.35">
      <c r="C25" s="16">
        <v>2</v>
      </c>
      <c r="D25" s="100">
        <v>6</v>
      </c>
      <c r="E25" s="18">
        <v>116</v>
      </c>
      <c r="F25" s="52">
        <v>4</v>
      </c>
      <c r="G25" s="20">
        <f>E25*F25*0.01</f>
        <v>4.6399999999999997</v>
      </c>
      <c r="H25" s="101"/>
    </row>
    <row r="26" spans="3:8" x14ac:dyDescent="0.3">
      <c r="C26" s="226" t="s">
        <v>8</v>
      </c>
      <c r="D26" s="227"/>
      <c r="E26" s="227"/>
      <c r="F26" s="227"/>
      <c r="G26" s="38">
        <f>SUM(G24:G25)</f>
        <v>4.6399999999999997</v>
      </c>
      <c r="H26" s="9">
        <f>SUM(H24:H25)</f>
        <v>4.2</v>
      </c>
    </row>
    <row r="27" spans="3:8" x14ac:dyDescent="0.3">
      <c r="C27" s="173" t="s">
        <v>9</v>
      </c>
      <c r="D27" s="174"/>
      <c r="E27" s="174"/>
      <c r="F27" s="174"/>
      <c r="G27" s="11">
        <v>0.22</v>
      </c>
      <c r="H27" s="13">
        <v>0.89</v>
      </c>
    </row>
    <row r="28" spans="3:8" x14ac:dyDescent="0.3">
      <c r="C28" s="229" t="s">
        <v>10</v>
      </c>
      <c r="D28" s="230"/>
      <c r="E28" s="230"/>
      <c r="F28" s="230"/>
      <c r="G28" s="78">
        <f>G27*G26</f>
        <v>1.0207999999999999</v>
      </c>
      <c r="H28" s="15">
        <f>H27*H26</f>
        <v>3.7380000000000004</v>
      </c>
    </row>
    <row r="29" spans="3:8" x14ac:dyDescent="0.3">
      <c r="C29" s="173" t="s">
        <v>11</v>
      </c>
      <c r="D29" s="174"/>
      <c r="E29" s="174"/>
      <c r="F29" s="174"/>
      <c r="G29" s="78">
        <f>G28</f>
        <v>1.0207999999999999</v>
      </c>
      <c r="H29" s="15">
        <f>H28</f>
        <v>3.7380000000000004</v>
      </c>
    </row>
    <row r="30" spans="3:8" ht="15" thickBot="1" x14ac:dyDescent="0.35">
      <c r="C30" s="266" t="s">
        <v>12</v>
      </c>
      <c r="D30" s="267"/>
      <c r="E30" s="267"/>
      <c r="F30" s="267"/>
      <c r="G30" s="244">
        <f>G29+H29</f>
        <v>4.7588000000000008</v>
      </c>
      <c r="H30" s="245"/>
    </row>
    <row r="31" spans="3:8" ht="15" thickBot="1" x14ac:dyDescent="0.35">
      <c r="C31" s="266" t="s">
        <v>94</v>
      </c>
      <c r="D31" s="267"/>
      <c r="E31" s="267"/>
      <c r="F31" s="267"/>
      <c r="G31" s="244">
        <f>G30*192</f>
        <v>913.68960000000015</v>
      </c>
      <c r="H31" s="245"/>
    </row>
    <row r="33" spans="3:8" ht="15" thickBot="1" x14ac:dyDescent="0.35"/>
    <row r="34" spans="3:8" ht="15" thickBot="1" x14ac:dyDescent="0.35">
      <c r="C34" s="220" t="s">
        <v>95</v>
      </c>
      <c r="D34" s="221"/>
      <c r="E34" s="221"/>
      <c r="F34" s="221"/>
      <c r="G34" s="221"/>
      <c r="H34" s="222"/>
    </row>
    <row r="35" spans="3:8" ht="15" thickBot="1" x14ac:dyDescent="0.35">
      <c r="C35" s="269" t="s">
        <v>0</v>
      </c>
      <c r="D35" s="195" t="s">
        <v>1</v>
      </c>
      <c r="E35" s="193" t="s">
        <v>2</v>
      </c>
      <c r="F35" s="195" t="s">
        <v>3</v>
      </c>
      <c r="G35" s="197" t="s">
        <v>4</v>
      </c>
      <c r="H35" s="199"/>
    </row>
    <row r="36" spans="3:8" ht="15" thickBot="1" x14ac:dyDescent="0.35">
      <c r="C36" s="270"/>
      <c r="D36" s="196"/>
      <c r="E36" s="208"/>
      <c r="F36" s="196"/>
      <c r="G36" s="73" t="s">
        <v>74</v>
      </c>
      <c r="H36" s="1" t="s">
        <v>5</v>
      </c>
    </row>
    <row r="37" spans="3:8" ht="15" thickBot="1" x14ac:dyDescent="0.35">
      <c r="C37" s="270"/>
      <c r="D37" s="250"/>
      <c r="E37" s="208"/>
      <c r="F37" s="250"/>
      <c r="G37" s="97" t="s">
        <v>16</v>
      </c>
      <c r="H37" s="1" t="s">
        <v>7</v>
      </c>
    </row>
    <row r="38" spans="3:8" ht="15" thickBot="1" x14ac:dyDescent="0.35">
      <c r="C38" s="269" t="s">
        <v>88</v>
      </c>
      <c r="D38" s="193"/>
      <c r="E38" s="193"/>
      <c r="F38" s="193"/>
      <c r="G38" s="193"/>
      <c r="H38" s="235"/>
    </row>
    <row r="39" spans="3:8" x14ac:dyDescent="0.3">
      <c r="C39" s="4">
        <v>1</v>
      </c>
      <c r="D39" s="70">
        <v>12</v>
      </c>
      <c r="E39" s="6">
        <v>105</v>
      </c>
      <c r="F39" s="31">
        <v>4</v>
      </c>
      <c r="G39" s="8"/>
      <c r="H39" s="9">
        <f>E39*0.01*F39</f>
        <v>4.2</v>
      </c>
    </row>
    <row r="40" spans="3:8" ht="15" thickBot="1" x14ac:dyDescent="0.35">
      <c r="C40" s="16">
        <v>2</v>
      </c>
      <c r="D40" s="100">
        <v>6</v>
      </c>
      <c r="E40" s="18">
        <v>112</v>
      </c>
      <c r="F40" s="52">
        <v>4</v>
      </c>
      <c r="G40" s="20">
        <f>E40*F40*0.01</f>
        <v>4.4800000000000004</v>
      </c>
      <c r="H40" s="101"/>
    </row>
    <row r="41" spans="3:8" x14ac:dyDescent="0.3">
      <c r="C41" s="226" t="s">
        <v>8</v>
      </c>
      <c r="D41" s="227"/>
      <c r="E41" s="227"/>
      <c r="F41" s="227"/>
      <c r="G41" s="38">
        <f>SUM(G39:G40)</f>
        <v>4.4800000000000004</v>
      </c>
      <c r="H41" s="9">
        <f>SUM(H39:H40)</f>
        <v>4.2</v>
      </c>
    </row>
    <row r="42" spans="3:8" x14ac:dyDescent="0.3">
      <c r="C42" s="173" t="s">
        <v>9</v>
      </c>
      <c r="D42" s="174"/>
      <c r="E42" s="174"/>
      <c r="F42" s="174"/>
      <c r="G42" s="11">
        <v>0.22</v>
      </c>
      <c r="H42" s="13">
        <v>0.89</v>
      </c>
    </row>
    <row r="43" spans="3:8" x14ac:dyDescent="0.3">
      <c r="C43" s="229" t="s">
        <v>10</v>
      </c>
      <c r="D43" s="230"/>
      <c r="E43" s="230"/>
      <c r="F43" s="230"/>
      <c r="G43" s="78">
        <f>G42*G41</f>
        <v>0.98560000000000014</v>
      </c>
      <c r="H43" s="15">
        <f>H42*H41</f>
        <v>3.7380000000000004</v>
      </c>
    </row>
    <row r="44" spans="3:8" x14ac:dyDescent="0.3">
      <c r="C44" s="173" t="s">
        <v>11</v>
      </c>
      <c r="D44" s="174"/>
      <c r="E44" s="174"/>
      <c r="F44" s="174"/>
      <c r="G44" s="78">
        <f>G43</f>
        <v>0.98560000000000014</v>
      </c>
      <c r="H44" s="15">
        <f>H43</f>
        <v>3.7380000000000004</v>
      </c>
    </row>
    <row r="45" spans="3:8" ht="15" thickBot="1" x14ac:dyDescent="0.35">
      <c r="C45" s="266" t="s">
        <v>12</v>
      </c>
      <c r="D45" s="267"/>
      <c r="E45" s="267"/>
      <c r="F45" s="267"/>
      <c r="G45" s="244">
        <f>G44+H44</f>
        <v>4.7236000000000002</v>
      </c>
      <c r="H45" s="245"/>
    </row>
    <row r="46" spans="3:8" ht="15" thickBot="1" x14ac:dyDescent="0.35">
      <c r="C46" s="266" t="s">
        <v>96</v>
      </c>
      <c r="D46" s="267"/>
      <c r="E46" s="267"/>
      <c r="F46" s="267"/>
      <c r="G46" s="244">
        <f>G45*44</f>
        <v>207.83840000000001</v>
      </c>
      <c r="H46" s="245"/>
    </row>
    <row r="49" spans="3:8" ht="15" thickBot="1" x14ac:dyDescent="0.35"/>
    <row r="50" spans="3:8" ht="15" thickBot="1" x14ac:dyDescent="0.35">
      <c r="C50" s="220" t="s">
        <v>97</v>
      </c>
      <c r="D50" s="221"/>
      <c r="E50" s="221"/>
      <c r="F50" s="221"/>
      <c r="G50" s="221"/>
      <c r="H50" s="222"/>
    </row>
    <row r="51" spans="3:8" ht="15" thickBot="1" x14ac:dyDescent="0.35">
      <c r="C51" s="269" t="s">
        <v>0</v>
      </c>
      <c r="D51" s="195" t="s">
        <v>1</v>
      </c>
      <c r="E51" s="193" t="s">
        <v>2</v>
      </c>
      <c r="F51" s="195" t="s">
        <v>3</v>
      </c>
      <c r="G51" s="197" t="s">
        <v>4</v>
      </c>
      <c r="H51" s="199"/>
    </row>
    <row r="52" spans="3:8" ht="15" thickBot="1" x14ac:dyDescent="0.35">
      <c r="C52" s="270"/>
      <c r="D52" s="196"/>
      <c r="E52" s="208"/>
      <c r="F52" s="196"/>
      <c r="G52" s="73" t="s">
        <v>74</v>
      </c>
      <c r="H52" s="1" t="s">
        <v>5</v>
      </c>
    </row>
    <row r="53" spans="3:8" ht="15" thickBot="1" x14ac:dyDescent="0.35">
      <c r="C53" s="270"/>
      <c r="D53" s="250"/>
      <c r="E53" s="208"/>
      <c r="F53" s="250"/>
      <c r="G53" s="97" t="s">
        <v>16</v>
      </c>
      <c r="H53" s="1" t="s">
        <v>7</v>
      </c>
    </row>
    <row r="54" spans="3:8" ht="15" thickBot="1" x14ac:dyDescent="0.35">
      <c r="C54" s="269" t="s">
        <v>88</v>
      </c>
      <c r="D54" s="193"/>
      <c r="E54" s="193"/>
      <c r="F54" s="193"/>
      <c r="G54" s="193"/>
      <c r="H54" s="235"/>
    </row>
    <row r="55" spans="3:8" x14ac:dyDescent="0.3">
      <c r="C55" s="4">
        <v>1</v>
      </c>
      <c r="D55" s="70">
        <v>12</v>
      </c>
      <c r="E55" s="6">
        <v>105</v>
      </c>
      <c r="F55" s="31">
        <v>4</v>
      </c>
      <c r="G55" s="8"/>
      <c r="H55" s="9">
        <f>E55*0.01*F55</f>
        <v>4.2</v>
      </c>
    </row>
    <row r="56" spans="3:8" ht="15" thickBot="1" x14ac:dyDescent="0.35">
      <c r="C56" s="16">
        <v>2</v>
      </c>
      <c r="D56" s="100">
        <v>6</v>
      </c>
      <c r="E56" s="18">
        <v>134</v>
      </c>
      <c r="F56" s="52">
        <v>4</v>
      </c>
      <c r="G56" s="20">
        <f>E56*F56*0.01</f>
        <v>5.36</v>
      </c>
      <c r="H56" s="101"/>
    </row>
    <row r="57" spans="3:8" x14ac:dyDescent="0.3">
      <c r="C57" s="226" t="s">
        <v>8</v>
      </c>
      <c r="D57" s="227"/>
      <c r="E57" s="227"/>
      <c r="F57" s="227"/>
      <c r="G57" s="38">
        <f>SUM(G55:G56)</f>
        <v>5.36</v>
      </c>
      <c r="H57" s="9">
        <f>SUM(H55:H56)</f>
        <v>4.2</v>
      </c>
    </row>
    <row r="58" spans="3:8" x14ac:dyDescent="0.3">
      <c r="C58" s="173" t="s">
        <v>9</v>
      </c>
      <c r="D58" s="174"/>
      <c r="E58" s="174"/>
      <c r="F58" s="174"/>
      <c r="G58" s="11">
        <v>0.22</v>
      </c>
      <c r="H58" s="13">
        <v>0.89</v>
      </c>
    </row>
    <row r="59" spans="3:8" x14ac:dyDescent="0.3">
      <c r="C59" s="229" t="s">
        <v>10</v>
      </c>
      <c r="D59" s="230"/>
      <c r="E59" s="230"/>
      <c r="F59" s="230"/>
      <c r="G59" s="78">
        <f>G58*G57</f>
        <v>1.1792</v>
      </c>
      <c r="H59" s="15">
        <f>H58*H57</f>
        <v>3.7380000000000004</v>
      </c>
    </row>
    <row r="60" spans="3:8" x14ac:dyDescent="0.3">
      <c r="C60" s="173" t="s">
        <v>11</v>
      </c>
      <c r="D60" s="174"/>
      <c r="E60" s="174"/>
      <c r="F60" s="174"/>
      <c r="G60" s="78">
        <f>G59</f>
        <v>1.1792</v>
      </c>
      <c r="H60" s="15">
        <f>H59</f>
        <v>3.7380000000000004</v>
      </c>
    </row>
    <row r="61" spans="3:8" ht="15" thickBot="1" x14ac:dyDescent="0.35">
      <c r="C61" s="266" t="s">
        <v>12</v>
      </c>
      <c r="D61" s="267"/>
      <c r="E61" s="267"/>
      <c r="F61" s="267"/>
      <c r="G61" s="244">
        <f>G60+H60</f>
        <v>4.9172000000000002</v>
      </c>
      <c r="H61" s="245"/>
    </row>
    <row r="62" spans="3:8" ht="15" thickBot="1" x14ac:dyDescent="0.35">
      <c r="C62" s="266" t="s">
        <v>98</v>
      </c>
      <c r="D62" s="267"/>
      <c r="E62" s="267"/>
      <c r="F62" s="267"/>
      <c r="G62" s="244">
        <f>G61*63</f>
        <v>309.78360000000004</v>
      </c>
      <c r="H62" s="245"/>
    </row>
  </sheetData>
  <mergeCells count="60">
    <mergeCell ref="C15:F15"/>
    <mergeCell ref="G15:H15"/>
    <mergeCell ref="C4:H4"/>
    <mergeCell ref="C5:C7"/>
    <mergeCell ref="D5:D7"/>
    <mergeCell ref="E5:E7"/>
    <mergeCell ref="F5:F7"/>
    <mergeCell ref="G5:H5"/>
    <mergeCell ref="C8:H8"/>
    <mergeCell ref="C11:F11"/>
    <mergeCell ref="C12:F12"/>
    <mergeCell ref="C13:F13"/>
    <mergeCell ref="C14:F14"/>
    <mergeCell ref="C30:F30"/>
    <mergeCell ref="G30:H30"/>
    <mergeCell ref="C16:F16"/>
    <mergeCell ref="G16:H16"/>
    <mergeCell ref="C19:H19"/>
    <mergeCell ref="C20:C22"/>
    <mergeCell ref="D20:D22"/>
    <mergeCell ref="E20:E22"/>
    <mergeCell ref="F20:F22"/>
    <mergeCell ref="G20:H20"/>
    <mergeCell ref="C23:H23"/>
    <mergeCell ref="C26:F26"/>
    <mergeCell ref="C27:F27"/>
    <mergeCell ref="C28:F28"/>
    <mergeCell ref="C29:F29"/>
    <mergeCell ref="C45:F45"/>
    <mergeCell ref="G45:H45"/>
    <mergeCell ref="C31:F31"/>
    <mergeCell ref="G31:H31"/>
    <mergeCell ref="C34:H34"/>
    <mergeCell ref="C35:C37"/>
    <mergeCell ref="D35:D37"/>
    <mergeCell ref="E35:E37"/>
    <mergeCell ref="F35:F37"/>
    <mergeCell ref="G35:H35"/>
    <mergeCell ref="C38:H38"/>
    <mergeCell ref="C41:F41"/>
    <mergeCell ref="C42:F42"/>
    <mergeCell ref="C43:F43"/>
    <mergeCell ref="C44:F44"/>
    <mergeCell ref="C46:F46"/>
    <mergeCell ref="G46:H46"/>
    <mergeCell ref="C50:H50"/>
    <mergeCell ref="C51:C53"/>
    <mergeCell ref="D51:D53"/>
    <mergeCell ref="E51:E53"/>
    <mergeCell ref="F51:F53"/>
    <mergeCell ref="G51:H51"/>
    <mergeCell ref="C62:F62"/>
    <mergeCell ref="G62:H62"/>
    <mergeCell ref="C54:H54"/>
    <mergeCell ref="C57:F57"/>
    <mergeCell ref="C58:F58"/>
    <mergeCell ref="C59:F59"/>
    <mergeCell ref="C60:F60"/>
    <mergeCell ref="C61:F61"/>
    <mergeCell ref="G61:H6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54"/>
  <sheetViews>
    <sheetView topLeftCell="A33" workbookViewId="0">
      <selection activeCell="I58" sqref="I58"/>
    </sheetView>
  </sheetViews>
  <sheetFormatPr defaultRowHeight="14.4" x14ac:dyDescent="0.3"/>
  <cols>
    <col min="7" max="7" width="11" customWidth="1"/>
  </cols>
  <sheetData>
    <row r="3" spans="3:7" ht="15" thickBot="1" x14ac:dyDescent="0.35"/>
    <row r="4" spans="3:7" ht="15" thickBot="1" x14ac:dyDescent="0.35">
      <c r="C4" s="220" t="s">
        <v>142</v>
      </c>
      <c r="D4" s="221"/>
      <c r="E4" s="221"/>
      <c r="F4" s="221"/>
      <c r="G4" s="222"/>
    </row>
    <row r="5" spans="3:7" ht="43.8" thickBot="1" x14ac:dyDescent="0.35">
      <c r="C5" s="189" t="s">
        <v>0</v>
      </c>
      <c r="D5" s="191" t="s">
        <v>1</v>
      </c>
      <c r="E5" s="193" t="s">
        <v>2</v>
      </c>
      <c r="F5" s="195" t="s">
        <v>3</v>
      </c>
      <c r="G5" s="49" t="s">
        <v>4</v>
      </c>
    </row>
    <row r="6" spans="3:7" ht="15" thickBot="1" x14ac:dyDescent="0.35">
      <c r="C6" s="190"/>
      <c r="D6" s="192"/>
      <c r="E6" s="194"/>
      <c r="F6" s="196"/>
      <c r="G6" s="1" t="s">
        <v>5</v>
      </c>
    </row>
    <row r="7" spans="3:7" ht="15" thickBot="1" x14ac:dyDescent="0.35">
      <c r="C7" s="190"/>
      <c r="D7" s="192"/>
      <c r="E7" s="194"/>
      <c r="F7" s="196"/>
      <c r="G7" s="2" t="s">
        <v>6</v>
      </c>
    </row>
    <row r="8" spans="3:7" x14ac:dyDescent="0.3">
      <c r="C8" s="4">
        <v>1</v>
      </c>
      <c r="D8" s="145">
        <v>10</v>
      </c>
      <c r="E8" s="151">
        <v>380</v>
      </c>
      <c r="F8" s="148">
        <v>11</v>
      </c>
      <c r="G8" s="50">
        <f>E8*F8*0.01</f>
        <v>41.800000000000004</v>
      </c>
    </row>
    <row r="9" spans="3:7" x14ac:dyDescent="0.3">
      <c r="C9" s="10">
        <v>2</v>
      </c>
      <c r="D9" s="146">
        <v>10</v>
      </c>
      <c r="E9" s="152">
        <v>290</v>
      </c>
      <c r="F9" s="149">
        <v>5</v>
      </c>
      <c r="G9" s="51">
        <f>E9*F9*0.01</f>
        <v>14.5</v>
      </c>
    </row>
    <row r="10" spans="3:7" x14ac:dyDescent="0.3">
      <c r="C10" s="10">
        <v>3</v>
      </c>
      <c r="D10" s="146">
        <v>10</v>
      </c>
      <c r="E10" s="152">
        <v>82</v>
      </c>
      <c r="F10" s="149">
        <v>5</v>
      </c>
      <c r="G10" s="51">
        <f t="shared" ref="G10:G28" si="0">E10*F10*0.01</f>
        <v>4.0999999999999996</v>
      </c>
    </row>
    <row r="11" spans="3:7" x14ac:dyDescent="0.3">
      <c r="C11" s="10">
        <v>4</v>
      </c>
      <c r="D11" s="146">
        <v>10</v>
      </c>
      <c r="E11" s="152">
        <v>206</v>
      </c>
      <c r="F11" s="149">
        <v>9</v>
      </c>
      <c r="G11" s="51">
        <f t="shared" si="0"/>
        <v>18.54</v>
      </c>
    </row>
    <row r="12" spans="3:7" x14ac:dyDescent="0.3">
      <c r="C12" s="10">
        <v>5</v>
      </c>
      <c r="D12" s="146">
        <v>10</v>
      </c>
      <c r="E12" s="152">
        <v>128</v>
      </c>
      <c r="F12" s="149">
        <v>9</v>
      </c>
      <c r="G12" s="51">
        <f t="shared" si="0"/>
        <v>11.52</v>
      </c>
    </row>
    <row r="13" spans="3:7" x14ac:dyDescent="0.3">
      <c r="C13" s="10">
        <v>6</v>
      </c>
      <c r="D13" s="146">
        <v>10</v>
      </c>
      <c r="E13" s="152">
        <v>330</v>
      </c>
      <c r="F13" s="149">
        <v>15</v>
      </c>
      <c r="G13" s="51">
        <f t="shared" si="0"/>
        <v>49.5</v>
      </c>
    </row>
    <row r="14" spans="3:7" x14ac:dyDescent="0.3">
      <c r="C14" s="10">
        <v>7</v>
      </c>
      <c r="D14" s="146">
        <v>10</v>
      </c>
      <c r="E14" s="152">
        <v>376</v>
      </c>
      <c r="F14" s="149">
        <v>3</v>
      </c>
      <c r="G14" s="51">
        <f t="shared" si="0"/>
        <v>11.28</v>
      </c>
    </row>
    <row r="15" spans="3:7" x14ac:dyDescent="0.3">
      <c r="C15" s="10">
        <v>8</v>
      </c>
      <c r="D15" s="146">
        <v>10</v>
      </c>
      <c r="E15" s="152">
        <v>226</v>
      </c>
      <c r="F15" s="149">
        <v>3</v>
      </c>
      <c r="G15" s="51">
        <f t="shared" si="0"/>
        <v>6.78</v>
      </c>
    </row>
    <row r="16" spans="3:7" x14ac:dyDescent="0.3">
      <c r="C16" s="10">
        <v>9</v>
      </c>
      <c r="D16" s="146">
        <v>10</v>
      </c>
      <c r="E16" s="152">
        <v>54</v>
      </c>
      <c r="F16" s="149">
        <v>4</v>
      </c>
      <c r="G16" s="51">
        <f t="shared" si="0"/>
        <v>2.16</v>
      </c>
    </row>
    <row r="17" spans="3:7" x14ac:dyDescent="0.3">
      <c r="C17" s="10">
        <v>10</v>
      </c>
      <c r="D17" s="146">
        <v>10</v>
      </c>
      <c r="E17" s="152">
        <v>372</v>
      </c>
      <c r="F17" s="149">
        <v>7</v>
      </c>
      <c r="G17" s="51">
        <f t="shared" si="0"/>
        <v>26.04</v>
      </c>
    </row>
    <row r="18" spans="3:7" x14ac:dyDescent="0.3">
      <c r="C18" s="10">
        <v>11</v>
      </c>
      <c r="D18" s="146">
        <v>10</v>
      </c>
      <c r="E18" s="152">
        <v>104</v>
      </c>
      <c r="F18" s="149">
        <v>9</v>
      </c>
      <c r="G18" s="51">
        <f t="shared" si="0"/>
        <v>9.36</v>
      </c>
    </row>
    <row r="19" spans="3:7" x14ac:dyDescent="0.3">
      <c r="C19" s="10">
        <v>12</v>
      </c>
      <c r="D19" s="146">
        <v>10</v>
      </c>
      <c r="E19" s="152">
        <v>420</v>
      </c>
      <c r="F19" s="149">
        <v>11</v>
      </c>
      <c r="G19" s="51">
        <f t="shared" si="0"/>
        <v>46.2</v>
      </c>
    </row>
    <row r="20" spans="3:7" x14ac:dyDescent="0.3">
      <c r="C20" s="10">
        <v>13</v>
      </c>
      <c r="D20" s="146">
        <v>10</v>
      </c>
      <c r="E20" s="152">
        <v>235</v>
      </c>
      <c r="F20" s="149">
        <v>9</v>
      </c>
      <c r="G20" s="51">
        <f t="shared" si="0"/>
        <v>21.150000000000002</v>
      </c>
    </row>
    <row r="21" spans="3:7" x14ac:dyDescent="0.3">
      <c r="C21" s="10">
        <v>14</v>
      </c>
      <c r="D21" s="146">
        <v>10</v>
      </c>
      <c r="E21" s="152">
        <v>319</v>
      </c>
      <c r="F21" s="149">
        <v>5</v>
      </c>
      <c r="G21" s="51">
        <f t="shared" si="0"/>
        <v>15.950000000000001</v>
      </c>
    </row>
    <row r="22" spans="3:7" x14ac:dyDescent="0.3">
      <c r="C22" s="10">
        <v>15</v>
      </c>
      <c r="D22" s="146">
        <v>10</v>
      </c>
      <c r="E22" s="152">
        <v>370</v>
      </c>
      <c r="F22" s="149">
        <v>15</v>
      </c>
      <c r="G22" s="51">
        <f t="shared" si="0"/>
        <v>55.5</v>
      </c>
    </row>
    <row r="23" spans="3:7" x14ac:dyDescent="0.3">
      <c r="C23" s="10">
        <v>16</v>
      </c>
      <c r="D23" s="146">
        <v>10</v>
      </c>
      <c r="E23" s="152">
        <v>330</v>
      </c>
      <c r="F23" s="149">
        <v>24</v>
      </c>
      <c r="G23" s="51">
        <f t="shared" si="0"/>
        <v>79.2</v>
      </c>
    </row>
    <row r="24" spans="3:7" x14ac:dyDescent="0.3">
      <c r="C24" s="10">
        <v>17</v>
      </c>
      <c r="D24" s="146">
        <v>10</v>
      </c>
      <c r="E24" s="152">
        <v>380</v>
      </c>
      <c r="F24" s="149">
        <v>21</v>
      </c>
      <c r="G24" s="51">
        <f t="shared" si="0"/>
        <v>79.8</v>
      </c>
    </row>
    <row r="25" spans="3:7" x14ac:dyDescent="0.3">
      <c r="C25" s="10">
        <v>18</v>
      </c>
      <c r="D25" s="146">
        <v>10</v>
      </c>
      <c r="E25" s="152">
        <v>380</v>
      </c>
      <c r="F25" s="149">
        <v>24</v>
      </c>
      <c r="G25" s="51">
        <f t="shared" si="0"/>
        <v>91.2</v>
      </c>
    </row>
    <row r="26" spans="3:7" x14ac:dyDescent="0.3">
      <c r="C26" s="10">
        <v>19</v>
      </c>
      <c r="D26" s="26">
        <v>10</v>
      </c>
      <c r="E26" s="27">
        <v>430</v>
      </c>
      <c r="F26" s="33">
        <v>21</v>
      </c>
      <c r="G26" s="51">
        <f t="shared" si="0"/>
        <v>90.3</v>
      </c>
    </row>
    <row r="27" spans="3:7" x14ac:dyDescent="0.3">
      <c r="C27" s="10">
        <v>20</v>
      </c>
      <c r="D27" s="26">
        <v>10</v>
      </c>
      <c r="E27" s="27">
        <v>700</v>
      </c>
      <c r="F27" s="33">
        <v>30</v>
      </c>
      <c r="G27" s="51">
        <f t="shared" si="0"/>
        <v>210</v>
      </c>
    </row>
    <row r="28" spans="3:7" x14ac:dyDescent="0.3">
      <c r="C28" s="10">
        <v>21</v>
      </c>
      <c r="D28" s="26">
        <v>10</v>
      </c>
      <c r="E28" s="27">
        <v>654</v>
      </c>
      <c r="F28" s="33">
        <v>82</v>
      </c>
      <c r="G28" s="51">
        <f t="shared" si="0"/>
        <v>536.28</v>
      </c>
    </row>
    <row r="29" spans="3:7" ht="15" thickBot="1" x14ac:dyDescent="0.35">
      <c r="C29" s="16">
        <v>22</v>
      </c>
      <c r="D29" s="147">
        <v>10</v>
      </c>
      <c r="E29" s="153">
        <v>800</v>
      </c>
      <c r="F29" s="150">
        <v>30</v>
      </c>
      <c r="G29" s="53">
        <f>F29*E29*D29*0.001</f>
        <v>240</v>
      </c>
    </row>
    <row r="30" spans="3:7" x14ac:dyDescent="0.3">
      <c r="C30" s="217" t="s">
        <v>8</v>
      </c>
      <c r="D30" s="218"/>
      <c r="E30" s="218"/>
      <c r="F30" s="219"/>
      <c r="G30" s="54">
        <f>SUM(G8:G29)</f>
        <v>1661.1599999999999</v>
      </c>
    </row>
    <row r="31" spans="3:7" x14ac:dyDescent="0.3">
      <c r="C31" s="173" t="s">
        <v>9</v>
      </c>
      <c r="D31" s="174"/>
      <c r="E31" s="174"/>
      <c r="F31" s="203"/>
      <c r="G31" s="55">
        <v>0.61699999999999999</v>
      </c>
    </row>
    <row r="32" spans="3:7" x14ac:dyDescent="0.3">
      <c r="C32" s="229" t="s">
        <v>10</v>
      </c>
      <c r="D32" s="238"/>
      <c r="E32" s="238"/>
      <c r="F32" s="231"/>
      <c r="G32" s="56">
        <f>G31*G30</f>
        <v>1024.9357199999999</v>
      </c>
    </row>
    <row r="33" spans="3:9" x14ac:dyDescent="0.3">
      <c r="C33" s="173" t="s">
        <v>11</v>
      </c>
      <c r="D33" s="174"/>
      <c r="E33" s="174"/>
      <c r="F33" s="203"/>
      <c r="G33" s="56">
        <f>G32</f>
        <v>1024.9357199999999</v>
      </c>
    </row>
    <row r="34" spans="3:9" ht="15" thickBot="1" x14ac:dyDescent="0.35">
      <c r="C34" s="266" t="s">
        <v>12</v>
      </c>
      <c r="D34" s="267"/>
      <c r="E34" s="267"/>
      <c r="F34" s="268"/>
      <c r="G34" s="57">
        <f>G33</f>
        <v>1024.9357199999999</v>
      </c>
    </row>
    <row r="37" spans="3:9" ht="15" thickBot="1" x14ac:dyDescent="0.35"/>
    <row r="38" spans="3:9" ht="15" thickBot="1" x14ac:dyDescent="0.35">
      <c r="C38" s="220" t="s">
        <v>143</v>
      </c>
      <c r="D38" s="221"/>
      <c r="E38" s="221"/>
      <c r="F38" s="221"/>
      <c r="G38" s="221"/>
      <c r="H38" s="221"/>
      <c r="I38" s="222"/>
    </row>
    <row r="39" spans="3:9" ht="15" thickBot="1" x14ac:dyDescent="0.35">
      <c r="C39" s="270" t="s">
        <v>0</v>
      </c>
      <c r="D39" s="196" t="s">
        <v>1</v>
      </c>
      <c r="E39" s="208" t="s">
        <v>2</v>
      </c>
      <c r="F39" s="196" t="s">
        <v>3</v>
      </c>
      <c r="G39" s="197" t="s">
        <v>4</v>
      </c>
      <c r="H39" s="198"/>
      <c r="I39" s="199"/>
    </row>
    <row r="40" spans="3:9" ht="15" thickBot="1" x14ac:dyDescent="0.35">
      <c r="C40" s="270"/>
      <c r="D40" s="196"/>
      <c r="E40" s="208"/>
      <c r="F40" s="196"/>
      <c r="G40" s="1" t="s">
        <v>5</v>
      </c>
      <c r="H40" s="1" t="s">
        <v>5</v>
      </c>
      <c r="I40" s="1" t="s">
        <v>5</v>
      </c>
    </row>
    <row r="41" spans="3:9" ht="15" thickBot="1" x14ac:dyDescent="0.35">
      <c r="C41" s="270"/>
      <c r="D41" s="250"/>
      <c r="E41" s="208"/>
      <c r="F41" s="250"/>
      <c r="G41" s="97" t="s">
        <v>6</v>
      </c>
      <c r="H41" s="1" t="s">
        <v>7</v>
      </c>
      <c r="I41" s="1" t="s">
        <v>53</v>
      </c>
    </row>
    <row r="42" spans="3:9" ht="15" customHeight="1" thickBot="1" x14ac:dyDescent="0.35">
      <c r="C42" s="239" t="s">
        <v>144</v>
      </c>
      <c r="D42" s="251"/>
      <c r="E42" s="251"/>
      <c r="F42" s="251"/>
      <c r="G42" s="251"/>
      <c r="H42" s="251"/>
      <c r="I42" s="240"/>
    </row>
    <row r="43" spans="3:9" x14ac:dyDescent="0.3">
      <c r="C43" s="92">
        <v>1</v>
      </c>
      <c r="D43" s="98">
        <v>12</v>
      </c>
      <c r="E43" s="94">
        <v>205</v>
      </c>
      <c r="F43" s="99">
        <v>7</v>
      </c>
      <c r="G43" s="8"/>
      <c r="H43" s="35">
        <f>E43*0.01*F43</f>
        <v>14.349999999999998</v>
      </c>
      <c r="I43" s="83"/>
    </row>
    <row r="44" spans="3:9" x14ac:dyDescent="0.3">
      <c r="C44" s="92">
        <v>2</v>
      </c>
      <c r="D44" s="98">
        <v>12</v>
      </c>
      <c r="E44" s="94">
        <v>265</v>
      </c>
      <c r="F44" s="99">
        <v>7</v>
      </c>
      <c r="G44" s="14"/>
      <c r="H44" s="34">
        <f>F44*E44*0.01</f>
        <v>18.55</v>
      </c>
      <c r="I44" s="40"/>
    </row>
    <row r="45" spans="3:9" x14ac:dyDescent="0.3">
      <c r="C45" s="92">
        <v>3</v>
      </c>
      <c r="D45" s="98">
        <v>12</v>
      </c>
      <c r="E45" s="94">
        <v>100</v>
      </c>
      <c r="F45" s="99">
        <v>30</v>
      </c>
      <c r="G45" s="14"/>
      <c r="H45" s="34">
        <f>F45*E45*0.01*1.05</f>
        <v>31.5</v>
      </c>
      <c r="I45" s="40"/>
    </row>
    <row r="46" spans="3:9" x14ac:dyDescent="0.3">
      <c r="C46" s="92">
        <v>4</v>
      </c>
      <c r="D46" s="98">
        <v>16</v>
      </c>
      <c r="E46" s="94">
        <v>240</v>
      </c>
      <c r="F46" s="99">
        <v>10</v>
      </c>
      <c r="G46" s="14"/>
      <c r="H46" s="34"/>
      <c r="I46" s="40">
        <f>F46*E46*0.01</f>
        <v>24</v>
      </c>
    </row>
    <row r="47" spans="3:9" x14ac:dyDescent="0.3">
      <c r="C47" s="92">
        <v>5</v>
      </c>
      <c r="D47" s="98">
        <v>16</v>
      </c>
      <c r="E47" s="94">
        <v>460</v>
      </c>
      <c r="F47" s="99">
        <v>10</v>
      </c>
      <c r="G47" s="14"/>
      <c r="H47" s="34"/>
      <c r="I47" s="40">
        <f>F47*E47*0.01</f>
        <v>46</v>
      </c>
    </row>
    <row r="48" spans="3:9" ht="15" thickBot="1" x14ac:dyDescent="0.35">
      <c r="C48" s="16">
        <v>6</v>
      </c>
      <c r="D48" s="100">
        <v>10</v>
      </c>
      <c r="E48" s="153">
        <v>100</v>
      </c>
      <c r="F48" s="150">
        <v>50</v>
      </c>
      <c r="G48" s="20">
        <f>E48*F48*0.01*1.05</f>
        <v>52.5</v>
      </c>
      <c r="H48" s="161"/>
      <c r="I48" s="162"/>
    </row>
    <row r="49" spans="3:9" x14ac:dyDescent="0.3">
      <c r="C49" s="226" t="s">
        <v>8</v>
      </c>
      <c r="D49" s="227"/>
      <c r="E49" s="227"/>
      <c r="F49" s="227"/>
      <c r="G49" s="38">
        <f>SUM(G43:G48)</f>
        <v>52.5</v>
      </c>
      <c r="H49" s="39">
        <f>SUM(H43:H48)</f>
        <v>64.400000000000006</v>
      </c>
      <c r="I49" s="83"/>
    </row>
    <row r="50" spans="3:9" x14ac:dyDescent="0.3">
      <c r="C50" s="173" t="s">
        <v>9</v>
      </c>
      <c r="D50" s="174"/>
      <c r="E50" s="174"/>
      <c r="F50" s="174"/>
      <c r="G50" s="146">
        <v>0.61699999999999999</v>
      </c>
      <c r="H50" s="152">
        <v>0.89</v>
      </c>
      <c r="I50" s="40">
        <v>1.59</v>
      </c>
    </row>
    <row r="51" spans="3:9" x14ac:dyDescent="0.3">
      <c r="C51" s="229" t="s">
        <v>10</v>
      </c>
      <c r="D51" s="230"/>
      <c r="E51" s="230"/>
      <c r="F51" s="230"/>
      <c r="G51" s="143">
        <f>G50*G49</f>
        <v>32.392499999999998</v>
      </c>
      <c r="H51" s="144">
        <f>H50*H49</f>
        <v>57.316000000000003</v>
      </c>
      <c r="I51" s="40"/>
    </row>
    <row r="52" spans="3:9" x14ac:dyDescent="0.3">
      <c r="C52" s="173" t="s">
        <v>11</v>
      </c>
      <c r="D52" s="174"/>
      <c r="E52" s="174"/>
      <c r="F52" s="174"/>
      <c r="G52" s="143">
        <f>G51</f>
        <v>32.392499999999998</v>
      </c>
      <c r="H52" s="144">
        <f>H51</f>
        <v>57.316000000000003</v>
      </c>
      <c r="I52" s="40"/>
    </row>
    <row r="53" spans="3:9" ht="15" thickBot="1" x14ac:dyDescent="0.35">
      <c r="C53" s="266" t="s">
        <v>146</v>
      </c>
      <c r="D53" s="267"/>
      <c r="E53" s="267"/>
      <c r="F53" s="267"/>
      <c r="G53" s="175">
        <f>G52+H52</f>
        <v>89.708500000000001</v>
      </c>
      <c r="H53" s="176"/>
      <c r="I53" s="177"/>
    </row>
    <row r="54" spans="3:9" ht="15" thickBot="1" x14ac:dyDescent="0.35">
      <c r="C54" s="266" t="s">
        <v>145</v>
      </c>
      <c r="D54" s="267"/>
      <c r="E54" s="267"/>
      <c r="F54" s="267"/>
      <c r="G54" s="180">
        <f>32*G53</f>
        <v>2870.672</v>
      </c>
      <c r="H54" s="181"/>
      <c r="I54" s="182"/>
    </row>
  </sheetData>
  <mergeCells count="25">
    <mergeCell ref="C54:F54"/>
    <mergeCell ref="C42:I42"/>
    <mergeCell ref="G39:I39"/>
    <mergeCell ref="C38:I38"/>
    <mergeCell ref="G54:I54"/>
    <mergeCell ref="G53:I53"/>
    <mergeCell ref="C49:F49"/>
    <mergeCell ref="C50:F50"/>
    <mergeCell ref="C51:F51"/>
    <mergeCell ref="C52:F52"/>
    <mergeCell ref="C53:F53"/>
    <mergeCell ref="C31:F31"/>
    <mergeCell ref="C32:F32"/>
    <mergeCell ref="C33:F33"/>
    <mergeCell ref="C34:F34"/>
    <mergeCell ref="C39:C41"/>
    <mergeCell ref="D39:D41"/>
    <mergeCell ref="E39:E41"/>
    <mergeCell ref="F39:F41"/>
    <mergeCell ref="C30:F30"/>
    <mergeCell ref="C4:G4"/>
    <mergeCell ref="C5:C7"/>
    <mergeCell ref="D5:D7"/>
    <mergeCell ref="E5:E7"/>
    <mergeCell ref="F5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I163"/>
  <sheetViews>
    <sheetView tabSelected="1" topLeftCell="A138" workbookViewId="0">
      <selection activeCell="K161" sqref="K161"/>
    </sheetView>
  </sheetViews>
  <sheetFormatPr defaultRowHeight="14.4" x14ac:dyDescent="0.3"/>
  <cols>
    <col min="4" max="4" width="17.21875" customWidth="1"/>
    <col min="6" max="6" width="10.77734375" customWidth="1"/>
    <col min="9" max="9" width="11.21875" customWidth="1"/>
  </cols>
  <sheetData>
    <row r="4" spans="4:9" ht="15" thickBot="1" x14ac:dyDescent="0.35"/>
    <row r="5" spans="4:9" ht="15" thickBot="1" x14ac:dyDescent="0.35">
      <c r="D5" s="271" t="s">
        <v>99</v>
      </c>
      <c r="E5" s="272"/>
      <c r="F5" s="272"/>
      <c r="G5" s="272"/>
      <c r="H5" s="272"/>
      <c r="I5" s="273"/>
    </row>
    <row r="6" spans="4:9" ht="43.8" thickBot="1" x14ac:dyDescent="0.35">
      <c r="D6" s="103" t="s">
        <v>100</v>
      </c>
      <c r="E6" s="104" t="s">
        <v>101</v>
      </c>
      <c r="F6" s="105" t="s">
        <v>102</v>
      </c>
      <c r="G6" s="106" t="s">
        <v>103</v>
      </c>
      <c r="H6" s="106" t="s">
        <v>104</v>
      </c>
      <c r="I6" s="107" t="s">
        <v>105</v>
      </c>
    </row>
    <row r="7" spans="4:9" x14ac:dyDescent="0.3">
      <c r="D7" s="274" t="s">
        <v>106</v>
      </c>
      <c r="E7" s="277" t="s">
        <v>107</v>
      </c>
      <c r="F7" s="280">
        <f>0.08*0.2</f>
        <v>1.6E-2</v>
      </c>
      <c r="G7" s="70">
        <v>9.6</v>
      </c>
      <c r="H7" s="6">
        <v>148</v>
      </c>
      <c r="I7" s="108">
        <f>H7*G7*$F$7</f>
        <v>22.732800000000001</v>
      </c>
    </row>
    <row r="8" spans="4:9" x14ac:dyDescent="0.3">
      <c r="D8" s="275"/>
      <c r="E8" s="278"/>
      <c r="F8" s="281"/>
      <c r="G8" s="71">
        <v>6.6</v>
      </c>
      <c r="H8" s="12">
        <v>2</v>
      </c>
      <c r="I8" s="111">
        <f>H8*G8*$F$7</f>
        <v>0.2112</v>
      </c>
    </row>
    <row r="9" spans="4:9" x14ac:dyDescent="0.3">
      <c r="D9" s="275"/>
      <c r="E9" s="278"/>
      <c r="F9" s="281"/>
      <c r="G9" s="71">
        <v>7.1</v>
      </c>
      <c r="H9" s="12">
        <v>3</v>
      </c>
      <c r="I9" s="111">
        <f t="shared" ref="I9:I72" si="0">H9*G9*$F$7</f>
        <v>0.34079999999999994</v>
      </c>
    </row>
    <row r="10" spans="4:9" x14ac:dyDescent="0.3">
      <c r="D10" s="275"/>
      <c r="E10" s="278"/>
      <c r="F10" s="281"/>
      <c r="G10" s="71">
        <v>6.2</v>
      </c>
      <c r="H10" s="12">
        <v>2</v>
      </c>
      <c r="I10" s="111">
        <f t="shared" si="0"/>
        <v>0.19840000000000002</v>
      </c>
    </row>
    <row r="11" spans="4:9" x14ac:dyDescent="0.3">
      <c r="D11" s="275"/>
      <c r="E11" s="278"/>
      <c r="F11" s="281"/>
      <c r="G11" s="71">
        <v>5.4</v>
      </c>
      <c r="H11" s="12">
        <v>2</v>
      </c>
      <c r="I11" s="111">
        <f t="shared" si="0"/>
        <v>0.17280000000000001</v>
      </c>
    </row>
    <row r="12" spans="4:9" x14ac:dyDescent="0.3">
      <c r="D12" s="275"/>
      <c r="E12" s="278"/>
      <c r="F12" s="281"/>
      <c r="G12" s="71">
        <v>4.5</v>
      </c>
      <c r="H12" s="12">
        <v>2</v>
      </c>
      <c r="I12" s="111">
        <f t="shared" si="0"/>
        <v>0.14400000000000002</v>
      </c>
    </row>
    <row r="13" spans="4:9" x14ac:dyDescent="0.3">
      <c r="D13" s="275"/>
      <c r="E13" s="278"/>
      <c r="F13" s="281"/>
      <c r="G13" s="71">
        <v>3.7</v>
      </c>
      <c r="H13" s="12">
        <v>2</v>
      </c>
      <c r="I13" s="111">
        <f t="shared" si="0"/>
        <v>0.11840000000000001</v>
      </c>
    </row>
    <row r="14" spans="4:9" x14ac:dyDescent="0.3">
      <c r="D14" s="275"/>
      <c r="E14" s="278"/>
      <c r="F14" s="281"/>
      <c r="G14" s="71">
        <v>2.85</v>
      </c>
      <c r="H14" s="12">
        <v>2</v>
      </c>
      <c r="I14" s="111">
        <f t="shared" si="0"/>
        <v>9.1200000000000003E-2</v>
      </c>
    </row>
    <row r="15" spans="4:9" x14ac:dyDescent="0.3">
      <c r="D15" s="275"/>
      <c r="E15" s="278"/>
      <c r="F15" s="281"/>
      <c r="G15" s="71">
        <v>2.0499999999999998</v>
      </c>
      <c r="H15" s="12">
        <v>2</v>
      </c>
      <c r="I15" s="111">
        <f t="shared" si="0"/>
        <v>6.5599999999999992E-2</v>
      </c>
    </row>
    <row r="16" spans="4:9" x14ac:dyDescent="0.3">
      <c r="D16" s="275"/>
      <c r="E16" s="278"/>
      <c r="F16" s="281"/>
      <c r="G16" s="71">
        <v>1.25</v>
      </c>
      <c r="H16" s="12">
        <v>2</v>
      </c>
      <c r="I16" s="111">
        <f t="shared" si="0"/>
        <v>0.04</v>
      </c>
    </row>
    <row r="17" spans="4:9" x14ac:dyDescent="0.3">
      <c r="D17" s="275"/>
      <c r="E17" s="278"/>
      <c r="F17" s="281"/>
      <c r="G17" s="71">
        <v>0.4</v>
      </c>
      <c r="H17" s="12">
        <v>2</v>
      </c>
      <c r="I17" s="111">
        <f t="shared" si="0"/>
        <v>1.2800000000000001E-2</v>
      </c>
    </row>
    <row r="18" spans="4:9" x14ac:dyDescent="0.3">
      <c r="D18" s="275"/>
      <c r="E18" s="278"/>
      <c r="F18" s="281"/>
      <c r="G18" s="71">
        <v>7</v>
      </c>
      <c r="H18" s="12">
        <v>1</v>
      </c>
      <c r="I18" s="111">
        <f t="shared" si="0"/>
        <v>0.112</v>
      </c>
    </row>
    <row r="19" spans="4:9" x14ac:dyDescent="0.3">
      <c r="D19" s="275"/>
      <c r="E19" s="278"/>
      <c r="F19" s="281"/>
      <c r="G19" s="71">
        <v>7.83</v>
      </c>
      <c r="H19" s="12">
        <v>1</v>
      </c>
      <c r="I19" s="111">
        <f t="shared" si="0"/>
        <v>0.12528</v>
      </c>
    </row>
    <row r="20" spans="4:9" x14ac:dyDescent="0.3">
      <c r="D20" s="275"/>
      <c r="E20" s="278"/>
      <c r="F20" s="281"/>
      <c r="G20" s="71">
        <v>8.65</v>
      </c>
      <c r="H20" s="12">
        <v>1</v>
      </c>
      <c r="I20" s="111">
        <f t="shared" si="0"/>
        <v>0.1384</v>
      </c>
    </row>
    <row r="21" spans="4:9" x14ac:dyDescent="0.3">
      <c r="D21" s="275"/>
      <c r="E21" s="278"/>
      <c r="F21" s="281"/>
      <c r="G21" s="71">
        <v>9.5</v>
      </c>
      <c r="H21" s="12">
        <v>1</v>
      </c>
      <c r="I21" s="111">
        <f t="shared" si="0"/>
        <v>0.152</v>
      </c>
    </row>
    <row r="22" spans="4:9" x14ac:dyDescent="0.3">
      <c r="D22" s="275"/>
      <c r="E22" s="278"/>
      <c r="F22" s="281"/>
      <c r="G22" s="71">
        <v>8.8000000000000007</v>
      </c>
      <c r="H22" s="12">
        <v>1</v>
      </c>
      <c r="I22" s="111">
        <f t="shared" si="0"/>
        <v>0.14080000000000001</v>
      </c>
    </row>
    <row r="23" spans="4:9" x14ac:dyDescent="0.3">
      <c r="D23" s="275"/>
      <c r="E23" s="278"/>
      <c r="F23" s="281"/>
      <c r="G23" s="71">
        <v>7.9</v>
      </c>
      <c r="H23" s="12">
        <v>1</v>
      </c>
      <c r="I23" s="111">
        <f t="shared" si="0"/>
        <v>0.12640000000000001</v>
      </c>
    </row>
    <row r="24" spans="4:9" x14ac:dyDescent="0.3">
      <c r="D24" s="275"/>
      <c r="E24" s="278"/>
      <c r="F24" s="281"/>
      <c r="G24" s="71">
        <v>7.1</v>
      </c>
      <c r="H24" s="12">
        <v>1</v>
      </c>
      <c r="I24" s="111">
        <f t="shared" si="0"/>
        <v>0.11359999999999999</v>
      </c>
    </row>
    <row r="25" spans="4:9" x14ac:dyDescent="0.3">
      <c r="D25" s="275"/>
      <c r="E25" s="278"/>
      <c r="F25" s="281"/>
      <c r="G25" s="71">
        <v>6.25</v>
      </c>
      <c r="H25" s="12">
        <v>1</v>
      </c>
      <c r="I25" s="111">
        <f t="shared" si="0"/>
        <v>0.1</v>
      </c>
    </row>
    <row r="26" spans="4:9" x14ac:dyDescent="0.3">
      <c r="D26" s="275"/>
      <c r="E26" s="278"/>
      <c r="F26" s="281"/>
      <c r="G26" s="71">
        <v>5.42</v>
      </c>
      <c r="H26" s="12">
        <v>1</v>
      </c>
      <c r="I26" s="111">
        <f t="shared" si="0"/>
        <v>8.6720000000000005E-2</v>
      </c>
    </row>
    <row r="27" spans="4:9" x14ac:dyDescent="0.3">
      <c r="D27" s="275"/>
      <c r="E27" s="278"/>
      <c r="F27" s="281"/>
      <c r="G27" s="71">
        <v>4.9000000000000004</v>
      </c>
      <c r="H27" s="12">
        <v>2</v>
      </c>
      <c r="I27" s="111">
        <f t="shared" si="0"/>
        <v>0.15680000000000002</v>
      </c>
    </row>
    <row r="28" spans="4:9" x14ac:dyDescent="0.3">
      <c r="D28" s="275"/>
      <c r="E28" s="278"/>
      <c r="F28" s="281"/>
      <c r="G28" s="71">
        <v>4.72</v>
      </c>
      <c r="H28" s="12">
        <v>3</v>
      </c>
      <c r="I28" s="111">
        <f t="shared" si="0"/>
        <v>0.22656000000000001</v>
      </c>
    </row>
    <row r="29" spans="4:9" x14ac:dyDescent="0.3">
      <c r="D29" s="275"/>
      <c r="E29" s="278"/>
      <c r="F29" s="281"/>
      <c r="G29" s="71">
        <v>4</v>
      </c>
      <c r="H29" s="12">
        <v>2</v>
      </c>
      <c r="I29" s="111">
        <f t="shared" si="0"/>
        <v>0.128</v>
      </c>
    </row>
    <row r="30" spans="4:9" x14ac:dyDescent="0.3">
      <c r="D30" s="275"/>
      <c r="E30" s="278"/>
      <c r="F30" s="281"/>
      <c r="G30" s="71">
        <v>3.1</v>
      </c>
      <c r="H30" s="12">
        <v>3</v>
      </c>
      <c r="I30" s="111">
        <f t="shared" si="0"/>
        <v>0.14880000000000002</v>
      </c>
    </row>
    <row r="31" spans="4:9" x14ac:dyDescent="0.3">
      <c r="D31" s="275"/>
      <c r="E31" s="278"/>
      <c r="F31" s="281"/>
      <c r="G31" s="71">
        <v>2.2999999999999998</v>
      </c>
      <c r="H31" s="12">
        <v>3</v>
      </c>
      <c r="I31" s="111">
        <f t="shared" si="0"/>
        <v>0.1104</v>
      </c>
    </row>
    <row r="32" spans="4:9" x14ac:dyDescent="0.3">
      <c r="D32" s="275"/>
      <c r="E32" s="278"/>
      <c r="F32" s="281"/>
      <c r="G32" s="71">
        <v>1.41</v>
      </c>
      <c r="H32" s="12">
        <v>3</v>
      </c>
      <c r="I32" s="111">
        <f t="shared" si="0"/>
        <v>6.767999999999999E-2</v>
      </c>
    </row>
    <row r="33" spans="4:9" x14ac:dyDescent="0.3">
      <c r="D33" s="275"/>
      <c r="E33" s="278"/>
      <c r="F33" s="281"/>
      <c r="G33" s="71">
        <v>0.6</v>
      </c>
      <c r="H33" s="12">
        <v>3</v>
      </c>
      <c r="I33" s="111">
        <f t="shared" si="0"/>
        <v>2.8799999999999999E-2</v>
      </c>
    </row>
    <row r="34" spans="4:9" x14ac:dyDescent="0.3">
      <c r="D34" s="275"/>
      <c r="E34" s="278"/>
      <c r="F34" s="281"/>
      <c r="G34" s="71">
        <v>3.9</v>
      </c>
      <c r="H34" s="12">
        <v>1</v>
      </c>
      <c r="I34" s="111">
        <f t="shared" si="0"/>
        <v>6.2399999999999997E-2</v>
      </c>
    </row>
    <row r="35" spans="4:9" x14ac:dyDescent="0.3">
      <c r="D35" s="275"/>
      <c r="E35" s="278"/>
      <c r="F35" s="281"/>
      <c r="G35" s="71">
        <v>1.73</v>
      </c>
      <c r="H35" s="12">
        <v>8</v>
      </c>
      <c r="I35" s="111">
        <f t="shared" si="0"/>
        <v>0.22144</v>
      </c>
    </row>
    <row r="36" spans="4:9" x14ac:dyDescent="0.3">
      <c r="D36" s="275"/>
      <c r="E36" s="278"/>
      <c r="F36" s="281"/>
      <c r="G36" s="71">
        <v>0.85</v>
      </c>
      <c r="H36" s="12">
        <v>1</v>
      </c>
      <c r="I36" s="111">
        <f t="shared" si="0"/>
        <v>1.3599999999999999E-2</v>
      </c>
    </row>
    <row r="37" spans="4:9" x14ac:dyDescent="0.3">
      <c r="D37" s="275"/>
      <c r="E37" s="278"/>
      <c r="F37" s="281"/>
      <c r="G37" s="71">
        <v>2.52</v>
      </c>
      <c r="H37" s="12">
        <v>1</v>
      </c>
      <c r="I37" s="111">
        <f t="shared" si="0"/>
        <v>4.0320000000000002E-2</v>
      </c>
    </row>
    <row r="38" spans="4:9" x14ac:dyDescent="0.3">
      <c r="D38" s="275"/>
      <c r="E38" s="278"/>
      <c r="F38" s="281"/>
      <c r="G38" s="71">
        <v>4.3499999999999996</v>
      </c>
      <c r="H38" s="12">
        <v>2</v>
      </c>
      <c r="I38" s="111">
        <f t="shared" si="0"/>
        <v>0.13919999999999999</v>
      </c>
    </row>
    <row r="39" spans="4:9" x14ac:dyDescent="0.3">
      <c r="D39" s="275"/>
      <c r="E39" s="278"/>
      <c r="F39" s="281"/>
      <c r="G39" s="71">
        <v>2.75</v>
      </c>
      <c r="H39" s="12">
        <v>1</v>
      </c>
      <c r="I39" s="111">
        <f t="shared" si="0"/>
        <v>4.3999999999999997E-2</v>
      </c>
    </row>
    <row r="40" spans="4:9" x14ac:dyDescent="0.3">
      <c r="D40" s="275"/>
      <c r="E40" s="278"/>
      <c r="F40" s="281"/>
      <c r="G40" s="71">
        <v>2.25</v>
      </c>
      <c r="H40" s="12">
        <v>1</v>
      </c>
      <c r="I40" s="111">
        <f t="shared" si="0"/>
        <v>3.6000000000000004E-2</v>
      </c>
    </row>
    <row r="41" spans="4:9" x14ac:dyDescent="0.3">
      <c r="D41" s="275"/>
      <c r="E41" s="278"/>
      <c r="F41" s="281"/>
      <c r="G41" s="71">
        <v>7.45</v>
      </c>
      <c r="H41" s="12">
        <v>2</v>
      </c>
      <c r="I41" s="111">
        <f t="shared" si="0"/>
        <v>0.2384</v>
      </c>
    </row>
    <row r="42" spans="4:9" x14ac:dyDescent="0.3">
      <c r="D42" s="275"/>
      <c r="E42" s="278"/>
      <c r="F42" s="281"/>
      <c r="G42" s="71">
        <v>8.31</v>
      </c>
      <c r="H42" s="12">
        <v>1</v>
      </c>
      <c r="I42" s="111">
        <f t="shared" si="0"/>
        <v>0.13296000000000002</v>
      </c>
    </row>
    <row r="43" spans="4:9" x14ac:dyDescent="0.3">
      <c r="D43" s="275"/>
      <c r="E43" s="278"/>
      <c r="F43" s="281"/>
      <c r="G43" s="71">
        <v>3.6</v>
      </c>
      <c r="H43" s="12">
        <v>1</v>
      </c>
      <c r="I43" s="111">
        <f t="shared" si="0"/>
        <v>5.7600000000000005E-2</v>
      </c>
    </row>
    <row r="44" spans="4:9" x14ac:dyDescent="0.3">
      <c r="D44" s="275"/>
      <c r="E44" s="278"/>
      <c r="F44" s="281"/>
      <c r="G44" s="71">
        <v>5.22</v>
      </c>
      <c r="H44" s="12">
        <v>1</v>
      </c>
      <c r="I44" s="111">
        <f t="shared" si="0"/>
        <v>8.3519999999999997E-2</v>
      </c>
    </row>
    <row r="45" spans="4:9" x14ac:dyDescent="0.3">
      <c r="D45" s="275"/>
      <c r="E45" s="278"/>
      <c r="F45" s="281"/>
      <c r="G45" s="71">
        <v>8.52</v>
      </c>
      <c r="H45" s="12">
        <v>2</v>
      </c>
      <c r="I45" s="111">
        <f t="shared" si="0"/>
        <v>0.27263999999999999</v>
      </c>
    </row>
    <row r="46" spans="4:9" x14ac:dyDescent="0.3">
      <c r="D46" s="275"/>
      <c r="E46" s="278"/>
      <c r="F46" s="281"/>
      <c r="G46" s="71">
        <v>3.7</v>
      </c>
      <c r="H46" s="12">
        <v>2</v>
      </c>
      <c r="I46" s="111">
        <f t="shared" si="0"/>
        <v>0.11840000000000001</v>
      </c>
    </row>
    <row r="47" spans="4:9" x14ac:dyDescent="0.3">
      <c r="D47" s="275"/>
      <c r="E47" s="278"/>
      <c r="F47" s="281"/>
      <c r="G47" s="71">
        <v>5.5</v>
      </c>
      <c r="H47" s="12">
        <v>2</v>
      </c>
      <c r="I47" s="111">
        <f t="shared" si="0"/>
        <v>0.17599999999999999</v>
      </c>
    </row>
    <row r="48" spans="4:9" x14ac:dyDescent="0.3">
      <c r="D48" s="275"/>
      <c r="E48" s="278"/>
      <c r="F48" s="281"/>
      <c r="G48" s="71">
        <v>8.65</v>
      </c>
      <c r="H48" s="12">
        <v>2</v>
      </c>
      <c r="I48" s="111">
        <f t="shared" si="0"/>
        <v>0.27679999999999999</v>
      </c>
    </row>
    <row r="49" spans="4:9" x14ac:dyDescent="0.3">
      <c r="D49" s="275"/>
      <c r="E49" s="278"/>
      <c r="F49" s="281"/>
      <c r="G49" s="71">
        <v>7.85</v>
      </c>
      <c r="H49" s="12">
        <v>2</v>
      </c>
      <c r="I49" s="111">
        <f t="shared" si="0"/>
        <v>0.25119999999999998</v>
      </c>
    </row>
    <row r="50" spans="4:9" x14ac:dyDescent="0.3">
      <c r="D50" s="275"/>
      <c r="E50" s="278"/>
      <c r="F50" s="281"/>
      <c r="G50" s="71">
        <v>7</v>
      </c>
      <c r="H50" s="12">
        <v>2</v>
      </c>
      <c r="I50" s="111">
        <f t="shared" si="0"/>
        <v>0.224</v>
      </c>
    </row>
    <row r="51" spans="4:9" x14ac:dyDescent="0.3">
      <c r="D51" s="275"/>
      <c r="E51" s="278"/>
      <c r="F51" s="281"/>
      <c r="G51" s="71">
        <v>6.2</v>
      </c>
      <c r="H51" s="12">
        <v>4</v>
      </c>
      <c r="I51" s="111">
        <f t="shared" si="0"/>
        <v>0.39680000000000004</v>
      </c>
    </row>
    <row r="52" spans="4:9" x14ac:dyDescent="0.3">
      <c r="D52" s="275"/>
      <c r="E52" s="278"/>
      <c r="F52" s="281"/>
      <c r="G52" s="71">
        <v>5.4</v>
      </c>
      <c r="H52" s="12">
        <v>4</v>
      </c>
      <c r="I52" s="111">
        <f t="shared" si="0"/>
        <v>0.34560000000000002</v>
      </c>
    </row>
    <row r="53" spans="4:9" x14ac:dyDescent="0.3">
      <c r="D53" s="275"/>
      <c r="E53" s="278"/>
      <c r="F53" s="281"/>
      <c r="G53" s="71">
        <v>4.5</v>
      </c>
      <c r="H53" s="12">
        <v>4</v>
      </c>
      <c r="I53" s="111">
        <f t="shared" si="0"/>
        <v>0.28800000000000003</v>
      </c>
    </row>
    <row r="54" spans="4:9" x14ac:dyDescent="0.3">
      <c r="D54" s="275"/>
      <c r="E54" s="278"/>
      <c r="F54" s="281"/>
      <c r="G54" s="71">
        <v>3.7</v>
      </c>
      <c r="H54" s="12">
        <v>4</v>
      </c>
      <c r="I54" s="111">
        <f t="shared" si="0"/>
        <v>0.23680000000000001</v>
      </c>
    </row>
    <row r="55" spans="4:9" x14ac:dyDescent="0.3">
      <c r="D55" s="275"/>
      <c r="E55" s="278"/>
      <c r="F55" s="281"/>
      <c r="G55" s="71">
        <v>2.85</v>
      </c>
      <c r="H55" s="12">
        <v>4</v>
      </c>
      <c r="I55" s="111">
        <f t="shared" si="0"/>
        <v>0.18240000000000001</v>
      </c>
    </row>
    <row r="56" spans="4:9" x14ac:dyDescent="0.3">
      <c r="D56" s="275"/>
      <c r="E56" s="278"/>
      <c r="F56" s="281"/>
      <c r="G56" s="71">
        <v>2</v>
      </c>
      <c r="H56" s="12">
        <v>4</v>
      </c>
      <c r="I56" s="111">
        <f t="shared" si="0"/>
        <v>0.128</v>
      </c>
    </row>
    <row r="57" spans="4:9" x14ac:dyDescent="0.3">
      <c r="D57" s="275"/>
      <c r="E57" s="278"/>
      <c r="F57" s="281"/>
      <c r="G57" s="71">
        <v>1.2</v>
      </c>
      <c r="H57" s="12">
        <v>4</v>
      </c>
      <c r="I57" s="111">
        <f t="shared" si="0"/>
        <v>7.6799999999999993E-2</v>
      </c>
    </row>
    <row r="58" spans="4:9" x14ac:dyDescent="0.3">
      <c r="D58" s="275"/>
      <c r="E58" s="278"/>
      <c r="F58" s="281"/>
      <c r="G58" s="71">
        <v>0.4</v>
      </c>
      <c r="H58" s="12">
        <v>4</v>
      </c>
      <c r="I58" s="111">
        <f t="shared" si="0"/>
        <v>2.5600000000000001E-2</v>
      </c>
    </row>
    <row r="59" spans="4:9" x14ac:dyDescent="0.3">
      <c r="D59" s="275"/>
      <c r="E59" s="278"/>
      <c r="F59" s="281"/>
      <c r="G59" s="71">
        <v>6.6</v>
      </c>
      <c r="H59" s="12">
        <v>2</v>
      </c>
      <c r="I59" s="111">
        <f t="shared" si="0"/>
        <v>0.2112</v>
      </c>
    </row>
    <row r="60" spans="4:9" x14ac:dyDescent="0.3">
      <c r="D60" s="275"/>
      <c r="E60" s="278"/>
      <c r="F60" s="281"/>
      <c r="G60" s="71">
        <v>7.4</v>
      </c>
      <c r="H60" s="12">
        <v>2</v>
      </c>
      <c r="I60" s="111">
        <f t="shared" si="0"/>
        <v>0.23680000000000001</v>
      </c>
    </row>
    <row r="61" spans="4:9" x14ac:dyDescent="0.3">
      <c r="D61" s="275"/>
      <c r="E61" s="278"/>
      <c r="F61" s="281"/>
      <c r="G61" s="71">
        <v>8.35</v>
      </c>
      <c r="H61" s="12">
        <v>2</v>
      </c>
      <c r="I61" s="111">
        <f t="shared" si="0"/>
        <v>0.26719999999999999</v>
      </c>
    </row>
    <row r="62" spans="4:9" x14ac:dyDescent="0.3">
      <c r="D62" s="275"/>
      <c r="E62" s="278"/>
      <c r="F62" s="281"/>
      <c r="G62" s="71">
        <v>9.1999999999999993</v>
      </c>
      <c r="H62" s="12">
        <v>2</v>
      </c>
      <c r="I62" s="111">
        <f t="shared" si="0"/>
        <v>0.2944</v>
      </c>
    </row>
    <row r="63" spans="4:9" x14ac:dyDescent="0.3">
      <c r="D63" s="275"/>
      <c r="E63" s="278"/>
      <c r="F63" s="281"/>
      <c r="G63" s="71">
        <v>0.5</v>
      </c>
      <c r="H63" s="12">
        <v>4</v>
      </c>
      <c r="I63" s="111">
        <f t="shared" si="0"/>
        <v>3.2000000000000001E-2</v>
      </c>
    </row>
    <row r="64" spans="4:9" x14ac:dyDescent="0.3">
      <c r="D64" s="275"/>
      <c r="E64" s="278"/>
      <c r="F64" s="281"/>
      <c r="G64" s="71">
        <v>1.25</v>
      </c>
      <c r="H64" s="12">
        <v>4</v>
      </c>
      <c r="I64" s="111">
        <f t="shared" si="0"/>
        <v>0.08</v>
      </c>
    </row>
    <row r="65" spans="4:9" x14ac:dyDescent="0.3">
      <c r="D65" s="275"/>
      <c r="E65" s="278"/>
      <c r="F65" s="281"/>
      <c r="G65" s="71">
        <v>2.15</v>
      </c>
      <c r="H65" s="12">
        <v>4</v>
      </c>
      <c r="I65" s="111">
        <f t="shared" si="0"/>
        <v>0.1376</v>
      </c>
    </row>
    <row r="66" spans="4:9" x14ac:dyDescent="0.3">
      <c r="D66" s="275"/>
      <c r="E66" s="278"/>
      <c r="F66" s="281"/>
      <c r="G66" s="71">
        <v>2.9</v>
      </c>
      <c r="H66" s="12">
        <v>4</v>
      </c>
      <c r="I66" s="111">
        <f t="shared" si="0"/>
        <v>0.18559999999999999</v>
      </c>
    </row>
    <row r="67" spans="4:9" x14ac:dyDescent="0.3">
      <c r="D67" s="275"/>
      <c r="E67" s="278"/>
      <c r="F67" s="281"/>
      <c r="G67" s="71">
        <v>3.75</v>
      </c>
      <c r="H67" s="12">
        <v>4</v>
      </c>
      <c r="I67" s="111">
        <f t="shared" si="0"/>
        <v>0.24</v>
      </c>
    </row>
    <row r="68" spans="4:9" x14ac:dyDescent="0.3">
      <c r="D68" s="275"/>
      <c r="E68" s="278"/>
      <c r="F68" s="281"/>
      <c r="G68" s="71">
        <v>4.5999999999999996</v>
      </c>
      <c r="H68" s="12">
        <v>4</v>
      </c>
      <c r="I68" s="111">
        <f t="shared" si="0"/>
        <v>0.2944</v>
      </c>
    </row>
    <row r="69" spans="4:9" x14ac:dyDescent="0.3">
      <c r="D69" s="275"/>
      <c r="E69" s="278"/>
      <c r="F69" s="281"/>
      <c r="G69" s="71">
        <v>5.45</v>
      </c>
      <c r="H69" s="12">
        <v>4</v>
      </c>
      <c r="I69" s="111">
        <f t="shared" si="0"/>
        <v>0.3488</v>
      </c>
    </row>
    <row r="70" spans="4:9" x14ac:dyDescent="0.3">
      <c r="D70" s="275"/>
      <c r="E70" s="278"/>
      <c r="F70" s="281"/>
      <c r="G70" s="71">
        <v>6.3</v>
      </c>
      <c r="H70" s="12">
        <v>4</v>
      </c>
      <c r="I70" s="111">
        <f t="shared" si="0"/>
        <v>0.4032</v>
      </c>
    </row>
    <row r="71" spans="4:9" x14ac:dyDescent="0.3">
      <c r="D71" s="275"/>
      <c r="E71" s="278"/>
      <c r="F71" s="281"/>
      <c r="G71" s="71">
        <v>7.2</v>
      </c>
      <c r="H71" s="12">
        <v>6</v>
      </c>
      <c r="I71" s="111">
        <f t="shared" si="0"/>
        <v>0.69120000000000004</v>
      </c>
    </row>
    <row r="72" spans="4:9" x14ac:dyDescent="0.3">
      <c r="D72" s="275"/>
      <c r="E72" s="278"/>
      <c r="F72" s="281"/>
      <c r="G72" s="71">
        <v>8.15</v>
      </c>
      <c r="H72" s="12">
        <v>4</v>
      </c>
      <c r="I72" s="111">
        <f t="shared" si="0"/>
        <v>0.52160000000000006</v>
      </c>
    </row>
    <row r="73" spans="4:9" x14ac:dyDescent="0.3">
      <c r="D73" s="275"/>
      <c r="E73" s="278"/>
      <c r="F73" s="281"/>
      <c r="G73" s="71">
        <v>9.3000000000000007</v>
      </c>
      <c r="H73" s="12">
        <v>2</v>
      </c>
      <c r="I73" s="111">
        <f t="shared" ref="I73:I106" si="1">H73*G73*$F$7</f>
        <v>0.29760000000000003</v>
      </c>
    </row>
    <row r="74" spans="4:9" x14ac:dyDescent="0.3">
      <c r="D74" s="275"/>
      <c r="E74" s="278"/>
      <c r="F74" s="281"/>
      <c r="G74" s="71">
        <v>8</v>
      </c>
      <c r="H74" s="12">
        <v>2</v>
      </c>
      <c r="I74" s="111">
        <f t="shared" si="1"/>
        <v>0.25600000000000001</v>
      </c>
    </row>
    <row r="75" spans="4:9" x14ac:dyDescent="0.3">
      <c r="D75" s="275"/>
      <c r="E75" s="278"/>
      <c r="F75" s="281"/>
      <c r="G75" s="71">
        <v>9</v>
      </c>
      <c r="H75" s="12">
        <v>7</v>
      </c>
      <c r="I75" s="111">
        <f t="shared" si="1"/>
        <v>1.008</v>
      </c>
    </row>
    <row r="76" spans="4:9" x14ac:dyDescent="0.3">
      <c r="D76" s="275"/>
      <c r="E76" s="278"/>
      <c r="F76" s="281"/>
      <c r="G76" s="71">
        <v>8.1</v>
      </c>
      <c r="H76" s="12">
        <v>4</v>
      </c>
      <c r="I76" s="111">
        <f t="shared" si="1"/>
        <v>0.51839999999999997</v>
      </c>
    </row>
    <row r="77" spans="4:9" x14ac:dyDescent="0.3">
      <c r="D77" s="275"/>
      <c r="E77" s="278"/>
      <c r="F77" s="281"/>
      <c r="G77" s="71">
        <v>7.7</v>
      </c>
      <c r="H77" s="12">
        <v>2</v>
      </c>
      <c r="I77" s="111">
        <f t="shared" si="1"/>
        <v>0.24640000000000001</v>
      </c>
    </row>
    <row r="78" spans="4:9" x14ac:dyDescent="0.3">
      <c r="D78" s="275"/>
      <c r="E78" s="278"/>
      <c r="F78" s="281"/>
      <c r="G78" s="71">
        <v>6.85</v>
      </c>
      <c r="H78" s="12">
        <v>2</v>
      </c>
      <c r="I78" s="111">
        <f t="shared" si="1"/>
        <v>0.21920000000000001</v>
      </c>
    </row>
    <row r="79" spans="4:9" x14ac:dyDescent="0.3">
      <c r="D79" s="275"/>
      <c r="E79" s="278"/>
      <c r="F79" s="281"/>
      <c r="G79" s="71">
        <v>6</v>
      </c>
      <c r="H79" s="12">
        <v>2</v>
      </c>
      <c r="I79" s="111">
        <f t="shared" si="1"/>
        <v>0.192</v>
      </c>
    </row>
    <row r="80" spans="4:9" x14ac:dyDescent="0.3">
      <c r="D80" s="275"/>
      <c r="E80" s="278"/>
      <c r="F80" s="281"/>
      <c r="G80" s="71">
        <v>5</v>
      </c>
      <c r="H80" s="12">
        <v>4</v>
      </c>
      <c r="I80" s="111">
        <f t="shared" si="1"/>
        <v>0.32</v>
      </c>
    </row>
    <row r="81" spans="4:9" x14ac:dyDescent="0.3">
      <c r="D81" s="275"/>
      <c r="E81" s="278"/>
      <c r="F81" s="281"/>
      <c r="G81" s="71">
        <v>13.25</v>
      </c>
      <c r="H81" s="12">
        <v>2</v>
      </c>
      <c r="I81" s="111">
        <f t="shared" si="1"/>
        <v>0.42399999999999999</v>
      </c>
    </row>
    <row r="82" spans="4:9" x14ac:dyDescent="0.3">
      <c r="D82" s="275"/>
      <c r="E82" s="278"/>
      <c r="F82" s="281"/>
      <c r="G82" s="71">
        <v>3.42</v>
      </c>
      <c r="H82" s="12">
        <v>2</v>
      </c>
      <c r="I82" s="111">
        <f t="shared" si="1"/>
        <v>0.10944</v>
      </c>
    </row>
    <row r="83" spans="4:9" x14ac:dyDescent="0.3">
      <c r="D83" s="275"/>
      <c r="E83" s="278"/>
      <c r="F83" s="281"/>
      <c r="G83" s="71">
        <v>2.5499999999999998</v>
      </c>
      <c r="H83" s="12">
        <v>16</v>
      </c>
      <c r="I83" s="111">
        <f t="shared" si="1"/>
        <v>0.65279999999999994</v>
      </c>
    </row>
    <row r="84" spans="4:9" x14ac:dyDescent="0.3">
      <c r="D84" s="275"/>
      <c r="E84" s="278"/>
      <c r="F84" s="281"/>
      <c r="G84" s="71">
        <v>0.42</v>
      </c>
      <c r="H84" s="12">
        <v>2</v>
      </c>
      <c r="I84" s="111">
        <f t="shared" si="1"/>
        <v>1.3440000000000001E-2</v>
      </c>
    </row>
    <row r="85" spans="4:9" x14ac:dyDescent="0.3">
      <c r="D85" s="275"/>
      <c r="E85" s="278"/>
      <c r="F85" s="281"/>
      <c r="G85" s="71">
        <v>1.25</v>
      </c>
      <c r="H85" s="12">
        <v>2</v>
      </c>
      <c r="I85" s="111">
        <f t="shared" si="1"/>
        <v>0.04</v>
      </c>
    </row>
    <row r="86" spans="4:9" x14ac:dyDescent="0.3">
      <c r="D86" s="275"/>
      <c r="E86" s="278"/>
      <c r="F86" s="281"/>
      <c r="G86" s="71">
        <v>2.1</v>
      </c>
      <c r="H86" s="12">
        <v>2</v>
      </c>
      <c r="I86" s="111">
        <f t="shared" si="1"/>
        <v>6.720000000000001E-2</v>
      </c>
    </row>
    <row r="87" spans="4:9" x14ac:dyDescent="0.3">
      <c r="D87" s="275"/>
      <c r="E87" s="278"/>
      <c r="F87" s="281"/>
      <c r="G87" s="71">
        <v>2.9</v>
      </c>
      <c r="H87" s="12">
        <v>2</v>
      </c>
      <c r="I87" s="111">
        <f t="shared" si="1"/>
        <v>9.2799999999999994E-2</v>
      </c>
    </row>
    <row r="88" spans="4:9" x14ac:dyDescent="0.3">
      <c r="D88" s="275"/>
      <c r="E88" s="278"/>
      <c r="F88" s="281"/>
      <c r="G88" s="71">
        <v>3.75</v>
      </c>
      <c r="H88" s="12">
        <v>2</v>
      </c>
      <c r="I88" s="111">
        <f t="shared" si="1"/>
        <v>0.12</v>
      </c>
    </row>
    <row r="89" spans="4:9" x14ac:dyDescent="0.3">
      <c r="D89" s="275"/>
      <c r="E89" s="278"/>
      <c r="F89" s="281"/>
      <c r="G89" s="71">
        <v>4.55</v>
      </c>
      <c r="H89" s="12">
        <v>2</v>
      </c>
      <c r="I89" s="111">
        <f t="shared" si="1"/>
        <v>0.14560000000000001</v>
      </c>
    </row>
    <row r="90" spans="4:9" x14ac:dyDescent="0.3">
      <c r="D90" s="275"/>
      <c r="E90" s="278"/>
      <c r="F90" s="281"/>
      <c r="G90" s="71">
        <v>5.4</v>
      </c>
      <c r="H90" s="12">
        <v>2</v>
      </c>
      <c r="I90" s="111">
        <f t="shared" si="1"/>
        <v>0.17280000000000001</v>
      </c>
    </row>
    <row r="91" spans="4:9" x14ac:dyDescent="0.3">
      <c r="D91" s="275"/>
      <c r="E91" s="278"/>
      <c r="F91" s="281"/>
      <c r="G91" s="71">
        <v>6.15</v>
      </c>
      <c r="H91" s="12">
        <v>2</v>
      </c>
      <c r="I91" s="111">
        <f t="shared" si="1"/>
        <v>0.1968</v>
      </c>
    </row>
    <row r="92" spans="4:9" x14ac:dyDescent="0.3">
      <c r="D92" s="275"/>
      <c r="E92" s="278"/>
      <c r="F92" s="281"/>
      <c r="G92" s="71">
        <v>1.7</v>
      </c>
      <c r="H92" s="12">
        <v>3</v>
      </c>
      <c r="I92" s="111">
        <f t="shared" si="1"/>
        <v>8.1599999999999992E-2</v>
      </c>
    </row>
    <row r="93" spans="4:9" x14ac:dyDescent="0.3">
      <c r="D93" s="275"/>
      <c r="E93" s="278"/>
      <c r="F93" s="281"/>
      <c r="G93" s="71">
        <v>3.3</v>
      </c>
      <c r="H93" s="12">
        <v>2</v>
      </c>
      <c r="I93" s="111">
        <f t="shared" si="1"/>
        <v>0.1056</v>
      </c>
    </row>
    <row r="94" spans="4:9" x14ac:dyDescent="0.3">
      <c r="D94" s="275"/>
      <c r="E94" s="278"/>
      <c r="F94" s="281"/>
      <c r="G94" s="71">
        <v>4.05</v>
      </c>
      <c r="H94" s="12">
        <v>9</v>
      </c>
      <c r="I94" s="111">
        <f t="shared" si="1"/>
        <v>0.58319999999999994</v>
      </c>
    </row>
    <row r="95" spans="4:9" x14ac:dyDescent="0.3">
      <c r="D95" s="275"/>
      <c r="E95" s="278"/>
      <c r="F95" s="281"/>
      <c r="G95" s="71">
        <v>9.5</v>
      </c>
      <c r="H95" s="12">
        <v>1</v>
      </c>
      <c r="I95" s="111">
        <f t="shared" si="1"/>
        <v>0.152</v>
      </c>
    </row>
    <row r="96" spans="4:9" x14ac:dyDescent="0.3">
      <c r="D96" s="275"/>
      <c r="E96" s="278"/>
      <c r="F96" s="281"/>
      <c r="G96" s="71">
        <v>8.8000000000000007</v>
      </c>
      <c r="H96" s="12">
        <v>4</v>
      </c>
      <c r="I96" s="111">
        <f t="shared" si="1"/>
        <v>0.56320000000000003</v>
      </c>
    </row>
    <row r="97" spans="4:9" x14ac:dyDescent="0.3">
      <c r="D97" s="275"/>
      <c r="E97" s="278"/>
      <c r="F97" s="281"/>
      <c r="G97" s="71">
        <v>9.4</v>
      </c>
      <c r="H97" s="12">
        <v>1</v>
      </c>
      <c r="I97" s="111">
        <f t="shared" si="1"/>
        <v>0.15040000000000001</v>
      </c>
    </row>
    <row r="98" spans="4:9" x14ac:dyDescent="0.3">
      <c r="D98" s="275"/>
      <c r="E98" s="278"/>
      <c r="F98" s="281"/>
      <c r="G98" s="71">
        <v>7.9</v>
      </c>
      <c r="H98" s="12">
        <v>4</v>
      </c>
      <c r="I98" s="111">
        <f t="shared" si="1"/>
        <v>0.50560000000000005</v>
      </c>
    </row>
    <row r="99" spans="4:9" x14ac:dyDescent="0.3">
      <c r="D99" s="275"/>
      <c r="E99" s="278"/>
      <c r="F99" s="281"/>
      <c r="G99" s="71">
        <v>6.9</v>
      </c>
      <c r="H99" s="12">
        <v>4</v>
      </c>
      <c r="I99" s="111">
        <f t="shared" si="1"/>
        <v>0.44160000000000005</v>
      </c>
    </row>
    <row r="100" spans="4:9" x14ac:dyDescent="0.3">
      <c r="D100" s="275"/>
      <c r="E100" s="278"/>
      <c r="F100" s="281"/>
      <c r="G100" s="71">
        <v>6</v>
      </c>
      <c r="H100" s="12">
        <v>4</v>
      </c>
      <c r="I100" s="111">
        <f t="shared" si="1"/>
        <v>0.38400000000000001</v>
      </c>
    </row>
    <row r="101" spans="4:9" x14ac:dyDescent="0.3">
      <c r="D101" s="275"/>
      <c r="E101" s="278"/>
      <c r="F101" s="281"/>
      <c r="G101" s="71">
        <v>5.0999999999999996</v>
      </c>
      <c r="H101" s="12">
        <v>4</v>
      </c>
      <c r="I101" s="111">
        <f t="shared" si="1"/>
        <v>0.32639999999999997</v>
      </c>
    </row>
    <row r="102" spans="4:9" x14ac:dyDescent="0.3">
      <c r="D102" s="275"/>
      <c r="E102" s="278"/>
      <c r="F102" s="281"/>
      <c r="G102" s="71">
        <v>4.05</v>
      </c>
      <c r="H102" s="12">
        <v>4</v>
      </c>
      <c r="I102" s="111">
        <f t="shared" si="1"/>
        <v>0.25919999999999999</v>
      </c>
    </row>
    <row r="103" spans="4:9" x14ac:dyDescent="0.3">
      <c r="D103" s="275"/>
      <c r="E103" s="278"/>
      <c r="F103" s="281"/>
      <c r="G103" s="71">
        <v>3.2</v>
      </c>
      <c r="H103" s="12">
        <v>4</v>
      </c>
      <c r="I103" s="111">
        <f t="shared" si="1"/>
        <v>0.20480000000000001</v>
      </c>
    </row>
    <row r="104" spans="4:9" x14ac:dyDescent="0.3">
      <c r="D104" s="275"/>
      <c r="E104" s="278"/>
      <c r="F104" s="281"/>
      <c r="G104" s="71">
        <v>2.2999999999999998</v>
      </c>
      <c r="H104" s="12">
        <v>4</v>
      </c>
      <c r="I104" s="111">
        <f t="shared" si="1"/>
        <v>0.1472</v>
      </c>
    </row>
    <row r="105" spans="4:9" x14ac:dyDescent="0.3">
      <c r="D105" s="275"/>
      <c r="E105" s="278"/>
      <c r="F105" s="281"/>
      <c r="G105" s="71">
        <v>1.35</v>
      </c>
      <c r="H105" s="12">
        <v>4</v>
      </c>
      <c r="I105" s="111">
        <f t="shared" si="1"/>
        <v>8.6400000000000005E-2</v>
      </c>
    </row>
    <row r="106" spans="4:9" ht="15" thickBot="1" x14ac:dyDescent="0.35">
      <c r="D106" s="276"/>
      <c r="E106" s="279"/>
      <c r="F106" s="282"/>
      <c r="G106" s="100">
        <v>0.4</v>
      </c>
      <c r="H106" s="18">
        <v>4</v>
      </c>
      <c r="I106" s="112">
        <f t="shared" si="1"/>
        <v>2.5600000000000001E-2</v>
      </c>
    </row>
    <row r="107" spans="4:9" x14ac:dyDescent="0.3">
      <c r="D107" s="274" t="s">
        <v>108</v>
      </c>
      <c r="E107" s="277" t="s">
        <v>109</v>
      </c>
      <c r="F107" s="280">
        <f>0.16*0.16</f>
        <v>2.5600000000000001E-2</v>
      </c>
      <c r="G107" s="70">
        <v>5.4</v>
      </c>
      <c r="H107" s="6">
        <v>1</v>
      </c>
      <c r="I107" s="108">
        <f>H107*G107*$F$107</f>
        <v>0.13824000000000003</v>
      </c>
    </row>
    <row r="108" spans="4:9" x14ac:dyDescent="0.3">
      <c r="D108" s="275"/>
      <c r="E108" s="278"/>
      <c r="F108" s="281"/>
      <c r="G108" s="71">
        <v>13.2</v>
      </c>
      <c r="H108" s="12">
        <v>1</v>
      </c>
      <c r="I108" s="111">
        <f t="shared" ref="I108:I112" si="2">H108*G108*$F$107</f>
        <v>0.33792</v>
      </c>
    </row>
    <row r="109" spans="4:9" x14ac:dyDescent="0.3">
      <c r="D109" s="275"/>
      <c r="E109" s="278"/>
      <c r="F109" s="281"/>
      <c r="G109" s="71">
        <v>18.05</v>
      </c>
      <c r="H109" s="12">
        <v>1</v>
      </c>
      <c r="I109" s="111">
        <f t="shared" si="2"/>
        <v>0.46208000000000005</v>
      </c>
    </row>
    <row r="110" spans="4:9" x14ac:dyDescent="0.3">
      <c r="D110" s="275"/>
      <c r="E110" s="278"/>
      <c r="F110" s="281"/>
      <c r="G110" s="71">
        <v>26.5</v>
      </c>
      <c r="H110" s="12">
        <v>2</v>
      </c>
      <c r="I110" s="111">
        <f t="shared" si="2"/>
        <v>1.3568</v>
      </c>
    </row>
    <row r="111" spans="4:9" x14ac:dyDescent="0.3">
      <c r="D111" s="275"/>
      <c r="E111" s="278"/>
      <c r="F111" s="281"/>
      <c r="G111" s="71">
        <v>4.25</v>
      </c>
      <c r="H111" s="12">
        <v>3</v>
      </c>
      <c r="I111" s="111">
        <f t="shared" si="2"/>
        <v>0.32640000000000002</v>
      </c>
    </row>
    <row r="112" spans="4:9" ht="15" thickBot="1" x14ac:dyDescent="0.35">
      <c r="D112" s="276"/>
      <c r="E112" s="279"/>
      <c r="F112" s="282"/>
      <c r="G112" s="100">
        <v>24.5</v>
      </c>
      <c r="H112" s="18">
        <v>2</v>
      </c>
      <c r="I112" s="112">
        <f t="shared" si="2"/>
        <v>1.2544</v>
      </c>
    </row>
    <row r="113" spans="4:9" ht="15" thickBot="1" x14ac:dyDescent="0.35">
      <c r="D113" s="113" t="s">
        <v>110</v>
      </c>
      <c r="E113" s="114" t="s">
        <v>107</v>
      </c>
      <c r="F113" s="115">
        <f>0.08*0.2</f>
        <v>1.6E-2</v>
      </c>
      <c r="G113" s="116">
        <v>0.85</v>
      </c>
      <c r="H113" s="114">
        <v>74</v>
      </c>
      <c r="I113" s="117">
        <f>H113*G113*F113</f>
        <v>1.0064</v>
      </c>
    </row>
    <row r="114" spans="4:9" x14ac:dyDescent="0.3">
      <c r="D114" s="274" t="s">
        <v>111</v>
      </c>
      <c r="E114" s="277" t="s">
        <v>112</v>
      </c>
      <c r="F114" s="280">
        <f>0.06*0.16</f>
        <v>9.5999999999999992E-3</v>
      </c>
      <c r="G114" s="70">
        <v>8.9</v>
      </c>
      <c r="H114" s="6">
        <v>22</v>
      </c>
      <c r="I114" s="108">
        <f>H114*G114*$F$114</f>
        <v>1.87968</v>
      </c>
    </row>
    <row r="115" spans="4:9" ht="15" thickBot="1" x14ac:dyDescent="0.35">
      <c r="D115" s="276"/>
      <c r="E115" s="279"/>
      <c r="F115" s="282"/>
      <c r="G115" s="100">
        <v>9.1999999999999993</v>
      </c>
      <c r="H115" s="18">
        <v>2</v>
      </c>
      <c r="I115" s="112">
        <f>H115*G115*$F$114</f>
        <v>0.17663999999999996</v>
      </c>
    </row>
    <row r="116" spans="4:9" x14ac:dyDescent="0.3">
      <c r="D116" s="283" t="s">
        <v>113</v>
      </c>
      <c r="E116" s="286" t="s">
        <v>109</v>
      </c>
      <c r="F116" s="289">
        <f>0.16*0.16</f>
        <v>2.5600000000000001E-2</v>
      </c>
      <c r="G116" s="70">
        <v>1.75</v>
      </c>
      <c r="H116" s="6">
        <v>38</v>
      </c>
      <c r="I116" s="108">
        <f>H116*G116*$F$116</f>
        <v>1.7024000000000001</v>
      </c>
    </row>
    <row r="117" spans="4:9" x14ac:dyDescent="0.3">
      <c r="D117" s="284"/>
      <c r="E117" s="287"/>
      <c r="F117" s="290"/>
      <c r="G117" s="71">
        <v>1.2</v>
      </c>
      <c r="H117" s="12">
        <v>9</v>
      </c>
      <c r="I117" s="111">
        <f t="shared" ref="I117:I119" si="3">H117*G117*$F$116</f>
        <v>0.27648</v>
      </c>
    </row>
    <row r="118" spans="4:9" x14ac:dyDescent="0.3">
      <c r="D118" s="284"/>
      <c r="E118" s="287"/>
      <c r="F118" s="290"/>
      <c r="G118" s="71">
        <v>1.35</v>
      </c>
      <c r="H118" s="12">
        <v>6</v>
      </c>
      <c r="I118" s="111">
        <f t="shared" si="3"/>
        <v>0.20736000000000004</v>
      </c>
    </row>
    <row r="119" spans="4:9" ht="15" thickBot="1" x14ac:dyDescent="0.35">
      <c r="D119" s="285"/>
      <c r="E119" s="288"/>
      <c r="F119" s="291"/>
      <c r="G119" s="100">
        <v>1.6</v>
      </c>
      <c r="H119" s="18">
        <v>4</v>
      </c>
      <c r="I119" s="112">
        <f t="shared" si="3"/>
        <v>0.16384000000000001</v>
      </c>
    </row>
    <row r="120" spans="4:9" x14ac:dyDescent="0.3">
      <c r="D120" s="274" t="s">
        <v>114</v>
      </c>
      <c r="E120" s="286" t="s">
        <v>109</v>
      </c>
      <c r="F120" s="292">
        <f>0.16*0.16</f>
        <v>2.5600000000000001E-2</v>
      </c>
      <c r="G120" s="118">
        <v>16.100000000000001</v>
      </c>
      <c r="H120" s="118">
        <v>3</v>
      </c>
      <c r="I120" s="119">
        <f>H120*G120*$F$120</f>
        <v>1.2364800000000002</v>
      </c>
    </row>
    <row r="121" spans="4:9" x14ac:dyDescent="0.3">
      <c r="D121" s="275"/>
      <c r="E121" s="287"/>
      <c r="F121" s="293"/>
      <c r="G121" s="120">
        <v>23</v>
      </c>
      <c r="H121" s="120">
        <v>1</v>
      </c>
      <c r="I121" s="121">
        <f t="shared" ref="I121:I134" si="4">H121*G121*$F$120</f>
        <v>0.58879999999999999</v>
      </c>
    </row>
    <row r="122" spans="4:9" x14ac:dyDescent="0.3">
      <c r="D122" s="275"/>
      <c r="E122" s="287"/>
      <c r="F122" s="293"/>
      <c r="G122" s="120">
        <v>12.86</v>
      </c>
      <c r="H122" s="120">
        <v>1</v>
      </c>
      <c r="I122" s="121">
        <f t="shared" si="4"/>
        <v>0.32921600000000001</v>
      </c>
    </row>
    <row r="123" spans="4:9" x14ac:dyDescent="0.3">
      <c r="D123" s="275"/>
      <c r="E123" s="287"/>
      <c r="F123" s="293"/>
      <c r="G123" s="120">
        <v>3.35</v>
      </c>
      <c r="H123" s="120">
        <v>1</v>
      </c>
      <c r="I123" s="121">
        <f t="shared" si="4"/>
        <v>8.5760000000000003E-2</v>
      </c>
    </row>
    <row r="124" spans="4:9" x14ac:dyDescent="0.3">
      <c r="D124" s="275"/>
      <c r="E124" s="287"/>
      <c r="F124" s="293"/>
      <c r="G124" s="120">
        <v>4.3</v>
      </c>
      <c r="H124" s="120">
        <v>1</v>
      </c>
      <c r="I124" s="121">
        <f t="shared" si="4"/>
        <v>0.11008</v>
      </c>
    </row>
    <row r="125" spans="4:9" x14ac:dyDescent="0.3">
      <c r="D125" s="275"/>
      <c r="E125" s="287"/>
      <c r="F125" s="293"/>
      <c r="G125" s="120">
        <v>17.3</v>
      </c>
      <c r="H125" s="120">
        <v>1</v>
      </c>
      <c r="I125" s="121">
        <f t="shared" si="4"/>
        <v>0.44288000000000005</v>
      </c>
    </row>
    <row r="126" spans="4:9" x14ac:dyDescent="0.3">
      <c r="D126" s="275"/>
      <c r="E126" s="287"/>
      <c r="F126" s="293"/>
      <c r="G126" s="120">
        <v>2.6</v>
      </c>
      <c r="H126" s="120">
        <v>2</v>
      </c>
      <c r="I126" s="121">
        <f t="shared" si="4"/>
        <v>0.13312000000000002</v>
      </c>
    </row>
    <row r="127" spans="4:9" x14ac:dyDescent="0.3">
      <c r="D127" s="275"/>
      <c r="E127" s="287"/>
      <c r="F127" s="293"/>
      <c r="G127" s="120">
        <v>9.4</v>
      </c>
      <c r="H127" s="120">
        <v>1</v>
      </c>
      <c r="I127" s="121">
        <f t="shared" si="4"/>
        <v>0.24064000000000002</v>
      </c>
    </row>
    <row r="128" spans="4:9" x14ac:dyDescent="0.3">
      <c r="D128" s="275"/>
      <c r="E128" s="287"/>
      <c r="F128" s="293"/>
      <c r="G128" s="120">
        <v>11.5</v>
      </c>
      <c r="H128" s="120">
        <v>1</v>
      </c>
      <c r="I128" s="121">
        <f t="shared" si="4"/>
        <v>0.2944</v>
      </c>
    </row>
    <row r="129" spans="4:9" x14ac:dyDescent="0.3">
      <c r="D129" s="275"/>
      <c r="E129" s="287"/>
      <c r="F129" s="293"/>
      <c r="G129" s="120">
        <v>38</v>
      </c>
      <c r="H129" s="120">
        <v>1</v>
      </c>
      <c r="I129" s="121">
        <f t="shared" si="4"/>
        <v>0.9728</v>
      </c>
    </row>
    <row r="130" spans="4:9" x14ac:dyDescent="0.3">
      <c r="D130" s="275"/>
      <c r="E130" s="287"/>
      <c r="F130" s="293"/>
      <c r="G130" s="120">
        <v>30</v>
      </c>
      <c r="H130" s="120">
        <v>1</v>
      </c>
      <c r="I130" s="121">
        <f t="shared" si="4"/>
        <v>0.76800000000000002</v>
      </c>
    </row>
    <row r="131" spans="4:9" x14ac:dyDescent="0.3">
      <c r="D131" s="275"/>
      <c r="E131" s="287"/>
      <c r="F131" s="293"/>
      <c r="G131" s="120">
        <v>23.2</v>
      </c>
      <c r="H131" s="120">
        <v>1</v>
      </c>
      <c r="I131" s="121">
        <f t="shared" si="4"/>
        <v>0.59392</v>
      </c>
    </row>
    <row r="132" spans="4:9" x14ac:dyDescent="0.3">
      <c r="D132" s="275"/>
      <c r="E132" s="287"/>
      <c r="F132" s="293"/>
      <c r="G132" s="120">
        <v>1.72</v>
      </c>
      <c r="H132" s="120">
        <v>1</v>
      </c>
      <c r="I132" s="121">
        <f t="shared" si="4"/>
        <v>4.4032000000000002E-2</v>
      </c>
    </row>
    <row r="133" spans="4:9" x14ac:dyDescent="0.3">
      <c r="D133" s="275"/>
      <c r="E133" s="287"/>
      <c r="F133" s="293"/>
      <c r="G133" s="120">
        <v>7.1</v>
      </c>
      <c r="H133" s="120">
        <v>1</v>
      </c>
      <c r="I133" s="121">
        <f t="shared" si="4"/>
        <v>0.18176</v>
      </c>
    </row>
    <row r="134" spans="4:9" ht="15" thickBot="1" x14ac:dyDescent="0.35">
      <c r="D134" s="276"/>
      <c r="E134" s="288"/>
      <c r="F134" s="294"/>
      <c r="G134" s="122">
        <v>17.600000000000001</v>
      </c>
      <c r="H134" s="122">
        <v>1</v>
      </c>
      <c r="I134" s="123">
        <f t="shared" si="4"/>
        <v>0.45056000000000007</v>
      </c>
    </row>
    <row r="135" spans="4:9" ht="15" thickBot="1" x14ac:dyDescent="0.35">
      <c r="D135" s="113" t="s">
        <v>115</v>
      </c>
      <c r="E135" s="114" t="s">
        <v>116</v>
      </c>
      <c r="F135" s="115">
        <f>0.16*0.2</f>
        <v>3.2000000000000001E-2</v>
      </c>
      <c r="G135" s="116">
        <v>2.36</v>
      </c>
      <c r="H135" s="114">
        <v>1</v>
      </c>
      <c r="I135" s="117">
        <f>H135*G135*F135</f>
        <v>7.5520000000000004E-2</v>
      </c>
    </row>
    <row r="136" spans="4:9" x14ac:dyDescent="0.3">
      <c r="D136" s="274" t="s">
        <v>117</v>
      </c>
      <c r="E136" s="277" t="s">
        <v>118</v>
      </c>
      <c r="F136" s="280">
        <f>0.12*0.2</f>
        <v>2.4E-2</v>
      </c>
      <c r="G136" s="70">
        <v>1.38</v>
      </c>
      <c r="H136" s="6">
        <v>9</v>
      </c>
      <c r="I136" s="108">
        <f>H136*G136*$F$136</f>
        <v>0.29807999999999996</v>
      </c>
    </row>
    <row r="137" spans="4:9" x14ac:dyDescent="0.3">
      <c r="D137" s="275"/>
      <c r="E137" s="278"/>
      <c r="F137" s="281"/>
      <c r="G137" s="71">
        <v>1.45</v>
      </c>
      <c r="H137" s="12">
        <v>13</v>
      </c>
      <c r="I137" s="111">
        <f t="shared" ref="I137:I138" si="5">H137*G137*$F$136</f>
        <v>0.45239999999999997</v>
      </c>
    </row>
    <row r="138" spans="4:9" ht="15" thickBot="1" x14ac:dyDescent="0.35">
      <c r="D138" s="276"/>
      <c r="E138" s="279"/>
      <c r="F138" s="282"/>
      <c r="G138" s="100">
        <v>1.56</v>
      </c>
      <c r="H138" s="18">
        <v>10</v>
      </c>
      <c r="I138" s="112">
        <f t="shared" si="5"/>
        <v>0.37440000000000007</v>
      </c>
    </row>
    <row r="139" spans="4:9" ht="15" thickBot="1" x14ac:dyDescent="0.35">
      <c r="D139" s="124" t="s">
        <v>119</v>
      </c>
      <c r="E139" s="125" t="s">
        <v>120</v>
      </c>
      <c r="F139" s="126">
        <f>0.2*0.2</f>
        <v>4.0000000000000008E-2</v>
      </c>
      <c r="G139" s="127">
        <v>13.3</v>
      </c>
      <c r="H139" s="125">
        <v>8</v>
      </c>
      <c r="I139" s="128">
        <f>H139*G139*F139</f>
        <v>4.2560000000000011</v>
      </c>
    </row>
    <row r="140" spans="4:9" x14ac:dyDescent="0.3">
      <c r="D140" s="295" t="s">
        <v>121</v>
      </c>
      <c r="E140" s="286" t="s">
        <v>116</v>
      </c>
      <c r="F140" s="289">
        <f>0.16*0.2</f>
        <v>3.2000000000000001E-2</v>
      </c>
      <c r="G140" s="129">
        <v>6.7</v>
      </c>
      <c r="H140" s="130">
        <v>3</v>
      </c>
      <c r="I140" s="131">
        <f>H140*G140*$F$140</f>
        <v>0.6432000000000001</v>
      </c>
    </row>
    <row r="141" spans="4:9" x14ac:dyDescent="0.3">
      <c r="D141" s="296"/>
      <c r="E141" s="287"/>
      <c r="F141" s="290"/>
      <c r="G141" s="74">
        <v>8.5500000000000007</v>
      </c>
      <c r="H141" s="27">
        <v>2</v>
      </c>
      <c r="I141" s="132">
        <f t="shared" ref="I141:I142" si="6">H141*G141*$F$140</f>
        <v>0.54720000000000002</v>
      </c>
    </row>
    <row r="142" spans="4:9" ht="15" thickBot="1" x14ac:dyDescent="0.35">
      <c r="D142" s="297"/>
      <c r="E142" s="288"/>
      <c r="F142" s="291"/>
      <c r="G142" s="100">
        <v>7.35</v>
      </c>
      <c r="H142" s="18">
        <v>2</v>
      </c>
      <c r="I142" s="112">
        <f t="shared" si="6"/>
        <v>0.47039999999999998</v>
      </c>
    </row>
    <row r="143" spans="4:9" x14ac:dyDescent="0.3">
      <c r="D143" s="283" t="s">
        <v>122</v>
      </c>
      <c r="E143" s="286" t="s">
        <v>116</v>
      </c>
      <c r="F143" s="298">
        <f>0.16*0.2</f>
        <v>3.2000000000000001E-2</v>
      </c>
      <c r="G143" s="129">
        <v>2.5499999999999998</v>
      </c>
      <c r="H143" s="130">
        <v>1</v>
      </c>
      <c r="I143" s="131">
        <f>H143*G143*F143</f>
        <v>8.1599999999999992E-2</v>
      </c>
    </row>
    <row r="144" spans="4:9" ht="15" thickBot="1" x14ac:dyDescent="0.35">
      <c r="D144" s="285"/>
      <c r="E144" s="288"/>
      <c r="F144" s="299"/>
      <c r="G144" s="100">
        <v>1.6</v>
      </c>
      <c r="H144" s="18">
        <v>1</v>
      </c>
      <c r="I144" s="112">
        <f>H144*G144*F143</f>
        <v>5.1200000000000002E-2</v>
      </c>
    </row>
    <row r="145" spans="4:9" x14ac:dyDescent="0.3">
      <c r="D145" s="283" t="s">
        <v>123</v>
      </c>
      <c r="E145" s="286" t="s">
        <v>124</v>
      </c>
      <c r="F145" s="289">
        <f>0.07*0.14</f>
        <v>9.8000000000000014E-3</v>
      </c>
      <c r="G145" s="129">
        <v>3.66</v>
      </c>
      <c r="H145" s="130">
        <v>4</v>
      </c>
      <c r="I145" s="131">
        <f>H145*G145*$F$145</f>
        <v>0.14347200000000002</v>
      </c>
    </row>
    <row r="146" spans="4:9" x14ac:dyDescent="0.3">
      <c r="D146" s="284"/>
      <c r="E146" s="287"/>
      <c r="F146" s="290"/>
      <c r="G146" s="74">
        <v>3.86</v>
      </c>
      <c r="H146" s="27">
        <v>12</v>
      </c>
      <c r="I146" s="132">
        <f>H146*G146*$F$145</f>
        <v>0.45393600000000006</v>
      </c>
    </row>
    <row r="147" spans="4:9" x14ac:dyDescent="0.3">
      <c r="D147" s="284"/>
      <c r="E147" s="287"/>
      <c r="F147" s="290"/>
      <c r="G147" s="74">
        <v>2.12</v>
      </c>
      <c r="H147" s="27">
        <v>4</v>
      </c>
      <c r="I147" s="132">
        <f t="shared" ref="I147:I158" si="7">H147*G147*$F$145</f>
        <v>8.3104000000000011E-2</v>
      </c>
    </row>
    <row r="148" spans="4:9" x14ac:dyDescent="0.3">
      <c r="D148" s="284"/>
      <c r="E148" s="287"/>
      <c r="F148" s="290"/>
      <c r="G148" s="74">
        <v>0.6</v>
      </c>
      <c r="H148" s="27">
        <v>4</v>
      </c>
      <c r="I148" s="132">
        <f t="shared" si="7"/>
        <v>2.3520000000000003E-2</v>
      </c>
    </row>
    <row r="149" spans="4:9" x14ac:dyDescent="0.3">
      <c r="D149" s="284"/>
      <c r="E149" s="287"/>
      <c r="F149" s="290"/>
      <c r="G149" s="74">
        <v>2.13</v>
      </c>
      <c r="H149" s="27">
        <v>2</v>
      </c>
      <c r="I149" s="132">
        <f t="shared" si="7"/>
        <v>4.1748000000000007E-2</v>
      </c>
    </row>
    <row r="150" spans="4:9" x14ac:dyDescent="0.3">
      <c r="D150" s="284"/>
      <c r="E150" s="287"/>
      <c r="F150" s="290"/>
      <c r="G150" s="74">
        <v>1.66</v>
      </c>
      <c r="H150" s="27">
        <v>6</v>
      </c>
      <c r="I150" s="132">
        <f t="shared" si="7"/>
        <v>9.7608E-2</v>
      </c>
    </row>
    <row r="151" spans="4:9" x14ac:dyDescent="0.3">
      <c r="D151" s="284"/>
      <c r="E151" s="287"/>
      <c r="F151" s="290"/>
      <c r="G151" s="74">
        <v>1.25</v>
      </c>
      <c r="H151" s="27">
        <v>6</v>
      </c>
      <c r="I151" s="132">
        <f t="shared" si="7"/>
        <v>7.350000000000001E-2</v>
      </c>
    </row>
    <row r="152" spans="4:9" x14ac:dyDescent="0.3">
      <c r="D152" s="284"/>
      <c r="E152" s="287"/>
      <c r="F152" s="290"/>
      <c r="G152" s="74">
        <v>0.36</v>
      </c>
      <c r="H152" s="27">
        <v>4</v>
      </c>
      <c r="I152" s="132">
        <f t="shared" si="7"/>
        <v>1.4112000000000001E-2</v>
      </c>
    </row>
    <row r="153" spans="4:9" x14ac:dyDescent="0.3">
      <c r="D153" s="284"/>
      <c r="E153" s="287"/>
      <c r="F153" s="290"/>
      <c r="G153" s="74">
        <v>0.8</v>
      </c>
      <c r="H153" s="27">
        <v>6</v>
      </c>
      <c r="I153" s="132">
        <f t="shared" si="7"/>
        <v>4.7040000000000012E-2</v>
      </c>
    </row>
    <row r="154" spans="4:9" x14ac:dyDescent="0.3">
      <c r="D154" s="284"/>
      <c r="E154" s="287"/>
      <c r="F154" s="290"/>
      <c r="G154" s="74">
        <v>2.5299999999999998</v>
      </c>
      <c r="H154" s="27">
        <v>2</v>
      </c>
      <c r="I154" s="132">
        <f t="shared" si="7"/>
        <v>4.9588E-2</v>
      </c>
    </row>
    <row r="155" spans="4:9" x14ac:dyDescent="0.3">
      <c r="D155" s="284"/>
      <c r="E155" s="287"/>
      <c r="F155" s="290"/>
      <c r="G155" s="74">
        <v>1.1200000000000001</v>
      </c>
      <c r="H155" s="27">
        <v>2</v>
      </c>
      <c r="I155" s="132">
        <f t="shared" si="7"/>
        <v>2.1952000000000006E-2</v>
      </c>
    </row>
    <row r="156" spans="4:9" ht="15" thickBot="1" x14ac:dyDescent="0.35">
      <c r="D156" s="285"/>
      <c r="E156" s="288"/>
      <c r="F156" s="291"/>
      <c r="G156" s="100">
        <v>1.26</v>
      </c>
      <c r="H156" s="18">
        <v>2</v>
      </c>
      <c r="I156" s="112">
        <f t="shared" si="7"/>
        <v>2.4696000000000003E-2</v>
      </c>
    </row>
    <row r="157" spans="4:9" x14ac:dyDescent="0.3">
      <c r="D157" s="283" t="s">
        <v>125</v>
      </c>
      <c r="E157" s="286" t="s">
        <v>124</v>
      </c>
      <c r="F157" s="289">
        <f>0.07*0.14</f>
        <v>9.8000000000000014E-3</v>
      </c>
      <c r="G157" s="129">
        <v>4.2</v>
      </c>
      <c r="H157" s="130">
        <v>2</v>
      </c>
      <c r="I157" s="131">
        <f t="shared" si="7"/>
        <v>8.2320000000000018E-2</v>
      </c>
    </row>
    <row r="158" spans="4:9" ht="15" thickBot="1" x14ac:dyDescent="0.35">
      <c r="D158" s="285"/>
      <c r="E158" s="288"/>
      <c r="F158" s="291"/>
      <c r="G158" s="100">
        <v>4.5</v>
      </c>
      <c r="H158" s="18">
        <v>4</v>
      </c>
      <c r="I158" s="112">
        <f t="shared" si="7"/>
        <v>0.17640000000000003</v>
      </c>
    </row>
    <row r="159" spans="4:9" ht="15" thickBot="1" x14ac:dyDescent="0.35">
      <c r="D159" s="113" t="s">
        <v>126</v>
      </c>
      <c r="E159" s="114" t="s">
        <v>124</v>
      </c>
      <c r="F159" s="115">
        <f>0.07*0.14</f>
        <v>9.8000000000000014E-3</v>
      </c>
      <c r="G159" s="116">
        <v>1.1499999999999999</v>
      </c>
      <c r="H159" s="114">
        <v>3</v>
      </c>
      <c r="I159" s="117">
        <f>F159*G159*H159</f>
        <v>3.381E-2</v>
      </c>
    </row>
    <row r="160" spans="4:9" x14ac:dyDescent="0.3">
      <c r="D160" s="283" t="s">
        <v>127</v>
      </c>
      <c r="E160" s="286" t="s">
        <v>128</v>
      </c>
      <c r="F160" s="289">
        <f>0.14*0.14</f>
        <v>1.9600000000000003E-2</v>
      </c>
      <c r="G160" s="127">
        <v>2.5</v>
      </c>
      <c r="H160" s="125">
        <v>6</v>
      </c>
      <c r="I160" s="108">
        <f>G160*H160*$F$160</f>
        <v>0.29400000000000004</v>
      </c>
    </row>
    <row r="161" spans="4:9" x14ac:dyDescent="0.3">
      <c r="D161" s="284"/>
      <c r="E161" s="287"/>
      <c r="F161" s="290"/>
      <c r="G161" s="74">
        <v>5.83</v>
      </c>
      <c r="H161" s="27">
        <v>1</v>
      </c>
      <c r="I161" s="111">
        <f>G161*H161*$F$160</f>
        <v>0.11426800000000002</v>
      </c>
    </row>
    <row r="162" spans="4:9" ht="15" thickBot="1" x14ac:dyDescent="0.35">
      <c r="D162" s="284"/>
      <c r="E162" s="287"/>
      <c r="F162" s="290"/>
      <c r="G162" s="74">
        <v>6.25</v>
      </c>
      <c r="H162" s="27">
        <v>3</v>
      </c>
      <c r="I162" s="128">
        <f>G162*H162*$F$160</f>
        <v>0.36750000000000005</v>
      </c>
    </row>
    <row r="163" spans="4:9" ht="15" thickBot="1" x14ac:dyDescent="0.35">
      <c r="D163" s="300" t="s">
        <v>129</v>
      </c>
      <c r="E163" s="301"/>
      <c r="F163" s="301"/>
      <c r="G163" s="301"/>
      <c r="H163" s="302"/>
      <c r="I163" s="133">
        <f>SUM(I7:I162)</f>
        <v>68.365661999999986</v>
      </c>
    </row>
  </sheetData>
  <mergeCells count="35">
    <mergeCell ref="D160:D162"/>
    <mergeCell ref="E160:E162"/>
    <mergeCell ref="F160:F162"/>
    <mergeCell ref="D163:H163"/>
    <mergeCell ref="D145:D156"/>
    <mergeCell ref="E145:E156"/>
    <mergeCell ref="F145:F156"/>
    <mergeCell ref="D157:D158"/>
    <mergeCell ref="E157:E158"/>
    <mergeCell ref="F157:F158"/>
    <mergeCell ref="D140:D142"/>
    <mergeCell ref="E140:E142"/>
    <mergeCell ref="F140:F142"/>
    <mergeCell ref="D143:D144"/>
    <mergeCell ref="E143:E144"/>
    <mergeCell ref="F143:F144"/>
    <mergeCell ref="D120:D134"/>
    <mergeCell ref="E120:E134"/>
    <mergeCell ref="F120:F134"/>
    <mergeCell ref="D136:D138"/>
    <mergeCell ref="E136:E138"/>
    <mergeCell ref="F136:F138"/>
    <mergeCell ref="D114:D115"/>
    <mergeCell ref="E114:E115"/>
    <mergeCell ref="F114:F115"/>
    <mergeCell ref="D116:D119"/>
    <mergeCell ref="E116:E119"/>
    <mergeCell ref="F116:F119"/>
    <mergeCell ref="D5:I5"/>
    <mergeCell ref="D7:D106"/>
    <mergeCell ref="E7:E106"/>
    <mergeCell ref="F7:F106"/>
    <mergeCell ref="D107:D112"/>
    <mergeCell ref="E107:E112"/>
    <mergeCell ref="F107:F1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STROPY</vt:lpstr>
      <vt:lpstr>SZYB WINDY</vt:lpstr>
      <vt:lpstr>FUNDAMENTY</vt:lpstr>
      <vt:lpstr>ŚCIANY</vt:lpstr>
      <vt:lpstr>SŁUPY</vt:lpstr>
      <vt:lpstr>WIEŃCE</vt:lpstr>
      <vt:lpstr>KOMORA+MURY OPOROWE</vt:lpstr>
      <vt:lpstr>ZESTAWIENIE WIĘŹBY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Kowalski Ryszard</cp:lastModifiedBy>
  <dcterms:created xsi:type="dcterms:W3CDTF">2023-08-31T17:05:03Z</dcterms:created>
  <dcterms:modified xsi:type="dcterms:W3CDTF">2024-12-04T19:12:55Z</dcterms:modified>
</cp:coreProperties>
</file>