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NAD BIEBRZĄ\Powyżej 130\2025\14. Wykładziny\"/>
    </mc:Choice>
  </mc:AlternateContent>
  <xr:revisionPtr revIDLastSave="0" documentId="13_ncr:1_{DAB8CE8A-C960-4827-B6CA-432BBB9AA05B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Ośietlenie" sheetId="11" r:id="rId1"/>
    <sheet name="Arkusz1" sheetId="12" r:id="rId2"/>
  </sheets>
  <definedNames>
    <definedName name="_xlnm.Print_Area" localSheetId="0">Ośietlenie!$A$1:$O$47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1" l="1"/>
  <c r="H17" i="11"/>
  <c r="I17" i="11" s="1"/>
  <c r="J17" i="11" s="1"/>
  <c r="K17" i="11" s="1"/>
  <c r="H16" i="11"/>
  <c r="H13" i="11"/>
  <c r="H12" i="11"/>
  <c r="H11" i="11"/>
  <c r="I15" i="11"/>
  <c r="J15" i="11" s="1"/>
  <c r="K15" i="11" s="1"/>
  <c r="M15" i="11"/>
  <c r="N15" i="11"/>
  <c r="O15" i="11"/>
  <c r="I16" i="11"/>
  <c r="J16" i="11" s="1"/>
  <c r="M16" i="11"/>
  <c r="N16" i="11" s="1"/>
  <c r="M17" i="11"/>
  <c r="N17" i="11" s="1"/>
  <c r="O17" i="11" l="1"/>
  <c r="O16" i="11"/>
  <c r="K16" i="11"/>
  <c r="M10" i="11" l="1"/>
  <c r="M11" i="11"/>
  <c r="N11" i="11" s="1"/>
  <c r="O11" i="11" s="1"/>
  <c r="M12" i="11"/>
  <c r="N12" i="11" s="1"/>
  <c r="M13" i="11"/>
  <c r="N13" i="11" s="1"/>
  <c r="O13" i="11" s="1"/>
  <c r="M14" i="11"/>
  <c r="N14" i="11" s="1"/>
  <c r="O14" i="11" s="1"/>
  <c r="M18" i="11"/>
  <c r="N18" i="11" s="1"/>
  <c r="I10" i="11"/>
  <c r="I11" i="11"/>
  <c r="J11" i="11" s="1"/>
  <c r="I12" i="11"/>
  <c r="J12" i="11" s="1"/>
  <c r="K12" i="11" s="1"/>
  <c r="I13" i="11"/>
  <c r="J13" i="11" s="1"/>
  <c r="I14" i="11"/>
  <c r="J14" i="11" s="1"/>
  <c r="K14" i="11" s="1"/>
  <c r="I18" i="11"/>
  <c r="J18" i="11" s="1"/>
  <c r="I19" i="11" l="1"/>
  <c r="C26" i="11" s="1"/>
  <c r="N10" i="11"/>
  <c r="M19" i="11"/>
  <c r="C32" i="11" s="1"/>
  <c r="J10" i="11"/>
  <c r="K18" i="11"/>
  <c r="O12" i="11"/>
  <c r="K13" i="11"/>
  <c r="O18" i="11"/>
  <c r="K11" i="11"/>
  <c r="K10" i="11" l="1"/>
  <c r="K19" i="11" s="1"/>
  <c r="C28" i="11" s="1"/>
  <c r="J19" i="11"/>
  <c r="C27" i="11" s="1"/>
  <c r="O10" i="11"/>
  <c r="O19" i="11" s="1"/>
  <c r="C34" i="11" s="1"/>
  <c r="N19" i="11"/>
  <c r="C33" i="11" s="1"/>
  <c r="K25" i="11"/>
  <c r="K26" i="11" l="1"/>
  <c r="K27" i="11"/>
</calcChain>
</file>

<file path=xl/sharedStrings.xml><?xml version="1.0" encoding="utf-8"?>
<sst xmlns="http://schemas.openxmlformats.org/spreadsheetml/2006/main" count="182" uniqueCount="133">
  <si>
    <t>Lp.</t>
  </si>
  <si>
    <t>Nazwa materiału</t>
  </si>
  <si>
    <t>Parametry techniczne/wymagania</t>
  </si>
  <si>
    <t>jm.</t>
  </si>
  <si>
    <t>Wartość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</si>
  <si>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</si>
  <si>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</si>
  <si>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</si>
  <si>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</si>
  <si>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</si>
  <si>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</si>
  <si>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</si>
  <si>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</si>
  <si>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</si>
  <si>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</si>
  <si>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</si>
  <si>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</si>
  <si>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</si>
  <si>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</si>
  <si>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</si>
  <si>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</si>
  <si>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</si>
  <si>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</si>
  <si>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</si>
  <si>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</si>
  <si>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</si>
  <si>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</si>
  <si>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</si>
  <si>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m</t>
  </si>
  <si>
    <t>Suma: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</si>
  <si>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</si>
  <si>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</si>
  <si>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</si>
  <si>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</si>
  <si>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</si>
  <si>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</si>
  <si>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</si>
  <si>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</si>
  <si>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</si>
  <si>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kpl.</t>
  </si>
  <si>
    <t>Indeks ETO</t>
  </si>
  <si>
    <t>Nazwa</t>
  </si>
  <si>
    <t>Jm</t>
  </si>
  <si>
    <t>Ilość</t>
  </si>
  <si>
    <t>Cena jedn.</t>
  </si>
  <si>
    <t>1030499-033</t>
  </si>
  <si>
    <t>wazelina techniczna</t>
  </si>
  <si>
    <t>kg</t>
  </si>
  <si>
    <t>1121000-040</t>
  </si>
  <si>
    <t>Bednarka stalowa ocynkowana 25x4</t>
  </si>
  <si>
    <t>1330299-090</t>
  </si>
  <si>
    <t>elektrody 100 szt.</t>
  </si>
  <si>
    <t>1540000-033</t>
  </si>
  <si>
    <t>acetylen techniczny rozpuszczony</t>
  </si>
  <si>
    <t>1540802-060</t>
  </si>
  <si>
    <t>tlen techniczny gat. I 99,5-98 %</t>
  </si>
  <si>
    <t>m3</t>
  </si>
  <si>
    <t>2379999-060</t>
  </si>
  <si>
    <t>beton</t>
  </si>
  <si>
    <t>7058300-020</t>
  </si>
  <si>
    <t>Złącze słupowe izolowane kompletne</t>
  </si>
  <si>
    <t>7270099-033</t>
  </si>
  <si>
    <t>konstrukcje mocujące</t>
  </si>
  <si>
    <t>7301999-020</t>
  </si>
  <si>
    <t>oprawa B</t>
  </si>
  <si>
    <t>szt</t>
  </si>
  <si>
    <t>7341399-020</t>
  </si>
  <si>
    <t>wysięgnik jednoramienny, h=0,3; l=0,5m; a=5°</t>
  </si>
  <si>
    <t>wysięgnik jednoramienny, h=0,3; l=1m; a=5°</t>
  </si>
  <si>
    <t>wysięgnik jednoramienny, h=0,3; l=1m; a=5° malowany w kolorze RAL oprawy B</t>
  </si>
  <si>
    <t>wysięgnik dwuramienny, h=0,3; l=0,5m; a=5°; V90° malowany w kolorze RAL oprawy B</t>
  </si>
  <si>
    <t>wysięgnik dwuramienny, h=0,3; l=0,5m; a=5°; V120°</t>
  </si>
  <si>
    <t>wysięgnik dwuramienny, h=0,3; l=0,5m; a=5°; V180°</t>
  </si>
  <si>
    <t>wysięgnik czteroramienny, h=0,3; l=0,5m; a=5°; V90° malowany w kolorze RAL oprawy B</t>
  </si>
  <si>
    <t>wysięgnik dwuramienny, h=0,3; l=0,5m; a=5°; V60°</t>
  </si>
  <si>
    <t>7590999-090</t>
  </si>
  <si>
    <t>uziom kompletny kuty pomiedziowany St/Cu 14,2mm 6m</t>
  </si>
  <si>
    <t>kpl</t>
  </si>
  <si>
    <t>7640100-020</t>
  </si>
  <si>
    <t>opaski kablowe OKi</t>
  </si>
  <si>
    <t>7951003-040</t>
  </si>
  <si>
    <t>Przewód typu YDY 3x2,5 mm2</t>
  </si>
  <si>
    <t>7960099-040</t>
  </si>
  <si>
    <t>rura DVR fi50</t>
  </si>
  <si>
    <t>8149999-020</t>
  </si>
  <si>
    <t>fundament prefabrykowany o wymiarach 100x30cm rozstaw kotew 200x200/M-18, waga min. 130kg</t>
  </si>
  <si>
    <t>fundament prefabrykowany o wymiarach 150x30cm rozstaw kotew 200x200/M-18, waga min. 180kg</t>
  </si>
  <si>
    <t>Wytyczenie geodezyjne i Inwentaryzacja sieci nN</t>
  </si>
  <si>
    <t>słup stalowy cynkowany okrągły stożkowy h=6m, malowany w kolorze RAL oprawy B</t>
  </si>
  <si>
    <t>słup stalowy cynkowany okrągły stożkowy h=6m</t>
  </si>
  <si>
    <t>słup stalowy cynkowany okrągły stożkowy h=5m</t>
  </si>
  <si>
    <t>czteropalczatka termokurczliwa</t>
  </si>
  <si>
    <t>0000000-147</t>
  </si>
  <si>
    <t>materiały pomocnicze</t>
  </si>
  <si>
    <t>zł</t>
  </si>
  <si>
    <t>RAZEM</t>
  </si>
  <si>
    <t>Zamówienie podstawowe</t>
  </si>
  <si>
    <t>Zamówienie z opcji</t>
  </si>
  <si>
    <t>Stawka podatku VAT     [%]</t>
  </si>
  <si>
    <t>Wartość netto (kol. 5*kol.7)     [zł]</t>
  </si>
  <si>
    <t>Cena jednostkowa netto               [zł]</t>
  </si>
  <si>
    <t>Podsumowanie</t>
  </si>
  <si>
    <t>Zmówienie podstawowe:</t>
  </si>
  <si>
    <t>Zmówienie opcjonalne:</t>
  </si>
  <si>
    <t>Wartość netto:</t>
  </si>
  <si>
    <t>Wartość VAT:</t>
  </si>
  <si>
    <t>Wartość brutto:</t>
  </si>
  <si>
    <t>Wartość brutto (kol. 8+wartość podatku VAT  z kol. 9)                 [zł]</t>
  </si>
  <si>
    <t>Wartość netto (kol. 5*kol.11)     [zł]</t>
  </si>
  <si>
    <t>Wartość brutto (kol. 12+wartość podatku VAT z kol. 13)                         [zł]</t>
  </si>
  <si>
    <t>Wartość podatku VAT (kol. 12*kol.6[%])                                     [zł]</t>
  </si>
  <si>
    <t>Wartość podatku VAT (kol. 8*kol.6[%])     [zł]</t>
  </si>
  <si>
    <t>Razem zamówienie podstawowe i opcjonalne</t>
  </si>
  <si>
    <t>"Dostawa z montażem okładzin PCW na potrzeby Nad Biebrzą Sp. z o.o.</t>
  </si>
  <si>
    <t>Zadanie nr 1 Okładziny PCW w pomieszczeniach Stacji dializ  i Opieki paliatywnej</t>
  </si>
  <si>
    <t>Wykładzina PCW przewodząca z materiałami pomocniczymi i montażem do sal łóżkowych</t>
  </si>
  <si>
    <t>prądoprzewodząca homogeniczna wykładzina winylowa do zastosowania obiektowego z wywinięciem na ścianę 10cm, o parametrach nie gorszych niż:
–	homogeniczna, prądoprzewodząca wykładzina winylowa w rolce do zastosowania obiektowego;
–	wykładzina bez zawartości ftalanów;
–	zawartość składników bez wypełniaczy EN-ISO 1058 1 – Typ 1;
–	możliwość odnowienia powierzchni - TAK
–	klasyfikacja obiektowa EN ISO 10874 – 34 bardzo intensywne natężenie ruchu;
–	klasyfikacja przemysłowa EN ISO 10874 – 43 intensywne natężenie ruchu
–	grubość całkowita EN ISO 24346 – 2,0 mm;
–	grubość warstwy użytkowej EN ISO 24340 – 2,0 mm;
–	waga całkowita EN ISO 23997 – 2800 g/m2;
–	ognioodporność  EN 13501-1 – Bfl s1;
–	rezystancja elektryczna IEC 61340-4-1 – R 5x 104≤ R ≤ 106Ω
–	rezystancja elektryczna w połączeniu z obuwiem  IEC 61340-4-5 – R ≤ 3,5 x 107Ω;
–	antystatyczność EN 1815 –  antystatyczna (≤ 2kV);
–	Właściwości elektryczne – prądoprzewodząca EN 1081 - ≤ 106Ω;
–	odporność na krzesła na rolkach ISO 4918 – nadaje się do krzeseł na rolkach;
–	klasa antypoślizgowości DIN 51130 – R9;
–	odporność na poślizg EN 13893 - µ ≥ 0,30;
–	trwałość kolorów/odporność na światło EN ISO 105-B02 ≥ 7;
–	ogrzewanie podłogowe - TAK
–	kolor Tarkett Toro SC kol. 3093 100</t>
  </si>
  <si>
    <t>Wykładzina PCW antypoślizgowa  z materiałami pomocniczymi i montażem do pomieszczeń higieniczno-sanitarnych, porządkowych itp..</t>
  </si>
  <si>
    <t>antypoślizgowa wykładzina PCW do zastosowania obiektowego z wywinięciem na ścianę 10cm, o parametrach nie gorszych niż:
–	wykładzina antypoślizgowa PCW w rolce,
–	klasyfikacja obiektowa EN ISO 10874 – 34 bardzo intensywne natężenie ruchu;
–	klasyfikacja przemysłowa EN ISO 10874 – 43 intensywne natężenie ruchu
–	grubość warstwy użytkowej EN ISO 24340 - 2 mm;
–	grubość całkowita EN ISO 24346 - 2,0 mm;
–	waga całkowita EN ISO 23997 – 2950 g/m2;
–	średnia pozostałość wgniecenia EN ISO 24343-1 - ≤ 0,10mm ~ 0,02mm;
–	odporność na kółka meblowe ISO 4918 – brak uszkodzeń; 
–	odporność na substancje chemiczne EN ISO 26987 – odporna;
–	klasa antypoślizgowości EN 13846 zał. C, DIN 51130 – R10;
–	reakcja na ogień EN 13501-1 – Bfl -s1,
–	stabilność wymiarowa EN ISO 23999 - ≤ 0,4%;
–	ogrzewanie podłogowe - TAK; 
–	zdolność do elektryzacji EN1815 - Antystatyczna  ≤ 2,0kV;
–	kolor Tarkett Granit Safe T kol. 21153 502</t>
  </si>
  <si>
    <t>Wykładzina PCV z  materiałami pomocniczymi i montażem pozostałe pomieszczenia</t>
  </si>
  <si>
    <t>wykładzina PCW z wywinięciem na ścianę 10cm, o parametrach nie gorszych niż :
–	wykładzina bez zawartości ftalanów;
–	zawartość składników bez wypełniaczy EN-ISO 10581 - Typ 1;
–	Zabezpieczająca powłoka poliuretanowa; TAK
–	klasyfikacja obiektowa EN ISO 10874 – 34 bardzo intensywne natężenie ruchu;
–	klasyfikacja przemysłowa EN ISO 10874 – 43 intensywne natężenie ruchu
–	grubość całkowita EN-ISO 24346 – 2,0mm;
–	grubość warstwy użytkowej EN-ISO 24346 – 2,0mm;
–	klasa ścieralności PN EN 660-2 – grupa T;
–	waga całkowita EN-ISO 23997 – 2900g/m2
–	reakcja na ogień EN 13501-1 – Bfl -s1;
–	odporność na kółka ISO 4918 – Tak;
–	klasa antypoślizgowości DIN 51130 – R9;
–	pozostałość wgniecenia EN-ISO 24343-1 - 0,03mm;
–	trwałość kolorów PN EN ISO 105-B02 ≥ 6; ≥ 7
–	Nadaje się na ogrzewanie podłogowe – tak;
–	Odporność na zabrudzenia i chemikalia EN-ISO 26987 – bardzo dobra;
–	Odporność przeciw grzybom i bakteriom ISO 846 - Dobra, nie sprzyja wzrostowi;
–	kolor  odpowiadający Forbo Sphera kol. 50512</t>
  </si>
  <si>
    <t>Wykładzina PCV z materiałami pomocniczymi i montażem - ściany w salach łóżkowych i pomieszczeniach higieniczno sanitarnych oraz  pasy zabezpieczające ściany przed uszkodzeniami</t>
  </si>
  <si>
    <t>wykładzina o parametrach nie gorszych:                                                                                                                                                                      –	homogeniczna wykładzina PCW;
–	grubość całkowita EN ISO 24346 - 1,3 mm;
–	grubość warstwy użytkowej EN ISO 24340 – 1,3 mm;
–	ciężar całkowity – 2100 g/m2;
–	reakcja na ogień EN 13501-1 – B-s2, d0;
–	trwałość kolorów/odporność na światło EN ISO 105-B02 – ≥7
–	odporność na zabrudzenia i chemikalia ISO 26987 – odporna
–	kolor odpowiadający  Tarkett Wallgard 1,3 mm/gr kol. 21055 221</t>
  </si>
  <si>
    <t>Wykładzina PCV z materiałami pomocniczymi i montażem - ściany przy umywalkach oraz poasy zabezpieczające ściany przed uszkodzeniami</t>
  </si>
  <si>
    <t>wykładzina o parametrach nie gorszych niż:                                                                                                                                                                       heterogeniczna wykładzina PCW;
–	grubość całkowita EN 428 - 0,92 mm;
–	grubość warstwy użytkowej EN429 – 0,10 mm;
–	ciężar całkowity – 1610 g/m2;
–	reakcja na ogień EN 13501-1 – B-s2, d0;
–	trwałość kolorów EN ISO 105-B02 - ≥6
–	odporność na zabrudzenia i chemikalia EN423 – dobra ISO 26987
–	REACH 1907/2006/CE – tak
–	kolor odpowiadający Forbo Onyx kol. 26 630</t>
  </si>
  <si>
    <t>Zadanie nr 2 Okładziny PCV w pomieszczeniach Centralnej Apteki Szpitalnej</t>
  </si>
  <si>
    <t>m2</t>
  </si>
  <si>
    <t>Wykładzina PCV antypoślizgowa  z materiałami pomocniczymi i montażem do pomieszczeń higieniczno-sanitarnych, porządkowych itp..</t>
  </si>
  <si>
    <t>Wykładzina PCV z materiałami pomocniczymi i montażem - w pozostałych pomieszczeniach</t>
  </si>
  <si>
    <t>Wykładzina PCV ścienna  z materiałami pomocniczymi i montażem</t>
  </si>
  <si>
    <t>Załącznik nr 1a. Załącznik Asortymentowo-cenowy</t>
  </si>
  <si>
    <t>Uwaga. Powyższy arkusz posiada wpisane formuły przeliczeniowe. Istnieje mozliwość wystąpienia błędu ze względu na posiadaną przez Wykonawcę wersję Excel. W zwiazku z powyższym na Wykonawcy ciąży obowiązek sprawdzenia poprawności obliczeń.                                                                                    Wykonawca wypełnia wiersze w kolumnie 5 "Cena jednostkowa netto [zł]" .</t>
  </si>
  <si>
    <t xml:space="preserve">Składając ofertę dołączam do niej niniejszy załącznik 1a Załącznik Asortymentowo-cenowy i potwierdzeniem, że spełniam wymagane w nim parametry.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</si>
</sst>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_ ;\-#,##0.00\ "/>
    <numFmt numFmtId="165" formatCode="_-* #,##0.00\ [$zł-415]_-;\-* #,##0.00\ [$zł-415]_-;_-* &quot;-&quot;??\ [$zł-415]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 Unicode MS"/>
    </font>
    <font>
      <sz val="11"/>
      <name val="Calibri"/>
      <family val="2"/>
      <charset val="238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8" fillId="0" borderId="0" applyFont="0" applyFill="0" applyBorder="0" applyAlignment="0" applyProtection="0"/>
  </cellStyleXfs>
  <cellXfs count="101">
    <xf numFmtId="0" fontId="0" fillId="0" borderId="0" xfId="0"/>
    <xf numFmtId="4" fontId="0" fillId="0" borderId="0" xfId="0" applyNumberFormat="1"/>
    <xf numFmtId="4" fontId="6" fillId="0" borderId="1" xfId="0" applyNumberFormat="1" applyFont="1" applyBorder="1" applyAlignment="1">
      <alignment horizontal="center" vertical="center" wrapText="1"/>
    </xf>
    <xf numFmtId="164" fontId="6" fillId="0" borderId="1" xfId="3" applyNumberFormat="1" applyFont="1" applyFill="1" applyBorder="1" applyAlignment="1" applyProtection="1">
      <alignment horizontal="center" vertical="center" wrapText="1"/>
    </xf>
    <xf numFmtId="0" fontId="0" fillId="2" borderId="9" xfId="0" applyFill="1" applyBorder="1"/>
    <xf numFmtId="0" fontId="0" fillId="2" borderId="10" xfId="0" applyFill="1" applyBorder="1"/>
    <xf numFmtId="0" fontId="3" fillId="0" borderId="0" xfId="0" applyFont="1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4" fontId="0" fillId="0" borderId="0" xfId="0" applyNumberFormat="1" applyAlignment="1">
      <alignment horizontal="right"/>
    </xf>
    <xf numFmtId="0" fontId="0" fillId="0" borderId="0" xfId="0" applyAlignment="1">
      <alignment horizontal="center" wrapText="1"/>
    </xf>
    <xf numFmtId="44" fontId="0" fillId="0" borderId="0" xfId="3" applyFont="1" applyProtection="1"/>
    <xf numFmtId="49" fontId="0" fillId="0" borderId="0" xfId="0" applyNumberFormat="1" applyAlignment="1">
      <alignment horizontal="center"/>
    </xf>
    <xf numFmtId="0" fontId="0" fillId="0" borderId="15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 shrinkToFit="1"/>
    </xf>
    <xf numFmtId="4" fontId="7" fillId="0" borderId="11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4" fontId="7" fillId="0" borderId="13" xfId="0" applyNumberFormat="1" applyFont="1" applyBorder="1" applyAlignment="1">
      <alignment horizontal="center" vertical="center" shrinkToFit="1"/>
    </xf>
    <xf numFmtId="4" fontId="7" fillId="0" borderId="15" xfId="0" applyNumberFormat="1" applyFont="1" applyBorder="1" applyAlignment="1">
      <alignment horizontal="center" vertical="center" shrinkToFi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0" fontId="10" fillId="0" borderId="3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1" fillId="3" borderId="2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top"/>
    </xf>
    <xf numFmtId="4" fontId="6" fillId="0" borderId="5" xfId="0" applyNumberFormat="1" applyFont="1" applyBorder="1" applyAlignment="1">
      <alignment horizontal="center" vertical="center" wrapText="1"/>
    </xf>
    <xf numFmtId="164" fontId="6" fillId="0" borderId="5" xfId="3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64" fontId="6" fillId="0" borderId="3" xfId="3" applyNumberFormat="1" applyFont="1" applyFill="1" applyBorder="1" applyAlignment="1" applyProtection="1">
      <alignment horizontal="center" vertical="center" wrapText="1"/>
    </xf>
    <xf numFmtId="4" fontId="11" fillId="3" borderId="25" xfId="0" applyNumberFormat="1" applyFont="1" applyFill="1" applyBorder="1" applyAlignment="1">
      <alignment horizontal="center" vertical="center" wrapText="1"/>
    </xf>
    <xf numFmtId="164" fontId="11" fillId="3" borderId="25" xfId="3" applyNumberFormat="1" applyFont="1" applyFill="1" applyBorder="1" applyAlignment="1" applyProtection="1">
      <alignment horizontal="center" vertical="center" wrapText="1"/>
    </xf>
    <xf numFmtId="4" fontId="11" fillId="3" borderId="2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4" fontId="0" fillId="0" borderId="0" xfId="0" applyNumberFormat="1" applyAlignment="1">
      <alignment vertical="center"/>
    </xf>
    <xf numFmtId="4" fontId="0" fillId="0" borderId="26" xfId="0" applyNumberFormat="1" applyBorder="1" applyAlignment="1">
      <alignment vertical="center"/>
    </xf>
    <xf numFmtId="4" fontId="0" fillId="0" borderId="3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14" fillId="0" borderId="2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0" xfId="0" applyFont="1"/>
    <xf numFmtId="0" fontId="10" fillId="0" borderId="38" xfId="0" applyFon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165" fontId="0" fillId="0" borderId="37" xfId="0" applyNumberForma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5" fontId="11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0" fontId="0" fillId="0" borderId="12" xfId="0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top"/>
    </xf>
    <xf numFmtId="0" fontId="12" fillId="2" borderId="23" xfId="0" applyFont="1" applyFill="1" applyBorder="1" applyAlignment="1">
      <alignment horizontal="left"/>
    </xf>
    <xf numFmtId="0" fontId="12" fillId="2" borderId="39" xfId="0" applyFont="1" applyFill="1" applyBorder="1" applyAlignment="1">
      <alignment horizontal="left"/>
    </xf>
    <xf numFmtId="0" fontId="12" fillId="2" borderId="24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1" xfId="0" applyFill="1" applyBorder="1" applyAlignment="1">
      <alignment horizontal="center"/>
    </xf>
  </cellXfs>
  <cellStyles count="4">
    <cellStyle name="Normalny" xfId="0" builtinId="0"/>
    <cellStyle name="Normalny 2" xfId="2" xr:uid="{98B78958-0957-4795-B0F9-9414FBD7357B}"/>
    <cellStyle name="Normalny 3" xfId="1" xr:uid="{A59B41DA-35FC-416F-AA2B-6E6F41BF7CF5}"/>
    <cellStyle name="Walutowy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7DB47-BAA6-4C08-AF30-54EEBE9512D1}">
  <sheetPr>
    <pageSetUpPr fitToPage="1"/>
  </sheetPr>
  <dimension ref="A1:Q34"/>
  <sheetViews>
    <sheetView tabSelected="1" view="pageBreakPreview" zoomScale="90" zoomScaleNormal="90" zoomScaleSheetLayoutView="90" workbookViewId="0">
      <selection activeCell="C10" sqref="C10:D10"/>
    </sheetView>
  </sheetViews>
  <sheetFormatPr defaultRowHeight="14.5"/>
  <cols>
    <col min="1" max="1" width="7.54296875" customWidth="1"/>
    <col min="2" max="2" width="17.81640625" customWidth="1"/>
    <col min="3" max="4" width="42.1796875" customWidth="1"/>
    <col min="5" max="5" width="8.7265625" style="8"/>
    <col min="6" max="6" width="13.7265625" style="8" customWidth="1"/>
    <col min="7" max="7" width="8.08984375" style="8" customWidth="1"/>
    <col min="8" max="8" width="8.7265625" style="8"/>
    <col min="9" max="10" width="13.7265625" style="8" customWidth="1"/>
    <col min="11" max="11" width="14.81640625" style="8" customWidth="1"/>
    <col min="12" max="12" width="8.7265625" style="8"/>
    <col min="13" max="14" width="13.7265625" style="8" customWidth="1"/>
    <col min="15" max="15" width="14.54296875" style="8" customWidth="1"/>
    <col min="16" max="16" width="14.54296875" customWidth="1"/>
    <col min="17" max="17" width="22.81640625" customWidth="1"/>
  </cols>
  <sheetData>
    <row r="1" spans="1:15" ht="23.5">
      <c r="A1" s="61" t="s">
        <v>130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"/>
      <c r="O1" s="7"/>
    </row>
    <row r="2" spans="1:15" ht="53.5" customHeight="1">
      <c r="A2" s="73" t="s">
        <v>113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ht="18.5">
      <c r="C3" s="52" t="s">
        <v>132</v>
      </c>
      <c r="D3" s="9"/>
    </row>
    <row r="4" spans="1:15" ht="19" thickBot="1">
      <c r="A4" s="62"/>
      <c r="B4" s="62"/>
      <c r="C4" s="62"/>
      <c r="D4" s="62"/>
      <c r="E4" s="62"/>
      <c r="F4" s="62"/>
      <c r="G4" s="62"/>
      <c r="H4" s="62"/>
      <c r="I4" s="62"/>
      <c r="J4" s="10"/>
      <c r="K4" s="11"/>
      <c r="O4" s="11"/>
    </row>
    <row r="5" spans="1:15" s="12" customFormat="1">
      <c r="A5" s="66" t="s">
        <v>0</v>
      </c>
      <c r="B5" s="63" t="s">
        <v>1</v>
      </c>
      <c r="C5" s="84" t="s">
        <v>2</v>
      </c>
      <c r="D5" s="85"/>
      <c r="E5" s="63" t="s">
        <v>3</v>
      </c>
      <c r="F5" s="74" t="s">
        <v>100</v>
      </c>
      <c r="G5" s="74" t="s">
        <v>98</v>
      </c>
      <c r="H5" s="69" t="s">
        <v>96</v>
      </c>
      <c r="I5" s="69"/>
      <c r="J5" s="69"/>
      <c r="K5" s="69"/>
      <c r="L5" s="69" t="s">
        <v>97</v>
      </c>
      <c r="M5" s="69"/>
      <c r="N5" s="69"/>
      <c r="O5" s="69"/>
    </row>
    <row r="6" spans="1:15" s="12" customFormat="1">
      <c r="A6" s="67"/>
      <c r="B6" s="64"/>
      <c r="C6" s="86"/>
      <c r="D6" s="87"/>
      <c r="E6" s="64"/>
      <c r="F6" s="75"/>
      <c r="G6" s="75"/>
      <c r="H6" s="71" t="s">
        <v>43</v>
      </c>
      <c r="I6" s="71" t="s">
        <v>99</v>
      </c>
      <c r="J6" s="71" t="s">
        <v>111</v>
      </c>
      <c r="K6" s="71" t="s">
        <v>107</v>
      </c>
      <c r="L6" s="70" t="s">
        <v>43</v>
      </c>
      <c r="M6" s="71" t="s">
        <v>108</v>
      </c>
      <c r="N6" s="71" t="s">
        <v>110</v>
      </c>
      <c r="O6" s="71" t="s">
        <v>109</v>
      </c>
    </row>
    <row r="7" spans="1:15" s="12" customFormat="1" ht="71.5" customHeight="1" thickBot="1">
      <c r="A7" s="68"/>
      <c r="B7" s="65"/>
      <c r="C7" s="88"/>
      <c r="D7" s="89"/>
      <c r="E7" s="65"/>
      <c r="F7" s="76"/>
      <c r="G7" s="76"/>
      <c r="H7" s="72"/>
      <c r="I7" s="72"/>
      <c r="J7" s="72"/>
      <c r="K7" s="72"/>
      <c r="L7" s="71"/>
      <c r="M7" s="72"/>
      <c r="N7" s="72"/>
      <c r="O7" s="72"/>
    </row>
    <row r="8" spans="1:15" s="13" customFormat="1" ht="15.5" thickTop="1" thickBot="1">
      <c r="A8" s="19">
        <v>1</v>
      </c>
      <c r="B8" s="20">
        <v>2</v>
      </c>
      <c r="C8" s="90">
        <v>3</v>
      </c>
      <c r="D8" s="91"/>
      <c r="E8" s="20">
        <v>4</v>
      </c>
      <c r="F8" s="20">
        <v>5</v>
      </c>
      <c r="G8" s="20">
        <v>6</v>
      </c>
      <c r="H8" s="20">
        <v>7</v>
      </c>
      <c r="I8" s="21">
        <v>8</v>
      </c>
      <c r="J8" s="21">
        <v>9</v>
      </c>
      <c r="K8" s="21">
        <v>10</v>
      </c>
      <c r="L8" s="20">
        <v>11</v>
      </c>
      <c r="M8" s="20">
        <v>12</v>
      </c>
      <c r="N8" s="20">
        <v>13</v>
      </c>
      <c r="O8" s="22">
        <v>14</v>
      </c>
    </row>
    <row r="9" spans="1:15" ht="19.5" customHeight="1" thickTop="1" thickBot="1">
      <c r="A9" s="92" t="s">
        <v>114</v>
      </c>
      <c r="B9" s="93"/>
      <c r="C9" s="93"/>
      <c r="D9" s="93"/>
      <c r="E9" s="93"/>
      <c r="F9" s="94"/>
      <c r="G9" s="93"/>
      <c r="H9" s="93"/>
      <c r="I9" s="93"/>
      <c r="J9" s="93"/>
      <c r="K9" s="93"/>
      <c r="L9" s="93"/>
      <c r="M9" s="93"/>
      <c r="N9" s="93"/>
      <c r="O9" s="95"/>
    </row>
    <row r="10" spans="1:15" ht="296.5" customHeight="1" thickBot="1">
      <c r="A10" s="32">
        <v>1</v>
      </c>
      <c r="B10" s="43" t="s">
        <v>115</v>
      </c>
      <c r="C10" s="80" t="s">
        <v>116</v>
      </c>
      <c r="D10" s="81"/>
      <c r="E10" s="53" t="s">
        <v>126</v>
      </c>
      <c r="F10" s="55"/>
      <c r="G10" s="54">
        <v>23</v>
      </c>
      <c r="H10" s="46">
        <v>226</v>
      </c>
      <c r="I10" s="2">
        <f t="shared" ref="I10:I18" si="0">F10*H10</f>
        <v>0</v>
      </c>
      <c r="J10" s="2">
        <f t="shared" ref="J10:J18" si="1">I10*G10/100</f>
        <v>0</v>
      </c>
      <c r="K10" s="3">
        <f t="shared" ref="K10:K18" si="2">SUM(I10+J10)</f>
        <v>0</v>
      </c>
      <c r="L10" s="48">
        <v>100</v>
      </c>
      <c r="M10" s="2">
        <f t="shared" ref="M10:M18" si="3">L10*F10</f>
        <v>0</v>
      </c>
      <c r="N10" s="2">
        <f t="shared" ref="N10:N18" si="4">M10*G10/100</f>
        <v>0</v>
      </c>
      <c r="O10" s="2">
        <f t="shared" ref="O10:O18" si="5">M10+N10</f>
        <v>0</v>
      </c>
    </row>
    <row r="11" spans="1:15" ht="233" customHeight="1" thickBot="1">
      <c r="A11" s="33">
        <v>2</v>
      </c>
      <c r="B11" s="44" t="s">
        <v>117</v>
      </c>
      <c r="C11" s="80" t="s">
        <v>118</v>
      </c>
      <c r="D11" s="81"/>
      <c r="E11" s="56" t="s">
        <v>126</v>
      </c>
      <c r="F11" s="55"/>
      <c r="G11" s="57">
        <v>23</v>
      </c>
      <c r="H11" s="47">
        <f>12</f>
        <v>12</v>
      </c>
      <c r="I11" s="2">
        <f t="shared" si="0"/>
        <v>0</v>
      </c>
      <c r="J11" s="2">
        <f t="shared" si="1"/>
        <v>0</v>
      </c>
      <c r="K11" s="3">
        <f t="shared" si="2"/>
        <v>0</v>
      </c>
      <c r="L11" s="49">
        <v>10</v>
      </c>
      <c r="M11" s="2">
        <f t="shared" si="3"/>
        <v>0</v>
      </c>
      <c r="N11" s="2">
        <f t="shared" si="4"/>
        <v>0</v>
      </c>
      <c r="O11" s="2">
        <f t="shared" si="5"/>
        <v>0</v>
      </c>
    </row>
    <row r="12" spans="1:15" ht="259.5" customHeight="1" thickBot="1">
      <c r="A12" s="33">
        <v>3</v>
      </c>
      <c r="B12" s="44" t="s">
        <v>119</v>
      </c>
      <c r="C12" s="80" t="s">
        <v>120</v>
      </c>
      <c r="D12" s="81"/>
      <c r="E12" s="56" t="s">
        <v>126</v>
      </c>
      <c r="F12" s="55"/>
      <c r="G12" s="57">
        <v>23</v>
      </c>
      <c r="H12" s="47">
        <f>137</f>
        <v>137</v>
      </c>
      <c r="I12" s="2">
        <f t="shared" si="0"/>
        <v>0</v>
      </c>
      <c r="J12" s="2">
        <f t="shared" si="1"/>
        <v>0</v>
      </c>
      <c r="K12" s="3">
        <f t="shared" si="2"/>
        <v>0</v>
      </c>
      <c r="L12" s="49">
        <v>100</v>
      </c>
      <c r="M12" s="2">
        <f t="shared" si="3"/>
        <v>0</v>
      </c>
      <c r="N12" s="2">
        <f t="shared" si="4"/>
        <v>0</v>
      </c>
      <c r="O12" s="2">
        <f t="shared" si="5"/>
        <v>0</v>
      </c>
    </row>
    <row r="13" spans="1:15" ht="150.5" customHeight="1" thickBot="1">
      <c r="A13" s="33">
        <v>4</v>
      </c>
      <c r="B13" s="44" t="s">
        <v>121</v>
      </c>
      <c r="C13" s="80" t="s">
        <v>122</v>
      </c>
      <c r="D13" s="81"/>
      <c r="E13" s="56" t="s">
        <v>126</v>
      </c>
      <c r="F13" s="55"/>
      <c r="G13" s="54">
        <v>23</v>
      </c>
      <c r="H13" s="47">
        <f>377</f>
        <v>377</v>
      </c>
      <c r="I13" s="2">
        <f t="shared" si="0"/>
        <v>0</v>
      </c>
      <c r="J13" s="2">
        <f t="shared" si="1"/>
        <v>0</v>
      </c>
      <c r="K13" s="3">
        <f t="shared" si="2"/>
        <v>0</v>
      </c>
      <c r="L13" s="49">
        <v>100</v>
      </c>
      <c r="M13" s="2">
        <f t="shared" si="3"/>
        <v>0</v>
      </c>
      <c r="N13" s="2">
        <f t="shared" si="4"/>
        <v>0</v>
      </c>
      <c r="O13" s="2">
        <f t="shared" si="5"/>
        <v>0</v>
      </c>
    </row>
    <row r="14" spans="1:15" ht="138" customHeight="1" thickBot="1">
      <c r="A14" s="35">
        <v>5</v>
      </c>
      <c r="B14" s="45" t="s">
        <v>123</v>
      </c>
      <c r="C14" s="80" t="s">
        <v>124</v>
      </c>
      <c r="D14" s="81"/>
      <c r="E14" s="56" t="s">
        <v>126</v>
      </c>
      <c r="F14" s="55"/>
      <c r="G14" s="58">
        <v>23</v>
      </c>
      <c r="H14" s="47">
        <v>54</v>
      </c>
      <c r="I14" s="36">
        <f t="shared" si="0"/>
        <v>0</v>
      </c>
      <c r="J14" s="36">
        <f t="shared" si="1"/>
        <v>0</v>
      </c>
      <c r="K14" s="37">
        <f t="shared" si="2"/>
        <v>0</v>
      </c>
      <c r="L14" s="49">
        <v>50</v>
      </c>
      <c r="M14" s="36">
        <f t="shared" si="3"/>
        <v>0</v>
      </c>
      <c r="N14" s="36">
        <f t="shared" si="4"/>
        <v>0</v>
      </c>
      <c r="O14" s="36">
        <f t="shared" si="5"/>
        <v>0</v>
      </c>
    </row>
    <row r="15" spans="1:15" ht="26.5" customHeight="1" thickBot="1">
      <c r="A15" s="96" t="s">
        <v>125</v>
      </c>
      <c r="B15" s="97"/>
      <c r="C15" s="97"/>
      <c r="D15" s="97"/>
      <c r="E15" s="97"/>
      <c r="F15" s="60"/>
      <c r="G15" s="34">
        <v>23</v>
      </c>
      <c r="H15" s="34"/>
      <c r="I15" s="40">
        <f t="shared" si="0"/>
        <v>0</v>
      </c>
      <c r="J15" s="40">
        <f t="shared" si="1"/>
        <v>0</v>
      </c>
      <c r="K15" s="41">
        <f t="shared" si="2"/>
        <v>0</v>
      </c>
      <c r="L15" s="34"/>
      <c r="M15" s="40">
        <f t="shared" si="3"/>
        <v>0</v>
      </c>
      <c r="N15" s="40">
        <f t="shared" si="4"/>
        <v>0</v>
      </c>
      <c r="O15" s="42">
        <f t="shared" si="5"/>
        <v>0</v>
      </c>
    </row>
    <row r="16" spans="1:15" ht="234" customHeight="1" thickBot="1">
      <c r="A16" s="50">
        <v>6</v>
      </c>
      <c r="B16" s="44" t="s">
        <v>127</v>
      </c>
      <c r="C16" s="80" t="s">
        <v>118</v>
      </c>
      <c r="D16" s="81"/>
      <c r="E16" s="56" t="s">
        <v>126</v>
      </c>
      <c r="F16" s="55"/>
      <c r="G16" s="59">
        <v>23</v>
      </c>
      <c r="H16" s="47">
        <f>26</f>
        <v>26</v>
      </c>
      <c r="I16" s="38">
        <f t="shared" si="0"/>
        <v>0</v>
      </c>
      <c r="J16" s="38">
        <f t="shared" si="1"/>
        <v>0</v>
      </c>
      <c r="K16" s="39">
        <f t="shared" si="2"/>
        <v>0</v>
      </c>
      <c r="L16" s="49">
        <v>20</v>
      </c>
      <c r="M16" s="38">
        <f t="shared" si="3"/>
        <v>0</v>
      </c>
      <c r="N16" s="38">
        <f t="shared" si="4"/>
        <v>0</v>
      </c>
      <c r="O16" s="38">
        <f t="shared" si="5"/>
        <v>0</v>
      </c>
    </row>
    <row r="17" spans="1:17" ht="253.5" customHeight="1" thickBot="1">
      <c r="A17" s="51">
        <v>7</v>
      </c>
      <c r="B17" s="44" t="s">
        <v>128</v>
      </c>
      <c r="C17" s="80" t="s">
        <v>120</v>
      </c>
      <c r="D17" s="81"/>
      <c r="E17" s="56" t="s">
        <v>126</v>
      </c>
      <c r="F17" s="55"/>
      <c r="G17" s="57">
        <v>23</v>
      </c>
      <c r="H17" s="47">
        <f>260</f>
        <v>260</v>
      </c>
      <c r="I17" s="2">
        <f t="shared" si="0"/>
        <v>0</v>
      </c>
      <c r="J17" s="2">
        <f t="shared" si="1"/>
        <v>0</v>
      </c>
      <c r="K17" s="3">
        <f t="shared" si="2"/>
        <v>0</v>
      </c>
      <c r="L17" s="49">
        <v>100</v>
      </c>
      <c r="M17" s="2">
        <f t="shared" si="3"/>
        <v>0</v>
      </c>
      <c r="N17" s="2">
        <f t="shared" si="4"/>
        <v>0</v>
      </c>
      <c r="O17" s="2">
        <f t="shared" si="5"/>
        <v>0</v>
      </c>
    </row>
    <row r="18" spans="1:17" ht="135.5" customHeight="1" thickBot="1">
      <c r="A18" s="51">
        <v>8</v>
      </c>
      <c r="B18" s="44" t="s">
        <v>129</v>
      </c>
      <c r="C18" s="82" t="s">
        <v>122</v>
      </c>
      <c r="D18" s="83"/>
      <c r="E18" s="56" t="s">
        <v>126</v>
      </c>
      <c r="F18" s="55"/>
      <c r="G18" s="57">
        <v>23</v>
      </c>
      <c r="H18" s="47">
        <f>490</f>
        <v>490</v>
      </c>
      <c r="I18" s="2">
        <f t="shared" si="0"/>
        <v>0</v>
      </c>
      <c r="J18" s="2">
        <f t="shared" si="1"/>
        <v>0</v>
      </c>
      <c r="K18" s="3">
        <f t="shared" si="2"/>
        <v>0</v>
      </c>
      <c r="L18" s="49">
        <v>100</v>
      </c>
      <c r="M18" s="2">
        <f t="shared" si="3"/>
        <v>0</v>
      </c>
      <c r="N18" s="2">
        <f t="shared" si="4"/>
        <v>0</v>
      </c>
      <c r="O18" s="2">
        <f t="shared" si="5"/>
        <v>0</v>
      </c>
    </row>
    <row r="19" spans="1:17" ht="16.5" thickTop="1" thickBot="1">
      <c r="A19" s="4"/>
      <c r="B19" s="5"/>
      <c r="C19" s="98"/>
      <c r="D19" s="98"/>
      <c r="E19" s="98"/>
      <c r="F19" s="99"/>
      <c r="G19" s="100"/>
      <c r="H19" s="18" t="s">
        <v>29</v>
      </c>
      <c r="I19" s="23">
        <f>SUM(I10:I18)</f>
        <v>0</v>
      </c>
      <c r="J19" s="24">
        <f>SUM(J10:J18)</f>
        <v>0</v>
      </c>
      <c r="K19" s="23">
        <f>SUM(K10:K18)</f>
        <v>0</v>
      </c>
      <c r="L19" s="25" t="s">
        <v>29</v>
      </c>
      <c r="M19" s="23">
        <f>SUM(M10:M18)</f>
        <v>0</v>
      </c>
      <c r="N19" s="26">
        <f>SUM(N10:N18)</f>
        <v>0</v>
      </c>
      <c r="O19" s="27">
        <f>SUM(O10:O18)</f>
        <v>0</v>
      </c>
      <c r="P19" s="1"/>
      <c r="Q19" s="14"/>
    </row>
    <row r="20" spans="1:17">
      <c r="B20" s="9"/>
      <c r="C20" s="9"/>
      <c r="D20" s="9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"/>
      <c r="Q20" s="14"/>
    </row>
    <row r="21" spans="1:17" ht="60.5" customHeight="1">
      <c r="A21" s="79" t="s">
        <v>131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4" spans="1:17">
      <c r="C24" t="s">
        <v>101</v>
      </c>
      <c r="I24" s="28" t="s">
        <v>112</v>
      </c>
      <c r="J24" s="28"/>
      <c r="K24" s="28"/>
      <c r="L24" s="29"/>
    </row>
    <row r="25" spans="1:17">
      <c r="B25" s="78" t="s">
        <v>102</v>
      </c>
      <c r="C25" s="78"/>
      <c r="D25" s="8"/>
      <c r="J25" s="30" t="s">
        <v>104</v>
      </c>
      <c r="K25" s="77">
        <f>C26+C32</f>
        <v>0</v>
      </c>
      <c r="L25" s="77"/>
    </row>
    <row r="26" spans="1:17">
      <c r="B26" s="30" t="s">
        <v>104</v>
      </c>
      <c r="C26" s="16">
        <f>I19</f>
        <v>0</v>
      </c>
      <c r="D26" s="16"/>
      <c r="F26" s="31"/>
      <c r="G26" s="17"/>
      <c r="H26" s="17"/>
      <c r="I26" s="17"/>
      <c r="J26" s="30" t="s">
        <v>105</v>
      </c>
      <c r="K26" s="77">
        <f>C27+C33</f>
        <v>0</v>
      </c>
      <c r="L26" s="77"/>
      <c r="M26" s="17"/>
      <c r="N26" s="17"/>
      <c r="O26" s="17"/>
    </row>
    <row r="27" spans="1:17">
      <c r="B27" s="30" t="s">
        <v>105</v>
      </c>
      <c r="C27" s="16">
        <f>J19</f>
        <v>0</v>
      </c>
      <c r="D27" s="16"/>
      <c r="F27" s="31"/>
      <c r="G27" s="17"/>
      <c r="H27" s="17"/>
      <c r="I27" s="17"/>
      <c r="J27" s="30" t="s">
        <v>106</v>
      </c>
      <c r="K27" s="77">
        <f>C28+C34</f>
        <v>0</v>
      </c>
      <c r="L27" s="77"/>
      <c r="M27" s="17"/>
      <c r="N27" s="17"/>
      <c r="O27" s="17"/>
    </row>
    <row r="28" spans="1:17">
      <c r="B28" s="30" t="s">
        <v>106</v>
      </c>
      <c r="C28" s="16">
        <f>K19</f>
        <v>0</v>
      </c>
      <c r="D28" s="16"/>
      <c r="F28" s="31"/>
      <c r="G28" s="17"/>
      <c r="H28" s="17"/>
      <c r="I28" s="17"/>
      <c r="J28" s="17"/>
      <c r="K28" s="17"/>
      <c r="L28" s="17"/>
      <c r="M28" s="17"/>
      <c r="N28" s="17"/>
      <c r="O28" s="17"/>
    </row>
    <row r="29" spans="1:17">
      <c r="B29" s="30"/>
      <c r="F29" s="31"/>
      <c r="G29" s="17"/>
      <c r="H29" s="17"/>
      <c r="I29" s="17"/>
      <c r="J29" s="17"/>
      <c r="K29" s="17"/>
      <c r="L29" s="17"/>
      <c r="M29" s="17"/>
      <c r="N29" s="17"/>
      <c r="O29" s="17"/>
    </row>
    <row r="30" spans="1:17">
      <c r="B30" s="30"/>
      <c r="F30" s="31"/>
      <c r="G30" s="17"/>
      <c r="H30" s="17"/>
      <c r="I30" s="17"/>
      <c r="J30" s="17"/>
      <c r="K30" s="17"/>
      <c r="L30" s="17"/>
      <c r="M30" s="17"/>
      <c r="N30" s="17"/>
      <c r="O30" s="17"/>
    </row>
    <row r="31" spans="1:17">
      <c r="B31" s="78" t="s">
        <v>103</v>
      </c>
      <c r="C31" s="78"/>
      <c r="D31" s="8"/>
      <c r="F31" s="31"/>
      <c r="G31" s="17"/>
      <c r="H31" s="17"/>
      <c r="I31" s="17"/>
      <c r="J31" s="17"/>
      <c r="K31" s="17"/>
      <c r="L31" s="17"/>
      <c r="M31" s="17"/>
      <c r="N31" s="17"/>
      <c r="O31" s="17"/>
    </row>
    <row r="32" spans="1:17">
      <c r="B32" s="30" t="s">
        <v>104</v>
      </c>
      <c r="C32" s="16">
        <f>M19</f>
        <v>0</v>
      </c>
      <c r="D32" s="16"/>
      <c r="F32" s="31"/>
      <c r="G32" s="17"/>
      <c r="H32" s="17"/>
      <c r="I32" s="17"/>
      <c r="J32" s="17"/>
      <c r="K32" s="17"/>
      <c r="L32" s="17"/>
      <c r="M32" s="17"/>
      <c r="N32" s="17"/>
      <c r="O32" s="17"/>
    </row>
    <row r="33" spans="2:15">
      <c r="B33" s="30" t="s">
        <v>105</v>
      </c>
      <c r="C33" s="16">
        <f>N19</f>
        <v>0</v>
      </c>
      <c r="D33" s="16"/>
      <c r="F33" s="31"/>
      <c r="G33" s="17"/>
      <c r="H33" s="17"/>
      <c r="I33" s="17"/>
      <c r="J33" s="17"/>
      <c r="K33" s="17"/>
      <c r="L33" s="17"/>
      <c r="M33" s="17"/>
      <c r="N33" s="17"/>
      <c r="O33" s="17"/>
    </row>
    <row r="34" spans="2:15">
      <c r="B34" s="30" t="s">
        <v>106</v>
      </c>
      <c r="C34" s="16">
        <f>O19</f>
        <v>0</v>
      </c>
      <c r="D34" s="16"/>
      <c r="F34" s="31"/>
      <c r="G34" s="17"/>
      <c r="H34" s="17"/>
      <c r="I34" s="17"/>
      <c r="J34" s="17"/>
      <c r="K34" s="17"/>
      <c r="L34" s="17"/>
      <c r="M34" s="17"/>
      <c r="N34" s="17"/>
      <c r="O34" s="17"/>
    </row>
  </sheetData>
  <sheetProtection algorithmName="SHA-512" hashValue="LD3N+Ik4zx1bVVNwHxyq2VDsk4LvGb7ilthP11i9gI/k2VXjLAMARwmi/+7Ozs9W6I05zZTsHFFPLlaUWfQ6kw==" saltValue="AnnM7qOYZufNk+Nc3YdNNg==" spinCount="100000" sheet="1" objects="1" scenarios="1"/>
  <mergeCells count="37">
    <mergeCell ref="A21:O21"/>
    <mergeCell ref="C16:D16"/>
    <mergeCell ref="C17:D17"/>
    <mergeCell ref="C18:D18"/>
    <mergeCell ref="C5:D7"/>
    <mergeCell ref="C8:D8"/>
    <mergeCell ref="A9:O9"/>
    <mergeCell ref="A15:E15"/>
    <mergeCell ref="C10:D10"/>
    <mergeCell ref="C11:D11"/>
    <mergeCell ref="C12:D12"/>
    <mergeCell ref="C13:D13"/>
    <mergeCell ref="C14:D14"/>
    <mergeCell ref="C19:G19"/>
    <mergeCell ref="H6:H7"/>
    <mergeCell ref="J6:J7"/>
    <mergeCell ref="K27:L27"/>
    <mergeCell ref="K25:L25"/>
    <mergeCell ref="K26:L26"/>
    <mergeCell ref="B31:C31"/>
    <mergeCell ref="B25:C25"/>
    <mergeCell ref="A1:M1"/>
    <mergeCell ref="A4:I4"/>
    <mergeCell ref="B5:B7"/>
    <mergeCell ref="A5:A7"/>
    <mergeCell ref="L5:O5"/>
    <mergeCell ref="L6:L7"/>
    <mergeCell ref="M6:M7"/>
    <mergeCell ref="O6:O7"/>
    <mergeCell ref="A2:O2"/>
    <mergeCell ref="N6:N7"/>
    <mergeCell ref="H5:K5"/>
    <mergeCell ref="G5:G7"/>
    <mergeCell ref="F5:F7"/>
    <mergeCell ref="E5:E7"/>
    <mergeCell ref="I6:I7"/>
    <mergeCell ref="K6:K7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8" scale="83" fitToHeight="0" orientation="landscape" r:id="rId1"/>
  <rowBreaks count="1" manualBreakCount="1">
    <brk id="1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86B98-A258-4C2A-B051-8A63525E101B}">
  <dimension ref="A5:G37"/>
  <sheetViews>
    <sheetView workbookViewId="0">
      <selection activeCell="E6" sqref="E6:E35"/>
    </sheetView>
  </sheetViews>
  <sheetFormatPr defaultRowHeight="14.5"/>
  <cols>
    <col min="3" max="3" width="106.81640625" customWidth="1"/>
  </cols>
  <sheetData>
    <row r="5" spans="1:7">
      <c r="A5" t="s">
        <v>0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  <c r="G5" t="s">
        <v>4</v>
      </c>
    </row>
    <row r="6" spans="1:7">
      <c r="A6" t="s">
        <v>5</v>
      </c>
      <c r="B6" t="s">
        <v>45</v>
      </c>
      <c r="C6" t="s">
        <v>46</v>
      </c>
      <c r="D6" t="s">
        <v>47</v>
      </c>
      <c r="E6">
        <v>2.4</v>
      </c>
      <c r="F6">
        <v>35.49</v>
      </c>
      <c r="G6">
        <v>85.2</v>
      </c>
    </row>
    <row r="7" spans="1:7">
      <c r="A7" t="s">
        <v>7</v>
      </c>
      <c r="B7" t="s">
        <v>48</v>
      </c>
      <c r="C7" t="s">
        <v>49</v>
      </c>
      <c r="D7" t="s">
        <v>28</v>
      </c>
      <c r="E7">
        <v>45</v>
      </c>
      <c r="F7">
        <v>6.05</v>
      </c>
      <c r="G7">
        <v>272.16000000000003</v>
      </c>
    </row>
    <row r="8" spans="1:7">
      <c r="A8" t="s">
        <v>8</v>
      </c>
      <c r="B8" t="s">
        <v>50</v>
      </c>
      <c r="C8" t="s">
        <v>51</v>
      </c>
      <c r="D8" t="s">
        <v>39</v>
      </c>
      <c r="E8">
        <v>0.9</v>
      </c>
      <c r="F8">
        <v>61.3</v>
      </c>
      <c r="G8">
        <v>55.17</v>
      </c>
    </row>
    <row r="9" spans="1:7">
      <c r="A9" t="s">
        <v>9</v>
      </c>
      <c r="B9" t="s">
        <v>52</v>
      </c>
      <c r="C9" t="s">
        <v>53</v>
      </c>
      <c r="D9" t="s">
        <v>47</v>
      </c>
      <c r="E9">
        <v>6.6</v>
      </c>
      <c r="F9">
        <v>89.34</v>
      </c>
      <c r="G9">
        <v>589.65</v>
      </c>
    </row>
    <row r="10" spans="1:7">
      <c r="A10" t="s">
        <v>10</v>
      </c>
      <c r="B10" t="s">
        <v>54</v>
      </c>
      <c r="C10" t="s">
        <v>55</v>
      </c>
      <c r="D10" t="s">
        <v>56</v>
      </c>
      <c r="E10">
        <v>25.5</v>
      </c>
      <c r="F10">
        <v>5.74</v>
      </c>
      <c r="G10">
        <v>146.37</v>
      </c>
    </row>
    <row r="11" spans="1:7">
      <c r="A11" t="s">
        <v>11</v>
      </c>
      <c r="B11" t="s">
        <v>57</v>
      </c>
      <c r="C11" t="s">
        <v>58</v>
      </c>
      <c r="D11" t="s">
        <v>56</v>
      </c>
      <c r="E11">
        <v>0.15</v>
      </c>
      <c r="F11">
        <v>179.87</v>
      </c>
      <c r="G11">
        <v>26.98</v>
      </c>
    </row>
    <row r="12" spans="1:7">
      <c r="A12" t="s">
        <v>12</v>
      </c>
      <c r="B12" t="s">
        <v>59</v>
      </c>
      <c r="C12" t="s">
        <v>60</v>
      </c>
      <c r="D12" t="s">
        <v>6</v>
      </c>
      <c r="E12">
        <v>30</v>
      </c>
      <c r="F12">
        <v>172.06</v>
      </c>
      <c r="G12" s="1">
        <v>5161.8</v>
      </c>
    </row>
    <row r="13" spans="1:7">
      <c r="A13" t="s">
        <v>13</v>
      </c>
      <c r="B13" t="s">
        <v>61</v>
      </c>
      <c r="C13" t="s">
        <v>62</v>
      </c>
      <c r="D13" t="s">
        <v>47</v>
      </c>
      <c r="E13">
        <v>60</v>
      </c>
      <c r="F13">
        <v>10.67</v>
      </c>
      <c r="G13">
        <v>640.20000000000005</v>
      </c>
    </row>
    <row r="14" spans="1:7">
      <c r="A14" t="s">
        <v>14</v>
      </c>
      <c r="B14" t="s">
        <v>63</v>
      </c>
      <c r="C14" t="s">
        <v>64</v>
      </c>
      <c r="D14" t="s">
        <v>65</v>
      </c>
      <c r="E14">
        <v>8</v>
      </c>
      <c r="F14" s="1">
        <v>1021.63</v>
      </c>
      <c r="G14" s="1">
        <v>8173.04</v>
      </c>
    </row>
    <row r="15" spans="1:7">
      <c r="A15" t="s">
        <v>15</v>
      </c>
      <c r="B15" t="s">
        <v>66</v>
      </c>
      <c r="C15" t="s">
        <v>67</v>
      </c>
      <c r="D15" t="s">
        <v>65</v>
      </c>
      <c r="E15">
        <v>9</v>
      </c>
      <c r="F15">
        <v>322.62</v>
      </c>
      <c r="G15" s="1">
        <v>2903.58</v>
      </c>
    </row>
    <row r="16" spans="1:7">
      <c r="A16" t="s">
        <v>16</v>
      </c>
      <c r="B16" t="s">
        <v>66</v>
      </c>
      <c r="C16" t="s">
        <v>68</v>
      </c>
      <c r="D16" t="s">
        <v>65</v>
      </c>
      <c r="E16">
        <v>4</v>
      </c>
      <c r="F16">
        <v>322.62</v>
      </c>
      <c r="G16" s="1">
        <v>1290.48</v>
      </c>
    </row>
    <row r="17" spans="1:7">
      <c r="A17" t="s">
        <v>17</v>
      </c>
      <c r="B17" t="s">
        <v>66</v>
      </c>
      <c r="C17" t="s">
        <v>69</v>
      </c>
      <c r="D17" t="s">
        <v>65</v>
      </c>
      <c r="E17">
        <v>2</v>
      </c>
      <c r="F17">
        <v>483.93</v>
      </c>
      <c r="G17">
        <v>967.86</v>
      </c>
    </row>
    <row r="18" spans="1:7">
      <c r="A18" t="s">
        <v>18</v>
      </c>
      <c r="B18" t="s">
        <v>66</v>
      </c>
      <c r="C18" t="s">
        <v>70</v>
      </c>
      <c r="D18" t="s">
        <v>65</v>
      </c>
      <c r="E18">
        <v>1</v>
      </c>
      <c r="F18">
        <v>731.27</v>
      </c>
      <c r="G18">
        <v>731.27</v>
      </c>
    </row>
    <row r="19" spans="1:7">
      <c r="A19" t="s">
        <v>19</v>
      </c>
      <c r="B19" t="s">
        <v>66</v>
      </c>
      <c r="C19" t="s">
        <v>71</v>
      </c>
      <c r="D19" t="s">
        <v>65</v>
      </c>
      <c r="E19">
        <v>3</v>
      </c>
      <c r="F19">
        <v>537.70000000000005</v>
      </c>
      <c r="G19" s="1">
        <v>1613.1</v>
      </c>
    </row>
    <row r="20" spans="1:7">
      <c r="A20" t="s">
        <v>20</v>
      </c>
      <c r="B20" t="s">
        <v>66</v>
      </c>
      <c r="C20" t="s">
        <v>72</v>
      </c>
      <c r="D20" t="s">
        <v>65</v>
      </c>
      <c r="E20">
        <v>5</v>
      </c>
      <c r="F20">
        <v>537.70000000000005</v>
      </c>
      <c r="G20" s="1">
        <v>2688.5</v>
      </c>
    </row>
    <row r="21" spans="1:7">
      <c r="A21" t="s">
        <v>21</v>
      </c>
      <c r="B21" t="s">
        <v>66</v>
      </c>
      <c r="C21" t="s">
        <v>73</v>
      </c>
      <c r="D21" t="s">
        <v>65</v>
      </c>
      <c r="E21">
        <v>1</v>
      </c>
      <c r="F21" s="1">
        <v>1666.87</v>
      </c>
      <c r="G21" s="1">
        <v>1666.87</v>
      </c>
    </row>
    <row r="22" spans="1:7">
      <c r="A22" t="s">
        <v>22</v>
      </c>
      <c r="B22" t="s">
        <v>66</v>
      </c>
      <c r="C22" t="s">
        <v>74</v>
      </c>
      <c r="D22" t="s">
        <v>65</v>
      </c>
      <c r="E22">
        <v>5</v>
      </c>
      <c r="F22">
        <v>537.70000000000005</v>
      </c>
      <c r="G22" s="1">
        <v>2688.5</v>
      </c>
    </row>
    <row r="23" spans="1:7">
      <c r="A23" t="s">
        <v>23</v>
      </c>
      <c r="B23" t="s">
        <v>75</v>
      </c>
      <c r="C23" t="s">
        <v>76</v>
      </c>
      <c r="D23" t="s">
        <v>77</v>
      </c>
      <c r="E23">
        <v>30</v>
      </c>
      <c r="F23">
        <v>486.18</v>
      </c>
      <c r="G23" s="1">
        <v>14585.4</v>
      </c>
    </row>
    <row r="24" spans="1:7">
      <c r="A24" t="s">
        <v>24</v>
      </c>
      <c r="B24" t="s">
        <v>78</v>
      </c>
      <c r="C24" t="s">
        <v>79</v>
      </c>
      <c r="D24" t="s">
        <v>6</v>
      </c>
      <c r="E24">
        <v>3.6</v>
      </c>
      <c r="F24">
        <v>1.08</v>
      </c>
      <c r="G24">
        <v>3.84</v>
      </c>
    </row>
    <row r="25" spans="1:7">
      <c r="A25" t="s">
        <v>25</v>
      </c>
      <c r="B25" t="s">
        <v>80</v>
      </c>
      <c r="C25" t="s">
        <v>81</v>
      </c>
      <c r="D25" t="s">
        <v>28</v>
      </c>
      <c r="E25">
        <v>343</v>
      </c>
      <c r="F25">
        <v>4.01</v>
      </c>
      <c r="G25" s="1">
        <v>1375.41</v>
      </c>
    </row>
    <row r="26" spans="1:7">
      <c r="A26" t="s">
        <v>26</v>
      </c>
      <c r="B26" t="s">
        <v>82</v>
      </c>
      <c r="C26" t="s">
        <v>83</v>
      </c>
      <c r="D26" t="s">
        <v>28</v>
      </c>
      <c r="E26">
        <v>124.8</v>
      </c>
      <c r="F26">
        <v>4.09</v>
      </c>
      <c r="G26">
        <v>510.48</v>
      </c>
    </row>
    <row r="27" spans="1:7">
      <c r="A27" t="s">
        <v>27</v>
      </c>
      <c r="B27" t="s">
        <v>84</v>
      </c>
      <c r="C27" t="s">
        <v>85</v>
      </c>
      <c r="D27" t="s">
        <v>65</v>
      </c>
      <c r="E27">
        <v>29</v>
      </c>
      <c r="F27">
        <v>409.8</v>
      </c>
      <c r="G27" s="1">
        <v>11884.2</v>
      </c>
    </row>
    <row r="28" spans="1:7">
      <c r="A28" t="s">
        <v>30</v>
      </c>
      <c r="B28" t="s">
        <v>84</v>
      </c>
      <c r="C28" t="s">
        <v>86</v>
      </c>
      <c r="D28" t="s">
        <v>65</v>
      </c>
      <c r="E28">
        <v>1</v>
      </c>
      <c r="F28">
        <v>499.92</v>
      </c>
      <c r="G28">
        <v>499.92</v>
      </c>
    </row>
    <row r="29" spans="1:7">
      <c r="A29" t="s">
        <v>31</v>
      </c>
      <c r="C29" t="s">
        <v>87</v>
      </c>
      <c r="E29">
        <v>1</v>
      </c>
      <c r="F29" s="1">
        <v>1075.4000000000001</v>
      </c>
      <c r="G29" s="1">
        <v>1075.4000000000001</v>
      </c>
    </row>
    <row r="30" spans="1:7">
      <c r="A30" t="s">
        <v>32</v>
      </c>
      <c r="C30" t="s">
        <v>88</v>
      </c>
      <c r="D30" t="s">
        <v>65</v>
      </c>
      <c r="E30">
        <v>4</v>
      </c>
      <c r="F30" s="1">
        <v>1284.3599999999999</v>
      </c>
      <c r="G30" s="1">
        <v>5137.4399999999996</v>
      </c>
    </row>
    <row r="31" spans="1:7">
      <c r="A31" t="s">
        <v>33</v>
      </c>
      <c r="C31" t="s">
        <v>89</v>
      </c>
      <c r="D31" t="s">
        <v>65</v>
      </c>
      <c r="E31">
        <v>22</v>
      </c>
      <c r="F31">
        <v>961.74</v>
      </c>
      <c r="G31" s="1">
        <v>21158.28</v>
      </c>
    </row>
    <row r="32" spans="1:7">
      <c r="A32" t="s">
        <v>34</v>
      </c>
      <c r="C32" t="s">
        <v>90</v>
      </c>
      <c r="D32" t="s">
        <v>65</v>
      </c>
      <c r="E32">
        <v>4</v>
      </c>
      <c r="F32">
        <v>873.44</v>
      </c>
      <c r="G32" s="1">
        <v>3493.76</v>
      </c>
    </row>
    <row r="33" spans="1:7">
      <c r="A33" t="s">
        <v>35</v>
      </c>
      <c r="C33" t="s">
        <v>87</v>
      </c>
      <c r="E33">
        <v>1</v>
      </c>
      <c r="F33" s="1">
        <v>1075.4000000000001</v>
      </c>
      <c r="G33" s="1">
        <v>1075.4000000000001</v>
      </c>
    </row>
    <row r="34" spans="1:7">
      <c r="A34" t="s">
        <v>36</v>
      </c>
      <c r="C34" t="s">
        <v>87</v>
      </c>
      <c r="E34">
        <v>1</v>
      </c>
      <c r="F34">
        <v>537.70000000000005</v>
      </c>
      <c r="G34">
        <v>537.70000000000005</v>
      </c>
    </row>
    <row r="35" spans="1:7">
      <c r="A35" t="s">
        <v>37</v>
      </c>
      <c r="C35" t="s">
        <v>91</v>
      </c>
      <c r="E35">
        <v>60</v>
      </c>
      <c r="F35">
        <v>29.41</v>
      </c>
      <c r="G35" s="1">
        <v>1764.48</v>
      </c>
    </row>
    <row r="36" spans="1:7">
      <c r="A36" t="s">
        <v>38</v>
      </c>
      <c r="B36" t="s">
        <v>92</v>
      </c>
      <c r="C36" t="s">
        <v>93</v>
      </c>
      <c r="D36" t="s">
        <v>94</v>
      </c>
      <c r="G36" s="1">
        <v>1227.22</v>
      </c>
    </row>
    <row r="37" spans="1:7">
      <c r="A37" t="s">
        <v>95</v>
      </c>
      <c r="G37" s="1">
        <v>94029.66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Ośietlenie</vt:lpstr>
      <vt:lpstr>Arkusz1</vt:lpstr>
      <vt:lpstr>Ośietlenie!Obszar_wydruku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Małgorzata Mutwicka</cp:lastModifiedBy>
  <cp:lastPrinted>2025-06-27T07:48:13Z</cp:lastPrinted>
  <dcterms:created xsi:type="dcterms:W3CDTF">2015-06-05T18:19:34Z</dcterms:created>
  <dcterms:modified xsi:type="dcterms:W3CDTF">2025-06-27T12:36:53Z</dcterms:modified>
</cp:coreProperties>
</file>