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345" activeTab="1"/>
  </bookViews>
  <sheets>
    <sheet name="Rejony" sheetId="2" r:id="rId1"/>
    <sheet name="całość" sheetId="1" r:id="rId2"/>
    <sheet name="Arkusz1" sheetId="4" r:id="rId3"/>
  </sheets>
  <calcPr calcId="125725"/>
</workbook>
</file>

<file path=xl/calcChain.xml><?xml version="1.0" encoding="utf-8"?>
<calcChain xmlns="http://schemas.openxmlformats.org/spreadsheetml/2006/main">
  <c r="M42" i="2"/>
  <c r="I42"/>
  <c r="K42" s="1"/>
  <c r="J42" s="1"/>
  <c r="M44"/>
  <c r="M45"/>
  <c r="M46"/>
  <c r="M47"/>
  <c r="N47" s="1"/>
  <c r="M48"/>
  <c r="M49"/>
  <c r="M50"/>
  <c r="M51"/>
  <c r="M43"/>
  <c r="M10"/>
  <c r="M11"/>
  <c r="M12"/>
  <c r="M13"/>
  <c r="M14"/>
  <c r="M15"/>
  <c r="M16"/>
  <c r="M17"/>
  <c r="M9"/>
  <c r="I10" i="1"/>
  <c r="H18" i="4"/>
  <c r="I18" s="1"/>
  <c r="H17"/>
  <c r="I17" s="1"/>
  <c r="J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I43" i="2"/>
  <c r="K43" s="1"/>
  <c r="J43" s="1"/>
  <c r="I44"/>
  <c r="K44" s="1"/>
  <c r="J44" s="1"/>
  <c r="I45"/>
  <c r="K45" s="1"/>
  <c r="J45" s="1"/>
  <c r="I46"/>
  <c r="K46" s="1"/>
  <c r="J46" s="1"/>
  <c r="I47"/>
  <c r="K47" s="1"/>
  <c r="J47" s="1"/>
  <c r="I48"/>
  <c r="K48" s="1"/>
  <c r="J48" s="1"/>
  <c r="I49"/>
  <c r="K49" s="1"/>
  <c r="J49" s="1"/>
  <c r="I50"/>
  <c r="K50" s="1"/>
  <c r="J50" s="1"/>
  <c r="I51"/>
  <c r="K51" s="1"/>
  <c r="J51" s="1"/>
  <c r="I10"/>
  <c r="K10" s="1"/>
  <c r="J10" s="1"/>
  <c r="I11"/>
  <c r="K11" s="1"/>
  <c r="J11" s="1"/>
  <c r="I12"/>
  <c r="K12" s="1"/>
  <c r="J12" s="1"/>
  <c r="I13"/>
  <c r="K13" s="1"/>
  <c r="J13" s="1"/>
  <c r="I14"/>
  <c r="K14" s="1"/>
  <c r="J14" s="1"/>
  <c r="I15"/>
  <c r="K15" s="1"/>
  <c r="J15" s="1"/>
  <c r="I16"/>
  <c r="K16" s="1"/>
  <c r="J16" s="1"/>
  <c r="I9"/>
  <c r="K9" s="1"/>
  <c r="I18" i="1"/>
  <c r="I17" i="2"/>
  <c r="K17" s="1"/>
  <c r="J17" s="1"/>
  <c r="I17" i="1"/>
  <c r="I16"/>
  <c r="I15"/>
  <c r="I14"/>
  <c r="I13"/>
  <c r="I12"/>
  <c r="I11"/>
  <c r="N13" i="2" l="1"/>
  <c r="J16" i="4"/>
  <c r="J9" i="2"/>
  <c r="J18" s="1"/>
  <c r="J19" s="1"/>
  <c r="K18"/>
  <c r="K19" s="1"/>
  <c r="K52"/>
  <c r="K53" s="1"/>
  <c r="J52"/>
  <c r="J53" s="1"/>
  <c r="I52"/>
  <c r="I53" s="1"/>
  <c r="I18"/>
  <c r="I19" s="1"/>
</calcChain>
</file>

<file path=xl/sharedStrings.xml><?xml version="1.0" encoding="utf-8"?>
<sst xmlns="http://schemas.openxmlformats.org/spreadsheetml/2006/main" count="121" uniqueCount="37">
  <si>
    <t>RODZAJ ZIELEŃCA</t>
  </si>
  <si>
    <t>Pielęgnacja - Zieleńce I klasy</t>
  </si>
  <si>
    <t>Pielęgnacja - Zieleńce II klasy</t>
  </si>
  <si>
    <t>Pielęgnacja - Zieleńce IV klasy</t>
  </si>
  <si>
    <t>Pielęgnacja - Pobocza</t>
  </si>
  <si>
    <t>Zieleńce, pobocza - zebranie liści</t>
  </si>
  <si>
    <t>JEDNOSTKA</t>
  </si>
  <si>
    <t>m2</t>
  </si>
  <si>
    <t>mb</t>
  </si>
  <si>
    <t>ILOŚĆ CAŁKOWITA</t>
  </si>
  <si>
    <t>Pielęgnacja - Zieleńce V klasy</t>
  </si>
  <si>
    <t>Pielęgnacja - Rowy</t>
  </si>
  <si>
    <t>Pielęgnacja - Pomnik Św. Walentego</t>
  </si>
  <si>
    <t>RAZEM</t>
  </si>
  <si>
    <t>KROTNOŚĆ USŁUGI</t>
  </si>
  <si>
    <r>
      <t xml:space="preserve">CENA CAŁKOWITA BRUTTO          </t>
    </r>
    <r>
      <rPr>
        <sz val="8"/>
        <color theme="1"/>
        <rFont val="Calibri"/>
        <family val="2"/>
        <charset val="238"/>
        <scheme val="minor"/>
      </rPr>
      <t>[6+7]</t>
    </r>
  </si>
  <si>
    <r>
      <t xml:space="preserve">CENA CAŁKOWITA NETTO             </t>
    </r>
    <r>
      <rPr>
        <sz val="8"/>
        <color theme="1"/>
        <rFont val="Calibri"/>
        <family val="2"/>
        <charset val="238"/>
        <scheme val="minor"/>
      </rPr>
      <t>[3*4*5]</t>
    </r>
  </si>
  <si>
    <r>
      <t xml:space="preserve">VAT 8%        </t>
    </r>
    <r>
      <rPr>
        <sz val="8"/>
        <color theme="1"/>
        <rFont val="Calibri"/>
        <family val="2"/>
        <charset val="238"/>
        <scheme val="minor"/>
      </rPr>
      <t xml:space="preserve"> [6*8%]</t>
    </r>
  </si>
  <si>
    <t>Pielęgnacja - Zieleńce IIIa klasy</t>
  </si>
  <si>
    <t>Pielęgnacja - Zieleńce IIIb klasy</t>
  </si>
  <si>
    <t>Załącznik 1 a</t>
  </si>
  <si>
    <t>Załącznik 1b</t>
  </si>
  <si>
    <t>CENA JEDNOSTKOWA NETTO ZA 2021 R.</t>
  </si>
  <si>
    <t>ILOŚĆ METRÓW</t>
  </si>
  <si>
    <t>RAZEM ZIELEŃCE</t>
  </si>
  <si>
    <t>RAZEM POBOCZA</t>
  </si>
  <si>
    <t>Wartość szacunkowa zamówienia podstawowego dla zadania pn.:                                                                                                                                                                                 „Usługi w zakresie zieleni: Utrzymanie trawników i poboczy” Rejon Bierunia Nowego</t>
  </si>
  <si>
    <t>Wartość szacunkowa zamówienia podstawowego dla zadania pn.:                                                                                                                                                                                 „Usługi w zakresie zieleni: Utrzymanie trawników i poboczy” Rejon Bierunia Starego</t>
  </si>
  <si>
    <t>RAZEM + 12 %</t>
  </si>
  <si>
    <t>RAZEM + 12%</t>
  </si>
  <si>
    <t>Załącznik nr 8 do SWZ</t>
  </si>
  <si>
    <t>Kalkulacja ceny ofertowej dla zamówienia ZP.271.1.2024 - Usługi w zakresie zieleni: Utrzymanie trawników i poboczy.</t>
  </si>
  <si>
    <t>Plik należy podpisać kwalifikowanym podpisem elektronicznym</t>
  </si>
  <si>
    <t xml:space="preserve">CENA JEDNOSTKOWA NETTO (zł) </t>
  </si>
  <si>
    <r>
      <t xml:space="preserve">CENA CAŁKOWITA NETTO (zł)        </t>
    </r>
    <r>
      <rPr>
        <sz val="8"/>
        <color theme="1"/>
        <rFont val="Calibri"/>
        <family val="2"/>
        <charset val="238"/>
        <scheme val="minor"/>
      </rPr>
      <t>[3*4*5]</t>
    </r>
  </si>
  <si>
    <r>
      <t xml:space="preserve">VAT 8% (zł)       </t>
    </r>
    <r>
      <rPr>
        <sz val="8"/>
        <color theme="1"/>
        <rFont val="Calibri"/>
        <family val="2"/>
        <charset val="238"/>
        <scheme val="minor"/>
      </rPr>
      <t>[6*8%]</t>
    </r>
  </si>
  <si>
    <r>
      <t xml:space="preserve">CENA CAŁKOWITA BRUTTO (zł)          </t>
    </r>
    <r>
      <rPr>
        <sz val="8"/>
        <color theme="1"/>
        <rFont val="Calibri"/>
        <family val="2"/>
        <charset val="238"/>
        <scheme val="minor"/>
      </rPr>
      <t>[6+7]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</si>
</sst>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;[Red]#,##0.00"/>
  </numFmts>
  <fonts count="11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44" fontId="3" fillId="0" borderId="2" xfId="1" applyFont="1" applyBorder="1" applyAlignment="1">
      <alignment horizontal="right"/>
    </xf>
    <xf numFmtId="44" fontId="3" fillId="0" borderId="2" xfId="1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4" fillId="0" borderId="0" xfId="0" applyFont="1"/>
    <xf numFmtId="0" fontId="3" fillId="0" borderId="6" xfId="0" applyFont="1" applyBorder="1" applyAlignment="1"/>
    <xf numFmtId="0" fontId="3" fillId="0" borderId="0" xfId="0" applyFont="1" applyAlignment="1"/>
    <xf numFmtId="16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/>
    <xf numFmtId="0" fontId="3" fillId="0" borderId="10" xfId="0" applyFont="1" applyBorder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9" xfId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/>
    <xf numFmtId="3" fontId="3" fillId="0" borderId="0" xfId="0" applyNumberFormat="1" applyFont="1" applyAlignment="1">
      <alignment horizontal="center"/>
    </xf>
    <xf numFmtId="0" fontId="8" fillId="0" borderId="0" xfId="0" applyFont="1"/>
    <xf numFmtId="4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/>
    <xf numFmtId="44" fontId="3" fillId="0" borderId="0" xfId="0" applyNumberFormat="1" applyFont="1"/>
    <xf numFmtId="44" fontId="5" fillId="0" borderId="2" xfId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5" fillId="0" borderId="10" xfId="1" applyFont="1" applyBorder="1" applyAlignment="1">
      <alignment horizontal="right"/>
    </xf>
    <xf numFmtId="44" fontId="5" fillId="0" borderId="0" xfId="1" applyFont="1" applyBorder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right"/>
    </xf>
    <xf numFmtId="3" fontId="4" fillId="0" borderId="0" xfId="0" applyNumberFormat="1" applyFont="1"/>
    <xf numFmtId="0" fontId="5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7"/>
  <sheetViews>
    <sheetView workbookViewId="0">
      <selection activeCell="M56" sqref="M56"/>
    </sheetView>
  </sheetViews>
  <sheetFormatPr defaultRowHeight="12.75"/>
  <cols>
    <col min="1" max="1" width="9" style="1"/>
    <col min="2" max="2" width="9.625" style="1" customWidth="1"/>
    <col min="3" max="3" width="9" style="1"/>
    <col min="4" max="4" width="6.625" style="1" customWidth="1"/>
    <col min="5" max="5" width="9" style="2"/>
    <col min="6" max="6" width="12.75" style="2" customWidth="1"/>
    <col min="7" max="7" width="9.625" style="2" customWidth="1"/>
    <col min="8" max="8" width="10.5" style="2" customWidth="1"/>
    <col min="9" max="9" width="11.625" style="2" customWidth="1"/>
    <col min="10" max="11" width="11.625" style="1" customWidth="1"/>
    <col min="12" max="12" width="11.875" style="1" customWidth="1"/>
    <col min="13" max="16384" width="9" style="1"/>
  </cols>
  <sheetData>
    <row r="2" spans="2:17" ht="25.5" customHeight="1">
      <c r="B2" s="16"/>
      <c r="C2" s="16"/>
      <c r="D2" s="16"/>
      <c r="J2" s="88" t="s">
        <v>20</v>
      </c>
      <c r="K2" s="88"/>
    </row>
    <row r="3" spans="2:17" ht="12.75" customHeight="1">
      <c r="B3" s="16"/>
      <c r="C3" s="16"/>
      <c r="D3" s="16"/>
      <c r="J3" s="30"/>
      <c r="K3" s="30"/>
    </row>
    <row r="4" spans="2:17" ht="12.75" customHeight="1">
      <c r="B4" s="71" t="s">
        <v>26</v>
      </c>
      <c r="C4" s="71"/>
      <c r="D4" s="71"/>
      <c r="E4" s="71"/>
      <c r="F4" s="71"/>
      <c r="G4" s="71"/>
      <c r="H4" s="71"/>
      <c r="I4" s="71"/>
      <c r="J4" s="71"/>
      <c r="K4" s="71"/>
    </row>
    <row r="5" spans="2:17" ht="12.75" customHeight="1"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2:17" ht="13.5" thickBot="1"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2:17" ht="51" customHeight="1" thickBot="1">
      <c r="B7" s="72" t="s">
        <v>0</v>
      </c>
      <c r="C7" s="73"/>
      <c r="D7" s="74"/>
      <c r="E7" s="21" t="s">
        <v>6</v>
      </c>
      <c r="F7" s="21" t="s">
        <v>22</v>
      </c>
      <c r="G7" s="21" t="s">
        <v>14</v>
      </c>
      <c r="H7" s="22" t="s">
        <v>9</v>
      </c>
      <c r="I7" s="23" t="s">
        <v>16</v>
      </c>
      <c r="J7" s="23" t="s">
        <v>17</v>
      </c>
      <c r="K7" s="23" t="s">
        <v>15</v>
      </c>
    </row>
    <row r="8" spans="2:17" ht="13.5" thickBot="1">
      <c r="B8" s="75">
        <v>1</v>
      </c>
      <c r="C8" s="76"/>
      <c r="D8" s="77"/>
      <c r="E8" s="3">
        <v>2</v>
      </c>
      <c r="F8" s="3">
        <v>3</v>
      </c>
      <c r="G8" s="3">
        <v>4</v>
      </c>
      <c r="H8" s="4">
        <v>5</v>
      </c>
      <c r="I8" s="5">
        <v>6</v>
      </c>
      <c r="J8" s="6">
        <v>7</v>
      </c>
      <c r="K8" s="26">
        <v>8</v>
      </c>
    </row>
    <row r="9" spans="2:17" ht="13.5" thickBot="1">
      <c r="B9" s="78" t="s">
        <v>1</v>
      </c>
      <c r="C9" s="79"/>
      <c r="D9" s="80"/>
      <c r="E9" s="3" t="s">
        <v>7</v>
      </c>
      <c r="F9" s="7">
        <v>0.21</v>
      </c>
      <c r="G9" s="11">
        <v>7</v>
      </c>
      <c r="H9" s="8">
        <v>21280</v>
      </c>
      <c r="I9" s="9">
        <f>F9*G9*H9</f>
        <v>31281.599999999999</v>
      </c>
      <c r="J9" s="10">
        <f>K9-I9</f>
        <v>2502.5280000000057</v>
      </c>
      <c r="K9" s="10">
        <f>I9*1.08</f>
        <v>33784.128000000004</v>
      </c>
      <c r="M9" s="34">
        <f>H9*G9</f>
        <v>148960</v>
      </c>
    </row>
    <row r="10" spans="2:17" ht="13.5" thickBot="1">
      <c r="B10" s="78" t="s">
        <v>2</v>
      </c>
      <c r="C10" s="79"/>
      <c r="D10" s="80"/>
      <c r="E10" s="3" t="s">
        <v>7</v>
      </c>
      <c r="F10" s="7">
        <v>0.22</v>
      </c>
      <c r="G10" s="11">
        <v>5</v>
      </c>
      <c r="H10" s="8">
        <v>45779</v>
      </c>
      <c r="I10" s="9">
        <f t="shared" ref="I10:I17" si="0">F10*G10*H10</f>
        <v>50356.9</v>
      </c>
      <c r="J10" s="10">
        <f t="shared" ref="J10:J17" si="1">K10-I10</f>
        <v>4028.5520000000033</v>
      </c>
      <c r="K10" s="10">
        <f t="shared" ref="K10:K17" si="2">I10*1.08</f>
        <v>54385.452000000005</v>
      </c>
      <c r="M10" s="34">
        <f t="shared" ref="M10:M17" si="3">H10*G10</f>
        <v>228895</v>
      </c>
      <c r="N10" s="29"/>
      <c r="O10" s="29"/>
      <c r="P10" s="29"/>
      <c r="Q10" s="29"/>
    </row>
    <row r="11" spans="2:17" ht="13.5" thickBot="1">
      <c r="B11" s="78" t="s">
        <v>18</v>
      </c>
      <c r="C11" s="79"/>
      <c r="D11" s="80"/>
      <c r="E11" s="3" t="s">
        <v>7</v>
      </c>
      <c r="F11" s="7">
        <v>0.23</v>
      </c>
      <c r="G11" s="11">
        <v>4</v>
      </c>
      <c r="H11" s="8">
        <v>17350</v>
      </c>
      <c r="I11" s="9">
        <f t="shared" si="0"/>
        <v>15962</v>
      </c>
      <c r="J11" s="10">
        <f t="shared" si="1"/>
        <v>1276.9600000000028</v>
      </c>
      <c r="K11" s="10">
        <f t="shared" si="2"/>
        <v>17238.960000000003</v>
      </c>
      <c r="M11" s="34">
        <f t="shared" si="3"/>
        <v>69400</v>
      </c>
      <c r="N11" s="29"/>
      <c r="O11" s="29"/>
      <c r="P11" s="29"/>
      <c r="Q11" s="29"/>
    </row>
    <row r="12" spans="2:17" ht="13.5" thickBot="1">
      <c r="B12" s="78" t="s">
        <v>19</v>
      </c>
      <c r="C12" s="79"/>
      <c r="D12" s="80"/>
      <c r="E12" s="40" t="s">
        <v>7</v>
      </c>
      <c r="F12" s="7">
        <v>0.23</v>
      </c>
      <c r="G12" s="11">
        <v>3</v>
      </c>
      <c r="H12" s="8">
        <v>53314</v>
      </c>
      <c r="I12" s="9">
        <f t="shared" si="0"/>
        <v>36786.660000000003</v>
      </c>
      <c r="J12" s="10">
        <f t="shared" si="1"/>
        <v>2942.9328000000023</v>
      </c>
      <c r="K12" s="10">
        <f t="shared" si="2"/>
        <v>39729.592800000006</v>
      </c>
      <c r="M12" s="34">
        <f t="shared" si="3"/>
        <v>159942</v>
      </c>
      <c r="N12" s="29"/>
      <c r="O12" s="29"/>
      <c r="P12" s="29"/>
      <c r="Q12" s="29"/>
    </row>
    <row r="13" spans="2:17" ht="13.5" thickBot="1">
      <c r="B13" s="78" t="s">
        <v>3</v>
      </c>
      <c r="C13" s="79"/>
      <c r="D13" s="80"/>
      <c r="E13" s="3" t="s">
        <v>7</v>
      </c>
      <c r="F13" s="7">
        <v>0.21</v>
      </c>
      <c r="G13" s="11">
        <v>2</v>
      </c>
      <c r="H13" s="8">
        <v>60895</v>
      </c>
      <c r="I13" s="9">
        <f t="shared" si="0"/>
        <v>25575.899999999998</v>
      </c>
      <c r="J13" s="10">
        <f t="shared" si="1"/>
        <v>2046.0720000000001</v>
      </c>
      <c r="K13" s="10">
        <f t="shared" si="2"/>
        <v>27621.971999999998</v>
      </c>
      <c r="M13" s="34">
        <f t="shared" si="3"/>
        <v>121790</v>
      </c>
      <c r="N13" s="29">
        <f>SUM(M9:M13)</f>
        <v>728987</v>
      </c>
      <c r="O13" s="51"/>
      <c r="P13" s="29"/>
      <c r="Q13" s="29"/>
    </row>
    <row r="14" spans="2:17" ht="13.5" thickBot="1">
      <c r="B14" s="78" t="s">
        <v>10</v>
      </c>
      <c r="C14" s="79"/>
      <c r="D14" s="80"/>
      <c r="E14" s="3" t="s">
        <v>7</v>
      </c>
      <c r="F14" s="7">
        <v>0.23</v>
      </c>
      <c r="G14" s="11">
        <v>1</v>
      </c>
      <c r="H14" s="8">
        <v>70510</v>
      </c>
      <c r="I14" s="9">
        <f t="shared" si="0"/>
        <v>16217.300000000001</v>
      </c>
      <c r="J14" s="10">
        <f t="shared" si="1"/>
        <v>1297.384</v>
      </c>
      <c r="K14" s="10">
        <f t="shared" si="2"/>
        <v>17514.684000000001</v>
      </c>
      <c r="M14" s="34">
        <f t="shared" si="3"/>
        <v>70510</v>
      </c>
      <c r="N14" s="46"/>
      <c r="O14" s="46"/>
      <c r="P14" s="29"/>
      <c r="Q14" s="29"/>
    </row>
    <row r="15" spans="2:17" s="14" customFormat="1" ht="13.5" thickBot="1">
      <c r="B15" s="81" t="s">
        <v>11</v>
      </c>
      <c r="C15" s="82"/>
      <c r="D15" s="83"/>
      <c r="E15" s="11" t="s">
        <v>8</v>
      </c>
      <c r="F15" s="12">
        <v>0.23</v>
      </c>
      <c r="G15" s="11">
        <v>2</v>
      </c>
      <c r="H15" s="13">
        <v>4900</v>
      </c>
      <c r="I15" s="9">
        <f t="shared" si="0"/>
        <v>2254</v>
      </c>
      <c r="J15" s="10">
        <f t="shared" si="1"/>
        <v>180.32000000000016</v>
      </c>
      <c r="K15" s="10">
        <f t="shared" si="2"/>
        <v>2434.3200000000002</v>
      </c>
      <c r="M15" s="34">
        <f t="shared" si="3"/>
        <v>9800</v>
      </c>
      <c r="N15" s="46"/>
      <c r="O15" s="46"/>
      <c r="P15" s="45"/>
      <c r="Q15" s="29"/>
    </row>
    <row r="16" spans="2:17" ht="13.5" thickBot="1">
      <c r="B16" s="78" t="s">
        <v>4</v>
      </c>
      <c r="C16" s="79"/>
      <c r="D16" s="79"/>
      <c r="E16" s="3" t="s">
        <v>8</v>
      </c>
      <c r="F16" s="7">
        <v>0.24</v>
      </c>
      <c r="G16" s="11">
        <v>3</v>
      </c>
      <c r="H16" s="8">
        <v>49914</v>
      </c>
      <c r="I16" s="9">
        <f t="shared" si="0"/>
        <v>35938.080000000002</v>
      </c>
      <c r="J16" s="10">
        <f t="shared" si="1"/>
        <v>2875.0463999999993</v>
      </c>
      <c r="K16" s="10">
        <f t="shared" si="2"/>
        <v>38813.126400000001</v>
      </c>
      <c r="M16" s="34">
        <f t="shared" si="3"/>
        <v>149742</v>
      </c>
      <c r="N16" s="46"/>
      <c r="O16" s="46"/>
      <c r="P16" s="29"/>
      <c r="Q16" s="29"/>
    </row>
    <row r="17" spans="2:17" ht="13.5" thickBot="1">
      <c r="B17" s="78" t="s">
        <v>5</v>
      </c>
      <c r="C17" s="79"/>
      <c r="D17" s="80"/>
      <c r="E17" s="3" t="s">
        <v>7</v>
      </c>
      <c r="F17" s="7">
        <v>0.21</v>
      </c>
      <c r="G17" s="11">
        <v>1</v>
      </c>
      <c r="H17" s="8">
        <v>150000</v>
      </c>
      <c r="I17" s="9">
        <f t="shared" si="0"/>
        <v>31500</v>
      </c>
      <c r="J17" s="10">
        <f t="shared" si="1"/>
        <v>2520</v>
      </c>
      <c r="K17" s="10">
        <f t="shared" si="2"/>
        <v>34020</v>
      </c>
      <c r="M17" s="34">
        <f t="shared" si="3"/>
        <v>150000</v>
      </c>
      <c r="N17" s="46"/>
      <c r="O17" s="46"/>
      <c r="P17" s="29"/>
      <c r="Q17" s="29"/>
    </row>
    <row r="18" spans="2:17" ht="15" customHeight="1" thickBot="1">
      <c r="E18" s="15"/>
      <c r="F18" s="15"/>
      <c r="G18" s="84" t="s">
        <v>13</v>
      </c>
      <c r="H18" s="85"/>
      <c r="I18" s="9">
        <f>SUM(I9:I17)</f>
        <v>245872.44</v>
      </c>
      <c r="J18" s="9">
        <f t="shared" ref="J18:K18" si="4">SUM(J9:J17)</f>
        <v>19669.795200000015</v>
      </c>
      <c r="K18" s="9">
        <f t="shared" si="4"/>
        <v>265542.23520000005</v>
      </c>
      <c r="M18" s="34"/>
      <c r="N18" s="46"/>
      <c r="O18" s="46"/>
      <c r="P18" s="29"/>
      <c r="Q18" s="29"/>
    </row>
    <row r="19" spans="2:17" ht="15" customHeight="1" thickBot="1">
      <c r="E19" s="16"/>
      <c r="F19" s="16"/>
      <c r="G19" s="86" t="s">
        <v>28</v>
      </c>
      <c r="H19" s="87"/>
      <c r="I19" s="24">
        <f>I18*1.12</f>
        <v>275377.13280000002</v>
      </c>
      <c r="J19" s="24">
        <f t="shared" ref="J19:K19" si="5">J18*1.12</f>
        <v>22030.17062400002</v>
      </c>
      <c r="K19" s="24">
        <f t="shared" si="5"/>
        <v>297407.3034240001</v>
      </c>
      <c r="M19" s="29"/>
      <c r="N19" s="46"/>
      <c r="O19" s="46"/>
      <c r="P19" s="29"/>
      <c r="Q19" s="29"/>
    </row>
    <row r="20" spans="2:17" ht="15" customHeight="1">
      <c r="E20" s="16"/>
      <c r="F20" s="16"/>
      <c r="G20" s="39"/>
      <c r="H20" s="52"/>
      <c r="I20" s="53"/>
      <c r="J20" s="53"/>
      <c r="K20" s="53"/>
      <c r="M20" s="29"/>
      <c r="N20" s="46"/>
      <c r="O20" s="46"/>
      <c r="P20" s="29"/>
      <c r="Q20" s="29"/>
    </row>
    <row r="21" spans="2:17" ht="15" customHeight="1">
      <c r="E21" s="16"/>
      <c r="F21" s="16"/>
      <c r="G21" s="39"/>
      <c r="H21" s="52"/>
      <c r="I21" s="54"/>
      <c r="J21" s="54"/>
      <c r="K21" s="54"/>
      <c r="M21" s="29"/>
      <c r="N21" s="46"/>
      <c r="O21" s="46"/>
      <c r="P21" s="29"/>
      <c r="Q21" s="29"/>
    </row>
    <row r="22" spans="2:17">
      <c r="E22" s="16"/>
      <c r="F22" s="16"/>
      <c r="G22" s="16"/>
      <c r="I22" s="27"/>
      <c r="J22" s="28"/>
      <c r="K22" s="29"/>
      <c r="M22" s="29"/>
      <c r="N22" s="47"/>
      <c r="O22" s="47"/>
      <c r="P22" s="29"/>
      <c r="Q22" s="29"/>
    </row>
    <row r="23" spans="2:17">
      <c r="E23" s="16"/>
      <c r="F23" s="16"/>
      <c r="G23" s="16"/>
      <c r="I23" s="27"/>
      <c r="J23" s="28"/>
      <c r="K23" s="29"/>
      <c r="M23" s="29"/>
      <c r="N23" s="46"/>
      <c r="O23" s="46"/>
      <c r="P23" s="29"/>
      <c r="Q23" s="29"/>
    </row>
    <row r="24" spans="2:17">
      <c r="E24" s="16"/>
      <c r="F24" s="16"/>
      <c r="G24" s="16"/>
      <c r="I24" s="27"/>
      <c r="J24" s="28"/>
      <c r="K24" s="29"/>
      <c r="M24" s="29"/>
      <c r="N24" s="46"/>
      <c r="O24" s="46"/>
      <c r="P24" s="29"/>
      <c r="Q24" s="29"/>
    </row>
    <row r="25" spans="2:17">
      <c r="E25" s="16"/>
      <c r="F25" s="16"/>
      <c r="G25" s="16"/>
      <c r="I25" s="27"/>
      <c r="J25" s="28"/>
      <c r="K25" s="29"/>
      <c r="M25" s="29"/>
      <c r="N25" s="46"/>
      <c r="O25" s="46"/>
      <c r="P25" s="29"/>
      <c r="Q25" s="29"/>
    </row>
    <row r="26" spans="2:17">
      <c r="E26" s="16"/>
      <c r="F26" s="16"/>
      <c r="G26" s="16"/>
      <c r="I26" s="27"/>
      <c r="J26" s="28"/>
      <c r="K26" s="29"/>
      <c r="M26" s="29"/>
      <c r="N26" s="46"/>
      <c r="O26" s="46"/>
      <c r="P26" s="29"/>
      <c r="Q26" s="29"/>
    </row>
    <row r="27" spans="2:17">
      <c r="E27" s="16"/>
      <c r="F27" s="16"/>
      <c r="G27" s="16"/>
      <c r="I27" s="27"/>
      <c r="J27" s="28"/>
      <c r="K27" s="29"/>
      <c r="M27" s="29"/>
      <c r="N27" s="46"/>
      <c r="O27" s="46"/>
      <c r="P27" s="29"/>
      <c r="Q27" s="29"/>
    </row>
    <row r="28" spans="2:17">
      <c r="E28" s="16"/>
      <c r="F28" s="16"/>
      <c r="G28" s="16"/>
      <c r="I28" s="27"/>
      <c r="J28" s="28"/>
      <c r="K28" s="29"/>
      <c r="M28" s="29"/>
      <c r="N28" s="46"/>
      <c r="O28" s="46"/>
      <c r="P28" s="29"/>
      <c r="Q28" s="29"/>
    </row>
    <row r="29" spans="2:17">
      <c r="E29" s="16"/>
      <c r="F29" s="16"/>
      <c r="G29" s="16"/>
      <c r="I29" s="27"/>
      <c r="J29" s="28"/>
      <c r="K29" s="29"/>
      <c r="M29" s="29"/>
      <c r="N29" s="46"/>
      <c r="O29" s="46"/>
      <c r="P29" s="29"/>
      <c r="Q29" s="29"/>
    </row>
    <row r="30" spans="2:17">
      <c r="E30" s="16"/>
      <c r="F30" s="16"/>
      <c r="G30" s="16"/>
      <c r="I30" s="27"/>
      <c r="J30" s="28"/>
      <c r="K30" s="29"/>
      <c r="M30" s="29"/>
      <c r="N30" s="46"/>
      <c r="O30" s="46"/>
      <c r="P30" s="29"/>
      <c r="Q30" s="29"/>
    </row>
    <row r="31" spans="2:17">
      <c r="E31" s="16"/>
      <c r="F31" s="16"/>
      <c r="G31" s="16"/>
      <c r="I31" s="27"/>
      <c r="J31" s="28"/>
      <c r="K31" s="29"/>
      <c r="M31" s="29"/>
      <c r="N31" s="46"/>
      <c r="O31" s="46"/>
      <c r="P31" s="29"/>
      <c r="Q31" s="29"/>
    </row>
    <row r="32" spans="2:17">
      <c r="E32" s="16"/>
      <c r="F32" s="16"/>
      <c r="G32" s="16"/>
      <c r="H32" s="33"/>
      <c r="I32" s="27"/>
      <c r="J32" s="28"/>
      <c r="K32" s="35"/>
      <c r="M32" s="29"/>
      <c r="N32" s="46"/>
      <c r="O32" s="46"/>
      <c r="P32" s="29"/>
      <c r="Q32" s="29"/>
    </row>
    <row r="33" spans="2:17">
      <c r="E33" s="16"/>
      <c r="F33" s="16"/>
      <c r="G33" s="16"/>
      <c r="H33" s="33"/>
      <c r="I33" s="27"/>
      <c r="J33" s="28"/>
      <c r="K33" s="35"/>
      <c r="M33" s="29"/>
      <c r="N33" s="46"/>
      <c r="O33" s="46"/>
      <c r="P33" s="29"/>
      <c r="Q33" s="29"/>
    </row>
    <row r="34" spans="2:17">
      <c r="E34" s="16"/>
      <c r="F34" s="16"/>
      <c r="G34" s="16"/>
      <c r="I34" s="27"/>
      <c r="J34" s="28"/>
      <c r="K34" s="29"/>
      <c r="M34" s="29"/>
      <c r="N34" s="46"/>
      <c r="O34" s="29"/>
      <c r="P34" s="29"/>
      <c r="Q34" s="29"/>
    </row>
    <row r="35" spans="2:17">
      <c r="E35" s="16"/>
      <c r="F35" s="16"/>
      <c r="G35" s="16"/>
      <c r="I35" s="27"/>
      <c r="J35" s="28"/>
      <c r="K35" s="29" t="s">
        <v>21</v>
      </c>
      <c r="M35" s="29"/>
      <c r="N35" s="46"/>
      <c r="O35" s="29"/>
      <c r="P35" s="29"/>
      <c r="Q35" s="29"/>
    </row>
    <row r="36" spans="2:17">
      <c r="E36" s="16"/>
      <c r="F36" s="16"/>
      <c r="G36" s="16"/>
      <c r="I36" s="27"/>
      <c r="J36" s="28"/>
      <c r="K36" s="29"/>
      <c r="M36" s="29"/>
      <c r="N36" s="47"/>
      <c r="O36" s="29"/>
      <c r="P36" s="29"/>
      <c r="Q36" s="29"/>
    </row>
    <row r="37" spans="2:17" ht="12.75" customHeight="1">
      <c r="B37" s="71" t="s">
        <v>27</v>
      </c>
      <c r="C37" s="71"/>
      <c r="D37" s="71"/>
      <c r="E37" s="71"/>
      <c r="F37" s="71"/>
      <c r="G37" s="71"/>
      <c r="H37" s="71"/>
      <c r="I37" s="71"/>
      <c r="J37" s="71"/>
      <c r="K37" s="71"/>
      <c r="M37" s="29"/>
      <c r="N37" s="29"/>
    </row>
    <row r="38" spans="2:17" ht="12.75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  <c r="M38" s="29"/>
      <c r="N38" s="29"/>
    </row>
    <row r="39" spans="2:17" ht="13.5" thickBot="1">
      <c r="B39" s="71"/>
      <c r="C39" s="71"/>
      <c r="D39" s="71"/>
      <c r="E39" s="71"/>
      <c r="F39" s="71"/>
      <c r="G39" s="71"/>
      <c r="H39" s="71"/>
      <c r="I39" s="71"/>
      <c r="J39" s="71"/>
      <c r="K39" s="71"/>
      <c r="M39" s="29"/>
      <c r="N39" s="29"/>
    </row>
    <row r="40" spans="2:17" ht="51" customHeight="1" thickBot="1">
      <c r="B40" s="72" t="s">
        <v>0</v>
      </c>
      <c r="C40" s="73"/>
      <c r="D40" s="74"/>
      <c r="E40" s="21" t="s">
        <v>6</v>
      </c>
      <c r="F40" s="21" t="s">
        <v>22</v>
      </c>
      <c r="G40" s="21" t="s">
        <v>14</v>
      </c>
      <c r="H40" s="22" t="s">
        <v>9</v>
      </c>
      <c r="I40" s="23" t="s">
        <v>16</v>
      </c>
      <c r="J40" s="23" t="s">
        <v>17</v>
      </c>
      <c r="K40" s="23" t="s">
        <v>15</v>
      </c>
      <c r="M40" s="29"/>
      <c r="N40" s="29"/>
    </row>
    <row r="41" spans="2:17" ht="13.5" thickBot="1">
      <c r="B41" s="75">
        <v>1</v>
      </c>
      <c r="C41" s="76"/>
      <c r="D41" s="77"/>
      <c r="E41" s="40">
        <v>2</v>
      </c>
      <c r="F41" s="40">
        <v>3</v>
      </c>
      <c r="G41" s="40">
        <v>4</v>
      </c>
      <c r="H41" s="38">
        <v>5</v>
      </c>
      <c r="I41" s="5">
        <v>6</v>
      </c>
      <c r="J41" s="6">
        <v>7</v>
      </c>
      <c r="K41" s="26">
        <v>8</v>
      </c>
      <c r="M41" s="29"/>
      <c r="N41" s="29"/>
    </row>
    <row r="42" spans="2:17" ht="13.5" thickBot="1">
      <c r="B42" s="78" t="s">
        <v>1</v>
      </c>
      <c r="C42" s="79"/>
      <c r="D42" s="80"/>
      <c r="E42" s="68" t="s">
        <v>7</v>
      </c>
      <c r="F42" s="7">
        <v>0.21</v>
      </c>
      <c r="G42" s="11">
        <v>15</v>
      </c>
      <c r="H42" s="8">
        <v>225</v>
      </c>
      <c r="I42" s="9">
        <f t="shared" ref="I42" si="6">F42*G42*H42</f>
        <v>708.75</v>
      </c>
      <c r="J42" s="10">
        <f t="shared" ref="J42" si="7">K42-I42</f>
        <v>56.700000000000045</v>
      </c>
      <c r="K42" s="10">
        <f t="shared" ref="K42" si="8">I42*1.08</f>
        <v>765.45</v>
      </c>
      <c r="M42" s="44">
        <f>G42*H42</f>
        <v>3375</v>
      </c>
      <c r="N42" s="29"/>
    </row>
    <row r="43" spans="2:17" ht="13.5" thickBot="1">
      <c r="B43" s="78" t="s">
        <v>1</v>
      </c>
      <c r="C43" s="79"/>
      <c r="D43" s="80"/>
      <c r="E43" s="40" t="s">
        <v>7</v>
      </c>
      <c r="F43" s="7">
        <v>0.21</v>
      </c>
      <c r="G43" s="11">
        <v>7</v>
      </c>
      <c r="H43" s="8">
        <v>14423</v>
      </c>
      <c r="I43" s="9">
        <f t="shared" ref="I43:I51" si="9">F43*G43*H43</f>
        <v>21201.81</v>
      </c>
      <c r="J43" s="10">
        <f t="shared" ref="J43:J51" si="10">K43-I43</f>
        <v>1696.1448000000019</v>
      </c>
      <c r="K43" s="10">
        <f t="shared" ref="K43:K51" si="11">I43*1.08</f>
        <v>22897.954800000003</v>
      </c>
      <c r="M43" s="44">
        <f>G43*H43</f>
        <v>100961</v>
      </c>
      <c r="N43" s="29"/>
    </row>
    <row r="44" spans="2:17" ht="13.5" thickBot="1">
      <c r="B44" s="78" t="s">
        <v>2</v>
      </c>
      <c r="C44" s="79"/>
      <c r="D44" s="80"/>
      <c r="E44" s="40" t="s">
        <v>7</v>
      </c>
      <c r="F44" s="7">
        <v>0.22</v>
      </c>
      <c r="G44" s="11">
        <v>5</v>
      </c>
      <c r="H44" s="8">
        <v>56314</v>
      </c>
      <c r="I44" s="9">
        <f t="shared" si="9"/>
        <v>61945.4</v>
      </c>
      <c r="J44" s="10">
        <f t="shared" si="10"/>
        <v>4955.6320000000051</v>
      </c>
      <c r="K44" s="10">
        <f t="shared" si="11"/>
        <v>66901.032000000007</v>
      </c>
      <c r="M44" s="44">
        <f t="shared" ref="M44:M51" si="12">G44*H44</f>
        <v>281570</v>
      </c>
      <c r="N44" s="29"/>
    </row>
    <row r="45" spans="2:17" ht="13.5" thickBot="1">
      <c r="B45" s="78" t="s">
        <v>18</v>
      </c>
      <c r="C45" s="79"/>
      <c r="D45" s="80"/>
      <c r="E45" s="40" t="s">
        <v>7</v>
      </c>
      <c r="F45" s="7">
        <v>0.23</v>
      </c>
      <c r="G45" s="11">
        <v>4</v>
      </c>
      <c r="H45" s="8">
        <v>20000</v>
      </c>
      <c r="I45" s="9">
        <f t="shared" si="9"/>
        <v>18400</v>
      </c>
      <c r="J45" s="10">
        <f t="shared" si="10"/>
        <v>1472</v>
      </c>
      <c r="K45" s="10">
        <f t="shared" si="11"/>
        <v>19872</v>
      </c>
      <c r="M45" s="44">
        <f t="shared" si="12"/>
        <v>80000</v>
      </c>
      <c r="N45" s="29"/>
    </row>
    <row r="46" spans="2:17" ht="13.5" thickBot="1">
      <c r="B46" s="78" t="s">
        <v>19</v>
      </c>
      <c r="C46" s="79"/>
      <c r="D46" s="80"/>
      <c r="E46" s="40" t="s">
        <v>7</v>
      </c>
      <c r="F46" s="7">
        <v>0.23</v>
      </c>
      <c r="G46" s="11">
        <v>3</v>
      </c>
      <c r="H46" s="8">
        <v>43261</v>
      </c>
      <c r="I46" s="9">
        <f t="shared" si="9"/>
        <v>29850.090000000004</v>
      </c>
      <c r="J46" s="10">
        <f t="shared" si="10"/>
        <v>2388.0072000000036</v>
      </c>
      <c r="K46" s="10">
        <f t="shared" si="11"/>
        <v>32238.097200000007</v>
      </c>
      <c r="M46" s="44">
        <f t="shared" si="12"/>
        <v>129783</v>
      </c>
      <c r="N46" s="29"/>
    </row>
    <row r="47" spans="2:17" ht="13.5" thickBot="1">
      <c r="B47" s="78" t="s">
        <v>3</v>
      </c>
      <c r="C47" s="79"/>
      <c r="D47" s="80"/>
      <c r="E47" s="40" t="s">
        <v>7</v>
      </c>
      <c r="F47" s="7">
        <v>0.21</v>
      </c>
      <c r="G47" s="11">
        <v>2</v>
      </c>
      <c r="H47" s="8">
        <v>48269</v>
      </c>
      <c r="I47" s="9">
        <f t="shared" si="9"/>
        <v>20272.98</v>
      </c>
      <c r="J47" s="10">
        <f t="shared" si="10"/>
        <v>1621.8384000000005</v>
      </c>
      <c r="K47" s="10">
        <f t="shared" si="11"/>
        <v>21894.8184</v>
      </c>
      <c r="M47" s="44">
        <f t="shared" si="12"/>
        <v>96538</v>
      </c>
      <c r="N47" s="29">
        <f>SUM(M43:M47)</f>
        <v>688852</v>
      </c>
    </row>
    <row r="48" spans="2:17" ht="13.5" thickBot="1">
      <c r="B48" s="78" t="s">
        <v>10</v>
      </c>
      <c r="C48" s="79"/>
      <c r="D48" s="80"/>
      <c r="E48" s="40" t="s">
        <v>7</v>
      </c>
      <c r="F48" s="7">
        <v>0.23</v>
      </c>
      <c r="G48" s="11">
        <v>1</v>
      </c>
      <c r="H48" s="8">
        <v>45072</v>
      </c>
      <c r="I48" s="9">
        <f t="shared" si="9"/>
        <v>10366.560000000001</v>
      </c>
      <c r="J48" s="10">
        <f t="shared" si="10"/>
        <v>829.32480000000032</v>
      </c>
      <c r="K48" s="10">
        <f t="shared" si="11"/>
        <v>11195.884800000002</v>
      </c>
      <c r="M48" s="44">
        <f t="shared" si="12"/>
        <v>45072</v>
      </c>
      <c r="N48" s="29"/>
    </row>
    <row r="49" spans="2:15" s="14" customFormat="1" ht="13.5" thickBot="1">
      <c r="B49" s="81" t="s">
        <v>11</v>
      </c>
      <c r="C49" s="82"/>
      <c r="D49" s="83"/>
      <c r="E49" s="11" t="s">
        <v>8</v>
      </c>
      <c r="F49" s="12">
        <v>0.23</v>
      </c>
      <c r="G49" s="11">
        <v>2</v>
      </c>
      <c r="H49" s="13">
        <v>7850</v>
      </c>
      <c r="I49" s="9">
        <f t="shared" si="9"/>
        <v>3611</v>
      </c>
      <c r="J49" s="10">
        <f t="shared" si="10"/>
        <v>288.88000000000011</v>
      </c>
      <c r="K49" s="10">
        <f t="shared" si="11"/>
        <v>3899.88</v>
      </c>
      <c r="M49" s="44">
        <f t="shared" si="12"/>
        <v>15700</v>
      </c>
      <c r="N49" s="45"/>
    </row>
    <row r="50" spans="2:15" ht="13.5" thickBot="1">
      <c r="B50" s="78" t="s">
        <v>4</v>
      </c>
      <c r="C50" s="79"/>
      <c r="D50" s="79"/>
      <c r="E50" s="40" t="s">
        <v>8</v>
      </c>
      <c r="F50" s="7">
        <v>0.24</v>
      </c>
      <c r="G50" s="11">
        <v>3</v>
      </c>
      <c r="H50" s="8">
        <v>48995</v>
      </c>
      <c r="I50" s="9">
        <f t="shared" si="9"/>
        <v>35276.400000000001</v>
      </c>
      <c r="J50" s="10">
        <f t="shared" si="10"/>
        <v>2822.112000000001</v>
      </c>
      <c r="K50" s="10">
        <f t="shared" si="11"/>
        <v>38098.512000000002</v>
      </c>
      <c r="M50" s="44">
        <f t="shared" si="12"/>
        <v>146985</v>
      </c>
      <c r="N50" s="46"/>
      <c r="O50" s="34"/>
    </row>
    <row r="51" spans="2:15" ht="13.5" thickBot="1">
      <c r="B51" s="78" t="s">
        <v>5</v>
      </c>
      <c r="C51" s="79"/>
      <c r="D51" s="80"/>
      <c r="E51" s="40" t="s">
        <v>7</v>
      </c>
      <c r="F51" s="7">
        <v>0.21</v>
      </c>
      <c r="G51" s="11">
        <v>1</v>
      </c>
      <c r="H51" s="8">
        <v>150000</v>
      </c>
      <c r="I51" s="9">
        <f t="shared" si="9"/>
        <v>31500</v>
      </c>
      <c r="J51" s="10">
        <f t="shared" si="10"/>
        <v>2520</v>
      </c>
      <c r="K51" s="10">
        <f t="shared" si="11"/>
        <v>34020</v>
      </c>
      <c r="M51" s="44">
        <f t="shared" si="12"/>
        <v>150000</v>
      </c>
      <c r="N51" s="46"/>
    </row>
    <row r="52" spans="2:15" ht="15" customHeight="1" thickBot="1">
      <c r="E52" s="15"/>
      <c r="F52" s="15"/>
      <c r="G52" s="84" t="s">
        <v>13</v>
      </c>
      <c r="H52" s="85"/>
      <c r="I52" s="9">
        <f>SUM(I43:I51)</f>
        <v>232424.24000000002</v>
      </c>
      <c r="J52" s="9">
        <f>SUM(J43:J51)</f>
        <v>18593.939200000012</v>
      </c>
      <c r="K52" s="9">
        <f>SUM(K43:K51)</f>
        <v>251018.17920000001</v>
      </c>
      <c r="L52" s="48"/>
      <c r="M52" s="29"/>
      <c r="N52" s="46"/>
    </row>
    <row r="53" spans="2:15" ht="15" customHeight="1" thickBot="1">
      <c r="E53" s="16"/>
      <c r="F53" s="16"/>
      <c r="G53" s="86" t="s">
        <v>29</v>
      </c>
      <c r="H53" s="87"/>
      <c r="I53" s="50">
        <f>I52*1.12</f>
        <v>260315.14880000005</v>
      </c>
      <c r="J53" s="50">
        <f t="shared" ref="J53:K53" si="13">J52*1.12</f>
        <v>20825.211904000014</v>
      </c>
      <c r="K53" s="50">
        <f t="shared" si="13"/>
        <v>281140.36070400005</v>
      </c>
      <c r="L53" s="48"/>
      <c r="M53" s="29"/>
      <c r="N53" s="46"/>
    </row>
    <row r="54" spans="2:15">
      <c r="E54" s="1"/>
      <c r="F54" s="70"/>
      <c r="G54" s="70"/>
      <c r="H54" s="70"/>
      <c r="J54" s="17"/>
      <c r="K54" s="18"/>
      <c r="L54" s="29"/>
      <c r="M54" s="29"/>
      <c r="N54" s="29"/>
    </row>
    <row r="55" spans="2:15">
      <c r="E55" s="1"/>
      <c r="F55" s="37"/>
      <c r="G55" s="37"/>
      <c r="H55" s="37"/>
      <c r="J55" s="27"/>
      <c r="K55" s="28"/>
      <c r="L55" s="35"/>
      <c r="M55" s="29"/>
      <c r="N55" s="29"/>
    </row>
    <row r="56" spans="2:15">
      <c r="K56" s="49"/>
      <c r="M56" s="29"/>
      <c r="N56" s="29"/>
    </row>
    <row r="57" spans="2:15">
      <c r="M57" s="29"/>
      <c r="N57" s="29"/>
    </row>
  </sheetData>
  <mergeCells count="31">
    <mergeCell ref="G18:H18"/>
    <mergeCell ref="G19:H19"/>
    <mergeCell ref="J2:K2"/>
    <mergeCell ref="B7:D7"/>
    <mergeCell ref="B8:D8"/>
    <mergeCell ref="B15:D15"/>
    <mergeCell ref="B16:D16"/>
    <mergeCell ref="B17:D17"/>
    <mergeCell ref="B4:K6"/>
    <mergeCell ref="B9:D9"/>
    <mergeCell ref="B10:D10"/>
    <mergeCell ref="B11:D11"/>
    <mergeCell ref="B13:D13"/>
    <mergeCell ref="B14:D14"/>
    <mergeCell ref="B12:D12"/>
    <mergeCell ref="F54:H54"/>
    <mergeCell ref="B37:K39"/>
    <mergeCell ref="B40:D40"/>
    <mergeCell ref="B41:D41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G52:H52"/>
    <mergeCell ref="G53:H53"/>
    <mergeCell ref="B42:D4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9"/>
  <sheetViews>
    <sheetView tabSelected="1" workbookViewId="0">
      <selection activeCell="L7" sqref="L7"/>
    </sheetView>
  </sheetViews>
  <sheetFormatPr defaultRowHeight="12.75"/>
  <cols>
    <col min="1" max="1" width="6" style="1" customWidth="1"/>
    <col min="2" max="2" width="9.625" style="1" customWidth="1"/>
    <col min="3" max="3" width="9" style="1"/>
    <col min="4" max="4" width="6.625" style="1" customWidth="1"/>
    <col min="5" max="5" width="3.125" style="1" hidden="1" customWidth="1"/>
    <col min="6" max="6" width="9" style="2"/>
    <col min="7" max="7" width="12.75" style="2" customWidth="1"/>
    <col min="8" max="8" width="9.625" style="2" customWidth="1"/>
    <col min="9" max="9" width="10.5" style="2" customWidth="1"/>
    <col min="10" max="10" width="11.625" style="2" customWidth="1"/>
    <col min="11" max="12" width="11.625" style="1" customWidth="1"/>
    <col min="13" max="16384" width="9" style="1"/>
  </cols>
  <sheetData>
    <row r="2" spans="2:13" ht="25.5" customHeight="1">
      <c r="J2" s="1"/>
      <c r="K2" s="90" t="s">
        <v>30</v>
      </c>
      <c r="L2" s="90"/>
      <c r="M2" s="25"/>
    </row>
    <row r="3" spans="2:13" ht="12.75" customHeight="1">
      <c r="J3" s="1"/>
      <c r="K3" s="69"/>
      <c r="L3" s="69"/>
      <c r="M3" s="25"/>
    </row>
    <row r="4" spans="2:13" ht="12.75" customHeight="1">
      <c r="B4" s="71" t="s">
        <v>31</v>
      </c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2:13" ht="25.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25"/>
    </row>
    <row r="6" spans="2:13" ht="12.75" customHeight="1" thickBo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2:13" ht="51" customHeight="1" thickBot="1">
      <c r="B7" s="91" t="s">
        <v>0</v>
      </c>
      <c r="C7" s="91"/>
      <c r="D7" s="91"/>
      <c r="E7" s="91"/>
      <c r="F7" s="21" t="s">
        <v>6</v>
      </c>
      <c r="G7" s="21" t="s">
        <v>33</v>
      </c>
      <c r="H7" s="21" t="s">
        <v>14</v>
      </c>
      <c r="I7" s="22" t="s">
        <v>9</v>
      </c>
      <c r="J7" s="23" t="s">
        <v>34</v>
      </c>
      <c r="K7" s="23" t="s">
        <v>35</v>
      </c>
      <c r="L7" s="23" t="s">
        <v>36</v>
      </c>
    </row>
    <row r="8" spans="2:13" ht="13.5" thickBot="1">
      <c r="B8" s="92">
        <v>1</v>
      </c>
      <c r="C8" s="92"/>
      <c r="D8" s="92"/>
      <c r="E8" s="92"/>
      <c r="F8" s="3">
        <v>2</v>
      </c>
      <c r="G8" s="3">
        <v>3</v>
      </c>
      <c r="H8" s="3">
        <v>4</v>
      </c>
      <c r="I8" s="4">
        <v>5</v>
      </c>
      <c r="J8" s="5">
        <v>6</v>
      </c>
      <c r="K8" s="6">
        <v>7</v>
      </c>
      <c r="L8" s="26">
        <v>8</v>
      </c>
    </row>
    <row r="9" spans="2:13" ht="13.5" thickBot="1">
      <c r="B9" s="89" t="s">
        <v>1</v>
      </c>
      <c r="C9" s="89"/>
      <c r="D9" s="89"/>
      <c r="E9" s="89"/>
      <c r="F9" s="68" t="s">
        <v>7</v>
      </c>
      <c r="G9" s="7"/>
      <c r="H9" s="11">
        <v>15</v>
      </c>
      <c r="I9" s="13">
        <v>225</v>
      </c>
      <c r="J9" s="9"/>
      <c r="K9" s="10"/>
      <c r="L9" s="10"/>
    </row>
    <row r="10" spans="2:13" ht="13.5" thickBot="1">
      <c r="B10" s="89" t="s">
        <v>1</v>
      </c>
      <c r="C10" s="89"/>
      <c r="D10" s="89"/>
      <c r="E10" s="89"/>
      <c r="F10" s="3" t="s">
        <v>7</v>
      </c>
      <c r="G10" s="7"/>
      <c r="H10" s="11">
        <v>7</v>
      </c>
      <c r="I10" s="13">
        <f>Rejony!H9+Rejony!H43</f>
        <v>35703</v>
      </c>
      <c r="J10" s="9"/>
      <c r="K10" s="10"/>
      <c r="L10" s="10"/>
    </row>
    <row r="11" spans="2:13" ht="13.5" thickBot="1">
      <c r="B11" s="89" t="s">
        <v>2</v>
      </c>
      <c r="C11" s="89"/>
      <c r="D11" s="89"/>
      <c r="E11" s="89"/>
      <c r="F11" s="3" t="s">
        <v>7</v>
      </c>
      <c r="G11" s="7"/>
      <c r="H11" s="11">
        <v>5</v>
      </c>
      <c r="I11" s="8">
        <f>Rejony!H10+Rejony!H44</f>
        <v>102093</v>
      </c>
      <c r="J11" s="9"/>
      <c r="K11" s="10"/>
      <c r="L11" s="10"/>
    </row>
    <row r="12" spans="2:13" ht="13.5" thickBot="1">
      <c r="B12" s="89" t="s">
        <v>18</v>
      </c>
      <c r="C12" s="89"/>
      <c r="D12" s="89"/>
      <c r="E12" s="89"/>
      <c r="F12" s="3" t="s">
        <v>7</v>
      </c>
      <c r="G12" s="7"/>
      <c r="H12" s="11">
        <v>4</v>
      </c>
      <c r="I12" s="8">
        <f>Rejony!H11+Rejony!H45</f>
        <v>37350</v>
      </c>
      <c r="J12" s="9"/>
      <c r="K12" s="10"/>
      <c r="L12" s="10"/>
    </row>
    <row r="13" spans="2:13" ht="13.5" thickBot="1">
      <c r="B13" s="89" t="s">
        <v>19</v>
      </c>
      <c r="C13" s="89"/>
      <c r="D13" s="89"/>
      <c r="E13" s="89"/>
      <c r="F13" s="36" t="s">
        <v>7</v>
      </c>
      <c r="G13" s="7"/>
      <c r="H13" s="11">
        <v>3</v>
      </c>
      <c r="I13" s="8">
        <f>Rejony!H12+Rejony!H46</f>
        <v>96575</v>
      </c>
      <c r="J13" s="9"/>
      <c r="K13" s="10"/>
      <c r="L13" s="10"/>
    </row>
    <row r="14" spans="2:13" ht="13.5" thickBot="1">
      <c r="B14" s="89" t="s">
        <v>3</v>
      </c>
      <c r="C14" s="89"/>
      <c r="D14" s="89"/>
      <c r="E14" s="89"/>
      <c r="F14" s="3" t="s">
        <v>7</v>
      </c>
      <c r="G14" s="7"/>
      <c r="H14" s="11">
        <v>2</v>
      </c>
      <c r="I14" s="8">
        <f>Rejony!H13+Rejony!H47</f>
        <v>109164</v>
      </c>
      <c r="J14" s="9"/>
      <c r="K14" s="10"/>
      <c r="L14" s="10"/>
    </row>
    <row r="15" spans="2:13" ht="13.5" thickBot="1">
      <c r="B15" s="89" t="s">
        <v>10</v>
      </c>
      <c r="C15" s="89"/>
      <c r="D15" s="89"/>
      <c r="E15" s="89"/>
      <c r="F15" s="3" t="s">
        <v>7</v>
      </c>
      <c r="G15" s="7"/>
      <c r="H15" s="11">
        <v>1</v>
      </c>
      <c r="I15" s="8">
        <f>Rejony!H14+Rejony!H48</f>
        <v>115582</v>
      </c>
      <c r="J15" s="9"/>
      <c r="K15" s="10"/>
      <c r="L15" s="10"/>
    </row>
    <row r="16" spans="2:13" s="14" customFormat="1" ht="13.5" thickBot="1">
      <c r="B16" s="93" t="s">
        <v>11</v>
      </c>
      <c r="C16" s="93"/>
      <c r="D16" s="93"/>
      <c r="E16" s="93"/>
      <c r="F16" s="11" t="s">
        <v>8</v>
      </c>
      <c r="G16" s="12"/>
      <c r="H16" s="11">
        <v>2</v>
      </c>
      <c r="I16" s="13">
        <f>Rejony!H15+Rejony!H49</f>
        <v>12750</v>
      </c>
      <c r="J16" s="9"/>
      <c r="K16" s="10"/>
      <c r="L16" s="10"/>
    </row>
    <row r="17" spans="2:12" ht="13.5" thickBot="1">
      <c r="B17" s="89" t="s">
        <v>4</v>
      </c>
      <c r="C17" s="89"/>
      <c r="D17" s="89"/>
      <c r="E17" s="89"/>
      <c r="F17" s="3" t="s">
        <v>8</v>
      </c>
      <c r="G17" s="7"/>
      <c r="H17" s="11">
        <v>3</v>
      </c>
      <c r="I17" s="8">
        <f>Rejony!H16+Rejony!H50</f>
        <v>98909</v>
      </c>
      <c r="J17" s="9"/>
      <c r="K17" s="10"/>
      <c r="L17" s="10"/>
    </row>
    <row r="18" spans="2:12" ht="13.5" thickBot="1">
      <c r="B18" s="89" t="s">
        <v>5</v>
      </c>
      <c r="C18" s="89"/>
      <c r="D18" s="89"/>
      <c r="E18" s="89"/>
      <c r="F18" s="3" t="s">
        <v>7</v>
      </c>
      <c r="G18" s="7"/>
      <c r="H18" s="11">
        <v>1</v>
      </c>
      <c r="I18" s="8">
        <f>Rejony!H17+Rejony!H51</f>
        <v>300000</v>
      </c>
      <c r="J18" s="9"/>
      <c r="K18" s="10"/>
      <c r="L18" s="10"/>
    </row>
    <row r="19" spans="2:12" ht="15" customHeight="1" thickBot="1">
      <c r="F19" s="15"/>
      <c r="G19" s="15"/>
      <c r="H19" s="84" t="s">
        <v>13</v>
      </c>
      <c r="I19" s="85"/>
      <c r="J19" s="9"/>
      <c r="K19" s="9"/>
      <c r="L19" s="9"/>
    </row>
    <row r="20" spans="2:12">
      <c r="F20" s="70"/>
      <c r="G20" s="70"/>
      <c r="H20" s="70"/>
      <c r="J20" s="17"/>
      <c r="K20" s="18"/>
      <c r="L20" s="19"/>
    </row>
    <row r="21" spans="2:12">
      <c r="B21" s="1" t="s">
        <v>32</v>
      </c>
      <c r="F21" s="20"/>
      <c r="G21" s="20"/>
      <c r="H21" s="20"/>
      <c r="J21" s="27"/>
      <c r="K21" s="28"/>
      <c r="L21" s="35"/>
    </row>
    <row r="22" spans="2:12">
      <c r="F22" s="20"/>
      <c r="G22" s="20"/>
      <c r="H22" s="20"/>
      <c r="I22" s="33"/>
      <c r="J22" s="27"/>
      <c r="K22" s="28"/>
      <c r="L22" s="29"/>
    </row>
    <row r="23" spans="2:12">
      <c r="F23" s="20"/>
      <c r="G23" s="20"/>
      <c r="H23" s="20"/>
      <c r="J23" s="27"/>
      <c r="K23" s="28"/>
      <c r="L23" s="29"/>
    </row>
    <row r="24" spans="2:12" s="34" customFormat="1" ht="50.25" customHeight="1">
      <c r="B24" s="67"/>
      <c r="F24" s="63"/>
      <c r="G24" s="63"/>
      <c r="H24" s="63"/>
      <c r="I24" s="64"/>
      <c r="J24" s="65"/>
      <c r="K24" s="66"/>
      <c r="L24" s="44"/>
    </row>
    <row r="25" spans="2:12" ht="37.5" customHeight="1">
      <c r="B25" s="32"/>
      <c r="F25" s="31"/>
      <c r="G25" s="31"/>
      <c r="H25" s="31"/>
      <c r="J25" s="27"/>
      <c r="K25" s="28"/>
      <c r="L25" s="29"/>
    </row>
    <row r="26" spans="2:12">
      <c r="F26" s="20"/>
      <c r="G26" s="20"/>
      <c r="H26" s="20"/>
      <c r="J26" s="27"/>
      <c r="K26" s="28"/>
      <c r="L26" s="29"/>
    </row>
    <row r="27" spans="2:12">
      <c r="F27" s="20"/>
      <c r="G27" s="20"/>
      <c r="H27" s="20"/>
      <c r="J27" s="27"/>
      <c r="K27" s="28"/>
      <c r="L27" s="29"/>
    </row>
    <row r="28" spans="2:12">
      <c r="F28" s="20"/>
      <c r="G28" s="20"/>
      <c r="H28" s="20"/>
      <c r="J28" s="27"/>
      <c r="K28" s="28"/>
      <c r="L28" s="29"/>
    </row>
    <row r="29" spans="2:12">
      <c r="F29" s="20"/>
      <c r="G29" s="20"/>
      <c r="H29" s="20"/>
      <c r="J29" s="27"/>
      <c r="K29" s="28"/>
      <c r="L29" s="29"/>
    </row>
  </sheetData>
  <mergeCells count="16">
    <mergeCell ref="F20:H20"/>
    <mergeCell ref="B14:E14"/>
    <mergeCell ref="B15:E15"/>
    <mergeCell ref="B17:E17"/>
    <mergeCell ref="B16:E16"/>
    <mergeCell ref="B18:E18"/>
    <mergeCell ref="B12:E12"/>
    <mergeCell ref="H19:I19"/>
    <mergeCell ref="B4:L6"/>
    <mergeCell ref="K2:L2"/>
    <mergeCell ref="B7:E7"/>
    <mergeCell ref="B8:E8"/>
    <mergeCell ref="B11:E11"/>
    <mergeCell ref="B10:E10"/>
    <mergeCell ref="B13:E13"/>
    <mergeCell ref="B9:E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0"/>
  <sheetViews>
    <sheetView workbookViewId="0">
      <selection activeCell="L21" sqref="L21:L22"/>
    </sheetView>
  </sheetViews>
  <sheetFormatPr defaultRowHeight="12.75"/>
  <cols>
    <col min="1" max="1" width="6" style="1" customWidth="1"/>
    <col min="2" max="2" width="9.625" style="1" customWidth="1"/>
    <col min="3" max="3" width="9" style="1"/>
    <col min="4" max="4" width="6.625" style="1" customWidth="1"/>
    <col min="5" max="5" width="3.125" style="1" hidden="1" customWidth="1"/>
    <col min="6" max="6" width="9" style="2"/>
    <col min="7" max="7" width="9.625" style="2" customWidth="1"/>
    <col min="8" max="8" width="10.5" style="2" customWidth="1"/>
    <col min="9" max="9" width="11.625" style="33" customWidth="1"/>
    <col min="10" max="10" width="12.25" style="55" bestFit="1" customWidth="1"/>
    <col min="11" max="11" width="9" style="61"/>
    <col min="12" max="16384" width="9" style="1"/>
  </cols>
  <sheetData>
    <row r="2" spans="2:15" ht="25.5" customHeight="1">
      <c r="I2" s="55"/>
      <c r="J2" s="56"/>
    </row>
    <row r="3" spans="2:15" ht="12.75" customHeight="1">
      <c r="I3" s="55"/>
      <c r="J3" s="56"/>
    </row>
    <row r="4" spans="2:15" ht="12.75" customHeight="1">
      <c r="B4" s="71"/>
      <c r="C4" s="71"/>
      <c r="D4" s="71"/>
      <c r="E4" s="71"/>
      <c r="F4" s="71"/>
      <c r="G4" s="71"/>
      <c r="H4" s="71"/>
      <c r="I4" s="71"/>
    </row>
    <row r="5" spans="2:15">
      <c r="B5" s="71"/>
      <c r="C5" s="71"/>
      <c r="D5" s="71"/>
      <c r="E5" s="71"/>
      <c r="F5" s="71"/>
      <c r="G5" s="71"/>
      <c r="H5" s="71"/>
      <c r="I5" s="71"/>
    </row>
    <row r="6" spans="2:15" ht="13.5" thickBot="1">
      <c r="B6" s="71"/>
      <c r="C6" s="71"/>
      <c r="D6" s="71"/>
      <c r="E6" s="71"/>
      <c r="F6" s="71"/>
      <c r="G6" s="71"/>
      <c r="H6" s="71"/>
      <c r="I6" s="71"/>
    </row>
    <row r="7" spans="2:15" ht="51" customHeight="1" thickBot="1">
      <c r="B7" s="91" t="s">
        <v>0</v>
      </c>
      <c r="C7" s="91"/>
      <c r="D7" s="91"/>
      <c r="E7" s="91"/>
      <c r="F7" s="21" t="s">
        <v>6</v>
      </c>
      <c r="G7" s="21" t="s">
        <v>14</v>
      </c>
      <c r="H7" s="22" t="s">
        <v>9</v>
      </c>
      <c r="I7" s="57" t="s">
        <v>23</v>
      </c>
      <c r="L7" s="29"/>
      <c r="M7" s="29"/>
      <c r="N7" s="29"/>
      <c r="O7" s="29"/>
    </row>
    <row r="8" spans="2:15" ht="13.5" thickBot="1">
      <c r="B8" s="92">
        <v>1</v>
      </c>
      <c r="C8" s="92"/>
      <c r="D8" s="92"/>
      <c r="E8" s="92"/>
      <c r="F8" s="43">
        <v>2</v>
      </c>
      <c r="G8" s="43">
        <v>4</v>
      </c>
      <c r="H8" s="42">
        <v>5</v>
      </c>
      <c r="I8" s="58">
        <v>6</v>
      </c>
      <c r="L8" s="29"/>
      <c r="M8" s="51"/>
      <c r="N8" s="29"/>
      <c r="O8" s="29"/>
    </row>
    <row r="9" spans="2:15" ht="13.5" thickBot="1">
      <c r="B9" s="89" t="s">
        <v>12</v>
      </c>
      <c r="C9" s="89"/>
      <c r="D9" s="89"/>
      <c r="E9" s="89"/>
      <c r="F9" s="43" t="s">
        <v>7</v>
      </c>
      <c r="G9" s="43">
        <v>24</v>
      </c>
      <c r="H9" s="8" t="e">
        <f>Rejony!#REF!</f>
        <v>#REF!</v>
      </c>
      <c r="I9" s="59" t="e">
        <f>G9*H9</f>
        <v>#REF!</v>
      </c>
      <c r="K9" s="62"/>
      <c r="L9" s="46"/>
      <c r="M9" s="46"/>
      <c r="N9" s="29"/>
      <c r="O9" s="29"/>
    </row>
    <row r="10" spans="2:15" ht="13.5" thickBot="1">
      <c r="B10" s="89" t="s">
        <v>1</v>
      </c>
      <c r="C10" s="89"/>
      <c r="D10" s="89"/>
      <c r="E10" s="89"/>
      <c r="F10" s="43" t="s">
        <v>7</v>
      </c>
      <c r="G10" s="43">
        <v>7</v>
      </c>
      <c r="H10" s="13">
        <f>Rejony!H9+Rejony!H43</f>
        <v>35703</v>
      </c>
      <c r="I10" s="59">
        <f t="shared" ref="I10:I18" si="0">G10*H10</f>
        <v>249921</v>
      </c>
      <c r="K10" s="62"/>
      <c r="L10" s="46"/>
      <c r="M10" s="46"/>
      <c r="N10" s="45"/>
      <c r="O10" s="29"/>
    </row>
    <row r="11" spans="2:15" ht="13.5" thickBot="1">
      <c r="B11" s="89" t="s">
        <v>2</v>
      </c>
      <c r="C11" s="89"/>
      <c r="D11" s="89"/>
      <c r="E11" s="89"/>
      <c r="F11" s="43" t="s">
        <v>7</v>
      </c>
      <c r="G11" s="43">
        <v>5</v>
      </c>
      <c r="H11" s="8">
        <f>Rejony!H10+Rejony!H44</f>
        <v>102093</v>
      </c>
      <c r="I11" s="59">
        <f t="shared" si="0"/>
        <v>510465</v>
      </c>
      <c r="K11" s="62"/>
      <c r="L11" s="46"/>
      <c r="M11" s="46"/>
      <c r="N11" s="29"/>
      <c r="O11" s="29"/>
    </row>
    <row r="12" spans="2:15" ht="13.5" thickBot="1">
      <c r="B12" s="89" t="s">
        <v>18</v>
      </c>
      <c r="C12" s="89"/>
      <c r="D12" s="89"/>
      <c r="E12" s="89"/>
      <c r="F12" s="43" t="s">
        <v>7</v>
      </c>
      <c r="G12" s="43">
        <v>4</v>
      </c>
      <c r="H12" s="8">
        <f>Rejony!H11+Rejony!H45</f>
        <v>37350</v>
      </c>
      <c r="I12" s="59">
        <f t="shared" si="0"/>
        <v>149400</v>
      </c>
      <c r="K12" s="62"/>
      <c r="L12" s="46"/>
      <c r="M12" s="46"/>
      <c r="N12" s="29"/>
      <c r="O12" s="29"/>
    </row>
    <row r="13" spans="2:15" ht="13.5" thickBot="1">
      <c r="B13" s="89" t="s">
        <v>19</v>
      </c>
      <c r="C13" s="89"/>
      <c r="D13" s="89"/>
      <c r="E13" s="89"/>
      <c r="F13" s="43" t="s">
        <v>7</v>
      </c>
      <c r="G13" s="43">
        <v>3</v>
      </c>
      <c r="H13" s="8">
        <f>Rejony!H12+Rejony!H46</f>
        <v>96575</v>
      </c>
      <c r="I13" s="59">
        <f t="shared" si="0"/>
        <v>289725</v>
      </c>
      <c r="K13" s="62"/>
      <c r="L13" s="46"/>
      <c r="M13" s="46"/>
      <c r="N13" s="29"/>
      <c r="O13" s="29"/>
    </row>
    <row r="14" spans="2:15" ht="13.5" thickBot="1">
      <c r="B14" s="89" t="s">
        <v>3</v>
      </c>
      <c r="C14" s="89"/>
      <c r="D14" s="89"/>
      <c r="E14" s="89"/>
      <c r="F14" s="43" t="s">
        <v>7</v>
      </c>
      <c r="G14" s="43">
        <v>2</v>
      </c>
      <c r="H14" s="8">
        <f>Rejony!H13+Rejony!H47</f>
        <v>109164</v>
      </c>
      <c r="I14" s="59">
        <f t="shared" si="0"/>
        <v>218328</v>
      </c>
      <c r="K14" s="62"/>
      <c r="L14" s="46"/>
      <c r="M14" s="46"/>
      <c r="N14" s="29"/>
      <c r="O14" s="29"/>
    </row>
    <row r="15" spans="2:15" ht="13.5" thickBot="1">
      <c r="B15" s="89" t="s">
        <v>10</v>
      </c>
      <c r="C15" s="89"/>
      <c r="D15" s="89"/>
      <c r="E15" s="89"/>
      <c r="F15" s="43" t="s">
        <v>7</v>
      </c>
      <c r="G15" s="43">
        <v>1</v>
      </c>
      <c r="H15" s="8">
        <f>Rejony!H14+Rejony!H48</f>
        <v>115582</v>
      </c>
      <c r="I15" s="59">
        <f t="shared" si="0"/>
        <v>115582</v>
      </c>
      <c r="L15" s="47"/>
      <c r="M15" s="47"/>
      <c r="N15" s="29"/>
      <c r="O15" s="29"/>
    </row>
    <row r="16" spans="2:15" s="14" customFormat="1" ht="13.5" thickBot="1">
      <c r="B16" s="93" t="s">
        <v>11</v>
      </c>
      <c r="C16" s="93"/>
      <c r="D16" s="93"/>
      <c r="E16" s="93"/>
      <c r="F16" s="11" t="s">
        <v>8</v>
      </c>
      <c r="G16" s="11">
        <v>2</v>
      </c>
      <c r="H16" s="13">
        <f>Rejony!H15+Rejony!H49</f>
        <v>12750</v>
      </c>
      <c r="I16" s="59">
        <f t="shared" si="0"/>
        <v>25500</v>
      </c>
      <c r="J16" s="60" t="e">
        <f>SUM(I9:I16)</f>
        <v>#REF!</v>
      </c>
      <c r="K16" s="61" t="s">
        <v>24</v>
      </c>
      <c r="L16" s="46"/>
      <c r="M16" s="46"/>
      <c r="N16" s="29"/>
      <c r="O16" s="29"/>
    </row>
    <row r="17" spans="2:15" ht="13.5" thickBot="1">
      <c r="B17" s="89" t="s">
        <v>4</v>
      </c>
      <c r="C17" s="89"/>
      <c r="D17" s="89"/>
      <c r="E17" s="89"/>
      <c r="F17" s="43" t="s">
        <v>8</v>
      </c>
      <c r="G17" s="43">
        <v>3</v>
      </c>
      <c r="H17" s="8">
        <f>Rejony!H16+Rejony!H50</f>
        <v>98909</v>
      </c>
      <c r="I17" s="59">
        <f t="shared" si="0"/>
        <v>296727</v>
      </c>
      <c r="J17" s="55">
        <f>I17</f>
        <v>296727</v>
      </c>
      <c r="K17" s="61" t="s">
        <v>25</v>
      </c>
      <c r="L17" s="46"/>
      <c r="M17" s="46"/>
      <c r="N17" s="29"/>
      <c r="O17" s="29"/>
    </row>
    <row r="18" spans="2:15" ht="13.5" thickBot="1">
      <c r="B18" s="89" t="s">
        <v>5</v>
      </c>
      <c r="C18" s="89"/>
      <c r="D18" s="89"/>
      <c r="E18" s="89"/>
      <c r="F18" s="43" t="s">
        <v>7</v>
      </c>
      <c r="G18" s="43">
        <v>1</v>
      </c>
      <c r="H18" s="8">
        <f>Rejony!H17+Rejony!H51</f>
        <v>300000</v>
      </c>
      <c r="I18" s="59">
        <f t="shared" si="0"/>
        <v>300000</v>
      </c>
      <c r="L18" s="46"/>
      <c r="M18" s="29"/>
      <c r="N18" s="29"/>
      <c r="O18" s="29"/>
    </row>
    <row r="19" spans="2:15">
      <c r="F19" s="41"/>
      <c r="G19" s="41"/>
      <c r="I19" s="46"/>
    </row>
    <row r="20" spans="2:15">
      <c r="F20" s="41"/>
      <c r="G20" s="41"/>
      <c r="I20" s="46"/>
    </row>
  </sheetData>
  <mergeCells count="13">
    <mergeCell ref="B17:E17"/>
    <mergeCell ref="B18:E18"/>
    <mergeCell ref="B11:E11"/>
    <mergeCell ref="B12:E12"/>
    <mergeCell ref="B13:E13"/>
    <mergeCell ref="B14:E14"/>
    <mergeCell ref="B15:E15"/>
    <mergeCell ref="B16:E16"/>
    <mergeCell ref="B4:I6"/>
    <mergeCell ref="B7:E7"/>
    <mergeCell ref="B8:E8"/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Rejony</vt:lpstr>
      <vt:lpstr>całość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ASzczygiel</dc:creator>
  <cp:lastModifiedBy>katarzyna.plewniok</cp:lastModifiedBy>
  <cp:lastPrinted>2024-01-17T07:42:52Z</cp:lastPrinted>
  <dcterms:created xsi:type="dcterms:W3CDTF">2010-03-15T10:45:39Z</dcterms:created>
  <dcterms:modified xsi:type="dcterms:W3CDTF">2024-01-17T07:44:34Z</dcterms:modified>
</cp:coreProperties>
</file>