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nas\zamowienia\ROK 2025\Karol-postępowania\POZ\POZ nr 2\Robocze\"/>
    </mc:Choice>
  </mc:AlternateContent>
  <xr:revisionPtr revIDLastSave="0" documentId="13_ncr:1_{0C449396-FD21-4749-B7C9-24AE63634D47}" xr6:coauthVersionLast="47" xr6:coauthVersionMax="47" xr10:uidLastSave="{00000000-0000-0000-0000-000000000000}"/>
  <bookViews>
    <workbookView xWindow="-120" yWindow="-120" windowWidth="29040" windowHeight="15840" activeTab="10" xr2:uid="{527792FD-1039-43AD-B3D6-22835E88B24E}"/>
  </bookViews>
  <sheets>
    <sheet name="Korytarz" sheetId="14" r:id="rId1"/>
    <sheet name="Łazienka" sheetId="1" r:id="rId2"/>
    <sheet name="205" sheetId="3" r:id="rId3"/>
    <sheet name="206" sheetId="16" r:id="rId4"/>
    <sheet name="207" sheetId="17" r:id="rId5"/>
    <sheet name="208" sheetId="18" r:id="rId6"/>
    <sheet name="209" sheetId="19" r:id="rId7"/>
    <sheet name="210" sheetId="20" r:id="rId8"/>
    <sheet name="211" sheetId="21" r:id="rId9"/>
    <sheet name="212" sheetId="22" r:id="rId10"/>
    <sheet name="213" sheetId="23" r:id="rId11"/>
    <sheet name="214" sheetId="13" r:id="rId12"/>
    <sheet name="Podsumowanie" sheetId="15" r:id="rId1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25" i="1"/>
  <c r="D23" i="1"/>
  <c r="D19" i="1"/>
  <c r="D14" i="1"/>
  <c r="D13" i="1"/>
  <c r="D12" i="1"/>
  <c r="D18" i="13"/>
  <c r="D17" i="13" s="1"/>
  <c r="D12" i="13"/>
  <c r="D9" i="13"/>
  <c r="D16" i="17" l="1"/>
  <c r="D16" i="14" l="1"/>
  <c r="D19" i="23"/>
  <c r="D18" i="23" s="1"/>
  <c r="D12" i="23"/>
  <c r="D17" i="22"/>
  <c r="D16" i="22" s="1"/>
  <c r="D12" i="22"/>
  <c r="D18" i="21"/>
  <c r="D17" i="21" s="1"/>
  <c r="D13" i="21"/>
  <c r="D12" i="21"/>
  <c r="D13" i="20"/>
  <c r="D18" i="20"/>
  <c r="D17" i="20" s="1"/>
  <c r="D12" i="20"/>
  <c r="D17" i="19"/>
  <c r="D16" i="19" s="1"/>
  <c r="D12" i="19"/>
  <c r="D9" i="18"/>
  <c r="D17" i="18"/>
  <c r="D12" i="18"/>
  <c r="D18" i="17"/>
  <c r="D12" i="17"/>
  <c r="D17" i="17"/>
  <c r="D17" i="16"/>
  <c r="D16" i="16" s="1"/>
  <c r="D12" i="16"/>
  <c r="D13" i="14"/>
  <c r="D16" i="18" l="1"/>
  <c r="D33" i="3" l="1"/>
  <c r="D12" i="14"/>
  <c r="D15" i="14" s="1"/>
  <c r="D8" i="14"/>
  <c r="D25" i="14"/>
  <c r="D22" i="3" l="1"/>
  <c r="D18" i="3"/>
  <c r="D17" i="3"/>
  <c r="D12" i="3"/>
  <c r="D16" i="3" l="1"/>
</calcChain>
</file>

<file path=xl/sharedStrings.xml><?xml version="1.0" encoding="utf-8"?>
<sst xmlns="http://schemas.openxmlformats.org/spreadsheetml/2006/main" count="825" uniqueCount="133">
  <si>
    <t>Lp.</t>
  </si>
  <si>
    <t>Roboty budowlane</t>
  </si>
  <si>
    <t>jednostka</t>
  </si>
  <si>
    <t>ilości</t>
  </si>
  <si>
    <t>Łazienka</t>
  </si>
  <si>
    <t>kpl</t>
  </si>
  <si>
    <t>Wykucie posadzki pod podłączenie kaloryfera w nowym miejscu</t>
  </si>
  <si>
    <t>Wylewka w miejscu wykucia</t>
  </si>
  <si>
    <t>Wykucie otworu pod nowe drzwi 90x200 z osadzeniem nadproża</t>
  </si>
  <si>
    <t>Skucie płytek do wysokości 2m</t>
  </si>
  <si>
    <t>m2</t>
  </si>
  <si>
    <t>Wyburzenie ścianek o wysokości 2m, gr ścianki 12 cm</t>
  </si>
  <si>
    <t>szt</t>
  </si>
  <si>
    <t>Montaż stelaża WC</t>
  </si>
  <si>
    <t>Wykonanie sufitu podwieszanego</t>
  </si>
  <si>
    <t>Montaż płytek do wysokości 2,10m</t>
  </si>
  <si>
    <t>Biały montaż - umywalka dostosowana do potrzeb osób z niepełnosprawnościami</t>
  </si>
  <si>
    <t>Montaż lustra z zachowaniem wytycznych dla osób poruszających się na wózkach</t>
  </si>
  <si>
    <t>Montaż systemu przywoławczego</t>
  </si>
  <si>
    <t>SUMA</t>
  </si>
  <si>
    <t>Gabinet 205 - lekarski</t>
  </si>
  <si>
    <t>Demontaż lamp sufitowych</t>
  </si>
  <si>
    <t>Demontaż niepotrzebnych punktów elektrycznych/włączników z zaślepieniem gniazda</t>
  </si>
  <si>
    <t>Rozebranie panelu drewnianego przy oknie</t>
  </si>
  <si>
    <t>Skucie płytek z powierzchni ścian do wysokości 2,10m (fartuch wokół umywalki) z utylizacją gruzu</t>
  </si>
  <si>
    <t>Demontaż drzwi wejściowych do gabinetu wraz z wykuciem ościeżnicy</t>
  </si>
  <si>
    <t>Poszerzenie otworu drzwiowego o około 5 cm (dostosowanie otworu do wstawienia drzwi o szerokości w świetle 90 cm)</t>
  </si>
  <si>
    <t>Przygotowanie ścian i sufitu do malowania</t>
  </si>
  <si>
    <t>Zabudowa drzwi pomiędzy gabinetami nr 204 i 205 z płyty GK</t>
  </si>
  <si>
    <t>Montaż nowych lamp sufitowych</t>
  </si>
  <si>
    <t>Montaż nowych włączników oświetlenia</t>
  </si>
  <si>
    <t>Montaż nowych gniazd podwójnych</t>
  </si>
  <si>
    <t>Montaż gniazdek telefonicznych</t>
  </si>
  <si>
    <t>Wymiana kratek wentylacyjnych</t>
  </si>
  <si>
    <t>Montaż nowych drzwi wraz z ościeżnicą</t>
  </si>
  <si>
    <t>Utylizacja materiału z rozbiórki</t>
  </si>
  <si>
    <t>Gabinet 206 - lekarski</t>
  </si>
  <si>
    <t>Gabinet 207 - lekarski</t>
  </si>
  <si>
    <t>Gabinet 208 - lekarski</t>
  </si>
  <si>
    <t>Gabinet 209 - lekarski</t>
  </si>
  <si>
    <t>Gabinet 210 - lekarski</t>
  </si>
  <si>
    <t>Gabinet 211 - lekarski</t>
  </si>
  <si>
    <t>Gabinet 212 - lekarski</t>
  </si>
  <si>
    <t>Gabinet 213 - rejestracja</t>
  </si>
  <si>
    <t>Zaślepienie instalacji wod-kan zdemontowanej umywalki</t>
  </si>
  <si>
    <t>Gabinet 214 - zabiegowy</t>
  </si>
  <si>
    <t>Dwukrotne malowanie przestrzeni pomiędzy płytkami a sufitem</t>
  </si>
  <si>
    <t>Montaż pochwytu składanego przy WC dł. 50 cm</t>
  </si>
  <si>
    <t>Montaż pochwytów stałych prz umywalce</t>
  </si>
  <si>
    <t>Montaż tabliczki dla osób słabowidzących</t>
  </si>
  <si>
    <t>mb</t>
  </si>
  <si>
    <t>Demontaż drzwi wejściowych do WC dla personelu wraz z wykuciem ościeżnicy</t>
  </si>
  <si>
    <t>Dwukrotne malowanie ścian na kolor: odcienie beżu</t>
  </si>
  <si>
    <t>Montaż paneli ściennych 3D Lamel na czarnym filcu w kolorze Dąb Catania 6 lameli wys.250 cm przy wejściu do strefy POZ</t>
  </si>
  <si>
    <t>Montaż paneli ściennych 3D Lamel na czarnym filcu w kolorze Dąb Catania 6 lameli wys.265 cm przy drzwiach do gabinetów lekarskich</t>
  </si>
  <si>
    <t>Korytarz</t>
  </si>
  <si>
    <t>Uwagi</t>
  </si>
  <si>
    <t>Biały montaż - bateria umywalkowa dostosowana do potrzeb osób z niepełnosprawnościami</t>
  </si>
  <si>
    <t>Biały montaż - miska ustępowa dostosowana do potrzeb osób z niepełnosprawnościami  z deską</t>
  </si>
  <si>
    <t>Wstawienie nowych drzwi z podcięciem wentylacyjnym wraz z ościeżnicą</t>
  </si>
  <si>
    <t>Dwukrotne malowanie ścian w gabinecie 204</t>
  </si>
  <si>
    <t>Porzerzenie otworu drzwiowego pod montaż nowych drzwi WC dla personelu</t>
  </si>
  <si>
    <t>Montaż nowych drzwi wraz z ościeżnicą z podcięciem wentylacyjnym WC dla personelu</t>
  </si>
  <si>
    <t>Dwukrotne malowanie ścian w kolorze: odcienie beżu</t>
  </si>
  <si>
    <t>Montaż baterii umywalkowej medycznej</t>
  </si>
  <si>
    <t>Montaż syfonu w kolorze srebrnym do umywalki niezabudowanej</t>
  </si>
  <si>
    <t>Montaż nowej umywalki niezabudowanej 60 cm</t>
  </si>
  <si>
    <t>Wykonanie fartucha ochronnego na ścianie w sąsiedztwie umywalki 3 panele 120x60</t>
  </si>
  <si>
    <t>Przygotowanie ścian do malowania w gabinecie 204</t>
  </si>
  <si>
    <t>Pomieszczenie</t>
  </si>
  <si>
    <t>Gabinet 205</t>
  </si>
  <si>
    <t>Gabinet 206</t>
  </si>
  <si>
    <t>Gabinet 207</t>
  </si>
  <si>
    <t>Gabinet 208</t>
  </si>
  <si>
    <t>Gabinet 209</t>
  </si>
  <si>
    <t>Gabinet 210</t>
  </si>
  <si>
    <t>Gabinet 211</t>
  </si>
  <si>
    <t>Gabinet 212</t>
  </si>
  <si>
    <t>Montaż numeru na drzwiach (naklejanych)</t>
  </si>
  <si>
    <t>Demontaż starej umywalki, baterii ściennych z utylizacją</t>
  </si>
  <si>
    <t>Dwukrotne malowanie sufitu na kolor biały</t>
  </si>
  <si>
    <t>Zabudowa drzwi pomiędzy gabinetami nr 210 i 211 z płyty GK</t>
  </si>
  <si>
    <t>Montaż drzwiczek rewizyjnych</t>
  </si>
  <si>
    <t>Montaż syfonu dla umywalki wpuszczonej w blat</t>
  </si>
  <si>
    <t>Demontaż starych włączników oświetleniowych</t>
  </si>
  <si>
    <t>Wymiana drzwiczek rewizyjnych na nowe</t>
  </si>
  <si>
    <t xml:space="preserve">Demontaż elementów białego montażu - umywalki, miski ustępowej, bidetu, baterii </t>
  </si>
  <si>
    <t>Przeniesienie włącznika oświetlenia z montażem nowego włącznika, wysokość dostosowana dla osób z niepełnosprawnościami</t>
  </si>
  <si>
    <t>Wykonanie ścianki działowej z płyt GK licującej się ze stelarzem WC</t>
  </si>
  <si>
    <t>Prace przy wentylacji: montaż nowych przewodów wentylacyjnych do wpięcia w istniejący system wentylacji, montaż kratki wentylacyjnej</t>
  </si>
  <si>
    <t>Biały montaż - przycisk do WC</t>
  </si>
  <si>
    <t>Montaż pochwytu stałego przy WC dł min 70 cm</t>
  </si>
  <si>
    <t>Demontaż niepotrzebnych punktów elektrycznych z zaślepieniem gniazda</t>
  </si>
  <si>
    <t>Likwidacja przewodów do punktów świetlnych - 2 lampy + 1 kinkiet z przygotowaniem powierzchni do malowania</t>
  </si>
  <si>
    <t>Likwidacja przewodów do punktów świetlnych - kinkiety</t>
  </si>
  <si>
    <t>Montaż listwy przypodłogowej</t>
  </si>
  <si>
    <t>Zabudowa drzwi pomiędzy gabinetami nr 211 i 212 z płyty GK</t>
  </si>
  <si>
    <t>Demontaż naklejanych pasów zabezpieczających ściany z usunięciem kleju</t>
  </si>
  <si>
    <t>Gabinet 213 rejestracja</t>
  </si>
  <si>
    <t>Gabinet 214 zabiegowy</t>
  </si>
  <si>
    <t xml:space="preserve">Malowanie opasekszer 30 cm wokół drzwi do gabinetów i WC dla pacjenta </t>
  </si>
  <si>
    <t>Prace przy przerobieniu instalacji sanitarnej - przeniesienie punktów zasilających na sąsiednią ścianę, przesunięcie WC</t>
  </si>
  <si>
    <t>Przeniesienie włączników oświetleniowych na drugą stronę drzwi</t>
  </si>
  <si>
    <t>Montaż tabliczki dla osób słabowidzących z numerem gabinetu - naklejenie tablizki na ścianie</t>
  </si>
  <si>
    <t>Przeniesienie włącznika oświetlenia z montażem nowego włącznika przy WC dla personelu</t>
  </si>
  <si>
    <t>Montaż tabliczek informacyjnych przy gabinetach lekarskich</t>
  </si>
  <si>
    <t>Wymiana starych włączników oświetleniowych na nowe</t>
  </si>
  <si>
    <t>Montaż przewijaka dla dzieci - montowanego do ściany, rozkładanego</t>
  </si>
  <si>
    <t>Przygotowanie ścian pod malowanie</t>
  </si>
  <si>
    <t xml:space="preserve">Przygotowanie ścian pod malowanie </t>
  </si>
  <si>
    <t>Cena netto</t>
  </si>
  <si>
    <t>Cena brutto</t>
  </si>
  <si>
    <t>Łącznie:</t>
  </si>
  <si>
    <t>wartość netto</t>
  </si>
  <si>
    <t>wartość brutto</t>
  </si>
  <si>
    <t>A</t>
  </si>
  <si>
    <t>B</t>
  </si>
  <si>
    <t>C</t>
  </si>
  <si>
    <t>D</t>
  </si>
  <si>
    <t>E</t>
  </si>
  <si>
    <t>G</t>
  </si>
  <si>
    <t>cena jednostkowa</t>
  </si>
  <si>
    <t>F=DxE</t>
  </si>
  <si>
    <t>VAT%</t>
  </si>
  <si>
    <t>H=F+G</t>
  </si>
  <si>
    <t>I</t>
  </si>
  <si>
    <t>Zabudowa drzwi pomiędzy gabinetami nr 207 i 208 z płyty GK</t>
  </si>
  <si>
    <t>Zabudowa starego otworu drzwiowego</t>
  </si>
  <si>
    <t>Demontaż punktów elektrycznych z zakryciem gniazda</t>
  </si>
  <si>
    <t>Wykonanie fartucha ochronnego na ścianie w sąsiedztwie umywalki  panel 120x60</t>
  </si>
  <si>
    <t>Zmniejszenie otworu drzwiowego pomiędzy gabinetem 213 i 214</t>
  </si>
  <si>
    <t>Przeniesienie kaloryfera</t>
  </si>
  <si>
    <t>Montaż nowego oświetlenia z czujnikiem obecności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</si>
</sst>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2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wrapText="1"/>
    </xf>
    <xf numFmtId="2" fontId="0" fillId="0" borderId="0" xfId="0" applyNumberFormat="1" applyAlignment="1">
      <alignment horizontal="center" vertical="center"/>
    </xf>
    <xf numFmtId="2" fontId="2" fillId="0" borderId="0" xfId="0" applyNumberFormat="1" applyFont="1" applyAlignment="1">
      <alignment horizontal="right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left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1" xfId="0" applyNumberForma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vertical="center" wrapText="1"/>
    </xf>
    <xf numFmtId="2" fontId="2" fillId="0" borderId="0" xfId="0" applyNumberFormat="1" applyFont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wrapText="1"/>
    </xf>
    <xf numFmtId="2" fontId="0" fillId="0" borderId="2" xfId="0" applyNumberFormat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164" fontId="0" fillId="0" borderId="1" xfId="0" applyNumberFormat="1" applyBorder="1"/>
    <xf numFmtId="164" fontId="1" fillId="0" borderId="1" xfId="0" applyNumberFormat="1" applyFont="1" applyBorder="1"/>
    <xf numFmtId="0" fontId="0" fillId="0" borderId="1" xfId="0" applyBorder="1"/>
    <xf numFmtId="2" fontId="1" fillId="0" borderId="3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2" fontId="0" fillId="0" borderId="5" xfId="0" applyNumberFormat="1" applyBorder="1" applyAlignment="1">
      <alignment vertical="center"/>
    </xf>
    <xf numFmtId="2" fontId="0" fillId="0" borderId="0" xfId="0" applyNumberFormat="1"/>
    <xf numFmtId="2" fontId="0" fillId="0" borderId="1" xfId="0" applyNumberFormat="1" applyBorder="1"/>
    <xf numFmtId="2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vertical="center"/>
    </xf>
    <xf numFmtId="2" fontId="0" fillId="0" borderId="3" xfId="0" applyNumberFormat="1" applyBorder="1" applyAlignment="1">
      <alignment wrapText="1"/>
    </xf>
    <xf numFmtId="0" fontId="0" fillId="0" borderId="3" xfId="0" applyBorder="1"/>
    <xf numFmtId="2" fontId="0" fillId="0" borderId="10" xfId="0" applyNumberFormat="1" applyBorder="1" applyAlignment="1">
      <alignment horizontal="center" vertical="center"/>
    </xf>
    <xf numFmtId="0" fontId="0" fillId="0" borderId="2" xfId="0" applyBorder="1"/>
    <xf numFmtId="2" fontId="2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0" fontId="1" fillId="0" borderId="5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4</xdr:col>
      <xdr:colOff>104775</xdr:colOff>
      <xdr:row>3</xdr:row>
      <xdr:rowOff>67235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2054419-D82E-167F-A71E-5CB762204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912" y="1"/>
          <a:ext cx="5752539" cy="63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4</xdr:col>
      <xdr:colOff>104775</xdr:colOff>
      <xdr:row>3</xdr:row>
      <xdr:rowOff>67235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088E772-6074-428B-A144-6240D6662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"/>
          <a:ext cx="5257800" cy="63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4</xdr:col>
      <xdr:colOff>104775</xdr:colOff>
      <xdr:row>3</xdr:row>
      <xdr:rowOff>67235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DEA76D9-DBFA-4253-AED5-7A53CF3ED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"/>
          <a:ext cx="5257800" cy="63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4</xdr:col>
      <xdr:colOff>104775</xdr:colOff>
      <xdr:row>3</xdr:row>
      <xdr:rowOff>67235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E42E932-A798-4D32-9465-90D7B5657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"/>
          <a:ext cx="5257800" cy="63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4</xdr:col>
      <xdr:colOff>104775</xdr:colOff>
      <xdr:row>3</xdr:row>
      <xdr:rowOff>67235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2087F3F-977C-4AD0-8A15-CD8E0351E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"/>
          <a:ext cx="5257800" cy="63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4</xdr:col>
      <xdr:colOff>104775</xdr:colOff>
      <xdr:row>3</xdr:row>
      <xdr:rowOff>67235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8851DC1-BF53-4DFE-9669-57AC52FB8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"/>
          <a:ext cx="5753100" cy="63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4</xdr:col>
      <xdr:colOff>104775</xdr:colOff>
      <xdr:row>3</xdr:row>
      <xdr:rowOff>67235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BC8DBC4-6BF5-45D1-8EFB-E9C7B7B96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"/>
          <a:ext cx="5257800" cy="63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4</xdr:col>
      <xdr:colOff>104775</xdr:colOff>
      <xdr:row>3</xdr:row>
      <xdr:rowOff>67235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B7735F6-BD50-4A1E-A69D-55832A0BC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"/>
          <a:ext cx="5257800" cy="63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4</xdr:col>
      <xdr:colOff>104775</xdr:colOff>
      <xdr:row>3</xdr:row>
      <xdr:rowOff>67235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C7CC540-7393-4E18-B61B-11D7AB095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"/>
          <a:ext cx="5257800" cy="63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4</xdr:col>
      <xdr:colOff>104775</xdr:colOff>
      <xdr:row>3</xdr:row>
      <xdr:rowOff>67235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68FB30CA-1563-4442-8CE3-81FF1DB71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"/>
          <a:ext cx="5257800" cy="63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4</xdr:col>
      <xdr:colOff>104775</xdr:colOff>
      <xdr:row>3</xdr:row>
      <xdr:rowOff>67235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C60597EE-576C-4F20-B713-3F0032E48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"/>
          <a:ext cx="5257800" cy="63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4</xdr:col>
      <xdr:colOff>104775</xdr:colOff>
      <xdr:row>3</xdr:row>
      <xdr:rowOff>67235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1783AA7-9E1F-42BB-B913-5FCD637D1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"/>
          <a:ext cx="5257800" cy="63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4</xdr:col>
      <xdr:colOff>104775</xdr:colOff>
      <xdr:row>3</xdr:row>
      <xdr:rowOff>67235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468F386-0416-4D31-983B-A27103DC6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"/>
          <a:ext cx="5257800" cy="63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C60E0-2488-4BB0-87C3-B8A17C02240F}">
  <sheetPr>
    <pageSetUpPr fitToPage="1"/>
  </sheetPr>
  <dimension ref="A5:H28"/>
  <sheetViews>
    <sheetView zoomScale="85" zoomScaleNormal="85" workbookViewId="0">
      <selection activeCell="B18" sqref="B18"/>
    </sheetView>
  </sheetViews>
  <sheetFormatPr defaultRowHeight="15" x14ac:dyDescent="0.25"/>
  <cols>
    <col min="1" max="1" width="8.85546875" customWidth="1"/>
    <col min="2" max="2" width="66.7109375" customWidth="1"/>
    <col min="4" max="4" width="8.85546875" style="15"/>
    <col min="5" max="5" width="17.42578125" style="19" bestFit="1" customWidth="1"/>
    <col min="6" max="6" width="13.42578125" style="19" bestFit="1" customWidth="1"/>
    <col min="8" max="8" width="13.85546875" bestFit="1" customWidth="1"/>
  </cols>
  <sheetData>
    <row r="5" spans="1:8" x14ac:dyDescent="0.25">
      <c r="A5" s="2" t="s">
        <v>115</v>
      </c>
      <c r="B5" s="2" t="s">
        <v>116</v>
      </c>
      <c r="C5" s="2" t="s">
        <v>117</v>
      </c>
      <c r="D5" s="6" t="s">
        <v>118</v>
      </c>
      <c r="E5" s="6" t="s">
        <v>119</v>
      </c>
      <c r="F5" s="6" t="s">
        <v>122</v>
      </c>
      <c r="G5" s="2" t="s">
        <v>120</v>
      </c>
      <c r="H5" s="2" t="s">
        <v>124</v>
      </c>
    </row>
    <row r="6" spans="1:8" s="15" customFormat="1" x14ac:dyDescent="0.25">
      <c r="A6" s="33" t="s">
        <v>0</v>
      </c>
      <c r="B6" s="34" t="s">
        <v>1</v>
      </c>
      <c r="C6" s="33" t="s">
        <v>2</v>
      </c>
      <c r="D6" s="43" t="s">
        <v>3</v>
      </c>
      <c r="E6" s="43" t="s">
        <v>121</v>
      </c>
      <c r="F6" s="43" t="s">
        <v>113</v>
      </c>
      <c r="G6" s="6" t="s">
        <v>123</v>
      </c>
      <c r="H6" s="6" t="s">
        <v>114</v>
      </c>
    </row>
    <row r="7" spans="1:8" x14ac:dyDescent="0.25">
      <c r="A7" s="57" t="s">
        <v>55</v>
      </c>
      <c r="B7" s="58"/>
      <c r="C7" s="58"/>
      <c r="D7" s="58"/>
      <c r="E7" s="58"/>
      <c r="F7" s="58"/>
      <c r="G7" s="59"/>
      <c r="H7" s="59"/>
    </row>
    <row r="8" spans="1:8" x14ac:dyDescent="0.25">
      <c r="A8" s="16">
        <v>1</v>
      </c>
      <c r="B8" s="27" t="s">
        <v>97</v>
      </c>
      <c r="C8" s="16" t="s">
        <v>50</v>
      </c>
      <c r="D8" s="5">
        <f>6.92*2-0.8-2.05+1.35+2.25+2.2+2.3+1.9+1.8+0.75+2.95+1.52+3.4+1.95+4.4+7+0.52+1.81</f>
        <v>47.09</v>
      </c>
      <c r="E8" s="8"/>
      <c r="F8" s="8"/>
      <c r="G8" s="39"/>
      <c r="H8" s="39"/>
    </row>
    <row r="9" spans="1:8" x14ac:dyDescent="0.25">
      <c r="A9" s="16">
        <v>2</v>
      </c>
      <c r="B9" s="27" t="s">
        <v>84</v>
      </c>
      <c r="C9" s="6" t="s">
        <v>12</v>
      </c>
      <c r="D9" s="5">
        <v>5</v>
      </c>
      <c r="E9" s="8"/>
      <c r="F9" s="8"/>
      <c r="G9" s="39"/>
      <c r="H9" s="39"/>
    </row>
    <row r="10" spans="1:8" x14ac:dyDescent="0.25">
      <c r="A10" s="16">
        <v>3</v>
      </c>
      <c r="B10" s="27" t="s">
        <v>106</v>
      </c>
      <c r="C10" s="6" t="s">
        <v>12</v>
      </c>
      <c r="D10" s="5">
        <v>5</v>
      </c>
      <c r="E10" s="8"/>
      <c r="F10" s="8"/>
      <c r="G10" s="39"/>
      <c r="H10" s="39"/>
    </row>
    <row r="11" spans="1:8" x14ac:dyDescent="0.25">
      <c r="A11" s="16">
        <v>4</v>
      </c>
      <c r="B11" s="27" t="s">
        <v>85</v>
      </c>
      <c r="C11" s="6" t="s">
        <v>12</v>
      </c>
      <c r="D11" s="5">
        <v>2</v>
      </c>
      <c r="E11" s="8"/>
      <c r="F11" s="8"/>
      <c r="G11" s="39"/>
      <c r="H11" s="39"/>
    </row>
    <row r="12" spans="1:8" x14ac:dyDescent="0.25">
      <c r="A12" s="2">
        <v>5</v>
      </c>
      <c r="B12" s="7" t="s">
        <v>108</v>
      </c>
      <c r="C12" s="2" t="s">
        <v>10</v>
      </c>
      <c r="D12" s="8">
        <f>2.5*6.92*2-2*0.8-1.8*2.05+2.5*6.92-2*1*2.05+9.5*3-3*1*2.05+2.5*6.92-2.05*1+12.75*3-4*2.05*1+4.3*2-2.02*1+14.1*3+(4.45+3.1)*3+4.3*3-2*1</f>
        <v>192.58999999999997</v>
      </c>
      <c r="E12" s="8"/>
      <c r="F12" s="8"/>
      <c r="G12" s="39"/>
      <c r="H12" s="39"/>
    </row>
    <row r="13" spans="1:8" x14ac:dyDescent="0.25">
      <c r="A13" s="2">
        <v>6</v>
      </c>
      <c r="B13" s="7" t="s">
        <v>128</v>
      </c>
      <c r="C13" s="2" t="s">
        <v>12</v>
      </c>
      <c r="D13" s="8">
        <f>1+2+3+1+2+2+1+3+4+3+3+-10</f>
        <v>15</v>
      </c>
      <c r="E13" s="8"/>
      <c r="F13" s="8"/>
      <c r="G13" s="39"/>
      <c r="H13" s="39"/>
    </row>
    <row r="14" spans="1:8" x14ac:dyDescent="0.25">
      <c r="A14" s="2">
        <v>7</v>
      </c>
      <c r="B14" s="7" t="s">
        <v>94</v>
      </c>
      <c r="C14" s="2" t="s">
        <v>12</v>
      </c>
      <c r="D14" s="8">
        <v>10</v>
      </c>
      <c r="E14" s="8"/>
      <c r="F14" s="8"/>
      <c r="G14" s="39"/>
      <c r="H14" s="39"/>
    </row>
    <row r="15" spans="1:8" x14ac:dyDescent="0.25">
      <c r="A15" s="2">
        <v>8</v>
      </c>
      <c r="B15" s="7" t="s">
        <v>52</v>
      </c>
      <c r="C15" s="2" t="s">
        <v>10</v>
      </c>
      <c r="D15" s="8">
        <f>D12</f>
        <v>192.58999999999997</v>
      </c>
      <c r="E15" s="8"/>
      <c r="F15" s="8"/>
      <c r="G15" s="39"/>
      <c r="H15" s="39"/>
    </row>
    <row r="16" spans="1:8" ht="30" x14ac:dyDescent="0.25">
      <c r="A16" s="6">
        <v>9</v>
      </c>
      <c r="B16" s="7" t="s">
        <v>100</v>
      </c>
      <c r="C16" s="2" t="s">
        <v>50</v>
      </c>
      <c r="D16" s="8">
        <f>(2.1*2+1)*11</f>
        <v>57.2</v>
      </c>
      <c r="E16" s="8"/>
      <c r="F16" s="8"/>
      <c r="G16" s="39"/>
      <c r="H16" s="39"/>
    </row>
    <row r="17" spans="1:8" s="15" customFormat="1" ht="30" x14ac:dyDescent="0.25">
      <c r="A17" s="6">
        <v>10</v>
      </c>
      <c r="B17" s="28" t="s">
        <v>53</v>
      </c>
      <c r="C17" s="6" t="s">
        <v>12</v>
      </c>
      <c r="D17" s="8">
        <v>2</v>
      </c>
      <c r="E17" s="8"/>
      <c r="F17" s="8"/>
      <c r="G17" s="44"/>
      <c r="H17" s="44"/>
    </row>
    <row r="18" spans="1:8" s="15" customFormat="1" ht="30" x14ac:dyDescent="0.25">
      <c r="A18" s="6">
        <v>11</v>
      </c>
      <c r="B18" s="28" t="s">
        <v>54</v>
      </c>
      <c r="C18" s="6" t="s">
        <v>12</v>
      </c>
      <c r="D18" s="8">
        <v>10</v>
      </c>
      <c r="E18" s="8"/>
      <c r="F18" s="8"/>
      <c r="G18" s="44"/>
      <c r="H18" s="44"/>
    </row>
    <row r="19" spans="1:8" s="15" customFormat="1" ht="30" x14ac:dyDescent="0.25">
      <c r="A19" s="16">
        <v>12</v>
      </c>
      <c r="B19" s="7" t="s">
        <v>103</v>
      </c>
      <c r="C19" s="6" t="s">
        <v>12</v>
      </c>
      <c r="D19" s="8">
        <v>10</v>
      </c>
      <c r="E19" s="8"/>
      <c r="F19" s="8"/>
      <c r="G19" s="44"/>
      <c r="H19" s="44"/>
    </row>
    <row r="20" spans="1:8" s="15" customFormat="1" x14ac:dyDescent="0.25">
      <c r="A20" s="16">
        <v>13</v>
      </c>
      <c r="B20" s="7" t="s">
        <v>105</v>
      </c>
      <c r="C20" s="6" t="s">
        <v>12</v>
      </c>
      <c r="D20" s="8">
        <v>10</v>
      </c>
      <c r="E20" s="8"/>
      <c r="F20" s="8"/>
      <c r="G20" s="44"/>
      <c r="H20" s="44"/>
    </row>
    <row r="21" spans="1:8" s="15" customFormat="1" ht="30" x14ac:dyDescent="0.25">
      <c r="A21" s="16">
        <v>14</v>
      </c>
      <c r="B21" s="28" t="s">
        <v>51</v>
      </c>
      <c r="C21" s="6" t="s">
        <v>12</v>
      </c>
      <c r="D21" s="8">
        <v>1</v>
      </c>
      <c r="E21" s="8"/>
      <c r="F21" s="8"/>
      <c r="G21" s="44"/>
      <c r="H21" s="44"/>
    </row>
    <row r="22" spans="1:8" ht="30" x14ac:dyDescent="0.25">
      <c r="A22" s="16">
        <v>15</v>
      </c>
      <c r="B22" s="7" t="s">
        <v>87</v>
      </c>
      <c r="C22" s="6" t="s">
        <v>12</v>
      </c>
      <c r="D22" s="8">
        <v>1</v>
      </c>
      <c r="E22" s="8"/>
      <c r="F22" s="8"/>
      <c r="G22" s="39"/>
      <c r="H22" s="39"/>
    </row>
    <row r="23" spans="1:8" s="15" customFormat="1" ht="30" x14ac:dyDescent="0.25">
      <c r="A23" s="16">
        <v>16</v>
      </c>
      <c r="B23" s="28" t="s">
        <v>61</v>
      </c>
      <c r="C23" s="6" t="s">
        <v>12</v>
      </c>
      <c r="D23" s="8">
        <v>1</v>
      </c>
      <c r="E23" s="8"/>
      <c r="F23" s="8"/>
      <c r="G23" s="44"/>
      <c r="H23" s="44"/>
    </row>
    <row r="24" spans="1:8" ht="30" x14ac:dyDescent="0.25">
      <c r="A24" s="2">
        <v>17</v>
      </c>
      <c r="B24" s="7" t="s">
        <v>104</v>
      </c>
      <c r="C24" s="6" t="s">
        <v>12</v>
      </c>
      <c r="D24" s="8">
        <v>2</v>
      </c>
      <c r="E24" s="8"/>
      <c r="F24" s="8"/>
      <c r="G24" s="39"/>
      <c r="H24" s="39"/>
    </row>
    <row r="25" spans="1:8" s="15" customFormat="1" ht="30" x14ac:dyDescent="0.25">
      <c r="A25" s="2">
        <v>18</v>
      </c>
      <c r="B25" s="28" t="s">
        <v>62</v>
      </c>
      <c r="C25" s="6" t="s">
        <v>12</v>
      </c>
      <c r="D25" s="8">
        <f>D21</f>
        <v>1</v>
      </c>
      <c r="E25" s="8"/>
      <c r="F25" s="8"/>
      <c r="G25" s="44"/>
      <c r="H25" s="44"/>
    </row>
    <row r="26" spans="1:8" s="15" customFormat="1" x14ac:dyDescent="0.25">
      <c r="A26" s="2">
        <v>19</v>
      </c>
      <c r="B26" s="28" t="s">
        <v>95</v>
      </c>
      <c r="C26" s="6" t="s">
        <v>50</v>
      </c>
      <c r="D26" s="8">
        <v>1.8</v>
      </c>
      <c r="E26" s="8"/>
      <c r="F26" s="8"/>
      <c r="G26" s="44"/>
      <c r="H26" s="44"/>
    </row>
    <row r="27" spans="1:8" ht="15.75" thickBot="1" x14ac:dyDescent="0.3">
      <c r="A27" s="2">
        <v>20</v>
      </c>
      <c r="B27" s="7" t="s">
        <v>35</v>
      </c>
      <c r="C27" s="6" t="s">
        <v>5</v>
      </c>
      <c r="D27" s="8">
        <v>1</v>
      </c>
      <c r="E27" s="8"/>
      <c r="F27" s="8"/>
      <c r="G27" s="39"/>
      <c r="H27" s="39"/>
    </row>
    <row r="28" spans="1:8" ht="15.75" thickBot="1" x14ac:dyDescent="0.3">
      <c r="A28" s="19"/>
      <c r="B28" s="12"/>
      <c r="C28" s="19"/>
      <c r="D28" s="13"/>
      <c r="E28" s="21" t="s">
        <v>19</v>
      </c>
      <c r="F28" s="22"/>
      <c r="H28" s="39"/>
    </row>
  </sheetData>
  <mergeCells count="1">
    <mergeCell ref="A7:H7"/>
  </mergeCells>
  <pageMargins left="0.7" right="0.7" top="0.75" bottom="0.75" header="0.3" footer="0.3"/>
  <pageSetup paperSize="9" scale="7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103FB-D5E8-47D7-B2EC-339B546119BA}">
  <sheetPr>
    <pageSetUpPr fitToPage="1"/>
  </sheetPr>
  <dimension ref="A1:H32"/>
  <sheetViews>
    <sheetView zoomScale="70" zoomScaleNormal="70" workbookViewId="0">
      <selection activeCell="F40" sqref="F40"/>
    </sheetView>
  </sheetViews>
  <sheetFormatPr defaultRowHeight="15" x14ac:dyDescent="0.25"/>
  <cols>
    <col min="1" max="1" width="8.85546875" customWidth="1"/>
    <col min="2" max="2" width="59.28515625" customWidth="1"/>
    <col min="4" max="4" width="8.85546875" style="15"/>
    <col min="5" max="5" width="17.42578125" style="11" bestFit="1" customWidth="1"/>
    <col min="6" max="6" width="13.42578125" style="11" bestFit="1" customWidth="1"/>
    <col min="8" max="8" width="14.140625" bestFit="1" customWidth="1"/>
  </cols>
  <sheetData>
    <row r="1" spans="1:8" x14ac:dyDescent="0.25">
      <c r="E1" s="19"/>
      <c r="F1" s="19"/>
    </row>
    <row r="2" spans="1:8" x14ac:dyDescent="0.25">
      <c r="E2" s="19"/>
      <c r="F2" s="19"/>
    </row>
    <row r="3" spans="1:8" x14ac:dyDescent="0.25">
      <c r="E3" s="19"/>
      <c r="F3" s="19"/>
    </row>
    <row r="4" spans="1:8" x14ac:dyDescent="0.25">
      <c r="E4" s="19"/>
      <c r="F4" s="19"/>
    </row>
    <row r="5" spans="1:8" x14ac:dyDescent="0.25">
      <c r="A5" s="19" t="s">
        <v>115</v>
      </c>
      <c r="B5" s="19" t="s">
        <v>116</v>
      </c>
      <c r="C5" s="19" t="s">
        <v>117</v>
      </c>
      <c r="D5" s="11" t="s">
        <v>118</v>
      </c>
      <c r="E5" s="19" t="s">
        <v>119</v>
      </c>
      <c r="F5" s="19" t="s">
        <v>122</v>
      </c>
      <c r="G5" s="19" t="s">
        <v>120</v>
      </c>
      <c r="H5" s="19" t="s">
        <v>124</v>
      </c>
    </row>
    <row r="6" spans="1:8" s="15" customFormat="1" x14ac:dyDescent="0.25">
      <c r="A6" s="33" t="s">
        <v>0</v>
      </c>
      <c r="B6" s="34" t="s">
        <v>1</v>
      </c>
      <c r="C6" s="33" t="s">
        <v>2</v>
      </c>
      <c r="D6" s="43" t="s">
        <v>3</v>
      </c>
      <c r="E6" s="26" t="s">
        <v>121</v>
      </c>
      <c r="F6" s="26" t="s">
        <v>113</v>
      </c>
      <c r="G6" s="26" t="s">
        <v>123</v>
      </c>
      <c r="H6" s="33" t="s">
        <v>114</v>
      </c>
    </row>
    <row r="7" spans="1:8" x14ac:dyDescent="0.25">
      <c r="A7" s="66" t="s">
        <v>42</v>
      </c>
      <c r="B7" s="67"/>
      <c r="C7" s="67"/>
      <c r="D7" s="67"/>
      <c r="E7" s="67"/>
      <c r="F7" s="67"/>
      <c r="G7" s="68"/>
      <c r="H7" s="68"/>
    </row>
    <row r="8" spans="1:8" x14ac:dyDescent="0.25">
      <c r="A8" s="6">
        <v>1</v>
      </c>
      <c r="B8" s="7" t="s">
        <v>21</v>
      </c>
      <c r="C8" s="6" t="s">
        <v>12</v>
      </c>
      <c r="D8" s="8">
        <v>4</v>
      </c>
      <c r="E8" s="8"/>
      <c r="F8" s="8"/>
      <c r="G8" s="39"/>
      <c r="H8" s="39"/>
    </row>
    <row r="9" spans="1:8" s="15" customFormat="1" ht="27" customHeight="1" x14ac:dyDescent="0.25">
      <c r="A9" s="6">
        <v>2</v>
      </c>
      <c r="B9" s="28" t="s">
        <v>92</v>
      </c>
      <c r="C9" s="6" t="s">
        <v>12</v>
      </c>
      <c r="D9" s="8">
        <v>7</v>
      </c>
      <c r="E9" s="8"/>
      <c r="F9" s="8"/>
      <c r="G9" s="39"/>
      <c r="H9" s="44"/>
    </row>
    <row r="10" spans="1:8" ht="30" x14ac:dyDescent="0.25">
      <c r="A10" s="6">
        <v>3</v>
      </c>
      <c r="B10" s="7" t="s">
        <v>93</v>
      </c>
      <c r="C10" s="6" t="s">
        <v>12</v>
      </c>
      <c r="D10" s="8">
        <v>3</v>
      </c>
      <c r="E10" s="8"/>
      <c r="F10" s="8"/>
      <c r="G10" s="39"/>
      <c r="H10" s="39"/>
    </row>
    <row r="11" spans="1:8" x14ac:dyDescent="0.25">
      <c r="A11" s="6">
        <v>4</v>
      </c>
      <c r="B11" s="7" t="s">
        <v>23</v>
      </c>
      <c r="C11" s="6" t="s">
        <v>12</v>
      </c>
      <c r="D11" s="8">
        <v>1</v>
      </c>
      <c r="E11" s="8"/>
      <c r="F11" s="8"/>
      <c r="G11" s="39"/>
      <c r="H11" s="39"/>
    </row>
    <row r="12" spans="1:8" ht="30" x14ac:dyDescent="0.25">
      <c r="A12" s="6">
        <v>5</v>
      </c>
      <c r="B12" s="23" t="s">
        <v>24</v>
      </c>
      <c r="C12" s="24" t="s">
        <v>10</v>
      </c>
      <c r="D12" s="25">
        <f>2.1*2.23</f>
        <v>4.6829999999999998</v>
      </c>
      <c r="E12" s="8"/>
      <c r="F12" s="8"/>
      <c r="G12" s="39"/>
      <c r="H12" s="39"/>
    </row>
    <row r="13" spans="1:8" x14ac:dyDescent="0.25">
      <c r="A13" s="6">
        <v>6</v>
      </c>
      <c r="B13" s="7" t="s">
        <v>79</v>
      </c>
      <c r="C13" s="6" t="s">
        <v>12</v>
      </c>
      <c r="D13" s="8">
        <v>1</v>
      </c>
      <c r="E13" s="8"/>
      <c r="F13" s="8"/>
      <c r="G13" s="39"/>
      <c r="H13" s="39"/>
    </row>
    <row r="14" spans="1:8" ht="30" x14ac:dyDescent="0.25">
      <c r="A14" s="6">
        <v>7</v>
      </c>
      <c r="B14" s="7" t="s">
        <v>25</v>
      </c>
      <c r="C14" s="6" t="s">
        <v>12</v>
      </c>
      <c r="D14" s="8">
        <v>1</v>
      </c>
      <c r="E14" s="8"/>
      <c r="F14" s="8"/>
      <c r="G14" s="39"/>
      <c r="H14" s="39"/>
    </row>
    <row r="15" spans="1:8" ht="30" x14ac:dyDescent="0.25">
      <c r="A15" s="6">
        <v>8</v>
      </c>
      <c r="B15" s="7" t="s">
        <v>26</v>
      </c>
      <c r="C15" s="6" t="s">
        <v>12</v>
      </c>
      <c r="D15" s="8">
        <v>1</v>
      </c>
      <c r="E15" s="8"/>
      <c r="F15" s="8"/>
      <c r="G15" s="39"/>
      <c r="H15" s="39"/>
    </row>
    <row r="16" spans="1:8" x14ac:dyDescent="0.25">
      <c r="A16" s="6">
        <v>9</v>
      </c>
      <c r="B16" s="7" t="s">
        <v>27</v>
      </c>
      <c r="C16" s="6" t="s">
        <v>10</v>
      </c>
      <c r="D16" s="8">
        <f>D17+D18</f>
        <v>53.432800000000007</v>
      </c>
      <c r="E16" s="8"/>
      <c r="F16" s="8"/>
      <c r="G16" s="39"/>
      <c r="H16" s="39"/>
    </row>
    <row r="17" spans="1:8" x14ac:dyDescent="0.25">
      <c r="A17" s="6">
        <v>10</v>
      </c>
      <c r="B17" s="7" t="s">
        <v>63</v>
      </c>
      <c r="C17" s="6" t="s">
        <v>10</v>
      </c>
      <c r="D17" s="8">
        <f>15.3*3-1.71*2.32-2.1*1</f>
        <v>39.832800000000006</v>
      </c>
      <c r="E17" s="8"/>
      <c r="F17" s="8"/>
      <c r="G17" s="39"/>
      <c r="H17" s="39"/>
    </row>
    <row r="18" spans="1:8" x14ac:dyDescent="0.25">
      <c r="A18" s="6">
        <v>11</v>
      </c>
      <c r="B18" s="7" t="s">
        <v>80</v>
      </c>
      <c r="C18" s="6" t="s">
        <v>10</v>
      </c>
      <c r="D18" s="8">
        <v>13.6</v>
      </c>
      <c r="E18" s="8"/>
      <c r="F18" s="8"/>
      <c r="G18" s="39"/>
      <c r="H18" s="39"/>
    </row>
    <row r="19" spans="1:8" x14ac:dyDescent="0.25">
      <c r="A19" s="6">
        <v>12</v>
      </c>
      <c r="B19" s="7" t="s">
        <v>29</v>
      </c>
      <c r="C19" s="6" t="s">
        <v>12</v>
      </c>
      <c r="D19" s="8">
        <v>2</v>
      </c>
      <c r="E19" s="8"/>
      <c r="F19" s="8"/>
      <c r="G19" s="39"/>
      <c r="H19" s="39"/>
    </row>
    <row r="20" spans="1:8" x14ac:dyDescent="0.25">
      <c r="A20" s="6">
        <v>13</v>
      </c>
      <c r="B20" s="7" t="s">
        <v>30</v>
      </c>
      <c r="C20" s="6" t="s">
        <v>12</v>
      </c>
      <c r="D20" s="8">
        <v>2</v>
      </c>
      <c r="E20" s="8"/>
      <c r="F20" s="8"/>
      <c r="G20" s="39"/>
      <c r="H20" s="39"/>
    </row>
    <row r="21" spans="1:8" x14ac:dyDescent="0.25">
      <c r="A21" s="6">
        <v>14</v>
      </c>
      <c r="B21" s="7" t="s">
        <v>31</v>
      </c>
      <c r="C21" s="6" t="s">
        <v>12</v>
      </c>
      <c r="D21" s="8">
        <v>3</v>
      </c>
      <c r="E21" s="8"/>
      <c r="F21" s="8"/>
      <c r="G21" s="39"/>
      <c r="H21" s="39"/>
    </row>
    <row r="22" spans="1:8" x14ac:dyDescent="0.25">
      <c r="A22" s="6">
        <v>15</v>
      </c>
      <c r="B22" s="7" t="s">
        <v>32</v>
      </c>
      <c r="C22" s="6" t="s">
        <v>12</v>
      </c>
      <c r="D22" s="8">
        <v>1</v>
      </c>
      <c r="E22" s="8"/>
      <c r="F22" s="8"/>
      <c r="G22" s="39"/>
      <c r="H22" s="39"/>
    </row>
    <row r="23" spans="1:8" x14ac:dyDescent="0.25">
      <c r="A23" s="6">
        <v>16</v>
      </c>
      <c r="B23" s="7" t="s">
        <v>33</v>
      </c>
      <c r="C23" s="6" t="s">
        <v>12</v>
      </c>
      <c r="D23" s="8">
        <v>1</v>
      </c>
      <c r="E23" s="8"/>
      <c r="F23" s="8"/>
      <c r="G23" s="39"/>
      <c r="H23" s="39"/>
    </row>
    <row r="24" spans="1:8" x14ac:dyDescent="0.25">
      <c r="A24" s="6">
        <v>17</v>
      </c>
      <c r="B24" s="23" t="s">
        <v>66</v>
      </c>
      <c r="C24" s="6" t="s">
        <v>12</v>
      </c>
      <c r="D24" s="8">
        <v>1</v>
      </c>
      <c r="E24" s="8"/>
      <c r="F24" s="8"/>
      <c r="G24" s="39"/>
      <c r="H24" s="39"/>
    </row>
    <row r="25" spans="1:8" ht="15" customHeight="1" x14ac:dyDescent="0.25">
      <c r="A25" s="6">
        <v>18</v>
      </c>
      <c r="B25" s="23" t="s">
        <v>65</v>
      </c>
      <c r="C25" s="6" t="s">
        <v>12</v>
      </c>
      <c r="D25" s="8">
        <v>1</v>
      </c>
      <c r="E25" s="8"/>
      <c r="F25" s="8"/>
      <c r="G25" s="39"/>
      <c r="H25" s="39"/>
    </row>
    <row r="26" spans="1:8" ht="16.149999999999999" customHeight="1" x14ac:dyDescent="0.25">
      <c r="A26" s="6">
        <v>19</v>
      </c>
      <c r="B26" s="23" t="s">
        <v>64</v>
      </c>
      <c r="C26" s="6" t="s">
        <v>12</v>
      </c>
      <c r="D26" s="8">
        <v>1</v>
      </c>
      <c r="E26" s="8"/>
      <c r="F26" s="8"/>
      <c r="G26" s="39"/>
      <c r="H26" s="39"/>
    </row>
    <row r="27" spans="1:8" ht="30" x14ac:dyDescent="0.25">
      <c r="A27" s="6">
        <v>20</v>
      </c>
      <c r="B27" s="7" t="s">
        <v>67</v>
      </c>
      <c r="C27" s="6" t="s">
        <v>12</v>
      </c>
      <c r="D27" s="8">
        <v>3</v>
      </c>
      <c r="E27" s="8"/>
      <c r="F27" s="8"/>
      <c r="G27" s="39"/>
      <c r="H27" s="39"/>
    </row>
    <row r="28" spans="1:8" ht="45" x14ac:dyDescent="0.25">
      <c r="A28" s="6">
        <v>21</v>
      </c>
      <c r="B28" s="28" t="s">
        <v>54</v>
      </c>
      <c r="C28" s="6" t="s">
        <v>12</v>
      </c>
      <c r="D28" s="8">
        <v>3</v>
      </c>
      <c r="E28" s="8"/>
      <c r="F28" s="8"/>
      <c r="G28" s="39"/>
      <c r="H28" s="39"/>
    </row>
    <row r="29" spans="1:8" x14ac:dyDescent="0.25">
      <c r="A29" s="6">
        <v>22</v>
      </c>
      <c r="B29" s="7" t="s">
        <v>34</v>
      </c>
      <c r="C29" s="6" t="s">
        <v>12</v>
      </c>
      <c r="D29" s="8">
        <v>1</v>
      </c>
      <c r="E29" s="8"/>
      <c r="F29" s="8"/>
      <c r="G29" s="39"/>
      <c r="H29" s="39"/>
    </row>
    <row r="30" spans="1:8" x14ac:dyDescent="0.25">
      <c r="A30" s="6">
        <v>23</v>
      </c>
      <c r="B30" s="7" t="s">
        <v>78</v>
      </c>
      <c r="C30" s="6" t="s">
        <v>12</v>
      </c>
      <c r="D30" s="8">
        <v>1</v>
      </c>
      <c r="E30" s="8"/>
      <c r="F30" s="8"/>
      <c r="G30" s="39"/>
      <c r="H30" s="39"/>
    </row>
    <row r="31" spans="1:8" x14ac:dyDescent="0.25">
      <c r="A31" s="29">
        <v>24</v>
      </c>
      <c r="B31" s="52" t="s">
        <v>35</v>
      </c>
      <c r="C31" s="29" t="s">
        <v>5</v>
      </c>
      <c r="D31" s="10">
        <v>1</v>
      </c>
      <c r="E31" s="10"/>
      <c r="F31" s="10"/>
      <c r="G31" s="53"/>
      <c r="H31" s="53"/>
    </row>
    <row r="32" spans="1:8" ht="15.75" thickBot="1" x14ac:dyDescent="0.3">
      <c r="A32" s="11"/>
      <c r="B32" s="12"/>
      <c r="C32" s="11"/>
      <c r="D32" s="13"/>
      <c r="E32" s="31" t="s">
        <v>19</v>
      </c>
      <c r="F32" s="54"/>
      <c r="H32" s="55"/>
    </row>
  </sheetData>
  <mergeCells count="1">
    <mergeCell ref="A7:H7"/>
  </mergeCells>
  <pageMargins left="0.7" right="0.7" top="0.75" bottom="0.75" header="0.3" footer="0.3"/>
  <pageSetup paperSize="9" scale="81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3EAF3-B07B-43C3-B66E-9277C3516326}">
  <sheetPr>
    <pageSetUpPr fitToPage="1"/>
  </sheetPr>
  <dimension ref="A1:W29"/>
  <sheetViews>
    <sheetView tabSelected="1" zoomScale="115" zoomScaleNormal="115" workbookViewId="0">
      <selection activeCell="H13" sqref="H13"/>
    </sheetView>
  </sheetViews>
  <sheetFormatPr defaultRowHeight="15" x14ac:dyDescent="0.25"/>
  <cols>
    <col min="1" max="1" width="8.85546875" customWidth="1"/>
    <col min="2" max="2" width="59.28515625" customWidth="1"/>
    <col min="4" max="4" width="8.85546875" style="15"/>
    <col min="5" max="5" width="17.42578125" style="11" bestFit="1" customWidth="1"/>
    <col min="6" max="6" width="11.7109375" style="11" customWidth="1"/>
    <col min="8" max="8" width="14.140625" bestFit="1" customWidth="1"/>
  </cols>
  <sheetData>
    <row r="1" spans="1:23" x14ac:dyDescent="0.25">
      <c r="E1" s="19"/>
      <c r="F1" s="19"/>
    </row>
    <row r="2" spans="1:23" x14ac:dyDescent="0.25">
      <c r="E2" s="19"/>
      <c r="F2" s="19"/>
    </row>
    <row r="3" spans="1:23" x14ac:dyDescent="0.25">
      <c r="E3" s="19"/>
      <c r="F3" s="19"/>
    </row>
    <row r="4" spans="1:23" x14ac:dyDescent="0.25">
      <c r="E4" s="19"/>
      <c r="F4" s="19"/>
    </row>
    <row r="5" spans="1:23" x14ac:dyDescent="0.25">
      <c r="A5" s="19" t="s">
        <v>115</v>
      </c>
      <c r="B5" s="19" t="s">
        <v>116</v>
      </c>
      <c r="C5" s="19" t="s">
        <v>117</v>
      </c>
      <c r="D5" s="11" t="s">
        <v>118</v>
      </c>
      <c r="E5" s="19" t="s">
        <v>119</v>
      </c>
      <c r="F5" s="19" t="s">
        <v>122</v>
      </c>
      <c r="G5" s="19" t="s">
        <v>120</v>
      </c>
      <c r="H5" s="19" t="s">
        <v>124</v>
      </c>
    </row>
    <row r="6" spans="1:23" s="15" customFormat="1" x14ac:dyDescent="0.25">
      <c r="A6" s="1" t="s">
        <v>0</v>
      </c>
      <c r="B6" s="34" t="s">
        <v>1</v>
      </c>
      <c r="C6" s="33" t="s">
        <v>2</v>
      </c>
      <c r="D6" s="43" t="s">
        <v>3</v>
      </c>
      <c r="E6" s="26" t="s">
        <v>121</v>
      </c>
      <c r="F6" s="26" t="s">
        <v>113</v>
      </c>
      <c r="G6" s="26" t="s">
        <v>123</v>
      </c>
      <c r="H6" s="33" t="s">
        <v>114</v>
      </c>
    </row>
    <row r="7" spans="1:23" x14ac:dyDescent="0.25">
      <c r="A7" s="66" t="s">
        <v>43</v>
      </c>
      <c r="B7" s="66"/>
      <c r="C7" s="66"/>
      <c r="D7" s="66"/>
      <c r="E7" s="66"/>
      <c r="F7" s="66"/>
      <c r="G7" s="68"/>
      <c r="H7" s="68"/>
    </row>
    <row r="8" spans="1:23" x14ac:dyDescent="0.25">
      <c r="A8" s="6">
        <v>1</v>
      </c>
      <c r="B8" s="7" t="s">
        <v>21</v>
      </c>
      <c r="C8" s="6" t="s">
        <v>12</v>
      </c>
      <c r="D8" s="8">
        <v>4</v>
      </c>
      <c r="E8" s="8"/>
      <c r="F8" s="8"/>
      <c r="G8" s="39"/>
      <c r="H8" s="39"/>
    </row>
    <row r="9" spans="1:23" s="15" customFormat="1" ht="27" customHeight="1" x14ac:dyDescent="0.25">
      <c r="A9" s="6">
        <v>2</v>
      </c>
      <c r="B9" s="28" t="s">
        <v>92</v>
      </c>
      <c r="C9" s="6" t="s">
        <v>12</v>
      </c>
      <c r="D9" s="8">
        <v>7</v>
      </c>
      <c r="E9" s="8"/>
      <c r="F9" s="8"/>
      <c r="G9" s="39"/>
      <c r="H9" s="44"/>
    </row>
    <row r="10" spans="1:23" ht="30" x14ac:dyDescent="0.25">
      <c r="A10" s="6">
        <v>3</v>
      </c>
      <c r="B10" s="7" t="s">
        <v>93</v>
      </c>
      <c r="C10" s="6" t="s">
        <v>12</v>
      </c>
      <c r="D10" s="8">
        <v>3</v>
      </c>
      <c r="E10" s="8"/>
      <c r="F10" s="8"/>
      <c r="G10" s="39"/>
      <c r="H10" s="39"/>
    </row>
    <row r="11" spans="1:23" x14ac:dyDescent="0.25">
      <c r="A11" s="6">
        <v>4</v>
      </c>
      <c r="B11" s="7" t="s">
        <v>23</v>
      </c>
      <c r="C11" s="6" t="s">
        <v>12</v>
      </c>
      <c r="D11" s="8">
        <v>1</v>
      </c>
      <c r="E11" s="8"/>
      <c r="F11" s="8"/>
      <c r="G11" s="39"/>
      <c r="H11" s="39"/>
    </row>
    <row r="12" spans="1:23" ht="30" x14ac:dyDescent="0.25">
      <c r="A12" s="6">
        <v>5</v>
      </c>
      <c r="B12" s="23" t="s">
        <v>24</v>
      </c>
      <c r="C12" s="24" t="s">
        <v>10</v>
      </c>
      <c r="D12" s="25">
        <f>2.1*2.15</f>
        <v>4.5149999999999997</v>
      </c>
      <c r="E12" s="8"/>
      <c r="F12" s="8"/>
      <c r="G12" s="39"/>
      <c r="H12" s="39"/>
      <c r="P12" s="19"/>
      <c r="Q12" s="19"/>
      <c r="R12" s="19"/>
      <c r="S12" s="11"/>
      <c r="T12" s="19"/>
      <c r="U12" s="19"/>
      <c r="V12" s="19"/>
      <c r="W12" s="19"/>
    </row>
    <row r="13" spans="1:23" x14ac:dyDescent="0.25">
      <c r="A13" s="6">
        <v>6</v>
      </c>
      <c r="B13" s="7" t="s">
        <v>79</v>
      </c>
      <c r="C13" s="6" t="s">
        <v>12</v>
      </c>
      <c r="D13" s="8">
        <v>1</v>
      </c>
      <c r="E13" s="8"/>
      <c r="F13" s="8"/>
      <c r="G13" s="39"/>
      <c r="H13" s="39"/>
      <c r="P13" s="1"/>
      <c r="Q13" s="48"/>
      <c r="R13" s="1"/>
      <c r="S13" s="49"/>
      <c r="T13" s="50"/>
      <c r="U13" s="50"/>
      <c r="V13" s="50"/>
      <c r="W13" s="1"/>
    </row>
    <row r="14" spans="1:23" x14ac:dyDescent="0.25">
      <c r="A14" s="6">
        <v>7</v>
      </c>
      <c r="B14" s="28" t="s">
        <v>44</v>
      </c>
      <c r="C14" s="6" t="s">
        <v>12</v>
      </c>
      <c r="D14" s="8">
        <v>1</v>
      </c>
      <c r="E14" s="8"/>
      <c r="F14" s="8"/>
      <c r="G14" s="39"/>
      <c r="H14" s="39"/>
    </row>
    <row r="15" spans="1:23" ht="30" x14ac:dyDescent="0.25">
      <c r="A15" s="6">
        <v>8</v>
      </c>
      <c r="B15" s="28" t="s">
        <v>102</v>
      </c>
      <c r="C15" s="6" t="s">
        <v>12</v>
      </c>
      <c r="D15" s="8">
        <v>2</v>
      </c>
      <c r="E15" s="8"/>
      <c r="F15" s="8"/>
      <c r="G15" s="39"/>
      <c r="H15" s="39"/>
    </row>
    <row r="16" spans="1:23" ht="30" x14ac:dyDescent="0.25">
      <c r="A16" s="6">
        <v>9</v>
      </c>
      <c r="B16" s="7" t="s">
        <v>25</v>
      </c>
      <c r="C16" s="6" t="s">
        <v>12</v>
      </c>
      <c r="D16" s="8">
        <v>1</v>
      </c>
      <c r="E16" s="8"/>
      <c r="F16" s="8"/>
      <c r="G16" s="39"/>
      <c r="H16" s="39"/>
    </row>
    <row r="17" spans="1:8" ht="30" x14ac:dyDescent="0.25">
      <c r="A17" s="6">
        <v>10</v>
      </c>
      <c r="B17" s="7" t="s">
        <v>26</v>
      </c>
      <c r="C17" s="6" t="s">
        <v>12</v>
      </c>
      <c r="D17" s="8">
        <v>1</v>
      </c>
      <c r="E17" s="8"/>
      <c r="F17" s="8"/>
      <c r="G17" s="39"/>
      <c r="H17" s="39"/>
    </row>
    <row r="18" spans="1:8" x14ac:dyDescent="0.25">
      <c r="A18" s="6">
        <v>11</v>
      </c>
      <c r="B18" s="7" t="s">
        <v>27</v>
      </c>
      <c r="C18" s="6" t="s">
        <v>10</v>
      </c>
      <c r="D18" s="8">
        <f>D19+D20</f>
        <v>46.084789999999998</v>
      </c>
      <c r="E18" s="8"/>
      <c r="F18" s="8"/>
      <c r="G18" s="39"/>
      <c r="H18" s="39"/>
    </row>
    <row r="19" spans="1:8" x14ac:dyDescent="0.25">
      <c r="A19" s="6">
        <v>12</v>
      </c>
      <c r="B19" s="7" t="s">
        <v>63</v>
      </c>
      <c r="C19" s="6" t="s">
        <v>10</v>
      </c>
      <c r="D19" s="8">
        <f>13.62*3-2.31*1.71*2.1*1</f>
        <v>32.564790000000002</v>
      </c>
      <c r="E19" s="8"/>
      <c r="F19" s="8"/>
      <c r="G19" s="39"/>
      <c r="H19" s="39"/>
    </row>
    <row r="20" spans="1:8" x14ac:dyDescent="0.25">
      <c r="A20" s="6">
        <v>13</v>
      </c>
      <c r="B20" s="7" t="s">
        <v>80</v>
      </c>
      <c r="C20" s="6" t="s">
        <v>10</v>
      </c>
      <c r="D20" s="8">
        <v>13.52</v>
      </c>
      <c r="E20" s="8"/>
      <c r="F20" s="8"/>
      <c r="G20" s="39"/>
      <c r="H20" s="39"/>
    </row>
    <row r="21" spans="1:8" x14ac:dyDescent="0.25">
      <c r="A21" s="6">
        <v>14</v>
      </c>
      <c r="B21" s="7" t="s">
        <v>29</v>
      </c>
      <c r="C21" s="6" t="s">
        <v>12</v>
      </c>
      <c r="D21" s="8">
        <v>2</v>
      </c>
      <c r="E21" s="8"/>
      <c r="F21" s="8"/>
      <c r="G21" s="39"/>
      <c r="H21" s="39"/>
    </row>
    <row r="22" spans="1:8" x14ac:dyDescent="0.25">
      <c r="A22" s="6">
        <v>15</v>
      </c>
      <c r="B22" s="7" t="s">
        <v>30</v>
      </c>
      <c r="C22" s="6" t="s">
        <v>12</v>
      </c>
      <c r="D22" s="8">
        <v>2</v>
      </c>
      <c r="E22" s="8"/>
      <c r="F22" s="8"/>
      <c r="G22" s="39"/>
      <c r="H22" s="39"/>
    </row>
    <row r="23" spans="1:8" x14ac:dyDescent="0.25">
      <c r="A23" s="6">
        <v>16</v>
      </c>
      <c r="B23" s="7" t="s">
        <v>31</v>
      </c>
      <c r="C23" s="6" t="s">
        <v>12</v>
      </c>
      <c r="D23" s="8">
        <v>1</v>
      </c>
      <c r="E23" s="8"/>
      <c r="F23" s="8"/>
      <c r="G23" s="39"/>
      <c r="H23" s="39"/>
    </row>
    <row r="24" spans="1:8" x14ac:dyDescent="0.25">
      <c r="A24" s="6">
        <v>17</v>
      </c>
      <c r="B24" s="7" t="s">
        <v>32</v>
      </c>
      <c r="C24" s="6" t="s">
        <v>12</v>
      </c>
      <c r="D24" s="8">
        <v>1</v>
      </c>
      <c r="E24" s="8"/>
      <c r="F24" s="8"/>
      <c r="G24" s="39"/>
      <c r="H24" s="39"/>
    </row>
    <row r="25" spans="1:8" x14ac:dyDescent="0.25">
      <c r="A25" s="6">
        <v>18</v>
      </c>
      <c r="B25" s="7" t="s">
        <v>33</v>
      </c>
      <c r="C25" s="6" t="s">
        <v>12</v>
      </c>
      <c r="D25" s="8">
        <v>1</v>
      </c>
      <c r="E25" s="8"/>
      <c r="F25" s="8"/>
      <c r="G25" s="39"/>
      <c r="H25" s="39"/>
    </row>
    <row r="26" spans="1:8" x14ac:dyDescent="0.25">
      <c r="A26" s="6">
        <v>19</v>
      </c>
      <c r="B26" s="7" t="s">
        <v>34</v>
      </c>
      <c r="C26" s="6" t="s">
        <v>12</v>
      </c>
      <c r="D26" s="8">
        <v>1</v>
      </c>
      <c r="E26" s="8"/>
      <c r="F26" s="8"/>
      <c r="G26" s="39"/>
      <c r="H26" s="39"/>
    </row>
    <row r="27" spans="1:8" x14ac:dyDescent="0.25">
      <c r="A27" s="6">
        <v>20</v>
      </c>
      <c r="B27" s="7" t="s">
        <v>78</v>
      </c>
      <c r="C27" s="6" t="s">
        <v>12</v>
      </c>
      <c r="D27" s="8">
        <v>1</v>
      </c>
      <c r="E27" s="8"/>
      <c r="F27" s="8"/>
      <c r="G27" s="39"/>
      <c r="H27" s="39"/>
    </row>
    <row r="28" spans="1:8" ht="15.75" thickBot="1" x14ac:dyDescent="0.3">
      <c r="A28" s="6">
        <v>21</v>
      </c>
      <c r="B28" s="7" t="s">
        <v>35</v>
      </c>
      <c r="C28" s="6" t="s">
        <v>5</v>
      </c>
      <c r="D28" s="8">
        <v>1</v>
      </c>
      <c r="E28" s="8"/>
      <c r="F28" s="10"/>
      <c r="G28" s="39"/>
      <c r="H28" s="39"/>
    </row>
    <row r="29" spans="1:8" ht="15.75" thickBot="1" x14ac:dyDescent="0.3">
      <c r="A29" s="11"/>
      <c r="B29" s="12"/>
      <c r="C29" s="11"/>
      <c r="D29" s="13"/>
      <c r="E29" s="31" t="s">
        <v>19</v>
      </c>
      <c r="F29" s="32"/>
      <c r="H29" s="39"/>
    </row>
  </sheetData>
  <mergeCells count="1">
    <mergeCell ref="A7:H7"/>
  </mergeCells>
  <pageMargins left="0.7" right="0.7" top="0.75" bottom="0.75" header="0.3" footer="0.3"/>
  <pageSetup paperSize="9" scale="81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25691-90ED-45B3-86FD-186AE364F2F0}">
  <sheetPr>
    <pageSetUpPr fitToPage="1"/>
  </sheetPr>
  <dimension ref="A1:H32"/>
  <sheetViews>
    <sheetView zoomScale="70" zoomScaleNormal="70" workbookViewId="0">
      <selection activeCell="B9" sqref="B9"/>
    </sheetView>
  </sheetViews>
  <sheetFormatPr defaultRowHeight="15" x14ac:dyDescent="0.25"/>
  <cols>
    <col min="1" max="1" width="8.85546875" customWidth="1"/>
    <col min="2" max="2" width="59.28515625" customWidth="1"/>
    <col min="4" max="4" width="8.85546875" style="15"/>
    <col min="5" max="5" width="18.28515625" style="19" customWidth="1"/>
    <col min="6" max="7" width="14" style="19" customWidth="1"/>
    <col min="8" max="8" width="15" customWidth="1"/>
  </cols>
  <sheetData>
    <row r="1" spans="1:8" x14ac:dyDescent="0.25">
      <c r="G1"/>
    </row>
    <row r="2" spans="1:8" x14ac:dyDescent="0.25">
      <c r="G2"/>
    </row>
    <row r="3" spans="1:8" x14ac:dyDescent="0.25">
      <c r="G3"/>
    </row>
    <row r="4" spans="1:8" x14ac:dyDescent="0.25">
      <c r="G4"/>
    </row>
    <row r="5" spans="1:8" x14ac:dyDescent="0.25">
      <c r="A5" s="19" t="s">
        <v>115</v>
      </c>
      <c r="B5" s="19" t="s">
        <v>116</v>
      </c>
      <c r="C5" s="19" t="s">
        <v>117</v>
      </c>
      <c r="D5" s="11" t="s">
        <v>118</v>
      </c>
      <c r="E5" s="19" t="s">
        <v>119</v>
      </c>
      <c r="F5" s="19" t="s">
        <v>122</v>
      </c>
      <c r="G5" s="19" t="s">
        <v>120</v>
      </c>
      <c r="H5" s="19" t="s">
        <v>124</v>
      </c>
    </row>
    <row r="6" spans="1:8" s="15" customFormat="1" x14ac:dyDescent="0.25">
      <c r="A6" s="1" t="s">
        <v>0</v>
      </c>
      <c r="B6" s="34" t="s">
        <v>1</v>
      </c>
      <c r="C6" s="33" t="s">
        <v>2</v>
      </c>
      <c r="D6" s="43" t="s">
        <v>3</v>
      </c>
      <c r="E6" s="26" t="s">
        <v>121</v>
      </c>
      <c r="F6" s="26" t="s">
        <v>113</v>
      </c>
      <c r="G6" s="26" t="s">
        <v>123</v>
      </c>
      <c r="H6" s="33" t="s">
        <v>114</v>
      </c>
    </row>
    <row r="7" spans="1:8" x14ac:dyDescent="0.25">
      <c r="A7" s="60" t="s">
        <v>45</v>
      </c>
      <c r="B7" s="61"/>
      <c r="C7" s="62"/>
      <c r="D7" s="62"/>
      <c r="E7" s="62"/>
      <c r="F7" s="62"/>
      <c r="G7" s="62"/>
      <c r="H7" s="63"/>
    </row>
    <row r="8" spans="1:8" x14ac:dyDescent="0.25">
      <c r="A8" s="3">
        <v>1</v>
      </c>
      <c r="B8" s="35" t="s">
        <v>21</v>
      </c>
      <c r="C8" s="3" t="s">
        <v>12</v>
      </c>
      <c r="D8" s="5">
        <v>6</v>
      </c>
      <c r="E8" s="9"/>
      <c r="F8" s="9"/>
      <c r="G8" s="45"/>
      <c r="H8" s="39"/>
    </row>
    <row r="9" spans="1:8" ht="30" x14ac:dyDescent="0.25">
      <c r="A9" s="6">
        <v>2</v>
      </c>
      <c r="B9" s="28" t="s">
        <v>22</v>
      </c>
      <c r="C9" s="6" t="s">
        <v>12</v>
      </c>
      <c r="D9" s="8">
        <f>7+2+2</f>
        <v>11</v>
      </c>
      <c r="E9" s="9"/>
      <c r="F9" s="9"/>
      <c r="G9" s="45"/>
      <c r="H9" s="39"/>
    </row>
    <row r="10" spans="1:8" ht="30" x14ac:dyDescent="0.25">
      <c r="A10" s="3">
        <v>3</v>
      </c>
      <c r="B10" s="7" t="s">
        <v>93</v>
      </c>
      <c r="C10" s="6" t="s">
        <v>12</v>
      </c>
      <c r="D10" s="8">
        <v>3</v>
      </c>
      <c r="E10" s="9"/>
      <c r="F10" s="9"/>
      <c r="G10" s="45"/>
      <c r="H10" s="39"/>
    </row>
    <row r="11" spans="1:8" x14ac:dyDescent="0.25">
      <c r="A11" s="6">
        <v>4</v>
      </c>
      <c r="B11" s="28" t="s">
        <v>23</v>
      </c>
      <c r="C11" s="6" t="s">
        <v>12</v>
      </c>
      <c r="D11" s="8">
        <v>2</v>
      </c>
      <c r="E11" s="9"/>
      <c r="F11" s="9"/>
      <c r="G11" s="45"/>
      <c r="H11" s="39"/>
    </row>
    <row r="12" spans="1:8" ht="30" x14ac:dyDescent="0.25">
      <c r="A12" s="3">
        <v>5</v>
      </c>
      <c r="B12" s="36" t="s">
        <v>24</v>
      </c>
      <c r="C12" s="24" t="s">
        <v>10</v>
      </c>
      <c r="D12" s="25">
        <f>2.1*2.57+0.56</f>
        <v>5.9570000000000007</v>
      </c>
      <c r="E12" s="9"/>
      <c r="F12" s="9"/>
      <c r="G12" s="45"/>
      <c r="H12" s="39"/>
    </row>
    <row r="13" spans="1:8" x14ac:dyDescent="0.25">
      <c r="A13" s="6">
        <v>6</v>
      </c>
      <c r="B13" s="28" t="s">
        <v>79</v>
      </c>
      <c r="C13" s="6" t="s">
        <v>12</v>
      </c>
      <c r="D13" s="8">
        <v>1</v>
      </c>
      <c r="E13" s="9"/>
      <c r="F13" s="9"/>
      <c r="G13" s="45"/>
      <c r="H13" s="39"/>
    </row>
    <row r="14" spans="1:8" ht="30" x14ac:dyDescent="0.25">
      <c r="A14" s="3">
        <v>7</v>
      </c>
      <c r="B14" s="28" t="s">
        <v>25</v>
      </c>
      <c r="C14" s="6" t="s">
        <v>12</v>
      </c>
      <c r="D14" s="8">
        <v>1</v>
      </c>
      <c r="E14" s="9"/>
      <c r="F14" s="9"/>
      <c r="G14" s="45"/>
      <c r="H14" s="39"/>
    </row>
    <row r="15" spans="1:8" ht="30" x14ac:dyDescent="0.25">
      <c r="A15" s="6">
        <v>8</v>
      </c>
      <c r="B15" s="28" t="s">
        <v>26</v>
      </c>
      <c r="C15" s="6" t="s">
        <v>12</v>
      </c>
      <c r="D15" s="8">
        <v>1</v>
      </c>
      <c r="E15" s="9"/>
      <c r="F15" s="9"/>
      <c r="G15" s="45"/>
      <c r="H15" s="39"/>
    </row>
    <row r="16" spans="1:8" x14ac:dyDescent="0.25">
      <c r="A16" s="3">
        <v>9</v>
      </c>
      <c r="B16" s="28" t="s">
        <v>130</v>
      </c>
      <c r="C16" s="6" t="s">
        <v>5</v>
      </c>
      <c r="D16" s="8">
        <v>1</v>
      </c>
      <c r="E16" s="9"/>
      <c r="F16" s="9"/>
      <c r="G16" s="45"/>
      <c r="H16" s="39"/>
    </row>
    <row r="17" spans="1:8" x14ac:dyDescent="0.25">
      <c r="A17" s="6">
        <v>10</v>
      </c>
      <c r="B17" s="28" t="s">
        <v>27</v>
      </c>
      <c r="C17" s="6" t="s">
        <v>10</v>
      </c>
      <c r="D17" s="8">
        <f>D18+D19</f>
        <v>103.761</v>
      </c>
      <c r="E17" s="9"/>
      <c r="F17" s="9"/>
      <c r="G17" s="45"/>
      <c r="H17" s="39"/>
    </row>
    <row r="18" spans="1:8" x14ac:dyDescent="0.25">
      <c r="A18" s="3">
        <v>11</v>
      </c>
      <c r="B18" s="28" t="s">
        <v>63</v>
      </c>
      <c r="C18" s="6" t="s">
        <v>10</v>
      </c>
      <c r="D18" s="8">
        <f>29.08*3-2.45*2*1.71-2.1*1*2</f>
        <v>74.660999999999987</v>
      </c>
      <c r="E18" s="9"/>
      <c r="F18" s="9"/>
      <c r="G18" s="45"/>
      <c r="H18" s="39"/>
    </row>
    <row r="19" spans="1:8" x14ac:dyDescent="0.25">
      <c r="A19" s="6">
        <v>12</v>
      </c>
      <c r="B19" s="28" t="s">
        <v>80</v>
      </c>
      <c r="C19" s="6" t="s">
        <v>10</v>
      </c>
      <c r="D19" s="8">
        <v>29.1</v>
      </c>
      <c r="E19" s="9"/>
      <c r="F19" s="9"/>
      <c r="G19" s="45"/>
      <c r="H19" s="39"/>
    </row>
    <row r="20" spans="1:8" x14ac:dyDescent="0.25">
      <c r="A20" s="3">
        <v>13</v>
      </c>
      <c r="B20" s="28" t="s">
        <v>29</v>
      </c>
      <c r="C20" s="6" t="s">
        <v>12</v>
      </c>
      <c r="D20" s="8">
        <v>2</v>
      </c>
      <c r="E20" s="9"/>
      <c r="F20" s="9"/>
      <c r="G20" s="45"/>
      <c r="H20" s="39"/>
    </row>
    <row r="21" spans="1:8" x14ac:dyDescent="0.25">
      <c r="A21" s="6">
        <v>14</v>
      </c>
      <c r="B21" s="28" t="s">
        <v>29</v>
      </c>
      <c r="C21" s="6" t="s">
        <v>12</v>
      </c>
      <c r="D21" s="8">
        <v>2</v>
      </c>
      <c r="E21" s="9"/>
      <c r="F21" s="9"/>
      <c r="G21" s="45"/>
      <c r="H21" s="39"/>
    </row>
    <row r="22" spans="1:8" x14ac:dyDescent="0.25">
      <c r="A22" s="3">
        <v>15</v>
      </c>
      <c r="B22" s="28" t="s">
        <v>30</v>
      </c>
      <c r="C22" s="6" t="s">
        <v>12</v>
      </c>
      <c r="D22" s="8">
        <v>2</v>
      </c>
      <c r="E22" s="9"/>
      <c r="F22" s="9"/>
      <c r="G22" s="45"/>
      <c r="H22" s="39"/>
    </row>
    <row r="23" spans="1:8" x14ac:dyDescent="0.25">
      <c r="A23" s="6">
        <v>16</v>
      </c>
      <c r="B23" s="28" t="s">
        <v>31</v>
      </c>
      <c r="C23" s="6" t="s">
        <v>12</v>
      </c>
      <c r="D23" s="8">
        <v>2</v>
      </c>
      <c r="E23" s="9"/>
      <c r="F23" s="9"/>
      <c r="G23" s="45"/>
      <c r="H23" s="39"/>
    </row>
    <row r="24" spans="1:8" x14ac:dyDescent="0.25">
      <c r="A24" s="3">
        <v>17</v>
      </c>
      <c r="B24" s="28" t="s">
        <v>32</v>
      </c>
      <c r="C24" s="6" t="s">
        <v>12</v>
      </c>
      <c r="D24" s="8">
        <v>1</v>
      </c>
      <c r="E24" s="9"/>
      <c r="F24" s="9"/>
      <c r="G24" s="45"/>
      <c r="H24" s="39"/>
    </row>
    <row r="25" spans="1:8" x14ac:dyDescent="0.25">
      <c r="A25" s="6">
        <v>18</v>
      </c>
      <c r="B25" s="28" t="s">
        <v>33</v>
      </c>
      <c r="C25" s="6" t="s">
        <v>12</v>
      </c>
      <c r="D25" s="8">
        <v>1</v>
      </c>
      <c r="E25" s="9"/>
      <c r="F25" s="9"/>
      <c r="G25" s="45"/>
      <c r="H25" s="39"/>
    </row>
    <row r="26" spans="1:8" x14ac:dyDescent="0.25">
      <c r="A26" s="3">
        <v>19</v>
      </c>
      <c r="B26" s="36" t="s">
        <v>83</v>
      </c>
      <c r="C26" s="6" t="s">
        <v>12</v>
      </c>
      <c r="D26" s="8">
        <v>1</v>
      </c>
      <c r="E26" s="9"/>
      <c r="F26" s="9"/>
      <c r="G26" s="45"/>
      <c r="H26" s="39"/>
    </row>
    <row r="27" spans="1:8" x14ac:dyDescent="0.25">
      <c r="A27" s="6">
        <v>20</v>
      </c>
      <c r="B27" s="36" t="s">
        <v>64</v>
      </c>
      <c r="C27" s="6" t="s">
        <v>12</v>
      </c>
      <c r="D27" s="8">
        <v>1</v>
      </c>
      <c r="E27" s="9"/>
      <c r="F27" s="9"/>
      <c r="G27" s="45"/>
      <c r="H27" s="39"/>
    </row>
    <row r="28" spans="1:8" ht="30" x14ac:dyDescent="0.25">
      <c r="A28" s="3">
        <v>21</v>
      </c>
      <c r="B28" s="28" t="s">
        <v>129</v>
      </c>
      <c r="C28" s="6" t="s">
        <v>12</v>
      </c>
      <c r="D28" s="8">
        <v>1</v>
      </c>
      <c r="E28" s="9"/>
      <c r="F28" s="9"/>
      <c r="G28" s="45"/>
      <c r="H28" s="39"/>
    </row>
    <row r="29" spans="1:8" x14ac:dyDescent="0.25">
      <c r="A29" s="6">
        <v>22</v>
      </c>
      <c r="B29" s="28" t="s">
        <v>34</v>
      </c>
      <c r="C29" s="6" t="s">
        <v>12</v>
      </c>
      <c r="D29" s="8">
        <v>2</v>
      </c>
      <c r="E29" s="9"/>
      <c r="F29" s="9"/>
      <c r="G29" s="45"/>
      <c r="H29" s="39"/>
    </row>
    <row r="30" spans="1:8" x14ac:dyDescent="0.25">
      <c r="A30" s="3">
        <v>23</v>
      </c>
      <c r="B30" s="28" t="s">
        <v>78</v>
      </c>
      <c r="C30" s="6" t="s">
        <v>12</v>
      </c>
      <c r="D30" s="8">
        <v>1</v>
      </c>
      <c r="E30" s="9"/>
      <c r="F30" s="9"/>
      <c r="G30" s="45"/>
      <c r="H30" s="39"/>
    </row>
    <row r="31" spans="1:8" x14ac:dyDescent="0.25">
      <c r="A31" s="6">
        <v>24</v>
      </c>
      <c r="B31" s="28" t="s">
        <v>35</v>
      </c>
      <c r="C31" s="6" t="s">
        <v>5</v>
      </c>
      <c r="D31" s="8">
        <v>1</v>
      </c>
      <c r="E31" s="9"/>
      <c r="F31" s="9"/>
      <c r="G31" s="2"/>
      <c r="H31" s="39"/>
    </row>
    <row r="32" spans="1:8" x14ac:dyDescent="0.25">
      <c r="E32" s="14" t="s">
        <v>19</v>
      </c>
      <c r="F32" s="47"/>
      <c r="G32" s="46"/>
      <c r="H32" s="55"/>
    </row>
  </sheetData>
  <mergeCells count="1">
    <mergeCell ref="A7:H7"/>
  </mergeCells>
  <pageMargins left="0.7" right="0.7" top="0.75" bottom="0.75" header="0.3" footer="0.3"/>
  <pageSetup paperSize="9" scale="81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A8871-E10A-43AB-9B58-4664C98808D0}">
  <dimension ref="A1:F21"/>
  <sheetViews>
    <sheetView workbookViewId="0">
      <selection activeCell="J10" sqref="J10"/>
    </sheetView>
  </sheetViews>
  <sheetFormatPr defaultRowHeight="15" x14ac:dyDescent="0.25"/>
  <cols>
    <col min="1" max="1" width="8.85546875" customWidth="1"/>
    <col min="2" max="2" width="28.7109375" customWidth="1"/>
    <col min="3" max="3" width="12.7109375" style="19" customWidth="1"/>
    <col min="4" max="4" width="18.140625" customWidth="1"/>
  </cols>
  <sheetData>
    <row r="1" spans="1:6" x14ac:dyDescent="0.25">
      <c r="C1"/>
      <c r="D1" s="15"/>
      <c r="E1" s="19"/>
      <c r="F1" s="19"/>
    </row>
    <row r="2" spans="1:6" x14ac:dyDescent="0.25">
      <c r="C2"/>
      <c r="D2" s="15"/>
      <c r="E2" s="19"/>
      <c r="F2" s="19"/>
    </row>
    <row r="3" spans="1:6" x14ac:dyDescent="0.25">
      <c r="C3"/>
      <c r="D3" s="15"/>
      <c r="E3" s="19"/>
      <c r="F3" s="19"/>
    </row>
    <row r="4" spans="1:6" x14ac:dyDescent="0.25">
      <c r="C4"/>
      <c r="D4" s="15"/>
      <c r="E4" s="19"/>
      <c r="F4" s="19"/>
    </row>
    <row r="5" spans="1:6" s="15" customFormat="1" x14ac:dyDescent="0.25">
      <c r="A5" s="33" t="s">
        <v>0</v>
      </c>
      <c r="B5" s="34" t="s">
        <v>69</v>
      </c>
      <c r="C5" s="40" t="s">
        <v>110</v>
      </c>
      <c r="D5" s="51" t="s">
        <v>111</v>
      </c>
    </row>
    <row r="6" spans="1:6" x14ac:dyDescent="0.25">
      <c r="A6" s="6">
        <v>1</v>
      </c>
      <c r="B6" s="41" t="s">
        <v>4</v>
      </c>
      <c r="C6" s="37"/>
      <c r="D6" s="39"/>
    </row>
    <row r="7" spans="1:6" x14ac:dyDescent="0.25">
      <c r="A7" s="6">
        <v>2</v>
      </c>
      <c r="B7" s="41" t="s">
        <v>55</v>
      </c>
      <c r="C7" s="37"/>
      <c r="D7" s="39"/>
    </row>
    <row r="8" spans="1:6" x14ac:dyDescent="0.25">
      <c r="A8" s="6">
        <v>3</v>
      </c>
      <c r="B8" s="41" t="s">
        <v>70</v>
      </c>
      <c r="C8" s="37"/>
      <c r="D8" s="39"/>
    </row>
    <row r="9" spans="1:6" x14ac:dyDescent="0.25">
      <c r="A9" s="6">
        <v>4</v>
      </c>
      <c r="B9" s="41" t="s">
        <v>71</v>
      </c>
      <c r="C9" s="37"/>
      <c r="D9" s="39"/>
    </row>
    <row r="10" spans="1:6" x14ac:dyDescent="0.25">
      <c r="A10" s="6">
        <v>5</v>
      </c>
      <c r="B10" s="42" t="s">
        <v>72</v>
      </c>
      <c r="C10" s="37"/>
      <c r="D10" s="39"/>
    </row>
    <row r="11" spans="1:6" x14ac:dyDescent="0.25">
      <c r="A11" s="6">
        <v>6</v>
      </c>
      <c r="B11" s="42" t="s">
        <v>73</v>
      </c>
      <c r="C11" s="37"/>
      <c r="D11" s="39"/>
    </row>
    <row r="12" spans="1:6" x14ac:dyDescent="0.25">
      <c r="A12" s="6">
        <v>7</v>
      </c>
      <c r="B12" s="42" t="s">
        <v>74</v>
      </c>
      <c r="C12" s="37"/>
      <c r="D12" s="39"/>
    </row>
    <row r="13" spans="1:6" x14ac:dyDescent="0.25">
      <c r="A13" s="6">
        <v>8</v>
      </c>
      <c r="B13" s="42" t="s">
        <v>75</v>
      </c>
      <c r="C13" s="37"/>
      <c r="D13" s="39"/>
    </row>
    <row r="14" spans="1:6" x14ac:dyDescent="0.25">
      <c r="A14" s="6">
        <v>9</v>
      </c>
      <c r="B14" s="42" t="s">
        <v>76</v>
      </c>
      <c r="C14" s="37"/>
      <c r="D14" s="39"/>
    </row>
    <row r="15" spans="1:6" x14ac:dyDescent="0.25">
      <c r="A15" s="6">
        <v>10</v>
      </c>
      <c r="B15" s="42" t="s">
        <v>77</v>
      </c>
      <c r="C15" s="37"/>
      <c r="D15" s="39"/>
    </row>
    <row r="16" spans="1:6" x14ac:dyDescent="0.25">
      <c r="A16" s="6">
        <v>11</v>
      </c>
      <c r="B16" s="42" t="s">
        <v>98</v>
      </c>
      <c r="C16" s="37"/>
      <c r="D16" s="39"/>
    </row>
    <row r="17" spans="1:4" x14ac:dyDescent="0.25">
      <c r="A17" s="6">
        <v>12</v>
      </c>
      <c r="B17" s="42" t="s">
        <v>99</v>
      </c>
      <c r="C17" s="37"/>
      <c r="D17" s="39"/>
    </row>
    <row r="18" spans="1:4" x14ac:dyDescent="0.25">
      <c r="A18" s="69" t="s">
        <v>112</v>
      </c>
      <c r="B18" s="70"/>
      <c r="C18" s="38"/>
      <c r="D18" s="39"/>
    </row>
    <row r="21" spans="1:4" x14ac:dyDescent="0.25">
      <c r="C21" s="20"/>
    </row>
  </sheetData>
  <mergeCells count="1">
    <mergeCell ref="A18:B1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59C8D-99A9-4782-8896-0E801613B0E8}">
  <sheetPr>
    <pageSetUpPr fitToPage="1"/>
  </sheetPr>
  <dimension ref="A1:X40"/>
  <sheetViews>
    <sheetView zoomScale="70" zoomScaleNormal="70" workbookViewId="0">
      <selection activeCell="H33" sqref="H33"/>
    </sheetView>
  </sheetViews>
  <sheetFormatPr defaultRowHeight="15" x14ac:dyDescent="0.25"/>
  <cols>
    <col min="1" max="1" width="8.85546875" style="15" customWidth="1"/>
    <col min="2" max="2" width="59.28515625" customWidth="1"/>
    <col min="4" max="4" width="8.85546875" style="15"/>
    <col min="5" max="5" width="17.42578125" style="19" bestFit="1" customWidth="1"/>
    <col min="6" max="6" width="13.42578125" style="19" bestFit="1" customWidth="1"/>
    <col min="8" max="8" width="44.7109375" customWidth="1"/>
    <col min="9" max="9" width="12.85546875" customWidth="1"/>
  </cols>
  <sheetData>
    <row r="1" spans="1:24" x14ac:dyDescent="0.25">
      <c r="A1"/>
    </row>
    <row r="2" spans="1:24" x14ac:dyDescent="0.25">
      <c r="A2"/>
    </row>
    <row r="3" spans="1:24" x14ac:dyDescent="0.25">
      <c r="A3"/>
    </row>
    <row r="4" spans="1:24" x14ac:dyDescent="0.25">
      <c r="A4"/>
    </row>
    <row r="5" spans="1:24" x14ac:dyDescent="0.25">
      <c r="A5" s="2" t="s">
        <v>115</v>
      </c>
      <c r="B5" s="2" t="s">
        <v>116</v>
      </c>
      <c r="C5" s="2" t="s">
        <v>117</v>
      </c>
      <c r="D5" s="6" t="s">
        <v>118</v>
      </c>
      <c r="E5" s="6" t="s">
        <v>119</v>
      </c>
      <c r="F5" s="6" t="s">
        <v>122</v>
      </c>
      <c r="G5" s="2" t="s">
        <v>120</v>
      </c>
      <c r="H5" s="2" t="s">
        <v>124</v>
      </c>
      <c r="I5" s="6" t="s">
        <v>125</v>
      </c>
    </row>
    <row r="6" spans="1:24" s="15" customFormat="1" x14ac:dyDescent="0.25">
      <c r="A6" s="33" t="s">
        <v>0</v>
      </c>
      <c r="B6" s="34" t="s">
        <v>1</v>
      </c>
      <c r="C6" s="33" t="s">
        <v>2</v>
      </c>
      <c r="D6" s="43" t="s">
        <v>3</v>
      </c>
      <c r="E6" s="43" t="s">
        <v>121</v>
      </c>
      <c r="F6" s="43" t="s">
        <v>113</v>
      </c>
      <c r="G6" s="6" t="s">
        <v>123</v>
      </c>
      <c r="H6" s="6" t="s">
        <v>114</v>
      </c>
      <c r="I6" s="33" t="s">
        <v>56</v>
      </c>
    </row>
    <row r="7" spans="1:24" x14ac:dyDescent="0.25">
      <c r="A7" s="60" t="s">
        <v>4</v>
      </c>
      <c r="B7" s="61"/>
      <c r="C7" s="61"/>
      <c r="D7" s="61"/>
      <c r="E7" s="61"/>
      <c r="F7" s="61"/>
      <c r="G7" s="62"/>
      <c r="H7" s="62"/>
      <c r="I7" s="63"/>
    </row>
    <row r="8" spans="1:24" x14ac:dyDescent="0.25">
      <c r="A8" s="3">
        <v>1</v>
      </c>
      <c r="B8" s="4" t="s">
        <v>131</v>
      </c>
      <c r="C8" s="3" t="s">
        <v>5</v>
      </c>
      <c r="D8" s="5">
        <v>1</v>
      </c>
      <c r="E8" s="8"/>
      <c r="F8" s="8"/>
      <c r="G8" s="39"/>
      <c r="H8" s="39"/>
      <c r="I8" s="39"/>
    </row>
    <row r="9" spans="1:24" x14ac:dyDescent="0.25">
      <c r="A9" s="6">
        <v>2</v>
      </c>
      <c r="B9" s="7" t="s">
        <v>6</v>
      </c>
      <c r="C9" s="6" t="s">
        <v>5</v>
      </c>
      <c r="D9" s="8">
        <v>1</v>
      </c>
      <c r="E9" s="8"/>
      <c r="F9" s="8"/>
      <c r="G9" s="39"/>
      <c r="H9" s="39"/>
      <c r="I9" s="39"/>
    </row>
    <row r="10" spans="1:24" x14ac:dyDescent="0.25">
      <c r="A10" s="6">
        <v>3</v>
      </c>
      <c r="B10" s="7" t="s">
        <v>7</v>
      </c>
      <c r="C10" s="6" t="s">
        <v>5</v>
      </c>
      <c r="D10" s="8">
        <v>1</v>
      </c>
      <c r="E10" s="8"/>
      <c r="F10" s="8"/>
      <c r="G10" s="39"/>
      <c r="H10" s="39"/>
      <c r="I10" s="39"/>
    </row>
    <row r="11" spans="1:24" x14ac:dyDescent="0.25">
      <c r="A11" s="3">
        <v>4</v>
      </c>
      <c r="B11" s="7" t="s">
        <v>8</v>
      </c>
      <c r="C11" s="6" t="s">
        <v>5</v>
      </c>
      <c r="D11" s="8">
        <v>1</v>
      </c>
      <c r="E11" s="8"/>
      <c r="F11" s="8"/>
      <c r="G11" s="39"/>
      <c r="H11" s="39"/>
      <c r="I11" s="39"/>
    </row>
    <row r="12" spans="1:24" x14ac:dyDescent="0.25">
      <c r="A12" s="6">
        <v>5</v>
      </c>
      <c r="B12" s="7" t="s">
        <v>127</v>
      </c>
      <c r="C12" s="6" t="s">
        <v>10</v>
      </c>
      <c r="D12" s="8">
        <f>2*1</f>
        <v>2</v>
      </c>
      <c r="E12" s="8"/>
      <c r="F12" s="8"/>
      <c r="G12" s="39"/>
      <c r="H12" s="39"/>
      <c r="I12" s="39"/>
    </row>
    <row r="13" spans="1:24" x14ac:dyDescent="0.25">
      <c r="A13" s="6">
        <v>6</v>
      </c>
      <c r="B13" s="7" t="s">
        <v>9</v>
      </c>
      <c r="C13" s="6" t="s">
        <v>10</v>
      </c>
      <c r="D13" s="8">
        <f>12.52*2</f>
        <v>25.04</v>
      </c>
      <c r="E13" s="8"/>
      <c r="F13" s="8"/>
      <c r="G13" s="39"/>
      <c r="H13" s="39"/>
      <c r="I13" s="39"/>
    </row>
    <row r="14" spans="1:24" x14ac:dyDescent="0.25">
      <c r="A14" s="3">
        <v>7</v>
      </c>
      <c r="B14" s="7" t="s">
        <v>11</v>
      </c>
      <c r="C14" s="6" t="s">
        <v>10</v>
      </c>
      <c r="D14" s="8">
        <f>1.94*3+1.37*2.2</f>
        <v>8.8340000000000014</v>
      </c>
      <c r="E14" s="8"/>
      <c r="F14" s="8"/>
      <c r="G14" s="39"/>
      <c r="H14" s="39"/>
      <c r="I14" s="39"/>
      <c r="Q14" s="19"/>
      <c r="R14" s="19"/>
      <c r="S14" s="19"/>
      <c r="T14" s="11"/>
      <c r="U14" s="11"/>
      <c r="V14" s="11"/>
      <c r="W14" s="19"/>
      <c r="X14" s="19"/>
    </row>
    <row r="15" spans="1:24" ht="30" x14ac:dyDescent="0.25">
      <c r="A15" s="6">
        <v>8</v>
      </c>
      <c r="B15" s="18" t="s">
        <v>86</v>
      </c>
      <c r="C15" s="6" t="s">
        <v>5</v>
      </c>
      <c r="D15" s="8">
        <v>1</v>
      </c>
      <c r="E15" s="8"/>
      <c r="F15" s="8"/>
      <c r="G15" s="39"/>
      <c r="H15" s="39"/>
      <c r="I15" s="39"/>
      <c r="Q15" s="1"/>
      <c r="R15" s="48"/>
      <c r="S15" s="1"/>
      <c r="T15" s="49"/>
      <c r="U15" s="49"/>
      <c r="V15" s="49"/>
      <c r="W15" s="11"/>
      <c r="X15" s="11"/>
    </row>
    <row r="16" spans="1:24" ht="45" x14ac:dyDescent="0.25">
      <c r="A16" s="3">
        <v>9</v>
      </c>
      <c r="B16" s="7" t="s">
        <v>87</v>
      </c>
      <c r="C16" s="6" t="s">
        <v>12</v>
      </c>
      <c r="D16" s="8">
        <v>1</v>
      </c>
      <c r="E16" s="8"/>
      <c r="F16" s="8"/>
      <c r="G16" s="39"/>
      <c r="H16" s="39"/>
      <c r="I16" s="39"/>
    </row>
    <row r="17" spans="1:13" ht="45" x14ac:dyDescent="0.25">
      <c r="A17" s="6">
        <v>10</v>
      </c>
      <c r="B17" s="7" t="s">
        <v>89</v>
      </c>
      <c r="C17" s="6" t="s">
        <v>5</v>
      </c>
      <c r="D17" s="8">
        <v>1</v>
      </c>
      <c r="E17" s="8"/>
      <c r="F17" s="8"/>
      <c r="G17" s="39"/>
      <c r="H17" s="39"/>
      <c r="I17" s="39"/>
    </row>
    <row r="18" spans="1:13" ht="30" x14ac:dyDescent="0.25">
      <c r="A18" s="6">
        <v>11</v>
      </c>
      <c r="B18" s="7" t="s">
        <v>101</v>
      </c>
      <c r="C18" s="6" t="s">
        <v>5</v>
      </c>
      <c r="D18" s="8">
        <v>1</v>
      </c>
      <c r="E18" s="8"/>
      <c r="F18" s="8"/>
      <c r="G18" s="39"/>
      <c r="H18" s="39"/>
      <c r="I18" s="39"/>
      <c r="M18" s="39"/>
    </row>
    <row r="19" spans="1:13" ht="30" x14ac:dyDescent="0.25">
      <c r="A19" s="3">
        <v>12</v>
      </c>
      <c r="B19" s="7" t="s">
        <v>88</v>
      </c>
      <c r="C19" s="6" t="s">
        <v>10</v>
      </c>
      <c r="D19" s="8">
        <f>1.37*3</f>
        <v>4.1100000000000003</v>
      </c>
      <c r="E19" s="8"/>
      <c r="F19" s="8"/>
      <c r="G19" s="39"/>
      <c r="H19" s="39"/>
      <c r="I19" s="39"/>
    </row>
    <row r="20" spans="1:13" x14ac:dyDescent="0.25">
      <c r="A20" s="6">
        <v>13</v>
      </c>
      <c r="B20" s="7" t="s">
        <v>13</v>
      </c>
      <c r="C20" s="6" t="s">
        <v>12</v>
      </c>
      <c r="D20" s="8">
        <v>1</v>
      </c>
      <c r="E20" s="8"/>
      <c r="F20" s="8"/>
      <c r="G20" s="39"/>
      <c r="H20" s="39"/>
      <c r="I20" s="39"/>
    </row>
    <row r="21" spans="1:13" x14ac:dyDescent="0.25">
      <c r="A21" s="6">
        <v>14</v>
      </c>
      <c r="B21" s="7" t="s">
        <v>14</v>
      </c>
      <c r="C21" s="6" t="s">
        <v>10</v>
      </c>
      <c r="D21" s="8">
        <v>6</v>
      </c>
      <c r="E21" s="8"/>
      <c r="F21" s="8"/>
      <c r="G21" s="39"/>
      <c r="H21" s="39"/>
      <c r="I21" s="39"/>
    </row>
    <row r="22" spans="1:13" x14ac:dyDescent="0.25">
      <c r="A22" s="3">
        <v>15</v>
      </c>
      <c r="B22" s="7" t="s">
        <v>132</v>
      </c>
      <c r="C22" s="6" t="s">
        <v>12</v>
      </c>
      <c r="D22" s="8">
        <v>2</v>
      </c>
      <c r="E22" s="8"/>
      <c r="F22" s="8"/>
      <c r="G22" s="39"/>
      <c r="H22" s="39"/>
      <c r="I22" s="39"/>
    </row>
    <row r="23" spans="1:13" x14ac:dyDescent="0.25">
      <c r="A23" s="6">
        <v>16</v>
      </c>
      <c r="B23" s="7" t="s">
        <v>15</v>
      </c>
      <c r="C23" s="6" t="s">
        <v>10</v>
      </c>
      <c r="D23" s="8">
        <f>10.4*2.1-2.1*1</f>
        <v>19.740000000000002</v>
      </c>
      <c r="E23" s="8"/>
      <c r="F23" s="8"/>
      <c r="G23" s="39"/>
      <c r="H23" s="39"/>
      <c r="I23" s="39"/>
    </row>
    <row r="24" spans="1:13" x14ac:dyDescent="0.25">
      <c r="A24" s="3">
        <v>17</v>
      </c>
      <c r="B24" s="7" t="s">
        <v>82</v>
      </c>
      <c r="C24" s="6" t="s">
        <v>12</v>
      </c>
      <c r="D24" s="8">
        <v>1</v>
      </c>
      <c r="E24" s="8"/>
      <c r="F24" s="8"/>
      <c r="G24" s="39"/>
      <c r="H24" s="39"/>
      <c r="I24" s="39"/>
    </row>
    <row r="25" spans="1:13" x14ac:dyDescent="0.25">
      <c r="A25" s="6">
        <v>18</v>
      </c>
      <c r="B25" s="7" t="s">
        <v>109</v>
      </c>
      <c r="C25" s="6" t="s">
        <v>10</v>
      </c>
      <c r="D25" s="8">
        <f>D26</f>
        <v>5.2</v>
      </c>
      <c r="E25" s="8"/>
      <c r="F25" s="8"/>
      <c r="G25" s="39"/>
      <c r="H25" s="39"/>
      <c r="I25" s="39"/>
    </row>
    <row r="26" spans="1:13" s="15" customFormat="1" x14ac:dyDescent="0.25">
      <c r="A26" s="6">
        <v>19</v>
      </c>
      <c r="B26" s="7" t="s">
        <v>46</v>
      </c>
      <c r="C26" s="6" t="s">
        <v>10</v>
      </c>
      <c r="D26" s="8">
        <f>10.4*0.5</f>
        <v>5.2</v>
      </c>
      <c r="E26" s="8"/>
      <c r="F26" s="8"/>
      <c r="G26" s="44"/>
      <c r="H26" s="44"/>
      <c r="I26" s="44"/>
    </row>
    <row r="27" spans="1:13" s="15" customFormat="1" ht="30" x14ac:dyDescent="0.25">
      <c r="A27" s="3">
        <v>20</v>
      </c>
      <c r="B27" s="28" t="s">
        <v>58</v>
      </c>
      <c r="C27" s="6" t="s">
        <v>12</v>
      </c>
      <c r="D27" s="8">
        <v>1</v>
      </c>
      <c r="E27" s="8"/>
      <c r="F27" s="8"/>
      <c r="G27" s="44"/>
      <c r="H27" s="44"/>
      <c r="I27" s="44"/>
    </row>
    <row r="28" spans="1:13" s="15" customFormat="1" ht="27.6" customHeight="1" x14ac:dyDescent="0.25">
      <c r="A28" s="6">
        <v>21</v>
      </c>
      <c r="B28" s="28" t="s">
        <v>16</v>
      </c>
      <c r="C28" s="6" t="s">
        <v>12</v>
      </c>
      <c r="D28" s="8">
        <v>1</v>
      </c>
      <c r="E28" s="8"/>
      <c r="F28" s="8"/>
      <c r="G28" s="44"/>
      <c r="H28" s="44"/>
      <c r="I28" s="44"/>
    </row>
    <row r="29" spans="1:13" s="15" customFormat="1" ht="21.6" customHeight="1" x14ac:dyDescent="0.25">
      <c r="A29" s="6">
        <v>22</v>
      </c>
      <c r="B29" s="28" t="s">
        <v>57</v>
      </c>
      <c r="C29" s="6" t="s">
        <v>12</v>
      </c>
      <c r="D29" s="8">
        <v>1</v>
      </c>
      <c r="E29" s="8"/>
      <c r="F29" s="8"/>
      <c r="G29" s="44"/>
      <c r="H29" s="44"/>
      <c r="I29" s="44"/>
    </row>
    <row r="30" spans="1:13" s="15" customFormat="1" x14ac:dyDescent="0.25">
      <c r="A30" s="3">
        <v>23</v>
      </c>
      <c r="B30" s="28" t="s">
        <v>90</v>
      </c>
      <c r="C30" s="6" t="s">
        <v>12</v>
      </c>
      <c r="D30" s="8">
        <v>1</v>
      </c>
      <c r="E30" s="8"/>
      <c r="F30" s="8"/>
      <c r="G30" s="44"/>
      <c r="H30" s="44"/>
      <c r="I30" s="44"/>
    </row>
    <row r="31" spans="1:13" ht="30" x14ac:dyDescent="0.25">
      <c r="A31" s="6">
        <v>24</v>
      </c>
      <c r="B31" s="28" t="s">
        <v>17</v>
      </c>
      <c r="C31" s="6" t="s">
        <v>12</v>
      </c>
      <c r="D31" s="8">
        <v>1</v>
      </c>
      <c r="E31" s="8"/>
      <c r="F31" s="8"/>
      <c r="G31" s="39"/>
      <c r="H31" s="39"/>
      <c r="I31" s="39"/>
    </row>
    <row r="32" spans="1:13" x14ac:dyDescent="0.25">
      <c r="A32" s="3">
        <v>25</v>
      </c>
      <c r="B32" s="7" t="s">
        <v>91</v>
      </c>
      <c r="C32" s="6" t="s">
        <v>12</v>
      </c>
      <c r="D32" s="8">
        <v>1</v>
      </c>
      <c r="E32" s="8"/>
      <c r="F32" s="8"/>
      <c r="G32" s="39"/>
      <c r="H32" s="39"/>
      <c r="I32" s="39"/>
    </row>
    <row r="33" spans="1:9" x14ac:dyDescent="0.25">
      <c r="A33" s="6">
        <v>26</v>
      </c>
      <c r="B33" s="7" t="s">
        <v>47</v>
      </c>
      <c r="C33" s="6" t="s">
        <v>12</v>
      </c>
      <c r="D33" s="8">
        <v>1</v>
      </c>
      <c r="E33" s="8"/>
      <c r="F33" s="8"/>
      <c r="G33" s="39"/>
      <c r="H33" s="39"/>
      <c r="I33" s="39"/>
    </row>
    <row r="34" spans="1:9" x14ac:dyDescent="0.25">
      <c r="A34" s="6">
        <v>27</v>
      </c>
      <c r="B34" s="7" t="s">
        <v>48</v>
      </c>
      <c r="C34" s="6" t="s">
        <v>12</v>
      </c>
      <c r="D34" s="8">
        <v>2</v>
      </c>
      <c r="E34" s="8"/>
      <c r="F34" s="8"/>
      <c r="G34" s="39"/>
      <c r="H34" s="39"/>
      <c r="I34" s="39"/>
    </row>
    <row r="35" spans="1:9" ht="30" x14ac:dyDescent="0.25">
      <c r="A35" s="3">
        <v>28</v>
      </c>
      <c r="B35" s="7" t="s">
        <v>107</v>
      </c>
      <c r="C35" s="6" t="s">
        <v>12</v>
      </c>
      <c r="D35" s="8">
        <v>1</v>
      </c>
      <c r="E35" s="8"/>
      <c r="F35" s="8"/>
      <c r="G35" s="39"/>
      <c r="H35" s="39"/>
      <c r="I35" s="39"/>
    </row>
    <row r="36" spans="1:9" s="15" customFormat="1" ht="33" customHeight="1" x14ac:dyDescent="0.25">
      <c r="A36" s="6">
        <v>29</v>
      </c>
      <c r="B36" s="7" t="s">
        <v>18</v>
      </c>
      <c r="C36" s="6" t="s">
        <v>5</v>
      </c>
      <c r="D36" s="8">
        <v>1</v>
      </c>
      <c r="E36" s="8"/>
      <c r="F36" s="10"/>
      <c r="G36" s="44"/>
      <c r="H36" s="44"/>
      <c r="I36" s="44"/>
    </row>
    <row r="37" spans="1:9" ht="30" x14ac:dyDescent="0.25">
      <c r="A37" s="6">
        <v>30</v>
      </c>
      <c r="B37" s="30" t="s">
        <v>59</v>
      </c>
      <c r="C37" s="29" t="s">
        <v>12</v>
      </c>
      <c r="D37" s="10">
        <v>1</v>
      </c>
      <c r="E37" s="8"/>
      <c r="F37" s="10"/>
      <c r="G37" s="39"/>
      <c r="H37" s="39"/>
      <c r="I37" s="39"/>
    </row>
    <row r="38" spans="1:9" x14ac:dyDescent="0.25">
      <c r="A38" s="3">
        <v>31</v>
      </c>
      <c r="B38" s="7" t="s">
        <v>49</v>
      </c>
      <c r="C38" s="6" t="s">
        <v>12</v>
      </c>
      <c r="D38" s="8">
        <v>1</v>
      </c>
      <c r="E38" s="8"/>
      <c r="F38" s="8"/>
      <c r="G38" s="39"/>
      <c r="H38" s="39"/>
      <c r="I38" s="39"/>
    </row>
    <row r="39" spans="1:9" ht="15.75" thickBot="1" x14ac:dyDescent="0.3">
      <c r="A39" s="6">
        <v>32</v>
      </c>
      <c r="B39" s="7" t="s">
        <v>35</v>
      </c>
      <c r="C39" s="6" t="s">
        <v>5</v>
      </c>
      <c r="D39" s="8">
        <v>1</v>
      </c>
    </row>
    <row r="40" spans="1:9" ht="15.75" thickBot="1" x14ac:dyDescent="0.3">
      <c r="E40" s="21" t="s">
        <v>19</v>
      </c>
      <c r="F40" s="22"/>
      <c r="H40" s="39"/>
    </row>
  </sheetData>
  <mergeCells count="1">
    <mergeCell ref="A7:I7"/>
  </mergeCells>
  <pageMargins left="0.7" right="0.7" top="0.75" bottom="0.75" header="0.3" footer="0.3"/>
  <pageSetup paperSize="9" scale="5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CC36F-3183-44B3-8626-A3CCC3ACCF9A}">
  <sheetPr>
    <pageSetUpPr fitToPage="1"/>
  </sheetPr>
  <dimension ref="A1:H35"/>
  <sheetViews>
    <sheetView zoomScale="70" zoomScaleNormal="70" workbookViewId="0">
      <selection sqref="A1:XFD4"/>
    </sheetView>
  </sheetViews>
  <sheetFormatPr defaultRowHeight="15" x14ac:dyDescent="0.25"/>
  <cols>
    <col min="1" max="1" width="8.42578125" customWidth="1"/>
    <col min="2" max="2" width="59.28515625" customWidth="1"/>
    <col min="4" max="4" width="8.85546875" style="15"/>
    <col min="5" max="5" width="17.42578125" style="11" bestFit="1" customWidth="1"/>
    <col min="6" max="6" width="11.7109375" style="11" customWidth="1"/>
    <col min="8" max="8" width="13.85546875" bestFit="1" customWidth="1"/>
  </cols>
  <sheetData>
    <row r="1" spans="1:8" x14ac:dyDescent="0.25">
      <c r="E1" s="19"/>
      <c r="F1" s="19"/>
    </row>
    <row r="2" spans="1:8" x14ac:dyDescent="0.25">
      <c r="E2" s="19"/>
      <c r="F2" s="19"/>
    </row>
    <row r="3" spans="1:8" x14ac:dyDescent="0.25">
      <c r="E3" s="19"/>
      <c r="F3" s="19"/>
    </row>
    <row r="4" spans="1:8" x14ac:dyDescent="0.25">
      <c r="E4" s="19"/>
      <c r="F4" s="19"/>
    </row>
    <row r="5" spans="1:8" x14ac:dyDescent="0.25">
      <c r="A5" s="2" t="s">
        <v>115</v>
      </c>
      <c r="B5" s="2" t="s">
        <v>116</v>
      </c>
      <c r="C5" s="2" t="s">
        <v>117</v>
      </c>
      <c r="D5" s="6" t="s">
        <v>118</v>
      </c>
      <c r="E5" s="6" t="s">
        <v>119</v>
      </c>
      <c r="F5" s="6" t="s">
        <v>122</v>
      </c>
      <c r="G5" s="2" t="s">
        <v>120</v>
      </c>
      <c r="H5" s="2" t="s">
        <v>124</v>
      </c>
    </row>
    <row r="6" spans="1:8" s="15" customFormat="1" x14ac:dyDescent="0.25">
      <c r="A6" s="33" t="s">
        <v>0</v>
      </c>
      <c r="B6" s="34" t="s">
        <v>1</v>
      </c>
      <c r="C6" s="33" t="s">
        <v>2</v>
      </c>
      <c r="D6" s="43" t="s">
        <v>3</v>
      </c>
      <c r="E6" s="43" t="s">
        <v>121</v>
      </c>
      <c r="F6" s="43" t="s">
        <v>113</v>
      </c>
      <c r="G6" s="6" t="s">
        <v>123</v>
      </c>
      <c r="H6" s="6" t="s">
        <v>114</v>
      </c>
    </row>
    <row r="7" spans="1:8" x14ac:dyDescent="0.25">
      <c r="A7" s="60" t="s">
        <v>20</v>
      </c>
      <c r="B7" s="64"/>
      <c r="C7" s="64"/>
      <c r="D7" s="64"/>
      <c r="E7" s="64"/>
      <c r="F7" s="64"/>
      <c r="G7" s="64"/>
      <c r="H7" s="65"/>
    </row>
    <row r="8" spans="1:8" x14ac:dyDescent="0.25">
      <c r="A8" s="3">
        <v>1</v>
      </c>
      <c r="B8" s="4" t="s">
        <v>21</v>
      </c>
      <c r="C8" s="3" t="s">
        <v>12</v>
      </c>
      <c r="D8" s="5">
        <v>5</v>
      </c>
      <c r="E8" s="5"/>
      <c r="F8" s="5"/>
      <c r="G8" s="39"/>
      <c r="H8" s="39"/>
    </row>
    <row r="9" spans="1:8" s="15" customFormat="1" ht="27" customHeight="1" x14ac:dyDescent="0.25">
      <c r="A9" s="6">
        <v>2</v>
      </c>
      <c r="B9" s="28" t="s">
        <v>92</v>
      </c>
      <c r="C9" s="6" t="s">
        <v>12</v>
      </c>
      <c r="D9" s="8">
        <v>5</v>
      </c>
      <c r="E9" s="8"/>
      <c r="F9" s="8"/>
      <c r="G9" s="39"/>
      <c r="H9" s="44"/>
    </row>
    <row r="10" spans="1:8" ht="30" x14ac:dyDescent="0.25">
      <c r="A10" s="6">
        <v>3</v>
      </c>
      <c r="B10" s="7" t="s">
        <v>93</v>
      </c>
      <c r="C10" s="6" t="s">
        <v>12</v>
      </c>
      <c r="D10" s="8">
        <v>3</v>
      </c>
      <c r="E10" s="8"/>
      <c r="F10" s="8"/>
      <c r="G10" s="39"/>
      <c r="H10" s="39"/>
    </row>
    <row r="11" spans="1:8" x14ac:dyDescent="0.25">
      <c r="A11" s="6">
        <v>4</v>
      </c>
      <c r="B11" s="7" t="s">
        <v>23</v>
      </c>
      <c r="C11" s="6" t="s">
        <v>12</v>
      </c>
      <c r="D11" s="8">
        <v>1</v>
      </c>
      <c r="E11" s="8"/>
      <c r="F11" s="8"/>
      <c r="G11" s="39"/>
      <c r="H11" s="39"/>
    </row>
    <row r="12" spans="1:8" ht="30" x14ac:dyDescent="0.25">
      <c r="A12" s="6">
        <v>5</v>
      </c>
      <c r="B12" s="23" t="s">
        <v>24</v>
      </c>
      <c r="C12" s="24" t="s">
        <v>10</v>
      </c>
      <c r="D12" s="25">
        <f>2.1*(1.72)</f>
        <v>3.6120000000000001</v>
      </c>
      <c r="E12" s="8"/>
      <c r="F12" s="8"/>
      <c r="G12" s="39"/>
      <c r="H12" s="39"/>
    </row>
    <row r="13" spans="1:8" x14ac:dyDescent="0.25">
      <c r="A13" s="6">
        <v>6</v>
      </c>
      <c r="B13" s="7" t="s">
        <v>79</v>
      </c>
      <c r="C13" s="6" t="s">
        <v>12</v>
      </c>
      <c r="D13" s="8">
        <v>1</v>
      </c>
      <c r="E13" s="8"/>
      <c r="F13" s="8"/>
      <c r="G13" s="39"/>
      <c r="H13" s="39"/>
    </row>
    <row r="14" spans="1:8" ht="30" x14ac:dyDescent="0.25">
      <c r="A14" s="6">
        <v>7</v>
      </c>
      <c r="B14" s="7" t="s">
        <v>25</v>
      </c>
      <c r="C14" s="6" t="s">
        <v>12</v>
      </c>
      <c r="D14" s="8">
        <v>1</v>
      </c>
      <c r="E14" s="8"/>
      <c r="F14" s="8"/>
      <c r="G14" s="39"/>
      <c r="H14" s="39"/>
    </row>
    <row r="15" spans="1:8" ht="30" x14ac:dyDescent="0.25">
      <c r="A15" s="6">
        <v>8</v>
      </c>
      <c r="B15" s="7" t="s">
        <v>26</v>
      </c>
      <c r="C15" s="6" t="s">
        <v>12</v>
      </c>
      <c r="D15" s="8">
        <v>1</v>
      </c>
      <c r="E15" s="8"/>
      <c r="F15" s="8"/>
      <c r="G15" s="39"/>
      <c r="H15" s="39"/>
    </row>
    <row r="16" spans="1:8" x14ac:dyDescent="0.25">
      <c r="A16" s="6">
        <v>9</v>
      </c>
      <c r="B16" s="7" t="s">
        <v>27</v>
      </c>
      <c r="C16" s="6" t="s">
        <v>10</v>
      </c>
      <c r="D16" s="8">
        <f>D18+D19</f>
        <v>49.081500000000005</v>
      </c>
      <c r="E16" s="8"/>
      <c r="F16" s="8"/>
      <c r="G16" s="39"/>
      <c r="H16" s="39"/>
    </row>
    <row r="17" spans="1:8" x14ac:dyDescent="0.25">
      <c r="A17" s="6">
        <v>10</v>
      </c>
      <c r="B17" s="7" t="s">
        <v>28</v>
      </c>
      <c r="C17" s="6" t="s">
        <v>10</v>
      </c>
      <c r="D17" s="8">
        <f>2*1</f>
        <v>2</v>
      </c>
      <c r="E17" s="8"/>
      <c r="F17" s="8"/>
      <c r="G17" s="39"/>
      <c r="H17" s="39"/>
    </row>
    <row r="18" spans="1:8" x14ac:dyDescent="0.25">
      <c r="A18" s="6">
        <v>11</v>
      </c>
      <c r="B18" s="7" t="s">
        <v>63</v>
      </c>
      <c r="C18" s="6" t="s">
        <v>10</v>
      </c>
      <c r="D18" s="8">
        <f>13.8*3-2.35*1.71-2.1*1</f>
        <v>35.281500000000001</v>
      </c>
      <c r="E18" s="8"/>
      <c r="F18" s="8"/>
      <c r="G18" s="39"/>
      <c r="H18" s="39"/>
    </row>
    <row r="19" spans="1:8" x14ac:dyDescent="0.25">
      <c r="A19" s="6">
        <v>12</v>
      </c>
      <c r="B19" s="7" t="s">
        <v>80</v>
      </c>
      <c r="C19" s="6" t="s">
        <v>10</v>
      </c>
      <c r="D19" s="8">
        <v>13.8</v>
      </c>
      <c r="E19" s="8"/>
      <c r="F19" s="8"/>
      <c r="G19" s="39"/>
      <c r="H19" s="39"/>
    </row>
    <row r="20" spans="1:8" x14ac:dyDescent="0.25">
      <c r="A20" s="6">
        <v>13</v>
      </c>
      <c r="B20" s="7" t="s">
        <v>29</v>
      </c>
      <c r="C20" s="6" t="s">
        <v>12</v>
      </c>
      <c r="D20" s="8">
        <v>2</v>
      </c>
      <c r="E20" s="8"/>
      <c r="F20" s="8"/>
      <c r="G20" s="39"/>
      <c r="H20" s="39"/>
    </row>
    <row r="21" spans="1:8" x14ac:dyDescent="0.25">
      <c r="A21" s="6">
        <v>14</v>
      </c>
      <c r="B21" s="7" t="s">
        <v>30</v>
      </c>
      <c r="C21" s="6" t="s">
        <v>12</v>
      </c>
      <c r="D21" s="8">
        <v>2</v>
      </c>
      <c r="E21" s="8"/>
      <c r="F21" s="8"/>
      <c r="G21" s="39"/>
      <c r="H21" s="39"/>
    </row>
    <row r="22" spans="1:8" x14ac:dyDescent="0.25">
      <c r="A22" s="6">
        <v>15</v>
      </c>
      <c r="B22" s="7" t="s">
        <v>31</v>
      </c>
      <c r="C22" s="6" t="s">
        <v>12</v>
      </c>
      <c r="D22" s="8">
        <f>5-D21-D23</f>
        <v>2</v>
      </c>
      <c r="E22" s="8"/>
      <c r="F22" s="8"/>
      <c r="G22" s="39"/>
      <c r="H22" s="39"/>
    </row>
    <row r="23" spans="1:8" x14ac:dyDescent="0.25">
      <c r="A23" s="6">
        <v>16</v>
      </c>
      <c r="B23" s="7" t="s">
        <v>32</v>
      </c>
      <c r="C23" s="6" t="s">
        <v>12</v>
      </c>
      <c r="D23" s="8">
        <v>1</v>
      </c>
      <c r="E23" s="8"/>
      <c r="F23" s="8"/>
      <c r="G23" s="39"/>
      <c r="H23" s="39"/>
    </row>
    <row r="24" spans="1:8" x14ac:dyDescent="0.25">
      <c r="A24" s="6">
        <v>17</v>
      </c>
      <c r="B24" s="7" t="s">
        <v>33</v>
      </c>
      <c r="C24" s="6" t="s">
        <v>12</v>
      </c>
      <c r="D24" s="8">
        <v>1</v>
      </c>
      <c r="E24" s="8"/>
      <c r="F24" s="8"/>
      <c r="G24" s="39"/>
      <c r="H24" s="39"/>
    </row>
    <row r="25" spans="1:8" x14ac:dyDescent="0.25">
      <c r="A25" s="6">
        <v>18</v>
      </c>
      <c r="B25" s="23" t="s">
        <v>66</v>
      </c>
      <c r="C25" s="6" t="s">
        <v>12</v>
      </c>
      <c r="D25" s="8">
        <v>1</v>
      </c>
      <c r="E25" s="8"/>
      <c r="F25" s="8"/>
      <c r="G25" s="39"/>
      <c r="H25" s="39"/>
    </row>
    <row r="26" spans="1:8" ht="30" x14ac:dyDescent="0.25">
      <c r="A26" s="6">
        <v>19</v>
      </c>
      <c r="B26" s="23" t="s">
        <v>65</v>
      </c>
      <c r="C26" s="6" t="s">
        <v>12</v>
      </c>
      <c r="D26" s="8">
        <v>1</v>
      </c>
      <c r="E26" s="8"/>
      <c r="F26" s="8"/>
      <c r="G26" s="39"/>
      <c r="H26" s="39"/>
    </row>
    <row r="27" spans="1:8" x14ac:dyDescent="0.25">
      <c r="A27" s="6">
        <v>20</v>
      </c>
      <c r="B27" s="23" t="s">
        <v>64</v>
      </c>
      <c r="C27" s="6" t="s">
        <v>12</v>
      </c>
      <c r="D27" s="8">
        <v>1</v>
      </c>
      <c r="E27" s="8"/>
      <c r="F27" s="8"/>
      <c r="G27" s="39"/>
      <c r="H27" s="39"/>
    </row>
    <row r="28" spans="1:8" ht="30" x14ac:dyDescent="0.25">
      <c r="A28" s="6">
        <v>21</v>
      </c>
      <c r="B28" s="7" t="s">
        <v>67</v>
      </c>
      <c r="C28" s="6" t="s">
        <v>12</v>
      </c>
      <c r="D28" s="8">
        <v>3</v>
      </c>
      <c r="E28" s="8"/>
      <c r="F28" s="8"/>
      <c r="G28" s="39"/>
      <c r="H28" s="39"/>
    </row>
    <row r="29" spans="1:8" ht="45" x14ac:dyDescent="0.25">
      <c r="A29" s="6">
        <v>22</v>
      </c>
      <c r="B29" s="28" t="s">
        <v>54</v>
      </c>
      <c r="C29" s="6" t="s">
        <v>12</v>
      </c>
      <c r="D29" s="8">
        <v>3</v>
      </c>
      <c r="E29" s="8"/>
      <c r="F29" s="8"/>
      <c r="G29" s="39"/>
      <c r="H29" s="39"/>
    </row>
    <row r="30" spans="1:8" x14ac:dyDescent="0.25">
      <c r="A30" s="6">
        <v>23</v>
      </c>
      <c r="B30" s="7" t="s">
        <v>34</v>
      </c>
      <c r="C30" s="6" t="s">
        <v>12</v>
      </c>
      <c r="D30" s="8">
        <v>1</v>
      </c>
      <c r="E30" s="8"/>
      <c r="F30" s="8"/>
      <c r="G30" s="39"/>
      <c r="H30" s="39"/>
    </row>
    <row r="31" spans="1:8" x14ac:dyDescent="0.25">
      <c r="A31" s="6">
        <v>24</v>
      </c>
      <c r="B31" s="7" t="s">
        <v>78</v>
      </c>
      <c r="C31" s="6" t="s">
        <v>12</v>
      </c>
      <c r="D31" s="8">
        <v>1</v>
      </c>
      <c r="E31" s="8"/>
      <c r="F31" s="8"/>
      <c r="G31" s="39"/>
      <c r="H31" s="39"/>
    </row>
    <row r="32" spans="1:8" x14ac:dyDescent="0.25">
      <c r="A32" s="6">
        <v>25</v>
      </c>
      <c r="B32" s="7" t="s">
        <v>68</v>
      </c>
      <c r="C32" s="6" t="s">
        <v>10</v>
      </c>
      <c r="D32" s="8">
        <v>13.5</v>
      </c>
      <c r="E32" s="8"/>
      <c r="F32" s="8"/>
      <c r="G32" s="39"/>
      <c r="H32" s="39"/>
    </row>
    <row r="33" spans="1:8" x14ac:dyDescent="0.25">
      <c r="A33" s="6">
        <v>26</v>
      </c>
      <c r="B33" s="7" t="s">
        <v>60</v>
      </c>
      <c r="C33" s="6" t="s">
        <v>10</v>
      </c>
      <c r="D33" s="8">
        <f>3*4.5</f>
        <v>13.5</v>
      </c>
      <c r="E33" s="8"/>
      <c r="F33" s="8"/>
      <c r="G33" s="39"/>
      <c r="H33" s="39"/>
    </row>
    <row r="34" spans="1:8" ht="15.75" thickBot="1" x14ac:dyDescent="0.3">
      <c r="A34" s="6">
        <v>27</v>
      </c>
      <c r="B34" s="7" t="s">
        <v>35</v>
      </c>
      <c r="C34" s="6" t="s">
        <v>5</v>
      </c>
      <c r="D34" s="8">
        <v>1</v>
      </c>
      <c r="E34" s="8"/>
      <c r="F34" s="10"/>
      <c r="G34" s="39"/>
      <c r="H34" s="39"/>
    </row>
    <row r="35" spans="1:8" ht="15.75" thickBot="1" x14ac:dyDescent="0.3">
      <c r="A35" s="11"/>
      <c r="B35" s="12"/>
      <c r="C35" s="11"/>
      <c r="D35" s="13"/>
      <c r="E35" s="31" t="s">
        <v>19</v>
      </c>
      <c r="F35" s="32"/>
    </row>
  </sheetData>
  <mergeCells count="1">
    <mergeCell ref="A7:H7"/>
  </mergeCells>
  <pageMargins left="0.7" right="0.7" top="0.75" bottom="0.75" header="0.3" footer="0.3"/>
  <pageSetup paperSize="9" scale="8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84CD9-23D4-47DA-AEA2-CED8151B65D1}">
  <sheetPr>
    <pageSetUpPr fitToPage="1"/>
  </sheetPr>
  <dimension ref="A1:H32"/>
  <sheetViews>
    <sheetView zoomScale="70" zoomScaleNormal="70" workbookViewId="0">
      <selection activeCell="F24" sqref="F24"/>
    </sheetView>
  </sheetViews>
  <sheetFormatPr defaultRowHeight="15" x14ac:dyDescent="0.25"/>
  <cols>
    <col min="1" max="1" width="8.85546875" customWidth="1"/>
    <col min="2" max="2" width="59.28515625" customWidth="1"/>
    <col min="4" max="4" width="8.85546875" style="15"/>
    <col min="5" max="5" width="17.42578125" style="11" bestFit="1" customWidth="1"/>
    <col min="6" max="6" width="13.42578125" style="11" bestFit="1" customWidth="1"/>
    <col min="8" max="8" width="13.85546875" bestFit="1" customWidth="1"/>
  </cols>
  <sheetData>
    <row r="1" spans="1:8" x14ac:dyDescent="0.25">
      <c r="E1" s="19"/>
      <c r="F1" s="19"/>
    </row>
    <row r="2" spans="1:8" x14ac:dyDescent="0.25">
      <c r="E2" s="19"/>
      <c r="F2" s="19"/>
    </row>
    <row r="3" spans="1:8" x14ac:dyDescent="0.25">
      <c r="E3" s="19"/>
      <c r="F3" s="19"/>
    </row>
    <row r="4" spans="1:8" x14ac:dyDescent="0.25">
      <c r="E4" s="19"/>
      <c r="F4" s="19"/>
    </row>
    <row r="5" spans="1:8" x14ac:dyDescent="0.25">
      <c r="A5" s="2" t="s">
        <v>115</v>
      </c>
      <c r="B5" s="2" t="s">
        <v>116</v>
      </c>
      <c r="C5" s="2" t="s">
        <v>117</v>
      </c>
      <c r="D5" s="6" t="s">
        <v>118</v>
      </c>
      <c r="E5" s="6" t="s">
        <v>119</v>
      </c>
      <c r="F5" s="6" t="s">
        <v>122</v>
      </c>
      <c r="G5" s="2" t="s">
        <v>120</v>
      </c>
      <c r="H5" s="2" t="s">
        <v>124</v>
      </c>
    </row>
    <row r="6" spans="1:8" s="15" customFormat="1" x14ac:dyDescent="0.25">
      <c r="A6" s="33" t="s">
        <v>0</v>
      </c>
      <c r="B6" s="34" t="s">
        <v>1</v>
      </c>
      <c r="C6" s="33" t="s">
        <v>2</v>
      </c>
      <c r="D6" s="43" t="s">
        <v>3</v>
      </c>
      <c r="E6" s="43" t="s">
        <v>121</v>
      </c>
      <c r="F6" s="43" t="s">
        <v>113</v>
      </c>
      <c r="G6" s="6" t="s">
        <v>123</v>
      </c>
      <c r="H6" s="6" t="s">
        <v>114</v>
      </c>
    </row>
    <row r="7" spans="1:8" x14ac:dyDescent="0.25">
      <c r="A7" s="60" t="s">
        <v>36</v>
      </c>
      <c r="B7" s="64"/>
      <c r="C7" s="64"/>
      <c r="D7" s="64"/>
      <c r="E7" s="64"/>
      <c r="F7" s="65"/>
      <c r="G7" s="39"/>
      <c r="H7" s="39"/>
    </row>
    <row r="8" spans="1:8" x14ac:dyDescent="0.25">
      <c r="A8" s="6">
        <v>1</v>
      </c>
      <c r="B8" s="7" t="s">
        <v>21</v>
      </c>
      <c r="C8" s="6" t="s">
        <v>12</v>
      </c>
      <c r="D8" s="8">
        <v>4</v>
      </c>
      <c r="E8" s="8"/>
      <c r="F8" s="8"/>
      <c r="G8" s="39"/>
      <c r="H8" s="39"/>
    </row>
    <row r="9" spans="1:8" s="15" customFormat="1" ht="27" customHeight="1" x14ac:dyDescent="0.25">
      <c r="A9" s="6">
        <v>2</v>
      </c>
      <c r="B9" s="28" t="s">
        <v>92</v>
      </c>
      <c r="C9" s="6" t="s">
        <v>12</v>
      </c>
      <c r="D9" s="8">
        <v>9</v>
      </c>
      <c r="E9" s="8"/>
      <c r="F9" s="8"/>
      <c r="G9" s="39"/>
      <c r="H9" s="44"/>
    </row>
    <row r="10" spans="1:8" ht="30" x14ac:dyDescent="0.25">
      <c r="A10" s="6">
        <v>3</v>
      </c>
      <c r="B10" s="7" t="s">
        <v>93</v>
      </c>
      <c r="C10" s="6" t="s">
        <v>12</v>
      </c>
      <c r="D10" s="8">
        <v>3</v>
      </c>
      <c r="E10" s="8"/>
      <c r="F10" s="8"/>
      <c r="G10" s="39"/>
      <c r="H10" s="39"/>
    </row>
    <row r="11" spans="1:8" x14ac:dyDescent="0.25">
      <c r="A11" s="6">
        <v>4</v>
      </c>
      <c r="B11" s="7" t="s">
        <v>23</v>
      </c>
      <c r="C11" s="6" t="s">
        <v>12</v>
      </c>
      <c r="D11" s="8">
        <v>1</v>
      </c>
      <c r="E11" s="8"/>
      <c r="F11" s="8"/>
      <c r="G11" s="39"/>
      <c r="H11" s="39"/>
    </row>
    <row r="12" spans="1:8" ht="30" x14ac:dyDescent="0.25">
      <c r="A12" s="6">
        <v>5</v>
      </c>
      <c r="B12" s="23" t="s">
        <v>24</v>
      </c>
      <c r="C12" s="24" t="s">
        <v>10</v>
      </c>
      <c r="D12" s="25">
        <f>2.1*2.2</f>
        <v>4.620000000000001</v>
      </c>
      <c r="E12" s="8"/>
      <c r="F12" s="8"/>
      <c r="G12" s="39"/>
      <c r="H12" s="39"/>
    </row>
    <row r="13" spans="1:8" x14ac:dyDescent="0.25">
      <c r="A13" s="6">
        <v>6</v>
      </c>
      <c r="B13" s="7" t="s">
        <v>79</v>
      </c>
      <c r="C13" s="6" t="s">
        <v>12</v>
      </c>
      <c r="D13" s="8">
        <v>1</v>
      </c>
      <c r="E13" s="8"/>
      <c r="F13" s="8"/>
      <c r="G13" s="39"/>
      <c r="H13" s="39"/>
    </row>
    <row r="14" spans="1:8" ht="30" x14ac:dyDescent="0.25">
      <c r="A14" s="6">
        <v>7</v>
      </c>
      <c r="B14" s="7" t="s">
        <v>25</v>
      </c>
      <c r="C14" s="6" t="s">
        <v>12</v>
      </c>
      <c r="D14" s="8">
        <v>1</v>
      </c>
      <c r="E14" s="8"/>
      <c r="F14" s="8"/>
      <c r="G14" s="39"/>
      <c r="H14" s="39"/>
    </row>
    <row r="15" spans="1:8" ht="30" x14ac:dyDescent="0.25">
      <c r="A15" s="6">
        <v>8</v>
      </c>
      <c r="B15" s="7" t="s">
        <v>26</v>
      </c>
      <c r="C15" s="6" t="s">
        <v>12</v>
      </c>
      <c r="D15" s="8">
        <v>1</v>
      </c>
      <c r="E15" s="8"/>
      <c r="F15" s="8"/>
      <c r="G15" s="39"/>
      <c r="H15" s="39"/>
    </row>
    <row r="16" spans="1:8" x14ac:dyDescent="0.25">
      <c r="A16" s="6">
        <v>9</v>
      </c>
      <c r="B16" s="7" t="s">
        <v>27</v>
      </c>
      <c r="C16" s="6" t="s">
        <v>10</v>
      </c>
      <c r="D16" s="8">
        <f>D17+D18</f>
        <v>53.049899999999994</v>
      </c>
      <c r="E16" s="8"/>
      <c r="F16" s="8"/>
      <c r="G16" s="39"/>
      <c r="H16" s="39"/>
    </row>
    <row r="17" spans="1:8" x14ac:dyDescent="0.25">
      <c r="A17" s="6">
        <v>11</v>
      </c>
      <c r="B17" s="7" t="s">
        <v>63</v>
      </c>
      <c r="C17" s="6" t="s">
        <v>10</v>
      </c>
      <c r="D17" s="8">
        <f>15.2*3-2.31*1.71-2.1*1</f>
        <v>39.549899999999994</v>
      </c>
      <c r="E17" s="8"/>
      <c r="F17" s="8"/>
      <c r="G17" s="39"/>
      <c r="H17" s="39"/>
    </row>
    <row r="18" spans="1:8" x14ac:dyDescent="0.25">
      <c r="A18" s="6">
        <v>12</v>
      </c>
      <c r="B18" s="7" t="s">
        <v>80</v>
      </c>
      <c r="C18" s="6" t="s">
        <v>10</v>
      </c>
      <c r="D18" s="8">
        <v>13.5</v>
      </c>
      <c r="E18" s="8"/>
      <c r="F18" s="8"/>
      <c r="G18" s="39"/>
      <c r="H18" s="39"/>
    </row>
    <row r="19" spans="1:8" x14ac:dyDescent="0.25">
      <c r="A19" s="6">
        <v>14</v>
      </c>
      <c r="B19" s="7" t="s">
        <v>29</v>
      </c>
      <c r="C19" s="6" t="s">
        <v>12</v>
      </c>
      <c r="D19" s="8">
        <v>2</v>
      </c>
      <c r="E19" s="8"/>
      <c r="F19" s="8"/>
      <c r="G19" s="39"/>
      <c r="H19" s="39"/>
    </row>
    <row r="20" spans="1:8" x14ac:dyDescent="0.25">
      <c r="A20" s="6">
        <v>15</v>
      </c>
      <c r="B20" s="7" t="s">
        <v>30</v>
      </c>
      <c r="C20" s="6" t="s">
        <v>12</v>
      </c>
      <c r="D20" s="8">
        <v>2</v>
      </c>
      <c r="E20" s="8"/>
      <c r="F20" s="8"/>
      <c r="G20" s="39"/>
      <c r="H20" s="39"/>
    </row>
    <row r="21" spans="1:8" x14ac:dyDescent="0.25">
      <c r="A21" s="6">
        <v>16</v>
      </c>
      <c r="B21" s="7" t="s">
        <v>31</v>
      </c>
      <c r="C21" s="6" t="s">
        <v>12</v>
      </c>
      <c r="D21" s="8">
        <v>3</v>
      </c>
      <c r="E21" s="8"/>
      <c r="F21" s="8"/>
      <c r="G21" s="39"/>
      <c r="H21" s="39"/>
    </row>
    <row r="22" spans="1:8" x14ac:dyDescent="0.25">
      <c r="A22" s="6">
        <v>17</v>
      </c>
      <c r="B22" s="7" t="s">
        <v>32</v>
      </c>
      <c r="C22" s="6" t="s">
        <v>12</v>
      </c>
      <c r="D22" s="8">
        <v>1</v>
      </c>
      <c r="E22" s="8"/>
      <c r="F22" s="8"/>
      <c r="G22" s="39"/>
      <c r="H22" s="39"/>
    </row>
    <row r="23" spans="1:8" x14ac:dyDescent="0.25">
      <c r="A23" s="6">
        <v>18</v>
      </c>
      <c r="B23" s="7" t="s">
        <v>33</v>
      </c>
      <c r="C23" s="6" t="s">
        <v>12</v>
      </c>
      <c r="D23" s="8">
        <v>1</v>
      </c>
      <c r="E23" s="8"/>
      <c r="F23" s="8"/>
      <c r="G23" s="39"/>
      <c r="H23" s="39"/>
    </row>
    <row r="24" spans="1:8" x14ac:dyDescent="0.25">
      <c r="A24" s="6">
        <v>19</v>
      </c>
      <c r="B24" s="23" t="s">
        <v>66</v>
      </c>
      <c r="C24" s="6" t="s">
        <v>12</v>
      </c>
      <c r="D24" s="8">
        <v>1</v>
      </c>
      <c r="E24" s="8"/>
      <c r="F24" s="8"/>
      <c r="G24" s="39"/>
      <c r="H24" s="39"/>
    </row>
    <row r="25" spans="1:8" ht="15" customHeight="1" x14ac:dyDescent="0.25">
      <c r="A25" s="6">
        <v>20</v>
      </c>
      <c r="B25" s="23" t="s">
        <v>65</v>
      </c>
      <c r="C25" s="6" t="s">
        <v>12</v>
      </c>
      <c r="D25" s="8">
        <v>1</v>
      </c>
      <c r="E25" s="8"/>
      <c r="F25" s="8"/>
      <c r="G25" s="39"/>
      <c r="H25" s="39"/>
    </row>
    <row r="26" spans="1:8" ht="16.149999999999999" customHeight="1" x14ac:dyDescent="0.25">
      <c r="A26" s="6">
        <v>21</v>
      </c>
      <c r="B26" s="23" t="s">
        <v>64</v>
      </c>
      <c r="C26" s="6" t="s">
        <v>12</v>
      </c>
      <c r="D26" s="8">
        <v>1</v>
      </c>
      <c r="E26" s="8"/>
      <c r="F26" s="8"/>
      <c r="G26" s="39"/>
      <c r="H26" s="39"/>
    </row>
    <row r="27" spans="1:8" ht="30" x14ac:dyDescent="0.25">
      <c r="A27" s="6">
        <v>22</v>
      </c>
      <c r="B27" s="7" t="s">
        <v>67</v>
      </c>
      <c r="C27" s="6" t="s">
        <v>12</v>
      </c>
      <c r="D27" s="8">
        <v>3</v>
      </c>
      <c r="E27" s="8"/>
      <c r="F27" s="8"/>
      <c r="G27" s="39"/>
      <c r="H27" s="39"/>
    </row>
    <row r="28" spans="1:8" ht="45" x14ac:dyDescent="0.25">
      <c r="A28" s="6">
        <v>23</v>
      </c>
      <c r="B28" s="28" t="s">
        <v>54</v>
      </c>
      <c r="C28" s="6" t="s">
        <v>12</v>
      </c>
      <c r="D28" s="8">
        <v>3</v>
      </c>
      <c r="E28" s="8"/>
      <c r="F28" s="8"/>
      <c r="G28" s="39"/>
      <c r="H28" s="39"/>
    </row>
    <row r="29" spans="1:8" x14ac:dyDescent="0.25">
      <c r="A29" s="6">
        <v>24</v>
      </c>
      <c r="B29" s="7" t="s">
        <v>34</v>
      </c>
      <c r="C29" s="6" t="s">
        <v>12</v>
      </c>
      <c r="D29" s="8">
        <v>1</v>
      </c>
      <c r="E29" s="8"/>
      <c r="F29" s="8"/>
      <c r="G29" s="39"/>
      <c r="H29" s="39"/>
    </row>
    <row r="30" spans="1:8" x14ac:dyDescent="0.25">
      <c r="A30" s="6">
        <v>25</v>
      </c>
      <c r="B30" s="7" t="s">
        <v>78</v>
      </c>
      <c r="C30" s="6" t="s">
        <v>12</v>
      </c>
      <c r="D30" s="8">
        <v>1</v>
      </c>
      <c r="E30" s="8"/>
      <c r="F30" s="8"/>
      <c r="G30" s="39"/>
      <c r="H30" s="39"/>
    </row>
    <row r="31" spans="1:8" ht="15.75" thickBot="1" x14ac:dyDescent="0.3">
      <c r="A31" s="6">
        <v>28</v>
      </c>
      <c r="B31" s="7" t="s">
        <v>35</v>
      </c>
      <c r="C31" s="6" t="s">
        <v>5</v>
      </c>
      <c r="D31" s="8">
        <v>1</v>
      </c>
      <c r="E31" s="8"/>
      <c r="F31" s="10"/>
      <c r="G31" s="39"/>
      <c r="H31" s="39"/>
    </row>
    <row r="32" spans="1:8" ht="15.75" thickBot="1" x14ac:dyDescent="0.3">
      <c r="A32" s="11"/>
      <c r="B32" s="12"/>
      <c r="C32" s="11"/>
      <c r="D32" s="13"/>
      <c r="E32" s="31" t="s">
        <v>19</v>
      </c>
      <c r="F32" s="32"/>
      <c r="H32" s="39"/>
    </row>
  </sheetData>
  <mergeCells count="1">
    <mergeCell ref="A7:F7"/>
  </mergeCells>
  <pageMargins left="0.7" right="0.7" top="0.75" bottom="0.75" header="0.3" footer="0.3"/>
  <pageSetup paperSize="9" scale="8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C8D99-4E48-4738-8D85-31006CFC49B9}">
  <sheetPr>
    <pageSetUpPr fitToPage="1"/>
  </sheetPr>
  <dimension ref="A1:H33"/>
  <sheetViews>
    <sheetView zoomScale="70" zoomScaleNormal="70" workbookViewId="0">
      <selection activeCell="E35" sqref="E35"/>
    </sheetView>
  </sheetViews>
  <sheetFormatPr defaultRowHeight="15" x14ac:dyDescent="0.25"/>
  <cols>
    <col min="1" max="1" width="8.85546875" customWidth="1"/>
    <col min="2" max="2" width="59.28515625" customWidth="1"/>
    <col min="4" max="4" width="8.85546875" style="15"/>
    <col min="5" max="5" width="17.42578125" style="11" bestFit="1" customWidth="1"/>
    <col min="6" max="6" width="13.42578125" style="11" bestFit="1" customWidth="1"/>
    <col min="8" max="8" width="13.42578125" customWidth="1"/>
  </cols>
  <sheetData>
    <row r="1" spans="1:8" x14ac:dyDescent="0.25">
      <c r="E1" s="19"/>
      <c r="F1" s="19"/>
    </row>
    <row r="2" spans="1:8" x14ac:dyDescent="0.25">
      <c r="E2" s="19"/>
      <c r="F2" s="19"/>
    </row>
    <row r="3" spans="1:8" x14ac:dyDescent="0.25">
      <c r="E3" s="19"/>
      <c r="F3" s="19"/>
    </row>
    <row r="4" spans="1:8" x14ac:dyDescent="0.25">
      <c r="E4" s="19"/>
      <c r="F4" s="19"/>
    </row>
    <row r="5" spans="1:8" x14ac:dyDescent="0.25">
      <c r="A5" s="2" t="s">
        <v>115</v>
      </c>
      <c r="B5" s="2" t="s">
        <v>116</v>
      </c>
      <c r="C5" s="2" t="s">
        <v>117</v>
      </c>
      <c r="D5" s="6" t="s">
        <v>118</v>
      </c>
      <c r="E5" s="6" t="s">
        <v>119</v>
      </c>
      <c r="F5" s="6" t="s">
        <v>122</v>
      </c>
      <c r="G5" s="2" t="s">
        <v>120</v>
      </c>
      <c r="H5" s="2" t="s">
        <v>124</v>
      </c>
    </row>
    <row r="6" spans="1:8" s="15" customFormat="1" x14ac:dyDescent="0.25">
      <c r="A6" s="33" t="s">
        <v>0</v>
      </c>
      <c r="B6" s="34" t="s">
        <v>1</v>
      </c>
      <c r="C6" s="33" t="s">
        <v>2</v>
      </c>
      <c r="D6" s="43" t="s">
        <v>3</v>
      </c>
      <c r="E6" s="43" t="s">
        <v>121</v>
      </c>
      <c r="F6" s="43" t="s">
        <v>113</v>
      </c>
      <c r="G6" s="6" t="s">
        <v>123</v>
      </c>
      <c r="H6" s="6" t="s">
        <v>114</v>
      </c>
    </row>
    <row r="7" spans="1:8" x14ac:dyDescent="0.25">
      <c r="A7" s="60" t="s">
        <v>37</v>
      </c>
      <c r="B7" s="64"/>
      <c r="C7" s="64"/>
      <c r="D7" s="64"/>
      <c r="E7" s="64"/>
      <c r="F7" s="64"/>
      <c r="G7" s="64"/>
      <c r="H7" s="65"/>
    </row>
    <row r="8" spans="1:8" x14ac:dyDescent="0.25">
      <c r="A8" s="3">
        <v>1</v>
      </c>
      <c r="B8" s="4" t="s">
        <v>21</v>
      </c>
      <c r="C8" s="3" t="s">
        <v>12</v>
      </c>
      <c r="D8" s="5">
        <v>4</v>
      </c>
      <c r="E8" s="5"/>
      <c r="F8" s="5"/>
      <c r="G8" s="39"/>
      <c r="H8" s="39"/>
    </row>
    <row r="9" spans="1:8" s="15" customFormat="1" ht="27" customHeight="1" x14ac:dyDescent="0.25">
      <c r="A9" s="6">
        <v>2</v>
      </c>
      <c r="B9" s="28" t="s">
        <v>92</v>
      </c>
      <c r="C9" s="6" t="s">
        <v>12</v>
      </c>
      <c r="D9" s="8">
        <v>9</v>
      </c>
      <c r="E9" s="8"/>
      <c r="F9" s="8"/>
      <c r="G9" s="39"/>
      <c r="H9" s="44"/>
    </row>
    <row r="10" spans="1:8" ht="30" x14ac:dyDescent="0.25">
      <c r="A10" s="6">
        <v>3</v>
      </c>
      <c r="B10" s="7" t="s">
        <v>93</v>
      </c>
      <c r="C10" s="6" t="s">
        <v>12</v>
      </c>
      <c r="D10" s="8">
        <v>3</v>
      </c>
      <c r="E10" s="8"/>
      <c r="F10" s="8"/>
      <c r="G10" s="39"/>
      <c r="H10" s="39"/>
    </row>
    <row r="11" spans="1:8" x14ac:dyDescent="0.25">
      <c r="A11" s="6">
        <v>4</v>
      </c>
      <c r="B11" s="7" t="s">
        <v>23</v>
      </c>
      <c r="C11" s="6" t="s">
        <v>12</v>
      </c>
      <c r="D11" s="8">
        <v>1</v>
      </c>
      <c r="E11" s="8"/>
      <c r="F11" s="8"/>
      <c r="G11" s="39"/>
      <c r="H11" s="39"/>
    </row>
    <row r="12" spans="1:8" ht="30" x14ac:dyDescent="0.25">
      <c r="A12" s="6">
        <v>5</v>
      </c>
      <c r="B12" s="23" t="s">
        <v>24</v>
      </c>
      <c r="C12" s="24" t="s">
        <v>10</v>
      </c>
      <c r="D12" s="25">
        <f>2.1*1.74</f>
        <v>3.6539999999999999</v>
      </c>
      <c r="E12" s="8"/>
      <c r="F12" s="8"/>
      <c r="G12" s="39"/>
      <c r="H12" s="39"/>
    </row>
    <row r="13" spans="1:8" x14ac:dyDescent="0.25">
      <c r="A13" s="6">
        <v>6</v>
      </c>
      <c r="B13" s="7" t="s">
        <v>79</v>
      </c>
      <c r="C13" s="6" t="s">
        <v>12</v>
      </c>
      <c r="D13" s="8">
        <v>1</v>
      </c>
      <c r="E13" s="8"/>
      <c r="F13" s="8"/>
      <c r="G13" s="39"/>
      <c r="H13" s="39"/>
    </row>
    <row r="14" spans="1:8" ht="30" x14ac:dyDescent="0.25">
      <c r="A14" s="6">
        <v>7</v>
      </c>
      <c r="B14" s="7" t="s">
        <v>25</v>
      </c>
      <c r="C14" s="6" t="s">
        <v>12</v>
      </c>
      <c r="D14" s="8">
        <v>1</v>
      </c>
      <c r="E14" s="8"/>
      <c r="F14" s="8"/>
      <c r="G14" s="39"/>
      <c r="H14" s="39"/>
    </row>
    <row r="15" spans="1:8" ht="30" x14ac:dyDescent="0.25">
      <c r="A15" s="6">
        <v>8</v>
      </c>
      <c r="B15" s="7" t="s">
        <v>26</v>
      </c>
      <c r="C15" s="6" t="s">
        <v>12</v>
      </c>
      <c r="D15" s="8">
        <v>1</v>
      </c>
      <c r="E15" s="8"/>
      <c r="F15" s="8"/>
      <c r="G15" s="39"/>
      <c r="H15" s="39"/>
    </row>
    <row r="16" spans="1:8" x14ac:dyDescent="0.25">
      <c r="A16" s="3">
        <v>9</v>
      </c>
      <c r="B16" s="7" t="s">
        <v>126</v>
      </c>
      <c r="C16" s="6" t="s">
        <v>10</v>
      </c>
      <c r="D16" s="8">
        <f>2*1</f>
        <v>2</v>
      </c>
      <c r="E16" s="8"/>
      <c r="F16" s="8"/>
      <c r="G16" s="39"/>
      <c r="H16" s="39"/>
    </row>
    <row r="17" spans="1:8" x14ac:dyDescent="0.25">
      <c r="A17" s="6">
        <v>10</v>
      </c>
      <c r="B17" s="7" t="s">
        <v>27</v>
      </c>
      <c r="C17" s="6" t="s">
        <v>10</v>
      </c>
      <c r="D17" s="8">
        <f>D18+D19</f>
        <v>53.784099999999995</v>
      </c>
      <c r="E17" s="8"/>
      <c r="F17" s="8"/>
      <c r="G17" s="39"/>
      <c r="H17" s="39"/>
    </row>
    <row r="18" spans="1:8" x14ac:dyDescent="0.25">
      <c r="A18" s="6">
        <v>11</v>
      </c>
      <c r="B18" s="7" t="s">
        <v>63</v>
      </c>
      <c r="C18" s="6" t="s">
        <v>10</v>
      </c>
      <c r="D18" s="8">
        <f>15.35*3-2.29*1.71-2.1*1</f>
        <v>40.034099999999995</v>
      </c>
      <c r="E18" s="8"/>
      <c r="F18" s="8"/>
      <c r="G18" s="39"/>
      <c r="H18" s="39"/>
    </row>
    <row r="19" spans="1:8" x14ac:dyDescent="0.25">
      <c r="A19" s="6">
        <v>12</v>
      </c>
      <c r="B19" s="7" t="s">
        <v>80</v>
      </c>
      <c r="C19" s="6" t="s">
        <v>10</v>
      </c>
      <c r="D19" s="8">
        <v>13.75</v>
      </c>
      <c r="E19" s="8"/>
      <c r="F19" s="8"/>
      <c r="G19" s="39"/>
      <c r="H19" s="39"/>
    </row>
    <row r="20" spans="1:8" x14ac:dyDescent="0.25">
      <c r="A20" s="6">
        <v>13</v>
      </c>
      <c r="B20" s="7" t="s">
        <v>29</v>
      </c>
      <c r="C20" s="6" t="s">
        <v>12</v>
      </c>
      <c r="D20" s="8">
        <v>2</v>
      </c>
      <c r="E20" s="8"/>
      <c r="F20" s="8"/>
      <c r="G20" s="39"/>
      <c r="H20" s="39"/>
    </row>
    <row r="21" spans="1:8" x14ac:dyDescent="0.25">
      <c r="A21" s="6">
        <v>14</v>
      </c>
      <c r="B21" s="7" t="s">
        <v>30</v>
      </c>
      <c r="C21" s="6" t="s">
        <v>12</v>
      </c>
      <c r="D21" s="8">
        <v>2</v>
      </c>
      <c r="E21" s="8"/>
      <c r="F21" s="8"/>
      <c r="G21" s="39"/>
      <c r="H21" s="39"/>
    </row>
    <row r="22" spans="1:8" x14ac:dyDescent="0.25">
      <c r="A22" s="6">
        <v>15</v>
      </c>
      <c r="B22" s="7" t="s">
        <v>31</v>
      </c>
      <c r="C22" s="6" t="s">
        <v>12</v>
      </c>
      <c r="D22" s="8">
        <v>2</v>
      </c>
      <c r="E22" s="8"/>
      <c r="F22" s="8"/>
      <c r="G22" s="39"/>
      <c r="H22" s="39"/>
    </row>
    <row r="23" spans="1:8" x14ac:dyDescent="0.25">
      <c r="A23" s="6">
        <v>16</v>
      </c>
      <c r="B23" s="7" t="s">
        <v>32</v>
      </c>
      <c r="C23" s="6" t="s">
        <v>12</v>
      </c>
      <c r="D23" s="8">
        <v>1</v>
      </c>
      <c r="E23" s="8"/>
      <c r="F23" s="8"/>
      <c r="G23" s="39"/>
      <c r="H23" s="39"/>
    </row>
    <row r="24" spans="1:8" x14ac:dyDescent="0.25">
      <c r="A24" s="3">
        <v>17</v>
      </c>
      <c r="B24" s="7" t="s">
        <v>33</v>
      </c>
      <c r="C24" s="6" t="s">
        <v>12</v>
      </c>
      <c r="D24" s="8">
        <v>1</v>
      </c>
      <c r="E24" s="8"/>
      <c r="F24" s="8"/>
      <c r="G24" s="39"/>
      <c r="H24" s="39"/>
    </row>
    <row r="25" spans="1:8" x14ac:dyDescent="0.25">
      <c r="A25" s="6">
        <v>18</v>
      </c>
      <c r="B25" s="23" t="s">
        <v>66</v>
      </c>
      <c r="C25" s="6" t="s">
        <v>12</v>
      </c>
      <c r="D25" s="8">
        <v>1</v>
      </c>
      <c r="E25" s="8"/>
      <c r="F25" s="8"/>
      <c r="G25" s="39"/>
      <c r="H25" s="39"/>
    </row>
    <row r="26" spans="1:8" ht="15" customHeight="1" x14ac:dyDescent="0.25">
      <c r="A26" s="6">
        <v>19</v>
      </c>
      <c r="B26" s="23" t="s">
        <v>65</v>
      </c>
      <c r="C26" s="6" t="s">
        <v>12</v>
      </c>
      <c r="D26" s="8">
        <v>1</v>
      </c>
      <c r="E26" s="8"/>
      <c r="F26" s="8"/>
      <c r="G26" s="39"/>
      <c r="H26" s="39"/>
    </row>
    <row r="27" spans="1:8" ht="16.149999999999999" customHeight="1" x14ac:dyDescent="0.25">
      <c r="A27" s="6">
        <v>20</v>
      </c>
      <c r="B27" s="23" t="s">
        <v>64</v>
      </c>
      <c r="C27" s="6" t="s">
        <v>12</v>
      </c>
      <c r="D27" s="8">
        <v>1</v>
      </c>
      <c r="E27" s="8"/>
      <c r="F27" s="8"/>
      <c r="G27" s="39"/>
      <c r="H27" s="39"/>
    </row>
    <row r="28" spans="1:8" ht="30" x14ac:dyDescent="0.25">
      <c r="A28" s="6">
        <v>21</v>
      </c>
      <c r="B28" s="7" t="s">
        <v>67</v>
      </c>
      <c r="C28" s="6" t="s">
        <v>12</v>
      </c>
      <c r="D28" s="8">
        <v>3</v>
      </c>
      <c r="E28" s="8"/>
      <c r="F28" s="8"/>
      <c r="G28" s="39"/>
      <c r="H28" s="39"/>
    </row>
    <row r="29" spans="1:8" ht="45" x14ac:dyDescent="0.25">
      <c r="A29" s="6">
        <v>22</v>
      </c>
      <c r="B29" s="28" t="s">
        <v>54</v>
      </c>
      <c r="C29" s="6" t="s">
        <v>12</v>
      </c>
      <c r="D29" s="8">
        <v>3</v>
      </c>
      <c r="E29" s="8"/>
      <c r="F29" s="8"/>
      <c r="G29" s="39"/>
      <c r="H29" s="39"/>
    </row>
    <row r="30" spans="1:8" x14ac:dyDescent="0.25">
      <c r="A30" s="6">
        <v>23</v>
      </c>
      <c r="B30" s="7" t="s">
        <v>34</v>
      </c>
      <c r="C30" s="6" t="s">
        <v>12</v>
      </c>
      <c r="D30" s="8">
        <v>1</v>
      </c>
      <c r="E30" s="8"/>
      <c r="F30" s="8"/>
      <c r="G30" s="39"/>
      <c r="H30" s="39"/>
    </row>
    <row r="31" spans="1:8" x14ac:dyDescent="0.25">
      <c r="A31" s="6">
        <v>24</v>
      </c>
      <c r="B31" s="7" t="s">
        <v>78</v>
      </c>
      <c r="C31" s="6" t="s">
        <v>12</v>
      </c>
      <c r="D31" s="8">
        <v>1</v>
      </c>
      <c r="E31" s="8"/>
      <c r="F31" s="8"/>
      <c r="G31" s="39"/>
      <c r="H31" s="39"/>
    </row>
    <row r="32" spans="1:8" ht="15.75" thickBot="1" x14ac:dyDescent="0.3">
      <c r="A32" s="3">
        <v>25</v>
      </c>
      <c r="B32" s="7" t="s">
        <v>35</v>
      </c>
      <c r="C32" s="6" t="s">
        <v>5</v>
      </c>
      <c r="D32" s="8">
        <v>1</v>
      </c>
      <c r="E32" s="8"/>
      <c r="F32" s="10"/>
      <c r="G32" s="39"/>
      <c r="H32" s="39"/>
    </row>
    <row r="33" spans="1:8" ht="15.75" thickBot="1" x14ac:dyDescent="0.3">
      <c r="A33" s="11"/>
      <c r="B33" s="12"/>
      <c r="C33" s="11"/>
      <c r="D33" s="13"/>
      <c r="E33" s="31" t="s">
        <v>19</v>
      </c>
      <c r="F33" s="32"/>
      <c r="H33" s="39"/>
    </row>
  </sheetData>
  <mergeCells count="1">
    <mergeCell ref="A7:H7"/>
  </mergeCells>
  <pageMargins left="0.7" right="0.7" top="0.75" bottom="0.75" header="0.3" footer="0.3"/>
  <pageSetup paperSize="9" scale="8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4720B-ED5A-434B-8D15-3C54F7FC02A5}">
  <sheetPr>
    <pageSetUpPr fitToPage="1"/>
  </sheetPr>
  <dimension ref="A1:H32"/>
  <sheetViews>
    <sheetView zoomScale="70" zoomScaleNormal="70" workbookViewId="0">
      <selection activeCell="B36" sqref="B36"/>
    </sheetView>
  </sheetViews>
  <sheetFormatPr defaultRowHeight="15" x14ac:dyDescent="0.25"/>
  <cols>
    <col min="1" max="1" width="8.85546875" customWidth="1"/>
    <col min="2" max="2" width="59.28515625" customWidth="1"/>
    <col min="4" max="4" width="8.85546875" style="15"/>
    <col min="5" max="5" width="17.42578125" style="11" bestFit="1" customWidth="1"/>
    <col min="6" max="6" width="13.42578125" style="11" bestFit="1" customWidth="1"/>
    <col min="8" max="8" width="13.85546875" bestFit="1" customWidth="1"/>
  </cols>
  <sheetData>
    <row r="1" spans="1:8" x14ac:dyDescent="0.25">
      <c r="E1" s="19"/>
      <c r="F1" s="19"/>
    </row>
    <row r="2" spans="1:8" x14ac:dyDescent="0.25">
      <c r="E2" s="19"/>
      <c r="F2" s="19"/>
    </row>
    <row r="3" spans="1:8" x14ac:dyDescent="0.25">
      <c r="E3" s="19"/>
      <c r="F3" s="19"/>
    </row>
    <row r="4" spans="1:8" x14ac:dyDescent="0.25">
      <c r="E4" s="19"/>
      <c r="F4" s="19"/>
    </row>
    <row r="5" spans="1:8" x14ac:dyDescent="0.25">
      <c r="A5" s="2" t="s">
        <v>115</v>
      </c>
      <c r="B5" s="2" t="s">
        <v>116</v>
      </c>
      <c r="C5" s="2" t="s">
        <v>117</v>
      </c>
      <c r="D5" s="6" t="s">
        <v>118</v>
      </c>
      <c r="E5" s="6" t="s">
        <v>119</v>
      </c>
      <c r="F5" s="6" t="s">
        <v>122</v>
      </c>
      <c r="G5" s="2" t="s">
        <v>120</v>
      </c>
      <c r="H5" s="2" t="s">
        <v>124</v>
      </c>
    </row>
    <row r="6" spans="1:8" s="15" customFormat="1" x14ac:dyDescent="0.25">
      <c r="A6" s="33" t="s">
        <v>0</v>
      </c>
      <c r="B6" s="34" t="s">
        <v>1</v>
      </c>
      <c r="C6" s="33" t="s">
        <v>2</v>
      </c>
      <c r="D6" s="43" t="s">
        <v>3</v>
      </c>
      <c r="E6" s="43" t="s">
        <v>121</v>
      </c>
      <c r="F6" s="43" t="s">
        <v>113</v>
      </c>
      <c r="G6" s="6" t="s">
        <v>123</v>
      </c>
      <c r="H6" s="6" t="s">
        <v>114</v>
      </c>
    </row>
    <row r="7" spans="1:8" x14ac:dyDescent="0.25">
      <c r="A7" s="60" t="s">
        <v>38</v>
      </c>
      <c r="B7" s="64"/>
      <c r="C7" s="64"/>
      <c r="D7" s="64"/>
      <c r="E7" s="64"/>
      <c r="F7" s="64"/>
      <c r="G7" s="64"/>
      <c r="H7" s="65"/>
    </row>
    <row r="8" spans="1:8" x14ac:dyDescent="0.25">
      <c r="A8" s="6">
        <v>1</v>
      </c>
      <c r="B8" s="7" t="s">
        <v>21</v>
      </c>
      <c r="C8" s="6" t="s">
        <v>12</v>
      </c>
      <c r="D8" s="8">
        <v>4</v>
      </c>
      <c r="E8" s="8"/>
      <c r="F8" s="8"/>
      <c r="G8" s="39"/>
      <c r="H8" s="39"/>
    </row>
    <row r="9" spans="1:8" s="15" customFormat="1" ht="27" customHeight="1" x14ac:dyDescent="0.25">
      <c r="A9" s="6">
        <v>2</v>
      </c>
      <c r="B9" s="28" t="s">
        <v>92</v>
      </c>
      <c r="C9" s="6" t="s">
        <v>12</v>
      </c>
      <c r="D9" s="8">
        <f>3+2+2</f>
        <v>7</v>
      </c>
      <c r="E9" s="8"/>
      <c r="F9" s="8"/>
      <c r="G9" s="39"/>
      <c r="H9" s="39"/>
    </row>
    <row r="10" spans="1:8" ht="30" x14ac:dyDescent="0.25">
      <c r="A10" s="6">
        <v>3</v>
      </c>
      <c r="B10" s="7" t="s">
        <v>93</v>
      </c>
      <c r="C10" s="6" t="s">
        <v>12</v>
      </c>
      <c r="D10" s="8">
        <v>3</v>
      </c>
      <c r="E10" s="8"/>
      <c r="F10" s="8"/>
      <c r="G10" s="39"/>
      <c r="H10" s="39"/>
    </row>
    <row r="11" spans="1:8" x14ac:dyDescent="0.25">
      <c r="A11" s="6">
        <v>4</v>
      </c>
      <c r="B11" s="7" t="s">
        <v>23</v>
      </c>
      <c r="C11" s="6" t="s">
        <v>12</v>
      </c>
      <c r="D11" s="8">
        <v>1</v>
      </c>
      <c r="E11" s="8"/>
      <c r="F11" s="8"/>
      <c r="G11" s="39"/>
      <c r="H11" s="39"/>
    </row>
    <row r="12" spans="1:8" ht="30" x14ac:dyDescent="0.25">
      <c r="A12" s="6">
        <v>5</v>
      </c>
      <c r="B12" s="23" t="s">
        <v>24</v>
      </c>
      <c r="C12" s="24" t="s">
        <v>10</v>
      </c>
      <c r="D12" s="25">
        <f>2.1*1.64</f>
        <v>3.444</v>
      </c>
      <c r="E12" s="8"/>
      <c r="F12" s="8"/>
      <c r="G12" s="39"/>
      <c r="H12" s="39"/>
    </row>
    <row r="13" spans="1:8" x14ac:dyDescent="0.25">
      <c r="A13" s="6">
        <v>6</v>
      </c>
      <c r="B13" s="7" t="s">
        <v>79</v>
      </c>
      <c r="C13" s="6" t="s">
        <v>12</v>
      </c>
      <c r="D13" s="8">
        <v>1</v>
      </c>
      <c r="E13" s="8"/>
      <c r="F13" s="8"/>
      <c r="G13" s="39"/>
      <c r="H13" s="39"/>
    </row>
    <row r="14" spans="1:8" ht="30" x14ac:dyDescent="0.25">
      <c r="A14" s="6">
        <v>7</v>
      </c>
      <c r="B14" s="7" t="s">
        <v>25</v>
      </c>
      <c r="C14" s="6" t="s">
        <v>12</v>
      </c>
      <c r="D14" s="8">
        <v>1</v>
      </c>
      <c r="E14" s="8"/>
      <c r="F14" s="8"/>
      <c r="G14" s="39"/>
      <c r="H14" s="39"/>
    </row>
    <row r="15" spans="1:8" ht="30" x14ac:dyDescent="0.25">
      <c r="A15" s="6">
        <v>8</v>
      </c>
      <c r="B15" s="7" t="s">
        <v>26</v>
      </c>
      <c r="C15" s="6" t="s">
        <v>12</v>
      </c>
      <c r="D15" s="8">
        <v>1</v>
      </c>
      <c r="E15" s="8"/>
      <c r="F15" s="8"/>
      <c r="G15" s="39"/>
      <c r="H15" s="39"/>
    </row>
    <row r="16" spans="1:8" x14ac:dyDescent="0.25">
      <c r="A16" s="6">
        <v>9</v>
      </c>
      <c r="B16" s="7" t="s">
        <v>27</v>
      </c>
      <c r="C16" s="6" t="s">
        <v>10</v>
      </c>
      <c r="D16" s="8">
        <f>D17+D18</f>
        <v>53.149899999999995</v>
      </c>
      <c r="E16" s="8"/>
      <c r="F16" s="8"/>
      <c r="G16" s="39"/>
      <c r="H16" s="39"/>
    </row>
    <row r="17" spans="1:8" x14ac:dyDescent="0.25">
      <c r="A17" s="6">
        <v>10</v>
      </c>
      <c r="B17" s="7" t="s">
        <v>63</v>
      </c>
      <c r="C17" s="6" t="s">
        <v>10</v>
      </c>
      <c r="D17" s="8">
        <f>15.2*3-1.71*2.31-2.1*1</f>
        <v>39.549899999999994</v>
      </c>
      <c r="E17" s="8"/>
      <c r="F17" s="8"/>
      <c r="G17" s="39"/>
      <c r="H17" s="39"/>
    </row>
    <row r="18" spans="1:8" x14ac:dyDescent="0.25">
      <c r="A18" s="6">
        <v>11</v>
      </c>
      <c r="B18" s="7" t="s">
        <v>80</v>
      </c>
      <c r="C18" s="6" t="s">
        <v>10</v>
      </c>
      <c r="D18" s="8">
        <v>13.6</v>
      </c>
      <c r="E18" s="8"/>
      <c r="F18" s="8"/>
      <c r="G18" s="39"/>
      <c r="H18" s="39"/>
    </row>
    <row r="19" spans="1:8" x14ac:dyDescent="0.25">
      <c r="A19" s="6">
        <v>12</v>
      </c>
      <c r="B19" s="7" t="s">
        <v>29</v>
      </c>
      <c r="C19" s="6" t="s">
        <v>12</v>
      </c>
      <c r="D19" s="8">
        <v>2</v>
      </c>
      <c r="E19" s="8"/>
      <c r="F19" s="8"/>
      <c r="G19" s="39"/>
      <c r="H19" s="39"/>
    </row>
    <row r="20" spans="1:8" x14ac:dyDescent="0.25">
      <c r="A20" s="6">
        <v>13</v>
      </c>
      <c r="B20" s="7" t="s">
        <v>30</v>
      </c>
      <c r="C20" s="6" t="s">
        <v>12</v>
      </c>
      <c r="D20" s="8">
        <v>2</v>
      </c>
      <c r="E20" s="8"/>
      <c r="F20" s="8"/>
      <c r="G20" s="39"/>
      <c r="H20" s="39"/>
    </row>
    <row r="21" spans="1:8" x14ac:dyDescent="0.25">
      <c r="A21" s="6">
        <v>14</v>
      </c>
      <c r="B21" s="7" t="s">
        <v>31</v>
      </c>
      <c r="C21" s="6" t="s">
        <v>12</v>
      </c>
      <c r="D21" s="8">
        <v>1</v>
      </c>
      <c r="E21" s="8"/>
      <c r="F21" s="8"/>
      <c r="G21" s="39"/>
      <c r="H21" s="39"/>
    </row>
    <row r="22" spans="1:8" x14ac:dyDescent="0.25">
      <c r="A22" s="6">
        <v>15</v>
      </c>
      <c r="B22" s="7" t="s">
        <v>32</v>
      </c>
      <c r="C22" s="6" t="s">
        <v>12</v>
      </c>
      <c r="D22" s="8">
        <v>1</v>
      </c>
      <c r="E22" s="8"/>
      <c r="F22" s="8"/>
      <c r="G22" s="39"/>
      <c r="H22" s="39"/>
    </row>
    <row r="23" spans="1:8" x14ac:dyDescent="0.25">
      <c r="A23" s="6">
        <v>16</v>
      </c>
      <c r="B23" s="7" t="s">
        <v>33</v>
      </c>
      <c r="C23" s="6" t="s">
        <v>12</v>
      </c>
      <c r="D23" s="8">
        <v>1</v>
      </c>
      <c r="E23" s="8"/>
      <c r="F23" s="8"/>
      <c r="G23" s="39"/>
      <c r="H23" s="39"/>
    </row>
    <row r="24" spans="1:8" x14ac:dyDescent="0.25">
      <c r="A24" s="6">
        <v>17</v>
      </c>
      <c r="B24" s="23" t="s">
        <v>66</v>
      </c>
      <c r="C24" s="6" t="s">
        <v>12</v>
      </c>
      <c r="D24" s="8">
        <v>1</v>
      </c>
      <c r="E24" s="8"/>
      <c r="F24" s="8"/>
      <c r="G24" s="39"/>
      <c r="H24" s="39"/>
    </row>
    <row r="25" spans="1:8" ht="15" customHeight="1" x14ac:dyDescent="0.25">
      <c r="A25" s="6">
        <v>18</v>
      </c>
      <c r="B25" s="23" t="s">
        <v>65</v>
      </c>
      <c r="C25" s="6" t="s">
        <v>12</v>
      </c>
      <c r="D25" s="8">
        <v>1</v>
      </c>
      <c r="E25" s="8"/>
      <c r="F25" s="8"/>
      <c r="G25" s="39"/>
      <c r="H25" s="39"/>
    </row>
    <row r="26" spans="1:8" ht="16.149999999999999" customHeight="1" x14ac:dyDescent="0.25">
      <c r="A26" s="6">
        <v>19</v>
      </c>
      <c r="B26" s="23" t="s">
        <v>64</v>
      </c>
      <c r="C26" s="6" t="s">
        <v>12</v>
      </c>
      <c r="D26" s="8">
        <v>1</v>
      </c>
      <c r="E26" s="8"/>
      <c r="F26" s="8"/>
      <c r="G26" s="39"/>
      <c r="H26" s="39"/>
    </row>
    <row r="27" spans="1:8" ht="30" x14ac:dyDescent="0.25">
      <c r="A27" s="6">
        <v>20</v>
      </c>
      <c r="B27" s="7" t="s">
        <v>67</v>
      </c>
      <c r="C27" s="6" t="s">
        <v>12</v>
      </c>
      <c r="D27" s="8">
        <v>3</v>
      </c>
      <c r="E27" s="8"/>
      <c r="F27" s="8"/>
      <c r="G27" s="39"/>
      <c r="H27" s="39"/>
    </row>
    <row r="28" spans="1:8" ht="45" x14ac:dyDescent="0.25">
      <c r="A28" s="6">
        <v>21</v>
      </c>
      <c r="B28" s="28" t="s">
        <v>54</v>
      </c>
      <c r="C28" s="6" t="s">
        <v>12</v>
      </c>
      <c r="D28" s="8">
        <v>3</v>
      </c>
      <c r="E28" s="8"/>
      <c r="F28" s="8"/>
      <c r="G28" s="39"/>
      <c r="H28" s="39"/>
    </row>
    <row r="29" spans="1:8" x14ac:dyDescent="0.25">
      <c r="A29" s="6">
        <v>22</v>
      </c>
      <c r="B29" s="7" t="s">
        <v>34</v>
      </c>
      <c r="C29" s="6" t="s">
        <v>12</v>
      </c>
      <c r="D29" s="8">
        <v>1</v>
      </c>
      <c r="E29" s="8"/>
      <c r="F29" s="8"/>
      <c r="G29" s="39"/>
      <c r="H29" s="39"/>
    </row>
    <row r="30" spans="1:8" x14ac:dyDescent="0.25">
      <c r="A30" s="6">
        <v>23</v>
      </c>
      <c r="B30" s="7" t="s">
        <v>78</v>
      </c>
      <c r="C30" s="6" t="s">
        <v>12</v>
      </c>
      <c r="D30" s="8">
        <v>1</v>
      </c>
      <c r="E30" s="8"/>
      <c r="F30" s="8"/>
      <c r="G30" s="39"/>
      <c r="H30" s="39"/>
    </row>
    <row r="31" spans="1:8" ht="15.75" thickBot="1" x14ac:dyDescent="0.3">
      <c r="A31" s="6">
        <v>24</v>
      </c>
      <c r="B31" s="7" t="s">
        <v>35</v>
      </c>
      <c r="C31" s="6" t="s">
        <v>5</v>
      </c>
      <c r="D31" s="8">
        <v>1</v>
      </c>
      <c r="E31" s="8"/>
      <c r="F31" s="10"/>
      <c r="G31" s="39"/>
      <c r="H31" s="39"/>
    </row>
    <row r="32" spans="1:8" ht="15.75" thickBot="1" x14ac:dyDescent="0.3">
      <c r="A32" s="11"/>
      <c r="B32" s="12"/>
      <c r="C32" s="11"/>
      <c r="D32" s="13"/>
      <c r="E32" s="31" t="s">
        <v>19</v>
      </c>
      <c r="F32" s="32"/>
      <c r="H32" s="39"/>
    </row>
  </sheetData>
  <mergeCells count="1">
    <mergeCell ref="A7:H7"/>
  </mergeCells>
  <pageMargins left="0.7" right="0.7" top="0.75" bottom="0.75" header="0.3" footer="0.3"/>
  <pageSetup paperSize="9" scale="8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DF94D-0E81-4F49-AA34-D549F8472615}">
  <sheetPr>
    <pageSetUpPr fitToPage="1"/>
  </sheetPr>
  <dimension ref="A1:H32"/>
  <sheetViews>
    <sheetView zoomScale="70" zoomScaleNormal="70" workbookViewId="0">
      <selection activeCell="A8" sqref="A8:A31"/>
    </sheetView>
  </sheetViews>
  <sheetFormatPr defaultRowHeight="15" x14ac:dyDescent="0.25"/>
  <cols>
    <col min="1" max="1" width="8.85546875" customWidth="1"/>
    <col min="2" max="2" width="59.28515625" customWidth="1"/>
    <col min="4" max="4" width="8.85546875" style="15"/>
    <col min="5" max="5" width="17.42578125" style="11" bestFit="1" customWidth="1"/>
    <col min="6" max="6" width="11.7109375" style="11" customWidth="1"/>
    <col min="8" max="8" width="13.85546875" bestFit="1" customWidth="1"/>
  </cols>
  <sheetData>
    <row r="1" spans="1:8" x14ac:dyDescent="0.25">
      <c r="E1" s="19"/>
      <c r="F1" s="19"/>
    </row>
    <row r="2" spans="1:8" x14ac:dyDescent="0.25">
      <c r="E2" s="19"/>
      <c r="F2" s="19"/>
    </row>
    <row r="3" spans="1:8" x14ac:dyDescent="0.25">
      <c r="E3" s="19"/>
      <c r="F3" s="19"/>
    </row>
    <row r="4" spans="1:8" x14ac:dyDescent="0.25">
      <c r="E4" s="19"/>
      <c r="F4" s="19"/>
    </row>
    <row r="5" spans="1:8" x14ac:dyDescent="0.25">
      <c r="A5" s="2" t="s">
        <v>115</v>
      </c>
      <c r="B5" s="2" t="s">
        <v>116</v>
      </c>
      <c r="C5" s="2" t="s">
        <v>117</v>
      </c>
      <c r="D5" s="6" t="s">
        <v>118</v>
      </c>
      <c r="E5" s="6" t="s">
        <v>119</v>
      </c>
      <c r="F5" s="6" t="s">
        <v>122</v>
      </c>
      <c r="G5" s="2" t="s">
        <v>120</v>
      </c>
      <c r="H5" s="2" t="s">
        <v>124</v>
      </c>
    </row>
    <row r="6" spans="1:8" s="15" customFormat="1" x14ac:dyDescent="0.25">
      <c r="A6" s="33" t="s">
        <v>0</v>
      </c>
      <c r="B6" s="34" t="s">
        <v>1</v>
      </c>
      <c r="C6" s="33" t="s">
        <v>2</v>
      </c>
      <c r="D6" s="43" t="s">
        <v>3</v>
      </c>
      <c r="E6" s="43" t="s">
        <v>121</v>
      </c>
      <c r="F6" s="43" t="s">
        <v>113</v>
      </c>
      <c r="G6" s="6" t="s">
        <v>123</v>
      </c>
      <c r="H6" s="6" t="s">
        <v>114</v>
      </c>
    </row>
    <row r="7" spans="1:8" x14ac:dyDescent="0.25">
      <c r="A7" s="60" t="s">
        <v>39</v>
      </c>
      <c r="B7" s="64"/>
      <c r="C7" s="64"/>
      <c r="D7" s="64"/>
      <c r="E7" s="64"/>
      <c r="F7" s="64"/>
      <c r="G7" s="64"/>
      <c r="H7" s="65"/>
    </row>
    <row r="8" spans="1:8" x14ac:dyDescent="0.25">
      <c r="A8" s="6">
        <v>1</v>
      </c>
      <c r="B8" s="7" t="s">
        <v>21</v>
      </c>
      <c r="C8" s="6" t="s">
        <v>12</v>
      </c>
      <c r="D8" s="8">
        <v>3</v>
      </c>
      <c r="E8" s="8"/>
      <c r="F8" s="8"/>
      <c r="G8" s="39"/>
      <c r="H8" s="39"/>
    </row>
    <row r="9" spans="1:8" s="15" customFormat="1" ht="27" customHeight="1" x14ac:dyDescent="0.25">
      <c r="A9" s="6">
        <v>2</v>
      </c>
      <c r="B9" s="28" t="s">
        <v>92</v>
      </c>
      <c r="C9" s="6" t="s">
        <v>12</v>
      </c>
      <c r="D9" s="8">
        <v>6</v>
      </c>
      <c r="E9" s="8"/>
      <c r="F9" s="8"/>
      <c r="G9" s="39"/>
      <c r="H9" s="44"/>
    </row>
    <row r="10" spans="1:8" ht="30" x14ac:dyDescent="0.25">
      <c r="A10" s="6">
        <v>3</v>
      </c>
      <c r="B10" s="7" t="s">
        <v>93</v>
      </c>
      <c r="C10" s="6" t="s">
        <v>12</v>
      </c>
      <c r="D10" s="8">
        <v>3</v>
      </c>
      <c r="E10" s="8"/>
      <c r="F10" s="8"/>
      <c r="G10" s="39"/>
      <c r="H10" s="39"/>
    </row>
    <row r="11" spans="1:8" x14ac:dyDescent="0.25">
      <c r="A11" s="6">
        <v>4</v>
      </c>
      <c r="B11" s="7" t="s">
        <v>23</v>
      </c>
      <c r="C11" s="6" t="s">
        <v>12</v>
      </c>
      <c r="D11" s="8">
        <v>1</v>
      </c>
      <c r="E11" s="8"/>
      <c r="F11" s="8"/>
      <c r="G11" s="39"/>
      <c r="H11" s="39"/>
    </row>
    <row r="12" spans="1:8" ht="30" x14ac:dyDescent="0.25">
      <c r="A12" s="6">
        <v>5</v>
      </c>
      <c r="B12" s="23" t="s">
        <v>24</v>
      </c>
      <c r="C12" s="24" t="s">
        <v>10</v>
      </c>
      <c r="D12" s="25">
        <f>2.1*2.205</f>
        <v>4.6305000000000005</v>
      </c>
      <c r="E12" s="8"/>
      <c r="F12" s="8"/>
      <c r="G12" s="39"/>
      <c r="H12" s="39"/>
    </row>
    <row r="13" spans="1:8" x14ac:dyDescent="0.25">
      <c r="A13" s="6">
        <v>6</v>
      </c>
      <c r="B13" s="7" t="s">
        <v>79</v>
      </c>
      <c r="C13" s="6" t="s">
        <v>12</v>
      </c>
      <c r="D13" s="8">
        <v>1</v>
      </c>
      <c r="E13" s="8"/>
      <c r="F13" s="8"/>
      <c r="G13" s="39"/>
      <c r="H13" s="39"/>
    </row>
    <row r="14" spans="1:8" ht="30" x14ac:dyDescent="0.25">
      <c r="A14" s="6">
        <v>7</v>
      </c>
      <c r="B14" s="7" t="s">
        <v>25</v>
      </c>
      <c r="C14" s="6" t="s">
        <v>12</v>
      </c>
      <c r="D14" s="8">
        <v>1</v>
      </c>
      <c r="E14" s="8"/>
      <c r="F14" s="8"/>
      <c r="G14" s="39"/>
      <c r="H14" s="39"/>
    </row>
    <row r="15" spans="1:8" ht="30" x14ac:dyDescent="0.25">
      <c r="A15" s="6">
        <v>8</v>
      </c>
      <c r="B15" s="7" t="s">
        <v>26</v>
      </c>
      <c r="C15" s="6" t="s">
        <v>12</v>
      </c>
      <c r="D15" s="8">
        <v>1</v>
      </c>
      <c r="E15" s="8"/>
      <c r="F15" s="8"/>
      <c r="G15" s="39"/>
      <c r="H15" s="39"/>
    </row>
    <row r="16" spans="1:8" x14ac:dyDescent="0.25">
      <c r="A16" s="6">
        <v>9</v>
      </c>
      <c r="B16" s="7" t="s">
        <v>27</v>
      </c>
      <c r="C16" s="6" t="s">
        <v>10</v>
      </c>
      <c r="D16" s="8">
        <f>D17+D18</f>
        <v>44.966999999999999</v>
      </c>
      <c r="E16" s="8"/>
      <c r="F16" s="8"/>
      <c r="G16" s="39"/>
      <c r="H16" s="39"/>
    </row>
    <row r="17" spans="1:8" x14ac:dyDescent="0.25">
      <c r="A17" s="6">
        <v>10</v>
      </c>
      <c r="B17" s="7" t="s">
        <v>63</v>
      </c>
      <c r="C17" s="6" t="s">
        <v>10</v>
      </c>
      <c r="D17" s="8">
        <f>12.75*3-2.3*1.71-2.1*1</f>
        <v>32.216999999999999</v>
      </c>
      <c r="E17" s="8"/>
      <c r="F17" s="8"/>
      <c r="G17" s="39"/>
      <c r="H17" s="39"/>
    </row>
    <row r="18" spans="1:8" x14ac:dyDescent="0.25">
      <c r="A18" s="6">
        <v>11</v>
      </c>
      <c r="B18" s="7" t="s">
        <v>80</v>
      </c>
      <c r="C18" s="6" t="s">
        <v>10</v>
      </c>
      <c r="D18" s="8">
        <v>12.75</v>
      </c>
      <c r="E18" s="8"/>
      <c r="F18" s="8"/>
      <c r="G18" s="39"/>
      <c r="H18" s="39"/>
    </row>
    <row r="19" spans="1:8" x14ac:dyDescent="0.25">
      <c r="A19" s="6">
        <v>12</v>
      </c>
      <c r="B19" s="7" t="s">
        <v>29</v>
      </c>
      <c r="C19" s="6" t="s">
        <v>12</v>
      </c>
      <c r="D19" s="8">
        <v>2</v>
      </c>
      <c r="E19" s="8"/>
      <c r="F19" s="8"/>
      <c r="G19" s="39"/>
      <c r="H19" s="39"/>
    </row>
    <row r="20" spans="1:8" x14ac:dyDescent="0.25">
      <c r="A20" s="6">
        <v>13</v>
      </c>
      <c r="B20" s="7" t="s">
        <v>30</v>
      </c>
      <c r="C20" s="6" t="s">
        <v>12</v>
      </c>
      <c r="D20" s="8">
        <v>2</v>
      </c>
      <c r="E20" s="8"/>
      <c r="F20" s="8"/>
      <c r="G20" s="39"/>
      <c r="H20" s="39"/>
    </row>
    <row r="21" spans="1:8" x14ac:dyDescent="0.25">
      <c r="A21" s="6">
        <v>14</v>
      </c>
      <c r="B21" s="7" t="s">
        <v>31</v>
      </c>
      <c r="C21" s="6" t="s">
        <v>12</v>
      </c>
      <c r="D21" s="8">
        <v>3</v>
      </c>
      <c r="E21" s="8"/>
      <c r="F21" s="8"/>
      <c r="G21" s="39"/>
      <c r="H21" s="39"/>
    </row>
    <row r="22" spans="1:8" x14ac:dyDescent="0.25">
      <c r="A22" s="6">
        <v>15</v>
      </c>
      <c r="B22" s="7" t="s">
        <v>32</v>
      </c>
      <c r="C22" s="6" t="s">
        <v>12</v>
      </c>
      <c r="D22" s="8">
        <v>1</v>
      </c>
      <c r="E22" s="8"/>
      <c r="F22" s="8"/>
      <c r="G22" s="39"/>
      <c r="H22" s="39"/>
    </row>
    <row r="23" spans="1:8" x14ac:dyDescent="0.25">
      <c r="A23" s="6">
        <v>16</v>
      </c>
      <c r="B23" s="7" t="s">
        <v>33</v>
      </c>
      <c r="C23" s="6" t="s">
        <v>12</v>
      </c>
      <c r="D23" s="8">
        <v>1</v>
      </c>
      <c r="E23" s="8"/>
      <c r="F23" s="8"/>
      <c r="G23" s="39"/>
      <c r="H23" s="39"/>
    </row>
    <row r="24" spans="1:8" x14ac:dyDescent="0.25">
      <c r="A24" s="6">
        <v>17</v>
      </c>
      <c r="B24" s="23" t="s">
        <v>66</v>
      </c>
      <c r="C24" s="6" t="s">
        <v>12</v>
      </c>
      <c r="D24" s="8">
        <v>1</v>
      </c>
      <c r="E24" s="8"/>
      <c r="F24" s="8"/>
      <c r="G24" s="39"/>
      <c r="H24" s="39"/>
    </row>
    <row r="25" spans="1:8" ht="15" customHeight="1" x14ac:dyDescent="0.25">
      <c r="A25" s="6">
        <v>18</v>
      </c>
      <c r="B25" s="23" t="s">
        <v>65</v>
      </c>
      <c r="C25" s="6" t="s">
        <v>12</v>
      </c>
      <c r="D25" s="8">
        <v>1</v>
      </c>
      <c r="E25" s="8"/>
      <c r="F25" s="8"/>
      <c r="G25" s="39"/>
      <c r="H25" s="39"/>
    </row>
    <row r="26" spans="1:8" ht="16.149999999999999" customHeight="1" x14ac:dyDescent="0.25">
      <c r="A26" s="6">
        <v>19</v>
      </c>
      <c r="B26" s="23" t="s">
        <v>64</v>
      </c>
      <c r="C26" s="6" t="s">
        <v>12</v>
      </c>
      <c r="D26" s="8">
        <v>1</v>
      </c>
      <c r="E26" s="8"/>
      <c r="F26" s="8"/>
      <c r="G26" s="39"/>
      <c r="H26" s="39"/>
    </row>
    <row r="27" spans="1:8" ht="30" x14ac:dyDescent="0.25">
      <c r="A27" s="6">
        <v>20</v>
      </c>
      <c r="B27" s="7" t="s">
        <v>67</v>
      </c>
      <c r="C27" s="6" t="s">
        <v>12</v>
      </c>
      <c r="D27" s="8">
        <v>3</v>
      </c>
      <c r="E27" s="8"/>
      <c r="F27" s="8"/>
      <c r="G27" s="39"/>
      <c r="H27" s="39"/>
    </row>
    <row r="28" spans="1:8" ht="45" x14ac:dyDescent="0.25">
      <c r="A28" s="6">
        <v>21</v>
      </c>
      <c r="B28" s="28" t="s">
        <v>54</v>
      </c>
      <c r="C28" s="6" t="s">
        <v>12</v>
      </c>
      <c r="D28" s="8">
        <v>3</v>
      </c>
      <c r="E28" s="8"/>
      <c r="F28" s="8"/>
      <c r="G28" s="39"/>
      <c r="H28" s="39"/>
    </row>
    <row r="29" spans="1:8" x14ac:dyDescent="0.25">
      <c r="A29" s="6">
        <v>22</v>
      </c>
      <c r="B29" s="7" t="s">
        <v>34</v>
      </c>
      <c r="C29" s="6" t="s">
        <v>12</v>
      </c>
      <c r="D29" s="8">
        <v>1</v>
      </c>
      <c r="E29" s="8"/>
      <c r="F29" s="8"/>
      <c r="G29" s="39"/>
      <c r="H29" s="39"/>
    </row>
    <row r="30" spans="1:8" x14ac:dyDescent="0.25">
      <c r="A30" s="6">
        <v>23</v>
      </c>
      <c r="B30" s="7" t="s">
        <v>78</v>
      </c>
      <c r="C30" s="6" t="s">
        <v>12</v>
      </c>
      <c r="D30" s="8">
        <v>1</v>
      </c>
      <c r="E30" s="8"/>
      <c r="F30" s="8"/>
      <c r="G30" s="39"/>
      <c r="H30" s="39"/>
    </row>
    <row r="31" spans="1:8" ht="15.75" thickBot="1" x14ac:dyDescent="0.3">
      <c r="A31" s="6">
        <v>24</v>
      </c>
      <c r="B31" s="7" t="s">
        <v>35</v>
      </c>
      <c r="C31" s="6" t="s">
        <v>5</v>
      </c>
      <c r="D31" s="8">
        <v>1</v>
      </c>
      <c r="E31" s="8"/>
      <c r="F31" s="10"/>
      <c r="G31" s="39"/>
      <c r="H31" s="39"/>
    </row>
    <row r="32" spans="1:8" ht="15.75" thickBot="1" x14ac:dyDescent="0.3">
      <c r="A32" s="11"/>
      <c r="B32" s="12"/>
      <c r="C32" s="11"/>
      <c r="D32" s="13"/>
      <c r="E32" s="31" t="s">
        <v>19</v>
      </c>
      <c r="F32" s="32"/>
      <c r="H32" s="39"/>
    </row>
  </sheetData>
  <mergeCells count="1">
    <mergeCell ref="A7:H7"/>
  </mergeCells>
  <pageMargins left="0.7" right="0.7" top="0.75" bottom="0.75" header="0.3" footer="0.3"/>
  <pageSetup paperSize="9" scale="8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11880-B1F7-49B2-8575-DA9603257990}">
  <sheetPr>
    <pageSetUpPr fitToPage="1"/>
  </sheetPr>
  <dimension ref="A1:H33"/>
  <sheetViews>
    <sheetView zoomScale="70" zoomScaleNormal="70" workbookViewId="0">
      <selection sqref="A1:XFD4"/>
    </sheetView>
  </sheetViews>
  <sheetFormatPr defaultRowHeight="15" x14ac:dyDescent="0.25"/>
  <cols>
    <col min="1" max="1" width="8.85546875" customWidth="1"/>
    <col min="2" max="2" width="59.28515625" customWidth="1"/>
    <col min="4" max="4" width="8.85546875" style="15"/>
    <col min="5" max="5" width="17.42578125" style="11" bestFit="1" customWidth="1"/>
    <col min="6" max="6" width="13.42578125" style="11" bestFit="1" customWidth="1"/>
    <col min="7" max="7" width="5.85546875" bestFit="1" customWidth="1"/>
    <col min="8" max="8" width="13.85546875" bestFit="1" customWidth="1"/>
  </cols>
  <sheetData>
    <row r="1" spans="1:8" x14ac:dyDescent="0.25">
      <c r="E1" s="19"/>
      <c r="F1" s="19"/>
    </row>
    <row r="2" spans="1:8" x14ac:dyDescent="0.25">
      <c r="E2" s="19"/>
      <c r="F2" s="19"/>
    </row>
    <row r="3" spans="1:8" x14ac:dyDescent="0.25">
      <c r="E3" s="19"/>
      <c r="F3" s="19"/>
    </row>
    <row r="4" spans="1:8" x14ac:dyDescent="0.25">
      <c r="E4" s="19"/>
      <c r="F4" s="19"/>
    </row>
    <row r="5" spans="1:8" x14ac:dyDescent="0.25">
      <c r="A5" s="2" t="s">
        <v>115</v>
      </c>
      <c r="B5" s="2" t="s">
        <v>116</v>
      </c>
      <c r="C5" s="2" t="s">
        <v>117</v>
      </c>
      <c r="D5" s="6" t="s">
        <v>118</v>
      </c>
      <c r="E5" s="6" t="s">
        <v>119</v>
      </c>
      <c r="F5" s="6" t="s">
        <v>122</v>
      </c>
      <c r="G5" s="2" t="s">
        <v>120</v>
      </c>
      <c r="H5" s="2" t="s">
        <v>124</v>
      </c>
    </row>
    <row r="6" spans="1:8" s="15" customFormat="1" x14ac:dyDescent="0.25">
      <c r="A6" s="33" t="s">
        <v>0</v>
      </c>
      <c r="B6" s="34" t="s">
        <v>1</v>
      </c>
      <c r="C6" s="33" t="s">
        <v>2</v>
      </c>
      <c r="D6" s="43" t="s">
        <v>3</v>
      </c>
      <c r="E6" s="43" t="s">
        <v>121</v>
      </c>
      <c r="F6" s="43" t="s">
        <v>113</v>
      </c>
      <c r="G6" s="6" t="s">
        <v>123</v>
      </c>
      <c r="H6" s="6" t="s">
        <v>114</v>
      </c>
    </row>
    <row r="7" spans="1:8" x14ac:dyDescent="0.25">
      <c r="A7" s="66" t="s">
        <v>40</v>
      </c>
      <c r="B7" s="67"/>
      <c r="C7" s="67"/>
      <c r="D7" s="67"/>
      <c r="E7" s="67"/>
      <c r="F7" s="67"/>
      <c r="G7" s="68"/>
      <c r="H7" s="68"/>
    </row>
    <row r="8" spans="1:8" x14ac:dyDescent="0.25">
      <c r="A8" s="6">
        <v>1</v>
      </c>
      <c r="B8" s="7" t="s">
        <v>21</v>
      </c>
      <c r="C8" s="6" t="s">
        <v>12</v>
      </c>
      <c r="D8" s="8">
        <v>4</v>
      </c>
      <c r="E8" s="8"/>
      <c r="F8" s="8"/>
      <c r="G8" s="39"/>
      <c r="H8" s="39"/>
    </row>
    <row r="9" spans="1:8" s="15" customFormat="1" ht="27" customHeight="1" x14ac:dyDescent="0.25">
      <c r="A9" s="6">
        <v>2</v>
      </c>
      <c r="B9" s="28" t="s">
        <v>92</v>
      </c>
      <c r="C9" s="6" t="s">
        <v>12</v>
      </c>
      <c r="D9" s="8">
        <v>9</v>
      </c>
      <c r="E9" s="8"/>
      <c r="F9" s="8"/>
      <c r="G9" s="39"/>
      <c r="H9" s="44"/>
    </row>
    <row r="10" spans="1:8" ht="30" x14ac:dyDescent="0.25">
      <c r="A10" s="6">
        <v>3</v>
      </c>
      <c r="B10" s="7" t="s">
        <v>93</v>
      </c>
      <c r="C10" s="6" t="s">
        <v>12</v>
      </c>
      <c r="D10" s="8">
        <v>3</v>
      </c>
      <c r="E10" s="8"/>
      <c r="F10" s="8"/>
      <c r="G10" s="39"/>
      <c r="H10" s="39"/>
    </row>
    <row r="11" spans="1:8" x14ac:dyDescent="0.25">
      <c r="A11" s="6">
        <v>4</v>
      </c>
      <c r="B11" s="7" t="s">
        <v>23</v>
      </c>
      <c r="C11" s="6" t="s">
        <v>12</v>
      </c>
      <c r="D11" s="8">
        <v>1</v>
      </c>
      <c r="E11" s="8"/>
      <c r="F11" s="8"/>
      <c r="G11" s="39"/>
      <c r="H11" s="39"/>
    </row>
    <row r="12" spans="1:8" ht="30" x14ac:dyDescent="0.25">
      <c r="A12" s="6">
        <v>5</v>
      </c>
      <c r="B12" s="23" t="s">
        <v>24</v>
      </c>
      <c r="C12" s="24" t="s">
        <v>10</v>
      </c>
      <c r="D12" s="25">
        <f>2.1*2.16</f>
        <v>4.5360000000000005</v>
      </c>
      <c r="E12" s="8"/>
      <c r="F12" s="8"/>
      <c r="G12" s="39"/>
      <c r="H12" s="39"/>
    </row>
    <row r="13" spans="1:8" x14ac:dyDescent="0.25">
      <c r="A13" s="6">
        <v>6</v>
      </c>
      <c r="B13" s="7" t="s">
        <v>81</v>
      </c>
      <c r="C13" s="2" t="s">
        <v>10</v>
      </c>
      <c r="D13" s="17">
        <f>2*1</f>
        <v>2</v>
      </c>
      <c r="E13" s="8"/>
      <c r="F13" s="8"/>
      <c r="G13" s="39"/>
      <c r="H13" s="39"/>
    </row>
    <row r="14" spans="1:8" x14ac:dyDescent="0.25">
      <c r="A14" s="6">
        <v>7</v>
      </c>
      <c r="B14" s="7" t="s">
        <v>79</v>
      </c>
      <c r="C14" s="6" t="s">
        <v>12</v>
      </c>
      <c r="D14" s="8">
        <v>1</v>
      </c>
      <c r="E14" s="8"/>
      <c r="F14" s="8"/>
      <c r="G14" s="39"/>
      <c r="H14" s="39"/>
    </row>
    <row r="15" spans="1:8" ht="30" x14ac:dyDescent="0.25">
      <c r="A15" s="6">
        <v>8</v>
      </c>
      <c r="B15" s="7" t="s">
        <v>25</v>
      </c>
      <c r="C15" s="6" t="s">
        <v>12</v>
      </c>
      <c r="D15" s="8">
        <v>1</v>
      </c>
      <c r="E15" s="8"/>
      <c r="F15" s="8"/>
      <c r="G15" s="39"/>
      <c r="H15" s="39"/>
    </row>
    <row r="16" spans="1:8" ht="30" x14ac:dyDescent="0.25">
      <c r="A16" s="6">
        <v>9</v>
      </c>
      <c r="B16" s="7" t="s">
        <v>26</v>
      </c>
      <c r="C16" s="6" t="s">
        <v>12</v>
      </c>
      <c r="D16" s="8">
        <v>1</v>
      </c>
      <c r="E16" s="8"/>
      <c r="F16" s="8"/>
      <c r="G16" s="39"/>
      <c r="H16" s="39"/>
    </row>
    <row r="17" spans="1:8" x14ac:dyDescent="0.25">
      <c r="A17" s="6">
        <v>10</v>
      </c>
      <c r="B17" s="7" t="s">
        <v>27</v>
      </c>
      <c r="C17" s="6" t="s">
        <v>10</v>
      </c>
      <c r="D17" s="8">
        <f>D18+D19</f>
        <v>55.732799999999997</v>
      </c>
      <c r="E17" s="8"/>
      <c r="F17" s="8"/>
      <c r="G17" s="39"/>
      <c r="H17" s="39"/>
    </row>
    <row r="18" spans="1:8" x14ac:dyDescent="0.25">
      <c r="A18" s="6">
        <v>11</v>
      </c>
      <c r="B18" s="7" t="s">
        <v>63</v>
      </c>
      <c r="C18" s="6" t="s">
        <v>10</v>
      </c>
      <c r="D18" s="8">
        <f>15.75*3-2.32*1.71-2.1*1</f>
        <v>41.1828</v>
      </c>
      <c r="E18" s="8"/>
      <c r="F18" s="8"/>
      <c r="G18" s="39"/>
      <c r="H18" s="39"/>
    </row>
    <row r="19" spans="1:8" x14ac:dyDescent="0.25">
      <c r="A19" s="6">
        <v>12</v>
      </c>
      <c r="B19" s="7" t="s">
        <v>80</v>
      </c>
      <c r="C19" s="6" t="s">
        <v>10</v>
      </c>
      <c r="D19" s="8">
        <v>14.55</v>
      </c>
      <c r="E19" s="8"/>
      <c r="F19" s="8"/>
      <c r="G19" s="39"/>
      <c r="H19" s="39"/>
    </row>
    <row r="20" spans="1:8" x14ac:dyDescent="0.25">
      <c r="A20" s="6">
        <v>13</v>
      </c>
      <c r="B20" s="7" t="s">
        <v>29</v>
      </c>
      <c r="C20" s="6" t="s">
        <v>12</v>
      </c>
      <c r="D20" s="8">
        <v>2</v>
      </c>
      <c r="E20" s="8"/>
      <c r="F20" s="8"/>
      <c r="G20" s="39"/>
      <c r="H20" s="39"/>
    </row>
    <row r="21" spans="1:8" x14ac:dyDescent="0.25">
      <c r="A21" s="6">
        <v>14</v>
      </c>
      <c r="B21" s="7" t="s">
        <v>30</v>
      </c>
      <c r="C21" s="6" t="s">
        <v>12</v>
      </c>
      <c r="D21" s="8">
        <v>2</v>
      </c>
      <c r="E21" s="8"/>
      <c r="F21" s="8"/>
      <c r="G21" s="39"/>
      <c r="H21" s="39"/>
    </row>
    <row r="22" spans="1:8" x14ac:dyDescent="0.25">
      <c r="A22" s="6">
        <v>15</v>
      </c>
      <c r="B22" s="7" t="s">
        <v>31</v>
      </c>
      <c r="C22" s="6" t="s">
        <v>12</v>
      </c>
      <c r="D22" s="8">
        <v>2</v>
      </c>
      <c r="E22" s="8"/>
      <c r="F22" s="8"/>
      <c r="G22" s="39"/>
      <c r="H22" s="39"/>
    </row>
    <row r="23" spans="1:8" x14ac:dyDescent="0.25">
      <c r="A23" s="6">
        <v>16</v>
      </c>
      <c r="B23" s="7" t="s">
        <v>32</v>
      </c>
      <c r="C23" s="6" t="s">
        <v>12</v>
      </c>
      <c r="D23" s="8">
        <v>1</v>
      </c>
      <c r="E23" s="8"/>
      <c r="F23" s="8"/>
      <c r="G23" s="39"/>
      <c r="H23" s="39"/>
    </row>
    <row r="24" spans="1:8" x14ac:dyDescent="0.25">
      <c r="A24" s="6">
        <v>17</v>
      </c>
      <c r="B24" s="7" t="s">
        <v>33</v>
      </c>
      <c r="C24" s="6" t="s">
        <v>12</v>
      </c>
      <c r="D24" s="8">
        <v>1</v>
      </c>
      <c r="E24" s="8"/>
      <c r="F24" s="8"/>
      <c r="G24" s="39"/>
      <c r="H24" s="39"/>
    </row>
    <row r="25" spans="1:8" x14ac:dyDescent="0.25">
      <c r="A25" s="6">
        <v>18</v>
      </c>
      <c r="B25" s="23" t="s">
        <v>66</v>
      </c>
      <c r="C25" s="6" t="s">
        <v>12</v>
      </c>
      <c r="D25" s="8">
        <v>1</v>
      </c>
      <c r="E25" s="8"/>
      <c r="F25" s="8"/>
      <c r="G25" s="39"/>
      <c r="H25" s="39"/>
    </row>
    <row r="26" spans="1:8" ht="15" customHeight="1" x14ac:dyDescent="0.25">
      <c r="A26" s="6">
        <v>19</v>
      </c>
      <c r="B26" s="23" t="s">
        <v>65</v>
      </c>
      <c r="C26" s="6" t="s">
        <v>12</v>
      </c>
      <c r="D26" s="8">
        <v>1</v>
      </c>
      <c r="E26" s="8"/>
      <c r="F26" s="8"/>
      <c r="G26" s="39"/>
      <c r="H26" s="39"/>
    </row>
    <row r="27" spans="1:8" ht="16.149999999999999" customHeight="1" x14ac:dyDescent="0.25">
      <c r="A27" s="6">
        <v>20</v>
      </c>
      <c r="B27" s="23" t="s">
        <v>64</v>
      </c>
      <c r="C27" s="6" t="s">
        <v>12</v>
      </c>
      <c r="D27" s="8">
        <v>1</v>
      </c>
      <c r="E27" s="8"/>
      <c r="F27" s="8"/>
      <c r="G27" s="39"/>
      <c r="H27" s="39"/>
    </row>
    <row r="28" spans="1:8" ht="30" x14ac:dyDescent="0.25">
      <c r="A28" s="6">
        <v>21</v>
      </c>
      <c r="B28" s="7" t="s">
        <v>67</v>
      </c>
      <c r="C28" s="6" t="s">
        <v>12</v>
      </c>
      <c r="D28" s="8">
        <v>3</v>
      </c>
      <c r="E28" s="8"/>
      <c r="F28" s="8"/>
      <c r="G28" s="39"/>
      <c r="H28" s="39"/>
    </row>
    <row r="29" spans="1:8" ht="45" x14ac:dyDescent="0.25">
      <c r="A29" s="6">
        <v>22</v>
      </c>
      <c r="B29" s="28" t="s">
        <v>54</v>
      </c>
      <c r="C29" s="6" t="s">
        <v>12</v>
      </c>
      <c r="D29" s="8">
        <v>3</v>
      </c>
      <c r="E29" s="8"/>
      <c r="F29" s="8"/>
      <c r="G29" s="39"/>
      <c r="H29" s="39"/>
    </row>
    <row r="30" spans="1:8" x14ac:dyDescent="0.25">
      <c r="A30" s="6">
        <v>23</v>
      </c>
      <c r="B30" s="7" t="s">
        <v>34</v>
      </c>
      <c r="C30" s="6" t="s">
        <v>12</v>
      </c>
      <c r="D30" s="8">
        <v>1</v>
      </c>
      <c r="E30" s="8"/>
      <c r="F30" s="8"/>
      <c r="G30" s="39"/>
      <c r="H30" s="39"/>
    </row>
    <row r="31" spans="1:8" x14ac:dyDescent="0.25">
      <c r="A31" s="6">
        <v>24</v>
      </c>
      <c r="B31" s="7" t="s">
        <v>78</v>
      </c>
      <c r="C31" s="6" t="s">
        <v>12</v>
      </c>
      <c r="D31" s="8">
        <v>1</v>
      </c>
      <c r="E31" s="8"/>
      <c r="F31" s="8"/>
      <c r="G31" s="39"/>
      <c r="H31" s="39"/>
    </row>
    <row r="32" spans="1:8" ht="15.75" thickBot="1" x14ac:dyDescent="0.3">
      <c r="A32" s="6">
        <v>25</v>
      </c>
      <c r="B32" s="7" t="s">
        <v>35</v>
      </c>
      <c r="C32" s="6" t="s">
        <v>5</v>
      </c>
      <c r="D32" s="8">
        <v>1</v>
      </c>
      <c r="E32" s="8"/>
      <c r="F32" s="10"/>
      <c r="G32" s="39"/>
      <c r="H32" s="39"/>
    </row>
    <row r="33" spans="1:8" ht="15.75" thickBot="1" x14ac:dyDescent="0.3">
      <c r="A33" s="11"/>
      <c r="B33" s="12"/>
      <c r="C33" s="11"/>
      <c r="D33" s="13"/>
      <c r="E33" s="31" t="s">
        <v>19</v>
      </c>
      <c r="F33" s="32"/>
      <c r="H33" s="39"/>
    </row>
  </sheetData>
  <mergeCells count="1">
    <mergeCell ref="A7:H7"/>
  </mergeCells>
  <pageMargins left="0.7" right="0.7" top="0.75" bottom="0.75" header="0.3" footer="0.3"/>
  <pageSetup paperSize="9" scale="8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5DEC9-9E85-42F1-B491-9AE04CCED119}">
  <sheetPr>
    <pageSetUpPr fitToPage="1"/>
  </sheetPr>
  <dimension ref="A1:H33"/>
  <sheetViews>
    <sheetView zoomScale="70" zoomScaleNormal="70" workbookViewId="0">
      <selection activeCell="B33" sqref="B33"/>
    </sheetView>
  </sheetViews>
  <sheetFormatPr defaultRowHeight="15" x14ac:dyDescent="0.25"/>
  <cols>
    <col min="1" max="1" width="8.85546875" customWidth="1"/>
    <col min="2" max="2" width="59.28515625" customWidth="1"/>
    <col min="4" max="4" width="8.85546875" style="15"/>
    <col min="5" max="5" width="17.42578125" style="11" bestFit="1" customWidth="1"/>
    <col min="6" max="6" width="13.42578125" style="11" bestFit="1" customWidth="1"/>
    <col min="8" max="8" width="13.85546875" bestFit="1" customWidth="1"/>
  </cols>
  <sheetData>
    <row r="1" spans="1:8" x14ac:dyDescent="0.25">
      <c r="E1" s="19"/>
      <c r="F1" s="19"/>
    </row>
    <row r="2" spans="1:8" x14ac:dyDescent="0.25">
      <c r="E2" s="19"/>
      <c r="F2" s="19"/>
    </row>
    <row r="3" spans="1:8" x14ac:dyDescent="0.25">
      <c r="E3" s="19"/>
      <c r="F3" s="19"/>
    </row>
    <row r="4" spans="1:8" x14ac:dyDescent="0.25">
      <c r="E4" s="19"/>
      <c r="F4" s="19"/>
    </row>
    <row r="5" spans="1:8" x14ac:dyDescent="0.25">
      <c r="A5" s="2" t="s">
        <v>115</v>
      </c>
      <c r="B5" s="2" t="s">
        <v>116</v>
      </c>
      <c r="C5" s="2" t="s">
        <v>117</v>
      </c>
      <c r="D5" s="6" t="s">
        <v>118</v>
      </c>
      <c r="E5" s="6" t="s">
        <v>119</v>
      </c>
      <c r="F5" s="6" t="s">
        <v>122</v>
      </c>
      <c r="G5" s="2" t="s">
        <v>120</v>
      </c>
      <c r="H5" s="2" t="s">
        <v>124</v>
      </c>
    </row>
    <row r="6" spans="1:8" s="15" customFormat="1" x14ac:dyDescent="0.25">
      <c r="A6" s="33" t="s">
        <v>0</v>
      </c>
      <c r="B6" s="34" t="s">
        <v>1</v>
      </c>
      <c r="C6" s="33" t="s">
        <v>2</v>
      </c>
      <c r="D6" s="43" t="s">
        <v>3</v>
      </c>
      <c r="E6" s="43" t="s">
        <v>121</v>
      </c>
      <c r="F6" s="43" t="s">
        <v>113</v>
      </c>
      <c r="G6" s="6" t="s">
        <v>123</v>
      </c>
      <c r="H6" s="6" t="s">
        <v>114</v>
      </c>
    </row>
    <row r="7" spans="1:8" x14ac:dyDescent="0.25">
      <c r="A7" s="66" t="s">
        <v>41</v>
      </c>
      <c r="B7" s="67"/>
      <c r="C7" s="67"/>
      <c r="D7" s="67"/>
      <c r="E7" s="67"/>
      <c r="F7" s="67"/>
      <c r="G7" s="68"/>
      <c r="H7" s="68"/>
    </row>
    <row r="8" spans="1:8" x14ac:dyDescent="0.25">
      <c r="A8" s="6">
        <v>1</v>
      </c>
      <c r="B8" s="7" t="s">
        <v>21</v>
      </c>
      <c r="C8" s="6" t="s">
        <v>12</v>
      </c>
      <c r="D8" s="8">
        <v>4</v>
      </c>
      <c r="E8" s="8"/>
      <c r="F8" s="8"/>
      <c r="G8" s="39"/>
      <c r="H8" s="39"/>
    </row>
    <row r="9" spans="1:8" s="15" customFormat="1" ht="27" customHeight="1" x14ac:dyDescent="0.25">
      <c r="A9" s="6">
        <v>2</v>
      </c>
      <c r="B9" s="28" t="s">
        <v>92</v>
      </c>
      <c r="C9" s="6" t="s">
        <v>12</v>
      </c>
      <c r="D9" s="8">
        <v>8</v>
      </c>
      <c r="E9" s="8"/>
      <c r="F9" s="8"/>
      <c r="G9" s="39"/>
      <c r="H9" s="44"/>
    </row>
    <row r="10" spans="1:8" ht="30" x14ac:dyDescent="0.25">
      <c r="A10" s="6">
        <v>3</v>
      </c>
      <c r="B10" s="7" t="s">
        <v>93</v>
      </c>
      <c r="C10" s="6" t="s">
        <v>12</v>
      </c>
      <c r="D10" s="8">
        <v>3</v>
      </c>
      <c r="E10" s="8"/>
      <c r="F10" s="8"/>
      <c r="G10" s="39"/>
      <c r="H10" s="39"/>
    </row>
    <row r="11" spans="1:8" x14ac:dyDescent="0.25">
      <c r="A11" s="6">
        <v>4</v>
      </c>
      <c r="B11" s="7" t="s">
        <v>23</v>
      </c>
      <c r="C11" s="6" t="s">
        <v>12</v>
      </c>
      <c r="D11" s="8">
        <v>1</v>
      </c>
      <c r="E11" s="8"/>
      <c r="F11" s="8"/>
      <c r="G11" s="39"/>
      <c r="H11" s="39"/>
    </row>
    <row r="12" spans="1:8" ht="30" x14ac:dyDescent="0.25">
      <c r="A12" s="6">
        <v>5</v>
      </c>
      <c r="B12" s="23" t="s">
        <v>24</v>
      </c>
      <c r="C12" s="24" t="s">
        <v>10</v>
      </c>
      <c r="D12" s="25">
        <f>2.1*1.76</f>
        <v>3.6960000000000002</v>
      </c>
      <c r="E12" s="8"/>
      <c r="F12" s="8"/>
      <c r="G12" s="39"/>
      <c r="H12" s="39"/>
    </row>
    <row r="13" spans="1:8" x14ac:dyDescent="0.25">
      <c r="A13" s="6">
        <v>6</v>
      </c>
      <c r="B13" s="7" t="s">
        <v>96</v>
      </c>
      <c r="C13" s="2" t="s">
        <v>10</v>
      </c>
      <c r="D13" s="17">
        <f>2*1</f>
        <v>2</v>
      </c>
      <c r="E13" s="8"/>
      <c r="F13" s="8"/>
      <c r="G13" s="39"/>
      <c r="H13" s="39"/>
    </row>
    <row r="14" spans="1:8" x14ac:dyDescent="0.25">
      <c r="A14" s="6">
        <v>7</v>
      </c>
      <c r="B14" s="7" t="s">
        <v>79</v>
      </c>
      <c r="C14" s="6" t="s">
        <v>12</v>
      </c>
      <c r="D14" s="8">
        <v>1</v>
      </c>
      <c r="E14" s="8"/>
      <c r="F14" s="8"/>
      <c r="G14" s="39"/>
      <c r="H14" s="39"/>
    </row>
    <row r="15" spans="1:8" ht="30" x14ac:dyDescent="0.25">
      <c r="A15" s="6">
        <v>8</v>
      </c>
      <c r="B15" s="7" t="s">
        <v>25</v>
      </c>
      <c r="C15" s="6" t="s">
        <v>12</v>
      </c>
      <c r="D15" s="8">
        <v>1</v>
      </c>
      <c r="E15" s="8"/>
      <c r="F15" s="8"/>
      <c r="G15" s="39"/>
      <c r="H15" s="39"/>
    </row>
    <row r="16" spans="1:8" ht="30" x14ac:dyDescent="0.25">
      <c r="A16" s="6">
        <v>9</v>
      </c>
      <c r="B16" s="7" t="s">
        <v>26</v>
      </c>
      <c r="C16" s="6" t="s">
        <v>12</v>
      </c>
      <c r="D16" s="8">
        <v>1</v>
      </c>
      <c r="E16" s="8"/>
      <c r="F16" s="8"/>
      <c r="G16" s="39"/>
      <c r="H16" s="39"/>
    </row>
    <row r="17" spans="1:8" x14ac:dyDescent="0.25">
      <c r="A17" s="6">
        <v>10</v>
      </c>
      <c r="B17" s="7" t="s">
        <v>27</v>
      </c>
      <c r="C17" s="6" t="s">
        <v>10</v>
      </c>
      <c r="D17" s="8">
        <f>D18+D19</f>
        <v>52.715699999999998</v>
      </c>
      <c r="E17" s="8"/>
      <c r="F17" s="8"/>
      <c r="G17" s="39"/>
      <c r="H17" s="39"/>
    </row>
    <row r="18" spans="1:8" x14ac:dyDescent="0.25">
      <c r="A18" s="6">
        <v>11</v>
      </c>
      <c r="B18" s="7" t="s">
        <v>63</v>
      </c>
      <c r="C18" s="6" t="s">
        <v>10</v>
      </c>
      <c r="D18" s="8">
        <f>14.95*3-2.33*1.71-2.1*1</f>
        <v>38.765699999999995</v>
      </c>
      <c r="E18" s="8"/>
      <c r="F18" s="8"/>
      <c r="G18" s="39"/>
      <c r="H18" s="39"/>
    </row>
    <row r="19" spans="1:8" x14ac:dyDescent="0.25">
      <c r="A19" s="6">
        <v>12</v>
      </c>
      <c r="B19" s="7" t="s">
        <v>80</v>
      </c>
      <c r="C19" s="6" t="s">
        <v>10</v>
      </c>
      <c r="D19" s="8">
        <v>13.95</v>
      </c>
      <c r="E19" s="8"/>
      <c r="F19" s="8"/>
      <c r="G19" s="39"/>
      <c r="H19" s="39"/>
    </row>
    <row r="20" spans="1:8" x14ac:dyDescent="0.25">
      <c r="A20" s="6">
        <v>13</v>
      </c>
      <c r="B20" s="7" t="s">
        <v>29</v>
      </c>
      <c r="C20" s="6" t="s">
        <v>12</v>
      </c>
      <c r="D20" s="8">
        <v>2</v>
      </c>
      <c r="E20" s="8"/>
      <c r="F20" s="8"/>
      <c r="G20" s="39"/>
      <c r="H20" s="39"/>
    </row>
    <row r="21" spans="1:8" x14ac:dyDescent="0.25">
      <c r="A21" s="6">
        <v>14</v>
      </c>
      <c r="B21" s="7" t="s">
        <v>30</v>
      </c>
      <c r="C21" s="6" t="s">
        <v>12</v>
      </c>
      <c r="D21" s="8">
        <v>2</v>
      </c>
      <c r="E21" s="8"/>
      <c r="F21" s="8"/>
      <c r="G21" s="39"/>
      <c r="H21" s="39"/>
    </row>
    <row r="22" spans="1:8" x14ac:dyDescent="0.25">
      <c r="A22" s="6">
        <v>15</v>
      </c>
      <c r="B22" s="7" t="s">
        <v>31</v>
      </c>
      <c r="C22" s="6" t="s">
        <v>12</v>
      </c>
      <c r="D22" s="8">
        <v>3</v>
      </c>
      <c r="E22" s="8"/>
      <c r="F22" s="8"/>
      <c r="G22" s="39"/>
      <c r="H22" s="39"/>
    </row>
    <row r="23" spans="1:8" x14ac:dyDescent="0.25">
      <c r="A23" s="6">
        <v>16</v>
      </c>
      <c r="B23" s="7" t="s">
        <v>32</v>
      </c>
      <c r="C23" s="6" t="s">
        <v>12</v>
      </c>
      <c r="D23" s="8">
        <v>1</v>
      </c>
      <c r="E23" s="8"/>
      <c r="F23" s="8"/>
      <c r="G23" s="39"/>
      <c r="H23" s="39"/>
    </row>
    <row r="24" spans="1:8" x14ac:dyDescent="0.25">
      <c r="A24" s="6">
        <v>17</v>
      </c>
      <c r="B24" s="7" t="s">
        <v>33</v>
      </c>
      <c r="C24" s="6" t="s">
        <v>12</v>
      </c>
      <c r="D24" s="8">
        <v>1</v>
      </c>
      <c r="E24" s="8"/>
      <c r="F24" s="8"/>
      <c r="G24" s="39"/>
      <c r="H24" s="39"/>
    </row>
    <row r="25" spans="1:8" x14ac:dyDescent="0.25">
      <c r="A25" s="6">
        <v>18</v>
      </c>
      <c r="B25" s="23" t="s">
        <v>66</v>
      </c>
      <c r="C25" s="6" t="s">
        <v>12</v>
      </c>
      <c r="D25" s="8">
        <v>1</v>
      </c>
      <c r="E25" s="8"/>
      <c r="F25" s="8"/>
      <c r="G25" s="39"/>
      <c r="H25" s="39"/>
    </row>
    <row r="26" spans="1:8" ht="15" customHeight="1" x14ac:dyDescent="0.25">
      <c r="A26" s="6">
        <v>19</v>
      </c>
      <c r="B26" s="23" t="s">
        <v>65</v>
      </c>
      <c r="C26" s="6" t="s">
        <v>12</v>
      </c>
      <c r="D26" s="8">
        <v>1</v>
      </c>
      <c r="E26" s="8"/>
      <c r="F26" s="8"/>
      <c r="G26" s="39"/>
      <c r="H26" s="39"/>
    </row>
    <row r="27" spans="1:8" ht="16.149999999999999" customHeight="1" x14ac:dyDescent="0.25">
      <c r="A27" s="6">
        <v>20</v>
      </c>
      <c r="B27" s="23" t="s">
        <v>64</v>
      </c>
      <c r="C27" s="6" t="s">
        <v>12</v>
      </c>
      <c r="D27" s="8">
        <v>1</v>
      </c>
      <c r="E27" s="8"/>
      <c r="F27" s="8"/>
      <c r="G27" s="39"/>
      <c r="H27" s="39"/>
    </row>
    <row r="28" spans="1:8" ht="30" x14ac:dyDescent="0.25">
      <c r="A28" s="6">
        <v>21</v>
      </c>
      <c r="B28" s="7" t="s">
        <v>67</v>
      </c>
      <c r="C28" s="6" t="s">
        <v>12</v>
      </c>
      <c r="D28" s="8">
        <v>3</v>
      </c>
      <c r="E28" s="8"/>
      <c r="F28" s="8"/>
      <c r="G28" s="39"/>
      <c r="H28" s="39"/>
    </row>
    <row r="29" spans="1:8" ht="45" x14ac:dyDescent="0.25">
      <c r="A29" s="6">
        <v>22</v>
      </c>
      <c r="B29" s="28" t="s">
        <v>54</v>
      </c>
      <c r="C29" s="6" t="s">
        <v>12</v>
      </c>
      <c r="D29" s="8">
        <v>3</v>
      </c>
      <c r="E29" s="8"/>
      <c r="F29" s="8"/>
      <c r="G29" s="39"/>
      <c r="H29" s="39"/>
    </row>
    <row r="30" spans="1:8" x14ac:dyDescent="0.25">
      <c r="A30" s="6">
        <v>23</v>
      </c>
      <c r="B30" s="7" t="s">
        <v>34</v>
      </c>
      <c r="C30" s="6" t="s">
        <v>12</v>
      </c>
      <c r="D30" s="8">
        <v>1</v>
      </c>
      <c r="E30" s="8"/>
      <c r="F30" s="8"/>
      <c r="G30" s="39"/>
      <c r="H30" s="39"/>
    </row>
    <row r="31" spans="1:8" x14ac:dyDescent="0.25">
      <c r="A31" s="6">
        <v>24</v>
      </c>
      <c r="B31" s="7" t="s">
        <v>78</v>
      </c>
      <c r="C31" s="6" t="s">
        <v>12</v>
      </c>
      <c r="D31" s="8">
        <v>1</v>
      </c>
      <c r="E31" s="8"/>
      <c r="F31" s="8"/>
      <c r="G31" s="39"/>
      <c r="H31" s="39"/>
    </row>
    <row r="32" spans="1:8" x14ac:dyDescent="0.25">
      <c r="A32" s="6">
        <v>25</v>
      </c>
      <c r="B32" s="7" t="s">
        <v>35</v>
      </c>
      <c r="C32" s="6" t="s">
        <v>5</v>
      </c>
      <c r="D32" s="8">
        <v>1</v>
      </c>
      <c r="E32" s="10"/>
      <c r="F32" s="10"/>
      <c r="G32" s="53"/>
      <c r="H32" s="53"/>
    </row>
    <row r="33" spans="5:8" x14ac:dyDescent="0.25">
      <c r="E33" s="56" t="s">
        <v>19</v>
      </c>
      <c r="F33" s="8"/>
      <c r="G33" s="39"/>
      <c r="H33" s="39"/>
    </row>
  </sheetData>
  <mergeCells count="1">
    <mergeCell ref="A7:H7"/>
  </mergeCells>
  <pageMargins left="0.7" right="0.7" top="0.75" bottom="0.75" header="0.3" footer="0.3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Korytarz</vt:lpstr>
      <vt:lpstr>Łazienka</vt:lpstr>
      <vt:lpstr>205</vt:lpstr>
      <vt:lpstr>206</vt:lpstr>
      <vt:lpstr>207</vt:lpstr>
      <vt:lpstr>208</vt:lpstr>
      <vt:lpstr>209</vt:lpstr>
      <vt:lpstr>210</vt:lpstr>
      <vt:lpstr>211</vt:lpstr>
      <vt:lpstr>212</vt:lpstr>
      <vt:lpstr>213</vt:lpstr>
      <vt:lpstr>214</vt:lpstr>
      <vt:lpstr>Podsumowanie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Bogucka</dc:creator>
  <cp:lastModifiedBy>Karol Orkiszewski</cp:lastModifiedBy>
  <cp:lastPrinted>2025-04-10T06:52:33Z</cp:lastPrinted>
  <dcterms:created xsi:type="dcterms:W3CDTF">2025-03-10T13:24:54Z</dcterms:created>
  <dcterms:modified xsi:type="dcterms:W3CDTF">2025-05-29T10:42:07Z</dcterms:modified>
</cp:coreProperties>
</file>