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Logistyka\Remony i Eksploatacja Techniczna\SZPITAL\2024\RCMC\Do przetargu RCMC\Pliki dla Sekcji Zamówień\"/>
    </mc:Choice>
  </mc:AlternateContent>
  <bookViews>
    <workbookView xWindow="0" yWindow="0" windowWidth="28800" windowHeight="11850"/>
  </bookViews>
  <sheets>
    <sheet name="CWBK ZBIORCZA WIELOBRANŻOWA" sheetId="1" r:id="rId1"/>
  </sheets>
  <definedNames>
    <definedName name="_xlnm.Print_Area" localSheetId="0">'CWBK ZBIORCZA WIELOBRANŻOWA'!$A$1:$H$335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G133" i="1"/>
  <c r="G279" i="1" l="1"/>
  <c r="H279" i="1" s="1"/>
  <c r="G50" i="1"/>
  <c r="H50" i="1" s="1"/>
  <c r="G18" i="1" l="1"/>
  <c r="H18" i="1" s="1"/>
  <c r="G194" i="1" l="1"/>
  <c r="H194" i="1" s="1"/>
  <c r="G115" i="1"/>
  <c r="H115" i="1" s="1"/>
  <c r="G74" i="1"/>
  <c r="H74" i="1" s="1"/>
  <c r="G178" i="1" l="1"/>
  <c r="H178" i="1" s="1"/>
  <c r="G177" i="1"/>
  <c r="H177" i="1" s="1"/>
  <c r="G176" i="1"/>
  <c r="H176" i="1" s="1"/>
  <c r="G280" i="1" l="1"/>
  <c r="H280" i="1" s="1"/>
  <c r="G260" i="1"/>
  <c r="H260" i="1" s="1"/>
  <c r="G225" i="1"/>
  <c r="H225" i="1" s="1"/>
  <c r="G224" i="1"/>
  <c r="H224" i="1" s="1"/>
  <c r="G55" i="1" l="1"/>
  <c r="H55" i="1" s="1"/>
  <c r="G54" i="1"/>
  <c r="H54" i="1" l="1"/>
  <c r="H53" i="1" s="1"/>
  <c r="G53" i="1"/>
  <c r="G315" i="1"/>
  <c r="H315" i="1" s="1"/>
  <c r="G314" i="1"/>
  <c r="H314" i="1" s="1"/>
  <c r="G313" i="1"/>
  <c r="G207" i="1"/>
  <c r="H207" i="1" s="1"/>
  <c r="G167" i="1"/>
  <c r="H167" i="1" s="1"/>
  <c r="G131" i="1"/>
  <c r="H131" i="1" s="1"/>
  <c r="G92" i="1"/>
  <c r="H92" i="1" s="1"/>
  <c r="G47" i="1"/>
  <c r="H47" i="1" s="1"/>
  <c r="G278" i="1"/>
  <c r="H278" i="1" s="1"/>
  <c r="G277" i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G209" i="1"/>
  <c r="H209" i="1" s="1"/>
  <c r="G169" i="1"/>
  <c r="H169" i="1" s="1"/>
  <c r="H133" i="1"/>
  <c r="H94" i="1"/>
  <c r="G49" i="1"/>
  <c r="G208" i="1"/>
  <c r="H208" i="1" s="1"/>
  <c r="G168" i="1"/>
  <c r="H168" i="1" s="1"/>
  <c r="G132" i="1"/>
  <c r="H132" i="1" s="1"/>
  <c r="G93" i="1"/>
  <c r="H93" i="1" s="1"/>
  <c r="G48" i="1"/>
  <c r="H48" i="1" s="1"/>
  <c r="G128" i="1"/>
  <c r="H128" i="1" s="1"/>
  <c r="G164" i="1"/>
  <c r="H164" i="1" s="1"/>
  <c r="G206" i="1"/>
  <c r="H206" i="1" s="1"/>
  <c r="G205" i="1"/>
  <c r="H205" i="1" s="1"/>
  <c r="G204" i="1"/>
  <c r="H204" i="1" s="1"/>
  <c r="G203" i="1"/>
  <c r="H203" i="1" s="1"/>
  <c r="G202" i="1"/>
  <c r="G166" i="1"/>
  <c r="H166" i="1" s="1"/>
  <c r="G165" i="1"/>
  <c r="H165" i="1" s="1"/>
  <c r="G163" i="1"/>
  <c r="H163" i="1" s="1"/>
  <c r="G162" i="1"/>
  <c r="G129" i="1"/>
  <c r="H129" i="1" s="1"/>
  <c r="G130" i="1"/>
  <c r="H130" i="1" s="1"/>
  <c r="G127" i="1"/>
  <c r="H127" i="1" s="1"/>
  <c r="G126" i="1"/>
  <c r="G91" i="1"/>
  <c r="H91" i="1" s="1"/>
  <c r="G90" i="1"/>
  <c r="H90" i="1" s="1"/>
  <c r="G85" i="1"/>
  <c r="G89" i="1"/>
  <c r="H89" i="1" s="1"/>
  <c r="G88" i="1"/>
  <c r="H88" i="1" s="1"/>
  <c r="G87" i="1"/>
  <c r="H87" i="1" s="1"/>
  <c r="G86" i="1"/>
  <c r="H86" i="1" s="1"/>
  <c r="G42" i="1"/>
  <c r="H42" i="1" s="1"/>
  <c r="G43" i="1"/>
  <c r="H43" i="1" s="1"/>
  <c r="G44" i="1"/>
  <c r="H44" i="1" s="1"/>
  <c r="G45" i="1"/>
  <c r="H45" i="1" s="1"/>
  <c r="G46" i="1"/>
  <c r="H46" i="1" s="1"/>
  <c r="G41" i="1"/>
  <c r="H41" i="1" s="1"/>
  <c r="H49" i="1" l="1"/>
  <c r="H40" i="1" s="1"/>
  <c r="G40" i="1"/>
  <c r="H162" i="1"/>
  <c r="H161" i="1" s="1"/>
  <c r="G161" i="1"/>
  <c r="H313" i="1"/>
  <c r="H312" i="1" s="1"/>
  <c r="G312" i="1"/>
  <c r="H202" i="1"/>
  <c r="H201" i="1" s="1"/>
  <c r="G201" i="1"/>
  <c r="H85" i="1"/>
  <c r="H84" i="1" s="1"/>
  <c r="G84" i="1"/>
  <c r="H126" i="1"/>
  <c r="H125" i="1" s="1"/>
  <c r="G125" i="1"/>
  <c r="H242" i="1"/>
  <c r="H241" i="1" s="1"/>
  <c r="G241" i="1"/>
  <c r="H277" i="1"/>
  <c r="H276" i="1" s="1"/>
  <c r="G276" i="1"/>
  <c r="G293" i="1"/>
  <c r="G292" i="1"/>
  <c r="G259" i="1"/>
  <c r="G107" i="1"/>
  <c r="G324" i="1" l="1"/>
  <c r="H324" i="1"/>
  <c r="G184" i="1"/>
  <c r="H184" i="1" s="1"/>
  <c r="G143" i="1"/>
  <c r="H143" i="1" s="1"/>
  <c r="G105" i="1"/>
  <c r="H105" i="1" s="1"/>
  <c r="G66" i="1"/>
  <c r="H66" i="1" s="1"/>
  <c r="G65" i="1"/>
  <c r="H65" i="1" s="1"/>
  <c r="G308" i="1" l="1"/>
  <c r="H308" i="1" s="1"/>
  <c r="G199" i="1"/>
  <c r="H199" i="1" s="1"/>
  <c r="G286" i="1" l="1"/>
  <c r="H286" i="1" s="1"/>
  <c r="G285" i="1"/>
  <c r="H285" i="1" s="1"/>
  <c r="G284" i="1"/>
  <c r="H284" i="1" s="1"/>
  <c r="G213" i="1" l="1"/>
  <c r="H213" i="1" s="1"/>
  <c r="G311" i="1" l="1"/>
  <c r="G309" i="1"/>
  <c r="H309" i="1" s="1"/>
  <c r="G307" i="1"/>
  <c r="H307" i="1" s="1"/>
  <c r="G306" i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G298" i="1"/>
  <c r="H298" i="1" s="1"/>
  <c r="G297" i="1"/>
  <c r="H297" i="1" s="1"/>
  <c r="G296" i="1"/>
  <c r="H296" i="1" s="1"/>
  <c r="G275" i="1"/>
  <c r="H275" i="1" s="1"/>
  <c r="G274" i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40" i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00" i="1"/>
  <c r="H200" i="1" s="1"/>
  <c r="G198" i="1"/>
  <c r="H198" i="1" s="1"/>
  <c r="G197" i="1"/>
  <c r="G195" i="1"/>
  <c r="H195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60" i="1"/>
  <c r="G158" i="1"/>
  <c r="H158" i="1" s="1"/>
  <c r="G157" i="1"/>
  <c r="H157" i="1" s="1"/>
  <c r="G156" i="1"/>
  <c r="H156" i="1" s="1"/>
  <c r="G155" i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24" i="1"/>
  <c r="G122" i="1"/>
  <c r="H122" i="1" s="1"/>
  <c r="G121" i="1"/>
  <c r="H121" i="1" s="1"/>
  <c r="G120" i="1"/>
  <c r="H120" i="1" s="1"/>
  <c r="G119" i="1"/>
  <c r="G117" i="1"/>
  <c r="H117" i="1" s="1"/>
  <c r="G116" i="1"/>
  <c r="H116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83" i="1"/>
  <c r="G81" i="1"/>
  <c r="H81" i="1" s="1"/>
  <c r="G80" i="1"/>
  <c r="H80" i="1" s="1"/>
  <c r="G79" i="1"/>
  <c r="H79" i="1" s="1"/>
  <c r="G78" i="1"/>
  <c r="G76" i="1"/>
  <c r="H76" i="1" s="1"/>
  <c r="G75" i="1"/>
  <c r="H75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39" i="1"/>
  <c r="G38" i="1" s="1"/>
  <c r="G37" i="1"/>
  <c r="H37" i="1" s="1"/>
  <c r="G36" i="1"/>
  <c r="H36" i="1" s="1"/>
  <c r="G35" i="1"/>
  <c r="H35" i="1" s="1"/>
  <c r="G33" i="1"/>
  <c r="H33" i="1" s="1"/>
  <c r="G32" i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H39" i="1" l="1"/>
  <c r="H38" i="1" s="1"/>
  <c r="H78" i="1"/>
  <c r="H77" i="1" s="1"/>
  <c r="G77" i="1"/>
  <c r="H83" i="1"/>
  <c r="H82" i="1" s="1"/>
  <c r="G82" i="1"/>
  <c r="H306" i="1"/>
  <c r="H305" i="1" s="1"/>
  <c r="G305" i="1"/>
  <c r="H32" i="1"/>
  <c r="H119" i="1"/>
  <c r="H118" i="1" s="1"/>
  <c r="G118" i="1"/>
  <c r="H124" i="1"/>
  <c r="H123" i="1" s="1"/>
  <c r="G123" i="1"/>
  <c r="H274" i="1"/>
  <c r="H273" i="1" s="1"/>
  <c r="G273" i="1"/>
  <c r="H155" i="1"/>
  <c r="H154" i="1" s="1"/>
  <c r="G154" i="1"/>
  <c r="H160" i="1"/>
  <c r="H159" i="1" s="1"/>
  <c r="G159" i="1"/>
  <c r="H240" i="1"/>
  <c r="H239" i="1" s="1"/>
  <c r="G239" i="1"/>
  <c r="H197" i="1"/>
  <c r="H196" i="1" s="1"/>
  <c r="G196" i="1"/>
  <c r="H311" i="1"/>
  <c r="H310" i="1" s="1"/>
  <c r="G310" i="1"/>
  <c r="G34" i="1"/>
  <c r="H34" i="1" s="1"/>
  <c r="G294" i="1"/>
  <c r="H294" i="1" s="1"/>
  <c r="H293" i="1"/>
  <c r="H292" i="1"/>
  <c r="G291" i="1"/>
  <c r="H291" i="1" s="1"/>
  <c r="G290" i="1"/>
  <c r="H290" i="1" s="1"/>
  <c r="G289" i="1"/>
  <c r="H289" i="1" s="1"/>
  <c r="G288" i="1"/>
  <c r="H288" i="1" s="1"/>
  <c r="G323" i="1" l="1"/>
  <c r="H323" i="1"/>
  <c r="G31" i="1"/>
  <c r="G322" i="1" s="1"/>
  <c r="H31" i="1"/>
  <c r="H322" i="1" s="1"/>
  <c r="H287" i="1"/>
  <c r="G287" i="1"/>
  <c r="G261" i="1"/>
  <c r="H261" i="1" s="1"/>
  <c r="G256" i="1"/>
  <c r="H256" i="1" s="1"/>
  <c r="H259" i="1"/>
  <c r="G254" i="1"/>
  <c r="H254" i="1" s="1"/>
  <c r="H295" i="1"/>
  <c r="G295" i="1"/>
  <c r="H283" i="1"/>
  <c r="G283" i="1"/>
  <c r="F227" i="1"/>
  <c r="F223" i="1"/>
  <c r="G229" i="1"/>
  <c r="H229" i="1" s="1"/>
  <c r="F228" i="1"/>
  <c r="G228" i="1" s="1"/>
  <c r="H228" i="1" s="1"/>
  <c r="G221" i="1"/>
  <c r="H221" i="1" s="1"/>
  <c r="F185" i="1"/>
  <c r="F182" i="1"/>
  <c r="F144" i="1"/>
  <c r="F141" i="1"/>
  <c r="H107" i="1"/>
  <c r="G106" i="1"/>
  <c r="H106" i="1" s="1"/>
  <c r="F104" i="1"/>
  <c r="F102" i="1"/>
  <c r="G316" i="1" l="1"/>
  <c r="H316" i="1"/>
  <c r="G258" i="1"/>
  <c r="H258" i="1" s="1"/>
  <c r="G257" i="1"/>
  <c r="H257" i="1" s="1"/>
  <c r="G255" i="1"/>
  <c r="H255" i="1" s="1"/>
  <c r="G253" i="1"/>
  <c r="G227" i="1"/>
  <c r="H227" i="1" s="1"/>
  <c r="G226" i="1"/>
  <c r="H226" i="1" s="1"/>
  <c r="G223" i="1"/>
  <c r="H223" i="1" s="1"/>
  <c r="G222" i="1"/>
  <c r="H222" i="1" s="1"/>
  <c r="G220" i="1"/>
  <c r="H220" i="1" s="1"/>
  <c r="G219" i="1"/>
  <c r="G185" i="1"/>
  <c r="H185" i="1" s="1"/>
  <c r="G183" i="1"/>
  <c r="H183" i="1" s="1"/>
  <c r="G182" i="1"/>
  <c r="H182" i="1" s="1"/>
  <c r="G181" i="1"/>
  <c r="H181" i="1" s="1"/>
  <c r="G180" i="1"/>
  <c r="H180" i="1" s="1"/>
  <c r="G179" i="1"/>
  <c r="H179" i="1" s="1"/>
  <c r="G175" i="1"/>
  <c r="H175" i="1" s="1"/>
  <c r="G144" i="1"/>
  <c r="H144" i="1" s="1"/>
  <c r="G142" i="1"/>
  <c r="H142" i="1" s="1"/>
  <c r="G141" i="1"/>
  <c r="G140" i="1"/>
  <c r="H140" i="1" s="1"/>
  <c r="G139" i="1"/>
  <c r="H139" i="1" s="1"/>
  <c r="G138" i="1"/>
  <c r="H138" i="1" s="1"/>
  <c r="G137" i="1"/>
  <c r="H137" i="1" s="1"/>
  <c r="H219" i="1" l="1"/>
  <c r="H218" i="1" s="1"/>
  <c r="G218" i="1"/>
  <c r="H253" i="1"/>
  <c r="H252" i="1" s="1"/>
  <c r="G252" i="1"/>
  <c r="H174" i="1"/>
  <c r="G174" i="1"/>
  <c r="H141" i="1"/>
  <c r="H136" i="1" s="1"/>
  <c r="G136" i="1"/>
  <c r="G102" i="1"/>
  <c r="H102" i="1" s="1"/>
  <c r="G104" i="1"/>
  <c r="H104" i="1" s="1"/>
  <c r="G103" i="1"/>
  <c r="H103" i="1" s="1"/>
  <c r="G101" i="1"/>
  <c r="H101" i="1" s="1"/>
  <c r="G100" i="1"/>
  <c r="H100" i="1" s="1"/>
  <c r="G99" i="1"/>
  <c r="H99" i="1" s="1"/>
  <c r="G98" i="1"/>
  <c r="G64" i="1"/>
  <c r="H64" i="1" s="1"/>
  <c r="F63" i="1"/>
  <c r="G63" i="1" s="1"/>
  <c r="F17" i="1"/>
  <c r="G17" i="1" s="1"/>
  <c r="H17" i="1" s="1"/>
  <c r="F15" i="1"/>
  <c r="G15" i="1" s="1"/>
  <c r="H15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G20" i="1"/>
  <c r="G19" i="1"/>
  <c r="H19" i="1" s="1"/>
  <c r="G16" i="1"/>
  <c r="H16" i="1" s="1"/>
  <c r="G14" i="1"/>
  <c r="H14" i="1" s="1"/>
  <c r="G13" i="1"/>
  <c r="H13" i="1" s="1"/>
  <c r="G12" i="1"/>
  <c r="H12" i="1" s="1"/>
  <c r="G11" i="1"/>
  <c r="H11" i="1" s="1"/>
  <c r="G56" i="1" l="1"/>
  <c r="H57" i="1"/>
  <c r="H98" i="1"/>
  <c r="H97" i="1" s="1"/>
  <c r="G97" i="1"/>
  <c r="H20" i="1"/>
  <c r="H63" i="1"/>
  <c r="H56" i="1" l="1"/>
  <c r="G10" i="1"/>
  <c r="H10" i="1" s="1"/>
  <c r="G9" i="1"/>
  <c r="H9" i="1" s="1"/>
  <c r="G8" i="1" l="1"/>
  <c r="G7" i="1" s="1"/>
  <c r="G320" i="1" s="1"/>
  <c r="H8" i="1" l="1"/>
  <c r="H7" i="1" s="1"/>
  <c r="H320" i="1" s="1"/>
  <c r="G215" i="1"/>
  <c r="H215" i="1" s="1"/>
  <c r="G216" i="1"/>
  <c r="H216" i="1" s="1"/>
  <c r="G217" i="1"/>
  <c r="H217" i="1" s="1"/>
  <c r="G214" i="1"/>
  <c r="H214" i="1" s="1"/>
  <c r="G173" i="1"/>
  <c r="G6" i="1"/>
  <c r="H6" i="1" l="1"/>
  <c r="H5" i="1" s="1"/>
  <c r="G5" i="1"/>
  <c r="H173" i="1"/>
  <c r="H172" i="1" s="1"/>
  <c r="G172" i="1"/>
  <c r="H262" i="1"/>
  <c r="H281" i="1" s="1"/>
  <c r="G262" i="1"/>
  <c r="G281" i="1" s="1"/>
  <c r="H230" i="1"/>
  <c r="G230" i="1"/>
  <c r="H212" i="1"/>
  <c r="G212" i="1"/>
  <c r="H186" i="1"/>
  <c r="G186" i="1"/>
  <c r="H145" i="1"/>
  <c r="H170" i="1" s="1"/>
  <c r="G145" i="1"/>
  <c r="G170" i="1" s="1"/>
  <c r="H108" i="1"/>
  <c r="H134" i="1" s="1"/>
  <c r="G108" i="1"/>
  <c r="G134" i="1" s="1"/>
  <c r="H67" i="1"/>
  <c r="G67" i="1"/>
  <c r="G95" i="1" s="1"/>
  <c r="G250" i="1" l="1"/>
  <c r="G319" i="1"/>
  <c r="G210" i="1"/>
  <c r="H250" i="1"/>
  <c r="H95" i="1"/>
  <c r="H210" i="1"/>
  <c r="H319" i="1"/>
  <c r="H21" i="1"/>
  <c r="H321" i="1" s="1"/>
  <c r="G21" i="1"/>
  <c r="G321" i="1" s="1"/>
  <c r="G51" i="1" l="1"/>
  <c r="G327" i="1" s="1"/>
  <c r="H51" i="1"/>
  <c r="H327" i="1" s="1"/>
  <c r="G325" i="1"/>
  <c r="H325" i="1"/>
</calcChain>
</file>

<file path=xl/sharedStrings.xml><?xml version="1.0" encoding="utf-8"?>
<sst xmlns="http://schemas.openxmlformats.org/spreadsheetml/2006/main" count="829" uniqueCount="207">
  <si>
    <t>LP</t>
  </si>
  <si>
    <t>ZAKRES</t>
  </si>
  <si>
    <t>CENA JEDNOSTKOWA</t>
  </si>
  <si>
    <t>ILOŚĆ</t>
  </si>
  <si>
    <t>WARTOŚĆ NETTO</t>
  </si>
  <si>
    <t>WARTOŚĆ BRUTTO</t>
  </si>
  <si>
    <t>JM</t>
  </si>
  <si>
    <t>POZYCJA BCM</t>
  </si>
  <si>
    <t>Roboty Instalacyjne sanitarne</t>
  </si>
  <si>
    <t>Roboty Budowlane</t>
  </si>
  <si>
    <t>Branża Sanitarna</t>
  </si>
  <si>
    <t>Branża Budowlana</t>
  </si>
  <si>
    <t>suma działu:</t>
  </si>
  <si>
    <t>Branża elektryczna, niskoprądowa</t>
  </si>
  <si>
    <t>Klimatyzacja</t>
  </si>
  <si>
    <t>Branża teletechniczna</t>
  </si>
  <si>
    <t>Sprawdzenie</t>
  </si>
  <si>
    <t>Wyposażenie meblowe</t>
  </si>
  <si>
    <t xml:space="preserve">RAZEM pom nr 1 sala konferencyjna </t>
  </si>
  <si>
    <t xml:space="preserve">RAZEM pom nr 2 biurowe </t>
  </si>
  <si>
    <t xml:space="preserve">RAZEM pom nr 3 biurowe </t>
  </si>
  <si>
    <t xml:space="preserve">RAZEM pom nr 4 biurowe </t>
  </si>
  <si>
    <t xml:space="preserve">RAZEM pom nr 5 biurowe </t>
  </si>
  <si>
    <t xml:space="preserve">RAZEM pom nr 6 socjalne </t>
  </si>
  <si>
    <t>1.1264.01 kod.3.100.60</t>
  </si>
  <si>
    <t>m2 p.u.</t>
  </si>
  <si>
    <t>rozbiórki instalacji sanitarnych -demontaż instalacji wodno- kanalizacyjnej- piony na parterze i poziomy, zaślepienie instalacji pod stropem w piwnicy demontaż zlewozmywaka żeliwnego dwukomorowego wraz z baterią stojącą, demontaż kratki ściekowej</t>
  </si>
  <si>
    <t>rozbiórki instalacji wodno- kanalizacyjnej</t>
  </si>
  <si>
    <t>1.1264.01 kod 3.160.40</t>
  </si>
  <si>
    <t>pkt.odpr</t>
  </si>
  <si>
    <t>1.1264.01 kod 3.160.10</t>
  </si>
  <si>
    <t>1.1264.01 kod 3.160.40-analogia</t>
  </si>
  <si>
    <t>1.1264.01 kod 4.100.30</t>
  </si>
  <si>
    <t>skucie płytek posadzkowych wraz ze skuciem nierówności</t>
  </si>
  <si>
    <t>montaż nowej kratki wentylacyjnej</t>
  </si>
  <si>
    <t>kalkulacja własna</t>
  </si>
  <si>
    <t xml:space="preserve">m2   </t>
  </si>
  <si>
    <t>szt.</t>
  </si>
  <si>
    <t>Posadzki - przygotowanie podłoża pod posadzkę typu tarket, wykonanie posadzki typu tarket z wywinięciem cokołu na ścianę</t>
  </si>
  <si>
    <t>m2</t>
  </si>
  <si>
    <t>1.1264.01 kod 4.130.10</t>
  </si>
  <si>
    <t>1.1264.01 kod 4.130.40</t>
  </si>
  <si>
    <t>skucie płytek ceramicznych ściennych ze skuciem nierówności</t>
  </si>
  <si>
    <t xml:space="preserve">m2 </t>
  </si>
  <si>
    <t>kalkuacja własna</t>
  </si>
  <si>
    <t>Roboty malarskie - przygotowanie podłoża ,dwukrotne malowanie ścian wraz zgruntowaniem</t>
  </si>
  <si>
    <t>Pomieszczenie nr 2 biurowe - 10,57m2</t>
  </si>
  <si>
    <t>Pomieszczenie nr 1 sala konferencyjna - 29,59m2</t>
  </si>
  <si>
    <t>Roboty tynkarskie -  wykonanie tynków dwuwarstwowych na ścianach wraz z gruntowaniem,uzupełnienie tynków wraz ze szpachlowaniem na ścianach powżej skutych płytek,położenie gładzi na ścianach wraz z grunotwaniem</t>
  </si>
  <si>
    <t>Pomieszczenie nr 3 biurowe - 11,94 m2</t>
  </si>
  <si>
    <t>Pomieszczenie nr 4 biurowe - 12,03 m2</t>
  </si>
  <si>
    <t>Pomieszczenie nr 5 biurowe - 12,89m2</t>
  </si>
  <si>
    <t xml:space="preserve">zerwanie wykladziny tarket </t>
  </si>
  <si>
    <t>Pomieszczenie nr 6 socjalne - 11,96 m2</t>
  </si>
  <si>
    <t xml:space="preserve">Posadzki - przygotowanie podłoża pod posadzkę typu tarket, wykonanie posadzki typu tarket z wywinięciem cokołu na ścianę </t>
  </si>
  <si>
    <t>Wykonanie fartucha z płytek ceramicznych</t>
  </si>
  <si>
    <t>wymiana paneli sufitu podwieszanego;</t>
  </si>
  <si>
    <t>Korytarz -30,73m2</t>
  </si>
  <si>
    <t>1.1264.01 kod 4.130.30</t>
  </si>
  <si>
    <t>Zabudowa płytą gk otworu drzwiowego ze wzocnieniem połączeń siatką</t>
  </si>
  <si>
    <t>rozbiórki  elementów stanu wykończeniowego wewnętrznego -demontaż elementów stalowych</t>
  </si>
  <si>
    <t>uzupełnienie wraz z malowaniem starych tynków wewnętrznych ścian 
i sufitów, z poszpachlowaniem i wyrównaniem nierówności;</t>
  </si>
  <si>
    <t>1.1264.01 kod 4.130.50</t>
  </si>
  <si>
    <t>Rozbiórki demontaż drzwi wewnętrzne</t>
  </si>
  <si>
    <t>m2 p.u</t>
  </si>
  <si>
    <t>Kalkulacja własna</t>
  </si>
  <si>
    <t>PIWNICA POMIESZCZENIE BIO BANKU-20,47 m2</t>
  </si>
  <si>
    <t xml:space="preserve">Montaż drzwi antywłamaniowych, nawiązując do kolorystyki drzwi w pomieszczeniach piwnicznych </t>
  </si>
  <si>
    <t>miejscowe osuszanie wraz z odgrzybianiem ścian</t>
  </si>
  <si>
    <t>położenie płytek ściennych do 2,20 h</t>
  </si>
  <si>
    <t>Rozbiórki instalacji elektrycznych</t>
  </si>
  <si>
    <t>1.1264.02 kod 3.100.50</t>
  </si>
  <si>
    <t>tablice elektryczne (przebudowa wraz z rozbudową rozdzielnicy R3/2 - korytarz, strona prawa od wejścia z CWBK)  - udział w aparaturze zabezpieczającej, okablowaniu rozdzielnicy, podłączeniu przewodów i kabli, likwidacja istniejącej rozdzielnicy: korytarz, strona lewa od wejścia z CWBK, wraz z unieczynnieniem obwodów oraz lini zasilającej (linię zasilającą należy wyprowadzić w przestrzeń międzystropową i zakończyć na listwie ZUG zabudowanej w skrzynce izolacyjnej, natynkowej - isniejący kabel zasilający zmufować ze sztukówką o tej samej średnicy i typie kabla, pozostawić jako rezerwową linię zasilającą)</t>
  </si>
  <si>
    <t>1.1264.02 kod 3.150.10</t>
  </si>
  <si>
    <t>1.1264.02 kod 3.150.20</t>
  </si>
  <si>
    <t>wypust</t>
  </si>
  <si>
    <t>Instalacja awaryunego oświetlenia ewakuacyjnego, minimalne natężenie oświetlenia awaryjnego 1lx, w tym okablowanie wraz z trasami poziomymi w przestrzeni międzystropowej, trasami poziomymi pod tynkiem, trasami pionowymi pod tynkiem, rury i listwy elektroinstalacyjne, osprzęt instalacyjny</t>
  </si>
  <si>
    <t>1.1264.02 kod 3.150.30</t>
  </si>
  <si>
    <t>Instalacja połączeń wyrównawczych - lokalne szyny SWP wraz z połączeniami dostępnych metalowych elementów budynku i urządzeń, w tym okablowanie wraz z trasami poziomymi w przestrzeni międzystropowej, trasami poziomymi pod tynkiem, trasami pionowymi pod tynkiem, rury i listwy elektroinstalacyjne, osprzęt instalacyjny</t>
  </si>
  <si>
    <r>
      <t xml:space="preserve">instalacja alarmowa i sygnalizacyjna - </t>
    </r>
    <r>
      <rPr>
        <b/>
        <sz val="11"/>
        <rFont val="Cambria"/>
        <family val="1"/>
        <charset val="238"/>
      </rPr>
      <t>system kontroli dostępu</t>
    </r>
    <r>
      <rPr>
        <sz val="11"/>
        <rFont val="Cambria"/>
        <family val="1"/>
        <charset val="238"/>
      </rPr>
      <t xml:space="preserve"> + udział w konfiguracji, uruchomieniu oraz wizualizacji na platformie SMS - kontrola jednostronna jednego przejścia (wejście do pomieszczenia od strony korytarza), bezdotykowy przycisk wyjścia, przycisk awaryjnego wyjścia, wysterowanie zwolnienia blokady z systemu SSP, elektrozaczepy w stolarce drzwiowej (skoordynować przed zamówieniem stolarki drzwiowej) w tym okablowanie wraz z trasami poziomymi w przestrzeni międzystropowej, trasami poziomymi pod tynkiem, trasami pionowymi pod tynkiem, rury i listwy elektroinstalacyjne, osprzęt instalacyjny</t>
    </r>
  </si>
  <si>
    <t>kalkulacja własna
1.1264.02 kod 3.150.50</t>
  </si>
  <si>
    <r>
      <t xml:space="preserve">instalacja alarmowa i sygnalizacyjna - </t>
    </r>
    <r>
      <rPr>
        <b/>
        <sz val="11"/>
        <rFont val="Cambria"/>
        <family val="1"/>
        <charset val="238"/>
      </rPr>
      <t>system sygnalizacji włamania i napadu</t>
    </r>
    <r>
      <rPr>
        <sz val="11"/>
        <rFont val="Cambria"/>
        <family val="1"/>
        <charset val="238"/>
      </rPr>
      <t xml:space="preserve"> + udział w konfiguracji, uruchomieniu oraz wizualizacji na platformie SMS -  montaż 2 szt. czujki ruchu PIR + 3 x kontaktron w stolarce okiennej (skoordynować ze stolarką okienną, ilość kontaktronów dostosować do podziału okna), w tym okablowanie wraz z trasami poziomymi w przestrzeni międzystropowej, trasami poziomymi pod tynkiem, trasami pionowymi pod tynkiem, rury i listwy elektroinstalacyjne, osprzęt instalacyjny</t>
    </r>
  </si>
  <si>
    <r>
      <t xml:space="preserve">instalacja alarmowa i sygnalizacyjna - </t>
    </r>
    <r>
      <rPr>
        <b/>
        <sz val="11"/>
        <rFont val="Cambria"/>
        <family val="1"/>
        <charset val="238"/>
      </rPr>
      <t>system sygnalizacji pożaru</t>
    </r>
    <r>
      <rPr>
        <sz val="11"/>
        <rFont val="Cambria"/>
        <family val="1"/>
        <charset val="238"/>
      </rPr>
      <t xml:space="preserve"> (4 x adresowalna czujka dymu i temperatury) + udział w konfiguracji, uruchomieniu oraz wizualizacji na platformie SMS: SSP w oparciu o rozwiązania SCHRACK SECONET (unifikacja rowiązań systemowych), w tym okablowanie wraz z trasami poziomymi w przestrzeni międzystropowej, trasami poziomymi pod tynkiem, trasami pionowymi pod tynkiem, rury i listwy elektroinstalacyjne, osprzęt instalacyjny</t>
    </r>
  </si>
  <si>
    <t>kalkulacja własna + 
1.1264.02 kod 3.150.10</t>
  </si>
  <si>
    <t>kalkulacja własna + 
1.1264.02 kod 3.150.30</t>
  </si>
  <si>
    <t>instalacja gniazd wtykowych - zasilanie dedykowane 4 x 2 x 230V DATA, w tym okablowanie wraz z trasami poziomymi w przestrzeni międzystropowej, trasami poziomymi pod tynkiem, trasami pionowymi pod tynkiem, rury i listwy elektroinstalacyjne, osprzęt instalacyjny</t>
  </si>
  <si>
    <t>instalacja gniazd teletechnicznych LAN, kat. 6A, w tym okablowanie wraz z trasami poziomymi w przestrzeni międzystropowej, trasami poziomymi pod tynkiem, trasami pionowymi pod tynkiem, rury i listwy elektroinstalacyjne, osprzęt instalacyjny</t>
  </si>
  <si>
    <t>kpl.</t>
  </si>
  <si>
    <t>wentylacja mechaniczna - klimatyzacja typu split (w oparciu o multisplit) - jednostka wewnętrzna + udział w jednostce zewnętrznej (multisplit) zabudowanej w przestrzeni poddasza, instalacja rurowa, okablowanie komunikacyjne (zasilanie w branży elektrycznej: przyłącze z wyłącznikiem serwisowych przy każdej jednostce wewnętrznej oraz przy agrekacie</t>
  </si>
  <si>
    <t>1.1264.02 kod 3.170</t>
  </si>
  <si>
    <t>Instalacja oświetlenia ogólnego: oprawy oświetleniowe do zabudowania  w stropie podwieszonym, sterowanie lokalne (łączniuk świecznikowy, IP20) - wymagane średnie natężenie oświetlenia ogólnego 500lx, w tym okablowanie wraz z trasami poziomymi w przestrzeni międzystropowej, trasami poziomymi pod tynkiem, trasami pionowymi pod tynkiem, rury i listwy elektroinstalacyjne, osprzęt instalacyjny</t>
  </si>
  <si>
    <t>Instalacja awaryjnego oświetlenia ewakuacyjnego, minimalne natężenie oświetlenia awaryjnego 1lx, w tym okablowanie wraz z trasami poziomymi w przestrzeni międzystropowej, trasami poziomymi pod tynkiem, trasami pionowymi pod tynkiem, rury i listwy elektroinstalacyjne, osprzęt instalacyjny</t>
  </si>
  <si>
    <t>instalacja gniazd wtykowych ogólnego przeznaczenia (7 szt.) i przyłączy stałych w wykonaniu natynkowym w przestrzeni międzystropowej urządzeń  klimatyzacyjnych (1 szt.), w tym okablowanie wraz z trasami poziomymi w przestrzeni międzystropowej, trasami poziomymi pod tynkiem, trasami pionowymi pod tynkiem, rury i listwy elektroinstalacyjne, osprzęt instalacyjny</t>
  </si>
  <si>
    <r>
      <t xml:space="preserve">instalacja alarmowa i sygnalizacyjna - </t>
    </r>
    <r>
      <rPr>
        <b/>
        <sz val="11"/>
        <rFont val="Cambria"/>
        <family val="1"/>
        <charset val="238"/>
      </rPr>
      <t>system sygnalizacji włamania i napadu</t>
    </r>
    <r>
      <rPr>
        <sz val="11"/>
        <rFont val="Cambria"/>
        <family val="1"/>
        <charset val="238"/>
      </rPr>
      <t xml:space="preserve"> + udział w konfiguracji, uruchomieniu oraz wizualizacji na platformie SMS - montaż 1 szt. czujki ruchu PIR + 1 x kontaktron w stolarce okiennej (skoordynować ze stolarką okienną, ilość kontaktronów dostosować do podziału okna), w tym okablowanie wraz z trasami poziomymi w przestrzeni międzystropowej, trasami poziomymi pod tynkiem, trasami pionowymi pod tynkiem, rury i listwy elektroinstalacyjne, osprzęt instalacyjny</t>
    </r>
  </si>
  <si>
    <r>
      <t xml:space="preserve">instalacja alarmowa i sygnalizacyjna - </t>
    </r>
    <r>
      <rPr>
        <b/>
        <sz val="11"/>
        <rFont val="Cambria"/>
        <family val="1"/>
        <charset val="238"/>
      </rPr>
      <t>system sygnalizacji pożaru</t>
    </r>
    <r>
      <rPr>
        <sz val="11"/>
        <rFont val="Cambria"/>
        <family val="1"/>
        <charset val="238"/>
      </rPr>
      <t xml:space="preserve"> (2 x adresowalna czujka dymu i temperatury) + udział w konfiguracji, uruchomieniu oraz wizualizacji na platformie SMS: SSP w oparciu o rozwiązania SCHRACK SECONET (unifikacja rowiązań systemowych), w tym okablowanie wraz z trasami poziomymi w przestrzeni międzystropowej, trasami poziomymi pod tynkiem, trasami pionowymi pod tynkiem, rury i listwy elektroinstalacyjne, osprzęt instalacyjny</t>
    </r>
  </si>
  <si>
    <t>instalacja gniazd wtykowych - zasilanie dedykowane po 3 x 230V DATA na stanowisko, p/t, w tym okablowanie wraz z trasami poziomymi w przestrzeni międzystropowej, trasami poziomymi pod tynkiem, trasami pionowymi pod tynkiem, rury i listwy elektroinstalacyjne, osprzęt instalacyjny</t>
  </si>
  <si>
    <t>instalacja gniazd wtykowych ogólnego przeznaczenia (6 szt.) i przyłączy stałych w wykonaniu natynkowym w przestrzeni międzystropowej urządzeń  klimatyzacyjnych (1 szt.), w tym okablowanie wraz z trasami poziomymi w przestrzeni międzystropowej, trasami poziomymi pod tynkiem, trasami pionowymi pod tynkiem, rury i listwy elektroinstalacyjne, osprzęt instalacyjny</t>
  </si>
  <si>
    <r>
      <t xml:space="preserve">Instalacja awaryjnego oświetlenia ewakuacyjnego: </t>
    </r>
    <r>
      <rPr>
        <b/>
        <sz val="11"/>
        <rFont val="Cambria"/>
        <family val="1"/>
        <charset val="238"/>
      </rPr>
      <t>oświetlenie kierunkowe z piktogramem (praca na ciemno)</t>
    </r>
    <r>
      <rPr>
        <sz val="11"/>
        <rFont val="Cambria"/>
        <family val="1"/>
        <charset val="238"/>
      </rPr>
      <t>, w tym okablowanie wraz z trasami poziomymi w przestrzeni międzystropowej, trasami poziomymi pod tynkiem, trasami pionowymi pod tynkiem, rury i listwy elektroinstalacyjne, osprzęt instalacyjny</t>
    </r>
  </si>
  <si>
    <t>tablice elektryczne - rozbudowa istniejącej rozdzielnicy R3/3 o dodatkowe obwody pomieszczenia socjalnego</t>
  </si>
  <si>
    <t>Instalacja oświetlenia ogólnego: oprawy oświetleniowe do zabudowania  w stropie podwieszonym, sterowanie lokalne (łączniuk świecznikowy, IP20) - wymagane średnie natężenie oświetlenia ogólnego 200lx, w tym okablowanie wraz z trasami poziomymi w przestrzeni międzystropowej, trasami poziomymi pod tynkiem, trasami pionowymi pod tynkiem, rury i listwy elektroinstalacyjne, osprzęt instalacyjny</t>
  </si>
  <si>
    <t>instalacja gniazd wtykowych ogólnego przeznaczenia IP44 (6 szt.), w tym okablowanie wraz z trasami poziomymi w przestrzeni międzystropowej, trasami poziomymi pod tynkiem, trasami pionowymi pod tynkiem, rury i listwy elektroinstalacyjne, osprzęt instalacyjny</t>
  </si>
  <si>
    <t>Instalacja oświetlenia ogólnego: oprawy oświetleniowe do zabudowania  w stropie podwieszonym, sterowanie lokalne (łącznik z czujnikiem ruchu z przekaźnikiem z zabezpieczeniem Biały - DCR11P.01/11 Simon 54 , IP20) - wymagane średnie natężenie oświetlenia ogólnego 200lx, w tym okablowanie wraz z trasami poziomymi w przestrzeni międzystropowej, trasami poziomymi pod tynkiem, trasami pionowymi pod tynkiem, rury i listwy elektroinstalacyjne, osprzęt instalacyjny</t>
  </si>
  <si>
    <t>instalacja gniazd wtykowych ogólnego przeznaczenia IP44 (3 szt.), w tym okablowanie wraz z trasami poziomymi w przestrzeni międzystropowej, trasami poziomymi pod tynkiem, trasami pionowymi pod tynkiem, rury i listwy elektroinstalacyjne, osprzęt instalacyjny</t>
  </si>
  <si>
    <r>
      <t xml:space="preserve">instalacja alarmowa i sygnalizacyjna - </t>
    </r>
    <r>
      <rPr>
        <b/>
        <sz val="11"/>
        <rFont val="Cambria"/>
        <family val="1"/>
        <charset val="238"/>
      </rPr>
      <t>system sygnalizacji włamania i napadu</t>
    </r>
    <r>
      <rPr>
        <sz val="11"/>
        <rFont val="Cambria"/>
        <family val="1"/>
        <charset val="238"/>
      </rPr>
      <t xml:space="preserve"> + udział w konfiguracji, uruchomieniu oraz wizualizacji na platformie SMS - montaż 1 szt. czujki ruchu PIR + 1 x kontaktron w stolarce drzwiowej w wejściu do piwnicy (skoordynować ze stolarką okienną, ilość kontaktronów dostosować do podziału okna), rozbudować istniejącą centralę alarmową SATEL zlokalizowaną w pomiedzczeniu piwnicy, w tym przepusty do zpoziomu piwnicy, okablowanie wraz z trasami poziomymi w przestrzeni międzystropowej, trasami poziomymi pod tynkiem, trasami pionowymi pod tynkiem, rury i listwy elektroinstalacyjne, osprzęt instalacyjny</t>
    </r>
  </si>
  <si>
    <t>tablice elektryczne - rozbudowa istniejącej rozdzielnicy w piwnicy o dodatkowe obwody pomieszczenia</t>
  </si>
  <si>
    <t xml:space="preserve"> rozbiórki instalacji sanitarnych -demontaż instalacji wodno- kanalizacyjnej- piony na parterze i poziomy, zaślepienie instalacji pod stropem w piwnicy demontaż umywalki ceramicznej wraz z baterią wiszącą na ścianie, demontaż pionu kanalizacyjnego przy oknie</t>
  </si>
  <si>
    <t>rozbiórki instalacji sanitarnych -wycięcie elementów nieczynnej instalacji sanitarnej</t>
  </si>
  <si>
    <t xml:space="preserve">instalacja kanalizacyjna -wpiecie umywalki do istniejacej kanalizacji </t>
  </si>
  <si>
    <t>rozbiórki  elementów stanu wykończeniowego wewnętrznego (np. wystające elementy na ścianach, kołki, kratka wentylacyjna, itp.)</t>
  </si>
  <si>
    <t>demontaż drzwi wraz z ościeżnicami - 2 szt.</t>
  </si>
  <si>
    <t>zamórowanie otworu drzwiowego do pom. Nr 2</t>
  </si>
  <si>
    <t>Posadzki - przygotowanie podłoża pod posadzkę typu tarket wraz z warstwami wyrównawczymi, wykonanie posadzki typu tarket z wywinięciem cokołu na ścianę</t>
  </si>
  <si>
    <t>Roboty tynkarskie- wykonanie tynków dwuwarstwowych na ścianach po skutych płytkach wraz z gruntowaniem, uzupełnienie tynków wraz ze szpachlowaniem na ścianach powżej skutych płytek, położenie gładzi na ścianach wraz z grunotwaniem</t>
  </si>
  <si>
    <t>Roboty malarskie - przygotowanie podłoża, dwukrotne malowanie ścian wraz zgruntowaniem</t>
  </si>
  <si>
    <r>
      <t xml:space="preserve">Wywóz gruzu kontenerami wraz z kosztem utylizacji (1  kontener 8m3)
</t>
    </r>
    <r>
      <rPr>
        <b/>
        <i/>
        <sz val="11"/>
        <rFont val="Cambria"/>
        <family val="1"/>
        <charset val="238"/>
      </rPr>
      <t>UWAGA</t>
    </r>
    <r>
      <rPr>
        <i/>
        <sz val="11"/>
        <rFont val="Cambria"/>
        <family val="1"/>
        <charset val="238"/>
      </rPr>
      <t xml:space="preserve">: </t>
    </r>
    <r>
      <rPr>
        <i/>
        <u/>
        <sz val="11"/>
        <rFont val="Cambria"/>
        <family val="1"/>
        <charset val="238"/>
      </rPr>
      <t>wycena dotyczy wywozu gruzu ze wszystkich pomieszczeń</t>
    </r>
  </si>
  <si>
    <r>
      <t xml:space="preserve">wykonanie sufitu podwieszonego z płyt panelowych
</t>
    </r>
    <r>
      <rPr>
        <b/>
        <i/>
        <sz val="11"/>
        <rFont val="Cambria"/>
        <family val="1"/>
        <charset val="238"/>
      </rPr>
      <t xml:space="preserve">UWAGA: </t>
    </r>
    <r>
      <rPr>
        <i/>
        <u/>
        <sz val="11"/>
        <rFont val="Cambria"/>
        <family val="1"/>
        <charset val="238"/>
      </rPr>
      <t>Przykładowe rozwiązanie dla Sali Konferencyjnej przedstawiono w załączniku z zestawieniem wyposażenia</t>
    </r>
  </si>
  <si>
    <r>
      <t xml:space="preserve">wykonanie sufitu podwieszonego z płyt panelowych kasetonowych
</t>
    </r>
    <r>
      <rPr>
        <b/>
        <i/>
        <sz val="11"/>
        <rFont val="Cambria"/>
        <family val="1"/>
        <charset val="238"/>
      </rPr>
      <t/>
    </r>
  </si>
  <si>
    <t>demontaż drzwi wraz z ościeżnicą;</t>
  </si>
  <si>
    <t>Roboty tynkarskie -  wykonanie tynków dwuwarstwowych na ścianach po skutych płytkach wraz z gruntowaniem, uzupełnienie tynków wraz ze szpachlowaniem na ścianach powżej skutych płytek, położenie gładzi na ścianach wraz z gruntowaniem</t>
  </si>
  <si>
    <t>rozebranie istniejących ścianek działowych z przeszkleniami wydzielającej trzy pomieszczenia (nr 3, 4 i 5);</t>
  </si>
  <si>
    <t>Roboty tynkarskie -  wykonanie tynków dwuwarstwowych na ścianach po skutych płytach wraz z gruntowaniem, uzupełnienie tynków wraz ze szpachlowaniem na ścianach powżej skutych płytek, położenie gładzi na ścianach wraz z grunotwaniem</t>
  </si>
  <si>
    <t>Udział pomieszczenia w montażu nowej szafy LPD, 15U wraz z wyposażeniem: 4 x Patch panel 19'' pod keystone 24xRJ45 STP, 1 x przełącznik sieciowy Aruba 2930F (switch 48 + 4 SFFP + 1szt. Wkładka 10Gb SFFP+), 1 x punkt dostępowy "AP" Aruba AP305 wraz z licencją Airwave, 1 x panel telefoniczny 25 par, bezprzerwowy zasilacz UPS 1100VA 880W 230V 19'', listwa zasilająca 8 x GN 230V, organizery kablowe 2 szt., 1 x Patchpanel światłowodowy BASIS ECO 1 U wyposażony w 12 x SC Duplex + 24 x Pigtail G50/125</t>
  </si>
  <si>
    <t>wentylacja mechaniczna - klimatyzacja typu split (w oparciu o multisplit) - jednostka wewnętrzna + udział w jednostce zewnętrznej (multisplit) zabudowanej w przestrzeni poddasza, instalacja rurowa, okablowanie komunikacyjne (zasilanie w branży elektrycznej: przyłącze z wyłącznikiem serwisowych przy każdej jednostce wewnętrznej oraz przy agregacie</t>
  </si>
  <si>
    <t>Posadzki - przygotowanie podłoża wraz z warstwami wyrównawczymi pod posadzkę typu tarket, wykonanie posadzki typu tarket z wywinięciem cokołu na ścianę</t>
  </si>
  <si>
    <t>Roboty tynkarskie -  wykonanie tynków dwuwarstwowych na ścianach wraz z gruntowaniem po skutych płytkach, uzupełnienie tynków wraz ze szpachlowaniem na ścianach powżej skutych płytek,położenie gładzi na ścianach wraz z grunotwaniem</t>
  </si>
  <si>
    <t>tablice elektryczne - udział pomieszczenia w zabudowie nowej rozdzielnicy zasilania dedykowanego zlokalizowanej przy nowej szafie LPD, udział w aparaturze zabezpieczającej, okablowaniu rozdzielnicy, podłączeniu przewodów i kabli, zasilanie rozdzielnicy</t>
  </si>
  <si>
    <t>udział pomieszczenia w montażu nowej szafy LPD, 15U wraz z wyposażeniem: 4 x Patch panel 19'' pod keystone 24xRJ45 STP, 1 x przełącznik sieciowy Aruba 2930F (switch 48 + 4 SFFP + 1szt. Wkładka 10Gb SFFP+), 1 x punkt dostępowy "AP" Aruba AP305 wraz z licencją Airwave, 1 x panel telefoniczny 25 par, bezprzerwowy zasilacz UPS 1100VA 880W 230V 19'', listwa zasilająca 8 x GN 230V, organizery kablowe 2 szt., 1 x Patchpanel światłowodowy BASIS ECO 1 U wyposażony w 12 x SC Duplex + 24 x Pigtail G50/125</t>
  </si>
  <si>
    <t>tablice elektryczne - udział pomieszczenia  w zabudowie nowej rozdzielnicy zasilania dedykowanego zlokalizowanej przy nowej szafie LPD, udział w aparaturze zabezpieczającej, okablowaniu rozdzielnicy, podłączeniu przewodów i kabli, zasilanie rozdzielnicy</t>
  </si>
  <si>
    <t>skucie płytek ceramicznych ściennych ze skuciem nierówności - fartuch przy umywalce</t>
  </si>
  <si>
    <t>Roboty tynkarskie -  uzupełnienie tynków wraz ze szpachlowaniem, uzupełnienie gładzi na ścianach wraz z grunotwaniem</t>
  </si>
  <si>
    <t>UWAGA:</t>
  </si>
  <si>
    <t>1. Wszelkie okablowanie należy wykonać kablami / przewodami bezhalogenowymi w klasie B2ca.</t>
  </si>
  <si>
    <t>2. We wszystkich pozycja należy wliczyć dostawę i montaż osprzętu elektroinstalacyjnego.</t>
  </si>
  <si>
    <t>3. Dla każdego pomieszczenia Wykonawca wykona obliczenia natężenia oświetlenia zgodnie z normą PN-EN 12464-1:2022-01 w oparciu o planowane oprawy oświetleniowe.</t>
  </si>
  <si>
    <t>4. Wszystkie oprawy mają być wykonane w technologii LED, o barwie światła 4000k, i stopniu ochrony IP dostosowanej do pomieszczenia.</t>
  </si>
  <si>
    <t>Stół konferencyjny</t>
  </si>
  <si>
    <t>Krzesło konferencyjne</t>
  </si>
  <si>
    <t>Sofa</t>
  </si>
  <si>
    <t>Szafka biurowa z drzwiami</t>
  </si>
  <si>
    <t>Szafa ubraniowa 2-drzwiowa z dążkiem</t>
  </si>
  <si>
    <t>Kontenerek biurowy z 3 szufladami, na kółkach</t>
  </si>
  <si>
    <t>Biurko z regulowanym blatem</t>
  </si>
  <si>
    <t>Fotel biurowy</t>
  </si>
  <si>
    <t>Wyposażenie meblowe i biurowe</t>
  </si>
  <si>
    <t>Stojak na monitror</t>
  </si>
  <si>
    <t>Szafka modułowa</t>
  </si>
  <si>
    <t>Lampka biurkowa led</t>
  </si>
  <si>
    <t>kmp.</t>
  </si>
  <si>
    <t>Stół do jadalni</t>
  </si>
  <si>
    <t>Krzesło</t>
  </si>
  <si>
    <t>Sofa dł max 110 cm</t>
  </si>
  <si>
    <t>Mikrofalówka</t>
  </si>
  <si>
    <t>Ekspers</t>
  </si>
  <si>
    <t>Sofa dł 180</t>
  </si>
  <si>
    <t xml:space="preserve">RAZEM korytarz </t>
  </si>
  <si>
    <t xml:space="preserve">Instalacja wodociągowa- wykonanie nowego podejścia wodnego-  podłączenie zmywarki- instalację należy prowadzić w bruzdach </t>
  </si>
  <si>
    <r>
      <t xml:space="preserve">Instalacja wodociągowa- wykonanie nowego podejścia wodnego pod zlewozmywak kamienny jednokomorowy z ociekaczem, podłączenie baterii zmywakowej z ruchomym wężem, instalację należy prowadzić w bruzdach  </t>
    </r>
    <r>
      <rPr>
        <u/>
        <sz val="11"/>
        <rFont val="Cambria"/>
        <family val="1"/>
        <charset val="238"/>
      </rPr>
      <t>materiał do wyceny: bateria zlewozmywakowa</t>
    </r>
  </si>
  <si>
    <r>
      <t xml:space="preserve">Instalacja kanalizacyjna- wykonanie nowego podejścia kanalizacyjnego pod zlewozmywak kamienny jednokomorowy z ociekaczem, podłączenie baterii zmywakowej z ruchomym wężem, instalację należy prowadzić w bruzdach  </t>
    </r>
    <r>
      <rPr>
        <u/>
        <sz val="11"/>
        <rFont val="Cambria"/>
        <family val="1"/>
        <charset val="238"/>
      </rPr>
      <t>materiał do wyceny: zlew kamienny</t>
    </r>
  </si>
  <si>
    <t xml:space="preserve">instalacja kanalizacyjna- wykonanie nowego podejścia  kanalizacyjnego pod zlewozmywak kamienny jednokomorowy z ociekaczem, podłączenie baterii zmywakowej z ruchomym wężem, podłączenie zmywarki, instalację należy prowadzić w bruzdach </t>
  </si>
  <si>
    <t>Instalacja wodociągowa- wykonanie nowego podejścia wodnego-  podłączenie wody zimnej do  dystrybutora wody pitnej na korytarzu</t>
  </si>
  <si>
    <t xml:space="preserve">Zmywarka w zabudowie </t>
  </si>
  <si>
    <t>instalacja wodociągowa - montaż umywalki, wpięcie instalacji wodnej (zimna i ciepła woda) z umywalki do istniejacego poziomu wodnego na korytarzu, wymiana starego  odcinka instalacji pod sufitem- instalację należy prowadzić w bruzdach w ścianie</t>
  </si>
  <si>
    <t xml:space="preserve">montaż drzwi dwuskrzydłowych z PCV przeszklone matowe wraz z odtworzeniem ścianki </t>
  </si>
  <si>
    <t>Zabudowa kuchenna na ścianę pod wymiar wraz z szafkami wiszącymi i blatem wodoodpornym</t>
  </si>
  <si>
    <t>Rolety wewnętrzne sterowane elektrycznie ( zasilanie w wycenie cześć elektryczna) kolorystyka do uzgodnienia z użytkownikiem</t>
  </si>
  <si>
    <t xml:space="preserve">zamórowanie otworu drzwiowego do pom. </t>
  </si>
  <si>
    <t xml:space="preserve">demontaż 1 sztuk  drzwi dwuskrzydłowych </t>
  </si>
  <si>
    <t>instalacja gniazd wtykowych i przyłączy stałych - montaż 4 szt. kaset doblatowych:
1. 2 kasety  wyposażone w 2 gniazda 230V ogólnego przeznaczenia, 2 dniazda 230V typu DATA (zasilanie dedykowane komputerów), 
2. 2 kasety wyposażone w  1 x miniDP out (max. 4096 x 2304 at 60Hz)
2 x LAN (RJ45, Intel® i21AT Giga LAN)
2 x USB 3.0 (1.50 A)
1 x Microphone (in)
1 x Headphone (out)
w tym dostawa kaset doblatowych wraz z wyposażeniem, trasy kablowe od ekranu do stołu konferencyjnego oraz do LPD, do rozdzielnicy zasilania detykowanego, przepust kablowy w warstwie posadzki, okablowanie</t>
  </si>
  <si>
    <t>Instalacja oświetlenia ogólnego: oprawy oświetleniowe do zabudowania  w stropie podwieszonym, sterowanie lokalne (łączniuk jednobiegunowy, IP44) - wymagane średnie natężenie oświetlenia ogólnego 300lx, w tym okablowanie wraz z trasami poziomymi i pionowymi po istniejących korytach kablowych, trasami poziomymi pod tynkiem, trasami pionowymi pod tynkiem, rury i listwy elektroinstalacyjne, osprzęt instalacyjny</t>
  </si>
  <si>
    <t>Instalacja awaryjnego oświetlenia ewakuacyjnego, minimalne natężenie oświetlenia awaryjnego 1lx, w tym okablowanie wraz z trasami poziomymi i pionowymi po istniejących korytach kablowych, trasami poziomymi pod tynkiem, trasami pionowymi pod tynkiem, rury i listwy elektroinstalacyjne, osprzęt instalacyjny</t>
  </si>
  <si>
    <t>instalacja gniazd wtykowych ogólnego przeznaczenia IP44 (3 szt.), w tym okablowanie wraz z trasami poziomymi w przestrzeni międzystropowej,poziomymi i pionowymi po istniejących korytach kablowych, trasami pionowymi pod tynkiem, rury i listwy elektroinstalacyjne, osprzęt instalacyjny</t>
  </si>
  <si>
    <t>Instalacja połączeń wyrównawczych - lokalne szyny SWP wraz z połączeniami dostępnych metalowych elementów budynku i urządzeń, w tym okablowanie wraz z trasami poziomymi i pionowymi po istniejących korytach kablowych, trasami poziomymi pod tynkiem, trasami pionowymi pod tynkiem, rury i listwy elektroinstalacyjne, osprzęt instalacyjny</t>
  </si>
  <si>
    <t>instalacja gniazd wtykowych - zasilanie dedykowane po 3 x 230V DATA na stanowisko, p/t, w tym okablowanie wraz z trasami poziomymi i pionowymi po istniejących korytach kablowych, trasami poziomymi pod tynkiem, trasami pionowymi pod tynkiem, rury i listwy elektroinstalacyjne, osprzęt instalacyjny</t>
  </si>
  <si>
    <t>instalacja gniazd teletechnicznych LAN, kat. 6A, w tym okablowanie wraz z trasami poziomymi i pionowymi po istniejących korytach kablowych, trasami poziomymi pod tynkiem, trasami pionowymi pod tynkiem, rury i listwy elektroinstalacyjne, osprzęt instalacyjny</t>
  </si>
  <si>
    <t>instalacja gniazd wtykowych ogólnego przeznaczenia (9 szt.) i przyłączy stałych w wykonaniu natynkowym i podtynkowym (przyłącze zasilania automatycznych rolet wewnętrznych sterowanych z systemu sterowania salą w systemie AV) w przestrzeni międzystropowej, w tym przyłącza urządzeń takich jak monitor interaktywny (1 szt.), urządzeń AV (2 szt.), urządzeń  klimatyzacyjnych (2 szt.), w tym okablowanie wraz z trasami poziomymi w przestrzeni międzystropowej, trasami poziomymi pod tynkiem, trasami pionowymi pod tynkiem, rury i listwy elektroinstalacyjne, osprzęt instalacyjny</t>
  </si>
  <si>
    <t>Instalacja oświetlenia ogólnego: oprawy oświetleniowe do zabudowania  w stropie podwieszonym + linia świetlna po obwodzie stołu konferencyjnego, sterowanie pilotem z funkcją ściemniania + sterowanie z systemu sterowania salą AV - patrz poz. 6 branży teletechnicznej) + łącznik oświetlenia przy wejściu od wewnątrz pomieszczenia - wymagane średnie natężenie oświetlenia ogólnego 500lx, w tym okablowanie wraz z trasami poziomymi w przestrzeni międzystropowej, trasami poziomymi pod tynkiem, trasami pionowymi pod tynkiem, rury i listwy elektroinstalacyjne, osprzęt instalacyjny. 
Oświetlenie należy wyposażyć w sterownik umożliwiający sterowanie z systemu AV, a oświetlenie LED wymaga się aby posiadało funkcję ściemniania w trybie płynnym.</t>
  </si>
  <si>
    <t>wentylacja mechaniczna - klimatyzacja typu split (w oparciu o multisplit) - jednostka wewnętrzna + udział w jednostce zewnętrznej (multisplit) zabudowanej w przestrzeni poddasza, instalacja rurowa, okablowanie komunikacyjne (zasilanie w branży elektrycznej: przyłącze z wyłącznikiem serwisowych przy każdej jednostce wewnętrznej oraz przy agrekacie. 
Istniejącą klimatyzację typu split poddać pełnej konserwacji (czyszczenie agregatu chłodniczego wraz z jednostką wewnętrzną, sprawdzenie drożności odprowadzenia skroplin, próba szczelności), sporządzić protokół z przeglądu wraz z wpisem o gotowości urządzenia do dalszej eksploatacji (jeśli spełnia wymagania przepisów), zdemontować układ i przekazać protokolarnie Zamawiającemu.</t>
  </si>
  <si>
    <t>wentylacja mechaniczna - klimatyzacja typu split (w oparciu o multisplit) - jednostka wewnętrzna + udział w jednostce zewnętrznej (multisplit) zabudowanej w przestrzeni poddasza, instalacja rurowa, okablowanie komunikacyjne (zasilanie w branży elektrycznej: przyłącze z wyłącznikiem serwisowych przy każdej jednostce wewnętrznej oraz przy agregacie.</t>
  </si>
  <si>
    <t>demontaż drzwi wraz z ościeżnicą (do sanitariatu);</t>
  </si>
  <si>
    <t>montaż drzwi przesuwnych (do sanitariatu)</t>
  </si>
  <si>
    <t>Szafa ubraniowa 2-drzwiowa z dążkiem na wymiar</t>
  </si>
  <si>
    <t>posadzki -wyrównanie podłoża, wykonanie nowej posadzki z żywicy eppoksydowaje nawi ązując kolorystyką do już istniejącej na korytarzu</t>
  </si>
  <si>
    <r>
      <t xml:space="preserve">instalacja alarmowa i sygnalizacyjna - </t>
    </r>
    <r>
      <rPr>
        <b/>
        <sz val="11"/>
        <rFont val="Cambria"/>
        <family val="1"/>
        <charset val="238"/>
      </rPr>
      <t>system kontroli dostępu</t>
    </r>
    <r>
      <rPr>
        <sz val="11"/>
        <rFont val="Cambria"/>
        <family val="1"/>
        <charset val="238"/>
      </rPr>
      <t xml:space="preserve"> (na przejściach w przestrzeni korytarza + wejście do piwnicy) + udział w konfiguracji, uruchomieniu oraz wizualizacji na platformie SMS - kontrola jednostronna jednego przejścia, bezdotykowy przycisk wyjścia, przycisk awaryjnego wyjścia, wysterowanie zwolnienia blokady z systemu SSP, elektrozaczepy w stolarce drzwiowej (skoordynować przed zamówieniem stolarki drzwiowej), obudowa na kontrolery drzwiowe 1szt., kontrolery drzwiowe orion 4szt., w tym okablowanie wraz z trasami poziomymi w przestrzeni międzystropowej, trasami poziomymi pod tynkiem, trasami pionowymi pod tynkiem, rury i listwy elektroinstalacyjne, osprzęt instalacyjny</t>
    </r>
  </si>
  <si>
    <r>
      <t xml:space="preserve">instalacja alarmowa i sygnalizacyjna - </t>
    </r>
    <r>
      <rPr>
        <b/>
        <sz val="11"/>
        <rFont val="Cambria"/>
        <family val="1"/>
        <charset val="238"/>
      </rPr>
      <t>system sygnalizacji pożaru</t>
    </r>
    <r>
      <rPr>
        <sz val="11"/>
        <rFont val="Cambria"/>
        <family val="1"/>
        <charset val="238"/>
      </rPr>
      <t xml:space="preserve"> (6 x adresowalna czujka dymu i temperatury) + udział w konfiguracji, uruchomieniu oraz wizualizacji na platformie SMS: SSP w oparciu o rozwiązania SCHRACK SECONET (unifikacja rozwiązań systemowych), rozbudowa istniejącej centrali SCHRACK, w tym okablowanie wraz z trasami poziomymi w przestrzeni międzystropowej, trasami poziomymi pod tynkiem, trasami pionowymi pod tynkiem, rury i listwy elektroinstalacyjne, osprzęt instalacyjny.
Przeniesienie przycisku ROP w nową lokalizację.</t>
    </r>
  </si>
  <si>
    <r>
      <t xml:space="preserve">instalacja alarmowa i sygnalizacyjna - </t>
    </r>
    <r>
      <rPr>
        <b/>
        <sz val="11"/>
        <rFont val="Cambria"/>
        <family val="1"/>
        <charset val="238"/>
      </rPr>
      <t>system kontroli dostępu</t>
    </r>
    <r>
      <rPr>
        <sz val="11"/>
        <rFont val="Cambria"/>
        <family val="1"/>
        <charset val="238"/>
      </rPr>
      <t xml:space="preserve"> + udział w konfiguracji, uruchomieniu oraz wizualizacji na platformie SMS - kontrola jednostronna jednego przejścia (wejście do pomieszczenia), bezdotykowy przycisk wyjścia, przycisk awaryjnego wyjścia, wysterowanie zwolnienia blokady z systemu SSP, elektrozaczep w stolarce drzwiowej (skoordynować przed zamówieniem stolarki drzwiowej), obudowa na kontrolery drzwiowe 1szt., kontrolery drzwiowe orion 2szt., w tym okablowanie wraz z trasami poziomymi i pionowymi po istniejących korytach kablowych, trasami poziomymi pod tynkiem, trasami pionowymi pod tynkiem, rury i listwy elektroinstalacyjne, osprzęt instalacyjny</t>
    </r>
  </si>
  <si>
    <r>
      <t xml:space="preserve">instalacja alarmowa i sygnalizacyjna - </t>
    </r>
    <r>
      <rPr>
        <b/>
        <sz val="11"/>
        <rFont val="Cambria"/>
        <family val="1"/>
        <charset val="238"/>
      </rPr>
      <t>system sygnalizacji włamania i napadu</t>
    </r>
    <r>
      <rPr>
        <sz val="11"/>
        <rFont val="Cambria"/>
        <family val="1"/>
        <charset val="238"/>
      </rPr>
      <t xml:space="preserve"> + udział w konfiguracji, uruchomieniu oraz wizualizacji na platformie SMS - montaż 1 szt. czujki ruchu PIR + 1 x kontaktron w stolarce drzwiowej w wejściu do pomieszczenia (skoordynować ze stolarką okienną, ilość kontaktronów dostosować do podziału okna), rozbudować istniejącą centralę alarmową SATEL zlokalizowaną w pomiedzczeniu piwnicy, w tym przepusty do zpoziomu piwnicy, okablowanie wraz z trasami poziomymi i pionowymi po istniejących korytach kablowych trasami poziomymi pod tynkiem, trasami pionowymi pod tynkiem, rury i listwy elektroinstalacyjne, osprzęt instalacyjny</t>
    </r>
  </si>
  <si>
    <r>
      <t xml:space="preserve">instalacja alarmowa i sygnalizacyjna - </t>
    </r>
    <r>
      <rPr>
        <b/>
        <sz val="11"/>
        <rFont val="Cambria"/>
        <family val="1"/>
        <charset val="238"/>
      </rPr>
      <t>system sygnalizacji pożaru</t>
    </r>
    <r>
      <rPr>
        <sz val="11"/>
        <rFont val="Cambria"/>
        <family val="1"/>
        <charset val="238"/>
      </rPr>
      <t xml:space="preserve"> (2 x adresowalna czujka dymu i temperatury) + udział w konfiguracji, uruchomieniu oraz wizualizacji na platformie SMS: SSP w oparciu o rozwiązania SCHRACK SECONET (unifikacja rowiązań systemowych), rozbudowa istniejącej centrali SCHRACK, w tym okablowanie wraz z trasami poziomymi i pionowymi po istniejących korytach kablowych, trasami poziomymi pod tynkiem, trasami pionowymi pod tynkiem, rury i listwy elektroinstalacyjne, osprzęt instalacyjny</t>
    </r>
  </si>
  <si>
    <t>Roślina doniczkowa x 3 szt. z ozdobnymi osłonami ceramicznymi (uzgodnienie z użytkownikiem)</t>
  </si>
  <si>
    <t>Roślina doniczkowa x 1 szt. z ozdobnymi osłonami ceramicznymi (uzgodnienie z użytkownikiem)</t>
  </si>
  <si>
    <t>Stolik konferencyjny mały półokrągły/prostokątny</t>
  </si>
  <si>
    <t xml:space="preserve">Lampka biurkowa led </t>
  </si>
  <si>
    <t>Szafa biurowa 2-drzwiowa z półkami</t>
  </si>
  <si>
    <t>Szafka biurowa z drzwiami (niska)</t>
  </si>
  <si>
    <t>Lodówka w zabudowie</t>
  </si>
  <si>
    <t>Roślina doniczkowa x 2 szt. z ozdobnymi osłonami ceramicznymi (uzgodnienie z użytkownikiem)</t>
  </si>
  <si>
    <t xml:space="preserve">Metalowa krata na rośliny 200x50 cm wraz z 2 doniczkami i 1 półką metalową </t>
  </si>
  <si>
    <t>Panel akustyczny profilowany do montażu na ścianie, Szerokość [cm]: 80/ Głębokość [cm]: 4 / Wysokość [cm]: 40</t>
  </si>
  <si>
    <t>montaż drzwi pełnych bezprzylgowych  na korytarz</t>
  </si>
  <si>
    <t>System telekonferencyjny składający się z:
1. Monitor interaktywny 98'' z możliwością podłączenia zewnętrznego komputera oraz z zastosowaniem komputera OPS w kieszeni monitora;
2. Wideobar (integracja z kamerami, głośnikami, mikrofonami, oprogramowanie zarządzające obrazem i dźwiękiem, gniazda przyłączeniowe, + dongle bezprzewodowe, sterowanie nastołowe, dwa bezprzewodowe mikrofony nastołowe ze stacją bazową);
3. System sterowania urządzenia: sterowanie oświetleniem, sterowanie żaluzjami wewnętrznymi).
4. Okablowanie: 
1 x miniDP out (max. 4096 x 2304 at 60Hz)
1 x LAN (RJ45, Intel® i21AT Giga LAN)
2 x USB 3.0 (1.50 A)
1 x Microphone (in)
1 x Headphone (out)
1 x SD Card slot 
wraz z punktami przyłączeniowymi pomiędzy ekranem a stołem konferencyjnym;</t>
  </si>
  <si>
    <t>montaż drzwi pełnych bezprzylgowych</t>
  </si>
  <si>
    <t xml:space="preserve">Posadzki - przygotowanie podłoża pod posadzkę typu tarket wraz z warstwami wyrównawczymi, wykonanie posadzki typu tarket z wywinięciem cokołu na ścianę </t>
  </si>
  <si>
    <t>postawienie zgodnie z podkładem  ścianek rozdzielających z konstrukcji metalowej z przeszkleniami oraz 1 szt. drzwi;</t>
  </si>
  <si>
    <t>rozbiórki instalacji sanitarnych - demontaż instalacji wodno- kanalizacyjnej- piony na parterze i poziomy, zaślepienie instalacji pod stropem w piwnicy demontaż umywalki ceramicznej wraz z baterią wiszącą na ścianie</t>
  </si>
  <si>
    <t>Razem</t>
  </si>
  <si>
    <t xml:space="preserve">RAZEM pomieszcenie biobanku </t>
  </si>
  <si>
    <t>POZOSTAŁE WYTYCZNE ZGODNIE Z PROGRAMEM FUNKCJONALNO - UŻYTKOWYM</t>
  </si>
  <si>
    <t>ARKUSZ WYCENY ZADANIA: Remont pomieszczeń w bud. nr 3 na potrzeby RCMC
przedmiar wykonan w oparciu o wytyczne i zakres prac określony w Programie Funkcjonalo-Użytkowym dla zadania
 oraz BCM zeszyt 34/2024 - II kwartał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</si>
</sst>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\-#,##0.00\ "/>
    <numFmt numFmtId="165" formatCode="#,##0_ ;\-#,##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b/>
      <sz val="11"/>
      <name val="Calibri"/>
      <family val="2"/>
      <charset val="238"/>
      <scheme val="minor"/>
    </font>
    <font>
      <u/>
      <sz val="11"/>
      <name val="Cambria"/>
      <family val="1"/>
      <charset val="238"/>
    </font>
    <font>
      <i/>
      <sz val="11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8" xfId="0" applyNumberFormat="1" applyBorder="1"/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44" fontId="6" fillId="0" borderId="10" xfId="0" applyNumberFormat="1" applyFont="1" applyBorder="1"/>
    <xf numFmtId="44" fontId="4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44" fontId="4" fillId="0" borderId="3" xfId="0" applyNumberFormat="1" applyFont="1" applyBorder="1"/>
    <xf numFmtId="0" fontId="0" fillId="4" borderId="2" xfId="0" applyFill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right"/>
    </xf>
    <xf numFmtId="44" fontId="1" fillId="4" borderId="2" xfId="0" applyNumberFormat="1" applyFont="1" applyFill="1" applyBorder="1"/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4" fontId="4" fillId="4" borderId="1" xfId="0" applyNumberFormat="1" applyFont="1" applyFill="1" applyBorder="1"/>
    <xf numFmtId="164" fontId="4" fillId="4" borderId="1" xfId="0" applyNumberFormat="1" applyFont="1" applyFill="1" applyBorder="1"/>
    <xf numFmtId="164" fontId="6" fillId="4" borderId="1" xfId="0" applyNumberFormat="1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  <xf numFmtId="0" fontId="6" fillId="4" borderId="1" xfId="0" applyFont="1" applyFill="1" applyBorder="1"/>
    <xf numFmtId="0" fontId="4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wrapText="1"/>
    </xf>
    <xf numFmtId="44" fontId="4" fillId="4" borderId="3" xfId="0" applyNumberFormat="1" applyFont="1" applyFill="1" applyBorder="1"/>
    <xf numFmtId="44" fontId="6" fillId="4" borderId="3" xfId="0" applyNumberFormat="1" applyFont="1" applyFill="1" applyBorder="1"/>
    <xf numFmtId="0" fontId="4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44" fontId="4" fillId="4" borderId="3" xfId="0" applyNumberFormat="1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vertical="center"/>
    </xf>
    <xf numFmtId="44" fontId="6" fillId="0" borderId="3" xfId="0" applyNumberFormat="1" applyFont="1" applyBorder="1"/>
    <xf numFmtId="0" fontId="4" fillId="0" borderId="1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vertical="center"/>
    </xf>
    <xf numFmtId="44" fontId="0" fillId="0" borderId="7" xfId="0" applyNumberFormat="1" applyBorder="1"/>
    <xf numFmtId="44" fontId="0" fillId="0" borderId="15" xfId="0" applyNumberFormat="1" applyBorder="1"/>
    <xf numFmtId="0" fontId="4" fillId="3" borderId="3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4" fontId="4" fillId="3" borderId="3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0" fontId="6" fillId="3" borderId="1" xfId="0" applyFont="1" applyFill="1" applyBorder="1"/>
    <xf numFmtId="0" fontId="6" fillId="0" borderId="3" xfId="0" applyFont="1" applyBorder="1"/>
    <xf numFmtId="0" fontId="6" fillId="4" borderId="3" xfId="0" applyFont="1" applyFill="1" applyBorder="1"/>
    <xf numFmtId="0" fontId="4" fillId="0" borderId="0" xfId="0" applyFont="1"/>
    <xf numFmtId="0" fontId="5" fillId="0" borderId="0" xfId="0" applyFont="1" applyAlignment="1">
      <alignment horizontal="right"/>
    </xf>
    <xf numFmtId="44" fontId="6" fillId="0" borderId="0" xfId="0" applyNumberFormat="1" applyFont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4" borderId="1" xfId="0" applyNumberFormat="1" applyFont="1" applyFill="1" applyBorder="1" applyAlignment="1">
      <alignment horizontal="center" wrapText="1"/>
    </xf>
    <xf numFmtId="44" fontId="4" fillId="3" borderId="3" xfId="0" applyNumberFormat="1" applyFont="1" applyFill="1" applyBorder="1"/>
    <xf numFmtId="164" fontId="6" fillId="3" borderId="1" xfId="0" applyNumberFormat="1" applyFont="1" applyFill="1" applyBorder="1" applyAlignment="1">
      <alignment horizontal="right"/>
    </xf>
    <xf numFmtId="44" fontId="6" fillId="3" borderId="3" xfId="0" applyNumberFormat="1" applyFont="1" applyFill="1" applyBorder="1"/>
    <xf numFmtId="0" fontId="0" fillId="0" borderId="0" xfId="0" applyAlignment="1">
      <alignment horizontal="left" vertical="center" wrapText="1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5" fontId="4" fillId="0" borderId="3" xfId="0" applyNumberFormat="1" applyFont="1" applyBorder="1" applyAlignment="1">
      <alignment horizontal="right"/>
    </xf>
    <xf numFmtId="165" fontId="4" fillId="0" borderId="3" xfId="0" applyNumberFormat="1" applyFont="1" applyBorder="1" applyAlignment="1">
      <alignment vertical="center"/>
    </xf>
    <xf numFmtId="44" fontId="1" fillId="0" borderId="14" xfId="0" applyNumberFormat="1" applyFont="1" applyBorder="1"/>
    <xf numFmtId="44" fontId="1" fillId="0" borderId="9" xfId="0" applyNumberFormat="1" applyFont="1" applyBorder="1"/>
    <xf numFmtId="0" fontId="1" fillId="0" borderId="0" xfId="0" applyFont="1"/>
    <xf numFmtId="44" fontId="1" fillId="0" borderId="0" xfId="0" applyNumberFormat="1" applyFont="1"/>
    <xf numFmtId="0" fontId="4" fillId="4" borderId="3" xfId="0" applyFont="1" applyFill="1" applyBorder="1"/>
    <xf numFmtId="165" fontId="4" fillId="4" borderId="3" xfId="0" applyNumberFormat="1" applyFont="1" applyFill="1" applyBorder="1" applyAlignment="1">
      <alignment horizontal="right"/>
    </xf>
    <xf numFmtId="0" fontId="4" fillId="4" borderId="1" xfId="0" applyFont="1" applyFill="1" applyBorder="1"/>
    <xf numFmtId="165" fontId="4" fillId="4" borderId="3" xfId="0" applyNumberFormat="1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right"/>
    </xf>
    <xf numFmtId="44" fontId="6" fillId="0" borderId="2" xfId="0" applyNumberFormat="1" applyFont="1" applyBorder="1"/>
    <xf numFmtId="0" fontId="4" fillId="4" borderId="2" xfId="0" applyFont="1" applyFill="1" applyBorder="1"/>
    <xf numFmtId="0" fontId="6" fillId="4" borderId="2" xfId="0" applyFont="1" applyFill="1" applyBorder="1"/>
    <xf numFmtId="0" fontId="6" fillId="4" borderId="2" xfId="0" applyFont="1" applyFill="1" applyBorder="1" applyAlignment="1">
      <alignment horizontal="right"/>
    </xf>
    <xf numFmtId="44" fontId="6" fillId="4" borderId="2" xfId="0" applyNumberFormat="1" applyFont="1" applyFill="1" applyBorder="1"/>
    <xf numFmtId="0" fontId="3" fillId="3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right"/>
    </xf>
    <xf numFmtId="8" fontId="4" fillId="4" borderId="3" xfId="0" applyNumberFormat="1" applyFont="1" applyFill="1" applyBorder="1" applyAlignment="1">
      <alignment vertical="center"/>
    </xf>
    <xf numFmtId="0" fontId="4" fillId="0" borderId="20" xfId="0" applyFont="1" applyBorder="1"/>
    <xf numFmtId="44" fontId="6" fillId="0" borderId="22" xfId="0" applyNumberFormat="1" applyFont="1" applyBorder="1"/>
    <xf numFmtId="0" fontId="4" fillId="0" borderId="1" xfId="0" applyFont="1" applyBorder="1" applyAlignment="1">
      <alignment horizontal="right" vertical="center"/>
    </xf>
    <xf numFmtId="44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16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5"/>
  <sheetViews>
    <sheetView tabSelected="1" view="pageBreakPreview" topLeftCell="A136" zoomScaleNormal="100" zoomScaleSheetLayoutView="100" workbookViewId="0">
      <selection activeCell="E6" sqref="E6"/>
    </sheetView>
  </sheetViews>
  <sheetFormatPr defaultRowHeight="15" x14ac:dyDescent="0.25"/>
  <cols>
    <col min="1" max="1" width="6.140625" customWidth="1"/>
    <col min="2" max="2" width="39.140625" customWidth="1"/>
    <col min="3" max="3" width="15.28515625" customWidth="1"/>
    <col min="4" max="4" width="9" customWidth="1"/>
    <col min="5" max="5" width="15.28515625" customWidth="1"/>
    <col min="6" max="6" width="15.7109375" customWidth="1"/>
    <col min="7" max="7" width="15.42578125" customWidth="1"/>
    <col min="8" max="8" width="16.5703125" customWidth="1"/>
    <col min="9" max="9" width="25" customWidth="1"/>
    <col min="10" max="10" width="21.140625" customWidth="1"/>
  </cols>
  <sheetData>
    <row r="1" spans="1:21" ht="66" customHeight="1" x14ac:dyDescent="0.25">
      <c r="A1" s="105" t="s">
        <v>206</v>
      </c>
      <c r="B1" s="106"/>
      <c r="C1" s="106"/>
      <c r="D1" s="106"/>
      <c r="E1" s="106"/>
      <c r="F1" s="106"/>
      <c r="G1" s="106"/>
      <c r="H1" s="106"/>
    </row>
    <row r="3" spans="1:21" s="1" customFormat="1" ht="30.75" thickBot="1" x14ac:dyDescent="0.3">
      <c r="A3" s="2" t="s">
        <v>0</v>
      </c>
      <c r="B3" s="2" t="s">
        <v>1</v>
      </c>
      <c r="C3" s="2" t="s">
        <v>7</v>
      </c>
      <c r="D3" s="2" t="s">
        <v>6</v>
      </c>
      <c r="E3" s="2" t="s">
        <v>2</v>
      </c>
      <c r="F3" s="2" t="s">
        <v>3</v>
      </c>
      <c r="G3" s="2" t="s">
        <v>4</v>
      </c>
      <c r="H3" s="2" t="s">
        <v>5</v>
      </c>
    </row>
    <row r="4" spans="1:21" ht="26.25" customHeight="1" thickBot="1" x14ac:dyDescent="0.3">
      <c r="A4" s="107" t="s">
        <v>47</v>
      </c>
      <c r="B4" s="108"/>
      <c r="C4" s="108"/>
      <c r="D4" s="108"/>
      <c r="E4" s="108"/>
      <c r="F4" s="108"/>
      <c r="G4" s="108"/>
      <c r="H4" s="109"/>
    </row>
    <row r="5" spans="1:21" x14ac:dyDescent="0.25">
      <c r="A5" s="14"/>
      <c r="B5" s="15" t="s">
        <v>8</v>
      </c>
      <c r="C5" s="14"/>
      <c r="D5" s="14"/>
      <c r="E5" s="14"/>
      <c r="F5" s="16" t="s">
        <v>12</v>
      </c>
      <c r="G5" s="17">
        <f>SUM(G6)</f>
        <v>0</v>
      </c>
      <c r="H5" s="17">
        <f>SUM(H6)</f>
        <v>0</v>
      </c>
    </row>
    <row r="6" spans="1:21" ht="114" x14ac:dyDescent="0.25">
      <c r="A6" s="83">
        <v>1</v>
      </c>
      <c r="B6" s="18" t="s">
        <v>26</v>
      </c>
      <c r="C6" s="19" t="s">
        <v>24</v>
      </c>
      <c r="D6" s="20" t="s">
        <v>25</v>
      </c>
      <c r="E6" s="67"/>
      <c r="F6" s="22">
        <v>29.59</v>
      </c>
      <c r="G6" s="21">
        <f>E6*F6</f>
        <v>0</v>
      </c>
      <c r="H6" s="21">
        <f>G6*1.23</f>
        <v>0</v>
      </c>
    </row>
    <row r="7" spans="1:21" x14ac:dyDescent="0.25">
      <c r="A7" s="6"/>
      <c r="B7" s="88" t="s">
        <v>9</v>
      </c>
      <c r="C7" s="60"/>
      <c r="D7" s="61"/>
      <c r="E7" s="9"/>
      <c r="F7" s="89" t="s">
        <v>12</v>
      </c>
      <c r="G7" s="90">
        <f>SUM(G8:G20)</f>
        <v>0</v>
      </c>
      <c r="H7" s="90">
        <f>SUM(H8:H20)</f>
        <v>0</v>
      </c>
    </row>
    <row r="8" spans="1:21" ht="57" x14ac:dyDescent="0.25">
      <c r="A8" s="6">
        <v>1</v>
      </c>
      <c r="B8" s="10" t="s">
        <v>108</v>
      </c>
      <c r="C8" s="60" t="s">
        <v>32</v>
      </c>
      <c r="D8" s="61" t="s">
        <v>25</v>
      </c>
      <c r="E8" s="9"/>
      <c r="F8" s="11">
        <v>29.59</v>
      </c>
      <c r="G8" s="9">
        <f t="shared" ref="G8:G18" si="0">F8*E8</f>
        <v>0</v>
      </c>
      <c r="H8" s="9">
        <f t="shared" ref="H8:H18" si="1">G8*1.23</f>
        <v>0</v>
      </c>
    </row>
    <row r="9" spans="1:21" ht="30" x14ac:dyDescent="0.25">
      <c r="A9" s="6">
        <v>2</v>
      </c>
      <c r="B9" s="10" t="s">
        <v>42</v>
      </c>
      <c r="C9" s="60" t="s">
        <v>32</v>
      </c>
      <c r="D9" s="61" t="s">
        <v>25</v>
      </c>
      <c r="E9" s="9"/>
      <c r="F9" s="11">
        <v>29.59</v>
      </c>
      <c r="G9" s="9">
        <f t="shared" si="0"/>
        <v>0</v>
      </c>
      <c r="H9" s="9">
        <f t="shared" si="1"/>
        <v>0</v>
      </c>
    </row>
    <row r="10" spans="1:21" ht="30" x14ac:dyDescent="0.25">
      <c r="A10" s="6">
        <v>3</v>
      </c>
      <c r="B10" s="10" t="s">
        <v>33</v>
      </c>
      <c r="C10" s="60" t="s">
        <v>32</v>
      </c>
      <c r="D10" s="61" t="s">
        <v>25</v>
      </c>
      <c r="E10" s="9"/>
      <c r="F10" s="11">
        <v>29.59</v>
      </c>
      <c r="G10" s="9">
        <f t="shared" si="0"/>
        <v>0</v>
      </c>
      <c r="H10" s="9">
        <f t="shared" si="1"/>
        <v>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30" x14ac:dyDescent="0.25">
      <c r="A11" s="6">
        <v>4</v>
      </c>
      <c r="B11" s="10" t="s">
        <v>109</v>
      </c>
      <c r="C11" s="60" t="s">
        <v>32</v>
      </c>
      <c r="D11" s="61" t="s">
        <v>25</v>
      </c>
      <c r="E11" s="9"/>
      <c r="F11" s="11">
        <v>29.59</v>
      </c>
      <c r="G11" s="9">
        <f t="shared" si="0"/>
        <v>0</v>
      </c>
      <c r="H11" s="9">
        <f t="shared" si="1"/>
        <v>0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30" x14ac:dyDescent="0.25">
      <c r="A12" s="12">
        <v>5</v>
      </c>
      <c r="B12" s="10" t="s">
        <v>110</v>
      </c>
      <c r="C12" s="58" t="s">
        <v>35</v>
      </c>
      <c r="D12" s="59" t="s">
        <v>36</v>
      </c>
      <c r="E12" s="13"/>
      <c r="F12" s="11">
        <v>2.1</v>
      </c>
      <c r="G12" s="9">
        <f t="shared" si="0"/>
        <v>0</v>
      </c>
      <c r="H12" s="9">
        <f t="shared" si="1"/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0" x14ac:dyDescent="0.25">
      <c r="A13" s="6">
        <v>6</v>
      </c>
      <c r="B13" s="10" t="s">
        <v>197</v>
      </c>
      <c r="C13" s="58" t="s">
        <v>35</v>
      </c>
      <c r="D13" s="59" t="s">
        <v>37</v>
      </c>
      <c r="E13" s="13"/>
      <c r="F13" s="11">
        <v>1</v>
      </c>
      <c r="G13" s="9">
        <f t="shared" si="0"/>
        <v>0</v>
      </c>
      <c r="H13" s="9">
        <f t="shared" si="1"/>
        <v>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71.25" x14ac:dyDescent="0.25">
      <c r="A14" s="6">
        <v>7</v>
      </c>
      <c r="B14" s="10" t="s">
        <v>200</v>
      </c>
      <c r="C14" s="58" t="s">
        <v>35</v>
      </c>
      <c r="D14" s="59" t="s">
        <v>39</v>
      </c>
      <c r="E14" s="13"/>
      <c r="F14" s="11">
        <v>32</v>
      </c>
      <c r="G14" s="13">
        <f t="shared" si="0"/>
        <v>0</v>
      </c>
      <c r="H14" s="13">
        <f t="shared" si="1"/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99.75" x14ac:dyDescent="0.25">
      <c r="A15" s="6">
        <v>8</v>
      </c>
      <c r="B15" s="10" t="s">
        <v>112</v>
      </c>
      <c r="C15" s="58" t="s">
        <v>40</v>
      </c>
      <c r="D15" s="59" t="s">
        <v>39</v>
      </c>
      <c r="E15" s="13"/>
      <c r="F15" s="11">
        <f>3.3*2.03+2.86*3.3+3.3*4.94+3.3*5.99+3.3*3.12+3.3*0.82+3.3*5.99-3.6*2.05</f>
        <v>77.594999999999985</v>
      </c>
      <c r="G15" s="13">
        <f t="shared" si="0"/>
        <v>0</v>
      </c>
      <c r="H15" s="13">
        <f t="shared" si="1"/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30" x14ac:dyDescent="0.25">
      <c r="A16" s="6">
        <v>9</v>
      </c>
      <c r="B16" s="10" t="s">
        <v>34</v>
      </c>
      <c r="C16" s="58" t="s">
        <v>35</v>
      </c>
      <c r="D16" s="59" t="s">
        <v>37</v>
      </c>
      <c r="E16" s="13"/>
      <c r="F16" s="11">
        <v>1</v>
      </c>
      <c r="G16" s="9">
        <f t="shared" si="0"/>
        <v>0</v>
      </c>
      <c r="H16" s="9">
        <f t="shared" si="1"/>
        <v>0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42.75" x14ac:dyDescent="0.25">
      <c r="A17" s="6">
        <v>10</v>
      </c>
      <c r="B17" s="10" t="s">
        <v>113</v>
      </c>
      <c r="C17" s="58" t="s">
        <v>41</v>
      </c>
      <c r="D17" s="59" t="s">
        <v>39</v>
      </c>
      <c r="E17" s="13"/>
      <c r="F17" s="11">
        <f>3.3*2.03+2.86*3.3+3.3*4.94+3.3*5.99+3.3*3.12+3.3*0.82+3.3*5.99-3.6*2.05</f>
        <v>77.594999999999985</v>
      </c>
      <c r="G17" s="13">
        <f t="shared" si="0"/>
        <v>0</v>
      </c>
      <c r="H17" s="13">
        <f t="shared" si="1"/>
        <v>0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57" x14ac:dyDescent="0.25">
      <c r="A18" s="6">
        <v>11</v>
      </c>
      <c r="B18" s="10" t="s">
        <v>164</v>
      </c>
      <c r="C18" s="58" t="s">
        <v>35</v>
      </c>
      <c r="D18" s="59" t="s">
        <v>87</v>
      </c>
      <c r="E18" s="13"/>
      <c r="F18" s="11">
        <v>3</v>
      </c>
      <c r="G18" s="13">
        <f t="shared" si="0"/>
        <v>0</v>
      </c>
      <c r="H18" s="13">
        <f t="shared" si="1"/>
        <v>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75" customHeight="1" x14ac:dyDescent="0.25">
      <c r="A19" s="12">
        <v>12</v>
      </c>
      <c r="B19" s="10" t="s">
        <v>115</v>
      </c>
      <c r="C19" s="58" t="s">
        <v>35</v>
      </c>
      <c r="D19" s="59" t="s">
        <v>43</v>
      </c>
      <c r="E19" s="13"/>
      <c r="F19" s="11">
        <v>29.59</v>
      </c>
      <c r="G19" s="13">
        <f>F19*E19</f>
        <v>0</v>
      </c>
      <c r="H19" s="13">
        <f t="shared" ref="H19:H20" si="2">G19*1.23</f>
        <v>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57" x14ac:dyDescent="0.25">
      <c r="A20" s="6">
        <v>13</v>
      </c>
      <c r="B20" s="10" t="s">
        <v>114</v>
      </c>
      <c r="C20" s="58" t="s">
        <v>44</v>
      </c>
      <c r="D20" s="59" t="s">
        <v>37</v>
      </c>
      <c r="E20" s="13"/>
      <c r="F20" s="11">
        <v>5</v>
      </c>
      <c r="G20" s="13">
        <f>F20*E20</f>
        <v>0</v>
      </c>
      <c r="H20" s="13">
        <f t="shared" si="2"/>
        <v>0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24"/>
      <c r="B21" s="25" t="s">
        <v>13</v>
      </c>
      <c r="C21" s="26"/>
      <c r="D21" s="27"/>
      <c r="E21" s="28"/>
      <c r="F21" s="23" t="s">
        <v>12</v>
      </c>
      <c r="G21" s="29">
        <f>SUM(G22:G30)</f>
        <v>0</v>
      </c>
      <c r="H21" s="29">
        <f>SUM(H22:H30)</f>
        <v>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30" x14ac:dyDescent="0.25">
      <c r="A22" s="30">
        <v>1</v>
      </c>
      <c r="B22" s="31" t="s">
        <v>70</v>
      </c>
      <c r="C22" s="32" t="s">
        <v>71</v>
      </c>
      <c r="D22" s="33" t="s">
        <v>25</v>
      </c>
      <c r="E22" s="34"/>
      <c r="F22" s="35">
        <v>29.59</v>
      </c>
      <c r="G22" s="34">
        <f t="shared" ref="G22:G30" si="3">F22*E22</f>
        <v>0</v>
      </c>
      <c r="H22" s="34">
        <f t="shared" ref="H22:H30" si="4">G22*1.23</f>
        <v>0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228" x14ac:dyDescent="0.25">
      <c r="A23" s="30">
        <v>2</v>
      </c>
      <c r="B23" s="31" t="s">
        <v>72</v>
      </c>
      <c r="C23" s="32" t="s">
        <v>73</v>
      </c>
      <c r="D23" s="33" t="s">
        <v>25</v>
      </c>
      <c r="E23" s="34"/>
      <c r="F23" s="35">
        <v>29.59</v>
      </c>
      <c r="G23" s="34">
        <f t="shared" si="3"/>
        <v>0</v>
      </c>
      <c r="H23" s="34">
        <f t="shared" si="4"/>
        <v>0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299.25" x14ac:dyDescent="0.25">
      <c r="A24" s="30">
        <v>3</v>
      </c>
      <c r="B24" s="31" t="s">
        <v>175</v>
      </c>
      <c r="C24" s="32" t="s">
        <v>74</v>
      </c>
      <c r="D24" s="36" t="s">
        <v>75</v>
      </c>
      <c r="E24" s="34"/>
      <c r="F24" s="35">
        <v>5</v>
      </c>
      <c r="G24" s="34">
        <f>F24*E24</f>
        <v>0</v>
      </c>
      <c r="H24" s="34">
        <f>G24*1.23</f>
        <v>0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14" x14ac:dyDescent="0.25">
      <c r="A25" s="30">
        <v>4</v>
      </c>
      <c r="B25" s="31" t="s">
        <v>76</v>
      </c>
      <c r="C25" s="32" t="s">
        <v>74</v>
      </c>
      <c r="D25" s="36" t="s">
        <v>75</v>
      </c>
      <c r="E25" s="34"/>
      <c r="F25" s="35">
        <v>2</v>
      </c>
      <c r="G25" s="34">
        <f>F25*E25</f>
        <v>0</v>
      </c>
      <c r="H25" s="34">
        <f>G25*1.23</f>
        <v>0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242.25" x14ac:dyDescent="0.25">
      <c r="A26" s="30">
        <v>5</v>
      </c>
      <c r="B26" s="31" t="s">
        <v>174</v>
      </c>
      <c r="C26" s="32" t="s">
        <v>77</v>
      </c>
      <c r="D26" s="36" t="s">
        <v>75</v>
      </c>
      <c r="E26" s="34"/>
      <c r="F26" s="35">
        <v>18</v>
      </c>
      <c r="G26" s="34">
        <f t="shared" si="3"/>
        <v>0</v>
      </c>
      <c r="H26" s="34">
        <f t="shared" si="4"/>
        <v>0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28.25" x14ac:dyDescent="0.25">
      <c r="A27" s="30">
        <v>6</v>
      </c>
      <c r="B27" s="31" t="s">
        <v>78</v>
      </c>
      <c r="C27" s="32" t="s">
        <v>77</v>
      </c>
      <c r="D27" s="36" t="s">
        <v>75</v>
      </c>
      <c r="E27" s="34"/>
      <c r="F27" s="35">
        <v>1</v>
      </c>
      <c r="G27" s="34">
        <f t="shared" si="3"/>
        <v>0</v>
      </c>
      <c r="H27" s="34">
        <f t="shared" si="4"/>
        <v>0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242.25" x14ac:dyDescent="0.25">
      <c r="A28" s="30">
        <v>7</v>
      </c>
      <c r="B28" s="31" t="s">
        <v>79</v>
      </c>
      <c r="C28" s="32" t="s">
        <v>80</v>
      </c>
      <c r="D28" s="33" t="s">
        <v>25</v>
      </c>
      <c r="E28" s="34"/>
      <c r="F28" s="35">
        <v>29.59</v>
      </c>
      <c r="G28" s="34">
        <f t="shared" si="3"/>
        <v>0</v>
      </c>
      <c r="H28" s="34">
        <f t="shared" si="4"/>
        <v>0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99.5" x14ac:dyDescent="0.25">
      <c r="A29" s="30">
        <v>8</v>
      </c>
      <c r="B29" s="31" t="s">
        <v>81</v>
      </c>
      <c r="C29" s="32" t="s">
        <v>80</v>
      </c>
      <c r="D29" s="33" t="s">
        <v>25</v>
      </c>
      <c r="E29" s="34"/>
      <c r="F29" s="35">
        <v>29.59</v>
      </c>
      <c r="G29" s="34">
        <f t="shared" si="3"/>
        <v>0</v>
      </c>
      <c r="H29" s="34">
        <f t="shared" si="4"/>
        <v>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85.25" x14ac:dyDescent="0.25">
      <c r="A30" s="30">
        <v>9</v>
      </c>
      <c r="B30" s="31" t="s">
        <v>82</v>
      </c>
      <c r="C30" s="32" t="s">
        <v>80</v>
      </c>
      <c r="D30" s="33" t="s">
        <v>25</v>
      </c>
      <c r="E30" s="34"/>
      <c r="F30" s="35">
        <v>29.59</v>
      </c>
      <c r="G30" s="34">
        <f t="shared" si="3"/>
        <v>0</v>
      </c>
      <c r="H30" s="34">
        <f t="shared" si="4"/>
        <v>0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x14ac:dyDescent="0.25">
      <c r="A31" s="47"/>
      <c r="B31" s="52" t="s">
        <v>15</v>
      </c>
      <c r="C31" s="48"/>
      <c r="D31" s="49"/>
      <c r="E31" s="50"/>
      <c r="F31" s="89" t="s">
        <v>12</v>
      </c>
      <c r="G31" s="90">
        <f>SUM(G32:G37)</f>
        <v>0</v>
      </c>
      <c r="H31" s="90">
        <f>SUM(H32:H37)</f>
        <v>0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99.75" x14ac:dyDescent="0.25">
      <c r="A32" s="38">
        <v>1</v>
      </c>
      <c r="B32" s="62" t="s">
        <v>125</v>
      </c>
      <c r="C32" s="63" t="s">
        <v>73</v>
      </c>
      <c r="D32" s="43" t="s">
        <v>25</v>
      </c>
      <c r="E32" s="41"/>
      <c r="F32" s="44">
        <v>29.59</v>
      </c>
      <c r="G32" s="41">
        <f t="shared" ref="G32:G37" si="5">F32*E32</f>
        <v>0</v>
      </c>
      <c r="H32" s="41">
        <f t="shared" ref="H32:H37" si="6">G32*1.23</f>
        <v>0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213.75" x14ac:dyDescent="0.25">
      <c r="A33" s="38">
        <v>2</v>
      </c>
      <c r="B33" s="62" t="s">
        <v>121</v>
      </c>
      <c r="C33" s="63" t="s">
        <v>83</v>
      </c>
      <c r="D33" s="43" t="s">
        <v>25</v>
      </c>
      <c r="E33" s="41"/>
      <c r="F33" s="44">
        <v>29.59</v>
      </c>
      <c r="G33" s="41">
        <f t="shared" si="5"/>
        <v>0</v>
      </c>
      <c r="H33" s="41">
        <f t="shared" si="6"/>
        <v>0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270.75" x14ac:dyDescent="0.25">
      <c r="A34" s="38">
        <v>3</v>
      </c>
      <c r="B34" s="62" t="s">
        <v>167</v>
      </c>
      <c r="C34" s="63" t="s">
        <v>84</v>
      </c>
      <c r="D34" s="40" t="s">
        <v>75</v>
      </c>
      <c r="E34" s="41"/>
      <c r="F34" s="44">
        <v>20</v>
      </c>
      <c r="G34" s="41">
        <f t="shared" si="5"/>
        <v>0</v>
      </c>
      <c r="H34" s="41">
        <f t="shared" si="6"/>
        <v>0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99.75" x14ac:dyDescent="0.25">
      <c r="A35" s="38">
        <v>4</v>
      </c>
      <c r="B35" s="62" t="s">
        <v>85</v>
      </c>
      <c r="C35" s="63" t="s">
        <v>77</v>
      </c>
      <c r="D35" s="40" t="s">
        <v>75</v>
      </c>
      <c r="E35" s="41"/>
      <c r="F35" s="44">
        <v>12</v>
      </c>
      <c r="G35" s="41">
        <f t="shared" si="5"/>
        <v>0</v>
      </c>
      <c r="H35" s="41">
        <f t="shared" si="6"/>
        <v>0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99.75" x14ac:dyDescent="0.25">
      <c r="A36" s="38">
        <v>5</v>
      </c>
      <c r="B36" s="62" t="s">
        <v>86</v>
      </c>
      <c r="C36" s="63" t="s">
        <v>77</v>
      </c>
      <c r="D36" s="40" t="s">
        <v>75</v>
      </c>
      <c r="E36" s="41"/>
      <c r="F36" s="44">
        <v>14</v>
      </c>
      <c r="G36" s="41">
        <f t="shared" si="5"/>
        <v>0</v>
      </c>
      <c r="H36" s="41">
        <f t="shared" si="6"/>
        <v>0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384.75" x14ac:dyDescent="0.25">
      <c r="A37" s="38">
        <v>6</v>
      </c>
      <c r="B37" s="62" t="s">
        <v>198</v>
      </c>
      <c r="C37" s="39" t="s">
        <v>35</v>
      </c>
      <c r="D37" s="43" t="s">
        <v>87</v>
      </c>
      <c r="E37" s="41"/>
      <c r="F37" s="44">
        <v>1</v>
      </c>
      <c r="G37" s="41">
        <f t="shared" si="5"/>
        <v>0</v>
      </c>
      <c r="H37" s="41">
        <f t="shared" si="6"/>
        <v>0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x14ac:dyDescent="0.25">
      <c r="A38" s="30"/>
      <c r="B38" s="25" t="s">
        <v>14</v>
      </c>
      <c r="C38" s="37"/>
      <c r="D38" s="36"/>
      <c r="E38" s="34"/>
      <c r="F38" s="23" t="s">
        <v>12</v>
      </c>
      <c r="G38" s="29">
        <f>SUM(G39)</f>
        <v>0</v>
      </c>
      <c r="H38" s="29">
        <f>SUM(H39)</f>
        <v>0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42.5" x14ac:dyDescent="0.25">
      <c r="A39" s="30">
        <v>1</v>
      </c>
      <c r="B39" s="31" t="s">
        <v>88</v>
      </c>
      <c r="C39" s="37" t="s">
        <v>89</v>
      </c>
      <c r="D39" s="33" t="s">
        <v>25</v>
      </c>
      <c r="E39" s="34"/>
      <c r="F39" s="35">
        <v>29.59</v>
      </c>
      <c r="G39" s="34">
        <f>F39*E39</f>
        <v>0</v>
      </c>
      <c r="H39" s="34">
        <f>G39*1.23</f>
        <v>0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x14ac:dyDescent="0.25">
      <c r="A40" s="38"/>
      <c r="B40" s="53" t="s">
        <v>17</v>
      </c>
      <c r="C40" s="39"/>
      <c r="D40" s="40"/>
      <c r="E40" s="41"/>
      <c r="F40" s="89" t="s">
        <v>12</v>
      </c>
      <c r="G40" s="42">
        <f>SUM(G41:G50)</f>
        <v>0</v>
      </c>
      <c r="H40" s="42">
        <f>SUM(H41:H50)</f>
        <v>0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x14ac:dyDescent="0.25">
      <c r="A41" s="38">
        <v>1</v>
      </c>
      <c r="B41" s="7" t="s">
        <v>135</v>
      </c>
      <c r="C41" s="39"/>
      <c r="D41" s="40" t="s">
        <v>37</v>
      </c>
      <c r="E41" s="41"/>
      <c r="F41" s="75">
        <v>1</v>
      </c>
      <c r="G41" s="13">
        <f>E41*F41</f>
        <v>0</v>
      </c>
      <c r="H41" s="13">
        <f>G41*1.23</f>
        <v>0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x14ac:dyDescent="0.25">
      <c r="A42" s="38">
        <v>2</v>
      </c>
      <c r="B42" s="7" t="s">
        <v>136</v>
      </c>
      <c r="C42" s="39"/>
      <c r="D42" s="40" t="s">
        <v>37</v>
      </c>
      <c r="E42" s="41"/>
      <c r="F42" s="75">
        <v>13</v>
      </c>
      <c r="G42" s="13">
        <f t="shared" ref="G42:G50" si="7">E42*F42</f>
        <v>0</v>
      </c>
      <c r="H42" s="13">
        <f t="shared" ref="H42:H50" si="8">G42*1.23</f>
        <v>0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x14ac:dyDescent="0.25">
      <c r="A43" s="38">
        <v>3</v>
      </c>
      <c r="B43" s="7" t="s">
        <v>137</v>
      </c>
      <c r="C43" s="39"/>
      <c r="D43" s="40" t="s">
        <v>37</v>
      </c>
      <c r="E43" s="41"/>
      <c r="F43" s="75">
        <v>1</v>
      </c>
      <c r="G43" s="13">
        <f t="shared" si="7"/>
        <v>0</v>
      </c>
      <c r="H43" s="13">
        <f t="shared" si="8"/>
        <v>0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x14ac:dyDescent="0.25">
      <c r="A44" s="38">
        <v>4</v>
      </c>
      <c r="B44" s="7" t="s">
        <v>138</v>
      </c>
      <c r="C44" s="39"/>
      <c r="D44" s="40" t="s">
        <v>37</v>
      </c>
      <c r="E44" s="41"/>
      <c r="F44" s="75">
        <v>2</v>
      </c>
      <c r="G44" s="13">
        <f t="shared" si="7"/>
        <v>0</v>
      </c>
      <c r="H44" s="13">
        <f t="shared" si="8"/>
        <v>0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x14ac:dyDescent="0.25">
      <c r="A45" s="38">
        <v>5</v>
      </c>
      <c r="B45" s="7" t="s">
        <v>141</v>
      </c>
      <c r="C45" s="39"/>
      <c r="D45" s="40" t="s">
        <v>37</v>
      </c>
      <c r="E45" s="41"/>
      <c r="F45" s="75">
        <v>1</v>
      </c>
      <c r="G45" s="13">
        <f t="shared" si="7"/>
        <v>0</v>
      </c>
      <c r="H45" s="13">
        <f t="shared" si="8"/>
        <v>0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x14ac:dyDescent="0.25">
      <c r="A46" s="38">
        <v>6</v>
      </c>
      <c r="B46" s="7" t="s">
        <v>139</v>
      </c>
      <c r="C46" s="39"/>
      <c r="D46" s="40" t="s">
        <v>37</v>
      </c>
      <c r="E46" s="41"/>
      <c r="F46" s="75">
        <v>1</v>
      </c>
      <c r="G46" s="13">
        <f t="shared" si="7"/>
        <v>0</v>
      </c>
      <c r="H46" s="13">
        <f t="shared" si="8"/>
        <v>0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28.5" x14ac:dyDescent="0.25">
      <c r="A47" s="38">
        <v>7</v>
      </c>
      <c r="B47" s="62" t="s">
        <v>140</v>
      </c>
      <c r="C47" s="39"/>
      <c r="D47" s="43" t="s">
        <v>37</v>
      </c>
      <c r="E47" s="41"/>
      <c r="F47" s="76">
        <v>1</v>
      </c>
      <c r="G47" s="13">
        <f t="shared" ref="G47" si="9">E47*F47</f>
        <v>0</v>
      </c>
      <c r="H47" s="13">
        <f t="shared" si="8"/>
        <v>0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x14ac:dyDescent="0.25">
      <c r="A48" s="38">
        <v>8</v>
      </c>
      <c r="B48" s="7" t="s">
        <v>146</v>
      </c>
      <c r="C48" s="39"/>
      <c r="D48" s="40" t="s">
        <v>37</v>
      </c>
      <c r="E48" s="41"/>
      <c r="F48" s="75">
        <v>1</v>
      </c>
      <c r="G48" s="13">
        <f t="shared" si="7"/>
        <v>0</v>
      </c>
      <c r="H48" s="13">
        <f t="shared" si="8"/>
        <v>0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45" x14ac:dyDescent="0.25">
      <c r="A49" s="100">
        <v>9</v>
      </c>
      <c r="B49" s="60" t="s">
        <v>187</v>
      </c>
      <c r="C49" s="63"/>
      <c r="D49" s="43" t="s">
        <v>37</v>
      </c>
      <c r="E49" s="101"/>
      <c r="F49" s="102">
        <v>3</v>
      </c>
      <c r="G49" s="9">
        <f t="shared" si="7"/>
        <v>0</v>
      </c>
      <c r="H49" s="9">
        <f t="shared" si="8"/>
        <v>0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45" x14ac:dyDescent="0.25">
      <c r="A50" s="100">
        <v>10</v>
      </c>
      <c r="B50" s="60" t="s">
        <v>196</v>
      </c>
      <c r="C50" s="63"/>
      <c r="D50" s="43" t="s">
        <v>37</v>
      </c>
      <c r="E50" s="101"/>
      <c r="F50" s="102">
        <v>30</v>
      </c>
      <c r="G50" s="9">
        <f t="shared" si="7"/>
        <v>0</v>
      </c>
      <c r="H50" s="9">
        <f t="shared" si="8"/>
        <v>0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5.75" thickBot="1" x14ac:dyDescent="0.3">
      <c r="A51" s="98"/>
      <c r="B51" s="110" t="s">
        <v>18</v>
      </c>
      <c r="C51" s="111"/>
      <c r="D51" s="111"/>
      <c r="E51" s="111"/>
      <c r="F51" s="112"/>
      <c r="G51" s="99">
        <f>G5+G7+G21+G31+G38+G40</f>
        <v>0</v>
      </c>
      <c r="H51" s="99">
        <f>H5+H7+H21+H31+H38+H40</f>
        <v>0</v>
      </c>
      <c r="I51" s="3"/>
      <c r="J51" s="3"/>
    </row>
    <row r="52" spans="1:21" ht="26.25" customHeight="1" thickBot="1" x14ac:dyDescent="0.3">
      <c r="A52" s="113" t="s">
        <v>46</v>
      </c>
      <c r="B52" s="114"/>
      <c r="C52" s="114"/>
      <c r="D52" s="114"/>
      <c r="E52" s="114"/>
      <c r="F52" s="114"/>
      <c r="G52" s="114"/>
      <c r="H52" s="115"/>
    </row>
    <row r="53" spans="1:21" x14ac:dyDescent="0.25">
      <c r="A53" s="91"/>
      <c r="B53" s="92" t="s">
        <v>8</v>
      </c>
      <c r="C53" s="91"/>
      <c r="D53" s="91"/>
      <c r="E53" s="91"/>
      <c r="F53" s="93" t="s">
        <v>12</v>
      </c>
      <c r="G53" s="94">
        <f>SUM(G54:G55)</f>
        <v>0</v>
      </c>
      <c r="H53" s="94">
        <f>SUM(H54:H55)</f>
        <v>0</v>
      </c>
    </row>
    <row r="54" spans="1:21" ht="114" x14ac:dyDescent="0.25">
      <c r="A54" s="83">
        <v>1</v>
      </c>
      <c r="B54" s="18" t="s">
        <v>105</v>
      </c>
      <c r="C54" s="19" t="s">
        <v>24</v>
      </c>
      <c r="D54" s="20" t="s">
        <v>25</v>
      </c>
      <c r="E54" s="21"/>
      <c r="F54" s="22">
        <v>10.57</v>
      </c>
      <c r="G54" s="21">
        <f>E54*F54</f>
        <v>0</v>
      </c>
      <c r="H54" s="21">
        <f>G54*1.23</f>
        <v>0</v>
      </c>
    </row>
    <row r="55" spans="1:21" ht="57" x14ac:dyDescent="0.25">
      <c r="A55" s="83">
        <v>3</v>
      </c>
      <c r="B55" s="18" t="s">
        <v>159</v>
      </c>
      <c r="C55" s="19" t="s">
        <v>30</v>
      </c>
      <c r="D55" s="20" t="s">
        <v>29</v>
      </c>
      <c r="E55" s="21"/>
      <c r="F55" s="22">
        <v>1</v>
      </c>
      <c r="G55" s="21">
        <f>E55*F55</f>
        <v>0</v>
      </c>
      <c r="H55" s="21">
        <f>G55*1.23</f>
        <v>0</v>
      </c>
    </row>
    <row r="56" spans="1:21" x14ac:dyDescent="0.25">
      <c r="A56" s="6"/>
      <c r="B56" s="88" t="s">
        <v>9</v>
      </c>
      <c r="C56" s="60"/>
      <c r="D56" s="61"/>
      <c r="E56" s="9"/>
      <c r="F56" s="89" t="s">
        <v>12</v>
      </c>
      <c r="G56" s="90">
        <f>SUM(G57:G66)</f>
        <v>0</v>
      </c>
      <c r="H56" s="90">
        <f>SUM(H57:H66)</f>
        <v>0</v>
      </c>
      <c r="I56" s="3"/>
    </row>
    <row r="57" spans="1:21" ht="57" x14ac:dyDescent="0.25">
      <c r="A57" s="6">
        <v>1</v>
      </c>
      <c r="B57" s="10" t="s">
        <v>108</v>
      </c>
      <c r="C57" s="60" t="s">
        <v>32</v>
      </c>
      <c r="D57" s="61" t="s">
        <v>25</v>
      </c>
      <c r="E57" s="9"/>
      <c r="F57" s="11">
        <v>10.57</v>
      </c>
      <c r="G57" s="9">
        <f t="shared" ref="G57:G64" si="10">F57*E57</f>
        <v>0</v>
      </c>
      <c r="H57" s="9">
        <f t="shared" ref="H57:H64" si="11">G57*1.23</f>
        <v>0</v>
      </c>
    </row>
    <row r="58" spans="1:21" ht="30" x14ac:dyDescent="0.25">
      <c r="A58" s="6">
        <v>2</v>
      </c>
      <c r="B58" s="10" t="s">
        <v>42</v>
      </c>
      <c r="C58" s="60" t="s">
        <v>32</v>
      </c>
      <c r="D58" s="61" t="s">
        <v>25</v>
      </c>
      <c r="E58" s="9"/>
      <c r="F58" s="11">
        <v>10.57</v>
      </c>
      <c r="G58" s="9">
        <f t="shared" si="10"/>
        <v>0</v>
      </c>
      <c r="H58" s="9">
        <f t="shared" si="11"/>
        <v>0</v>
      </c>
    </row>
    <row r="59" spans="1:21" ht="30" x14ac:dyDescent="0.25">
      <c r="A59" s="12">
        <v>3</v>
      </c>
      <c r="B59" s="10" t="s">
        <v>33</v>
      </c>
      <c r="C59" s="60" t="s">
        <v>32</v>
      </c>
      <c r="D59" s="61" t="s">
        <v>25</v>
      </c>
      <c r="E59" s="9"/>
      <c r="F59" s="11">
        <v>10.57</v>
      </c>
      <c r="G59" s="9">
        <f t="shared" si="10"/>
        <v>0</v>
      </c>
      <c r="H59" s="9">
        <f t="shared" si="11"/>
        <v>0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30" x14ac:dyDescent="0.25">
      <c r="A60" s="6">
        <v>4</v>
      </c>
      <c r="B60" s="10" t="s">
        <v>117</v>
      </c>
      <c r="C60" s="60" t="s">
        <v>32</v>
      </c>
      <c r="D60" s="61" t="s">
        <v>25</v>
      </c>
      <c r="E60" s="9"/>
      <c r="F60" s="11">
        <v>10.57</v>
      </c>
      <c r="G60" s="9">
        <f t="shared" si="10"/>
        <v>0</v>
      </c>
      <c r="H60" s="9">
        <f t="shared" si="11"/>
        <v>0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30" x14ac:dyDescent="0.25">
      <c r="A61" s="6">
        <v>5</v>
      </c>
      <c r="B61" s="10" t="s">
        <v>199</v>
      </c>
      <c r="C61" s="58" t="s">
        <v>35</v>
      </c>
      <c r="D61" s="59" t="s">
        <v>37</v>
      </c>
      <c r="E61" s="13"/>
      <c r="F61" s="11">
        <v>1</v>
      </c>
      <c r="G61" s="9">
        <f t="shared" si="10"/>
        <v>0</v>
      </c>
      <c r="H61" s="9">
        <f t="shared" si="11"/>
        <v>0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71.25" x14ac:dyDescent="0.25">
      <c r="A62" s="12">
        <v>6</v>
      </c>
      <c r="B62" s="10" t="s">
        <v>111</v>
      </c>
      <c r="C62" s="58" t="s">
        <v>35</v>
      </c>
      <c r="D62" s="59" t="s">
        <v>39</v>
      </c>
      <c r="E62" s="13"/>
      <c r="F62" s="11">
        <v>12</v>
      </c>
      <c r="G62" s="13">
        <f t="shared" si="10"/>
        <v>0</v>
      </c>
      <c r="H62" s="13">
        <f t="shared" si="11"/>
        <v>0</v>
      </c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99.75" x14ac:dyDescent="0.25">
      <c r="A63" s="6">
        <v>7</v>
      </c>
      <c r="B63" s="10" t="s">
        <v>118</v>
      </c>
      <c r="C63" s="58" t="s">
        <v>40</v>
      </c>
      <c r="D63" s="59" t="s">
        <v>39</v>
      </c>
      <c r="E63" s="13"/>
      <c r="F63" s="11">
        <f>3.3*3.12+3.3*0.82+3.3*4.94+3.3*2.14-1.2*2.15*2</f>
        <v>31.206</v>
      </c>
      <c r="G63" s="13">
        <f t="shared" si="10"/>
        <v>0</v>
      </c>
      <c r="H63" s="13">
        <f t="shared" si="11"/>
        <v>0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30" x14ac:dyDescent="0.25">
      <c r="A64" s="6">
        <v>8</v>
      </c>
      <c r="B64" s="10" t="s">
        <v>34</v>
      </c>
      <c r="C64" s="58" t="s">
        <v>35</v>
      </c>
      <c r="D64" s="59" t="s">
        <v>37</v>
      </c>
      <c r="E64" s="13"/>
      <c r="F64" s="11">
        <v>1</v>
      </c>
      <c r="G64" s="9">
        <f t="shared" si="10"/>
        <v>0</v>
      </c>
      <c r="H64" s="9">
        <f t="shared" si="11"/>
        <v>0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42.75" x14ac:dyDescent="0.25">
      <c r="A65" s="12">
        <v>9</v>
      </c>
      <c r="B65" s="10" t="s">
        <v>113</v>
      </c>
      <c r="C65" s="58" t="s">
        <v>41</v>
      </c>
      <c r="D65" s="59" t="s">
        <v>39</v>
      </c>
      <c r="E65" s="13"/>
      <c r="F65" s="11">
        <v>31.21</v>
      </c>
      <c r="G65" s="13">
        <f t="shared" ref="G65" si="12">F65*E65</f>
        <v>0</v>
      </c>
      <c r="H65" s="13">
        <f t="shared" ref="H65:H66" si="13">G65*1.23</f>
        <v>0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42.75" x14ac:dyDescent="0.25">
      <c r="A66" s="6">
        <v>10</v>
      </c>
      <c r="B66" s="10" t="s">
        <v>116</v>
      </c>
      <c r="C66" s="58" t="s">
        <v>35</v>
      </c>
      <c r="D66" s="59" t="s">
        <v>43</v>
      </c>
      <c r="E66" s="68"/>
      <c r="F66" s="11">
        <v>10.57</v>
      </c>
      <c r="G66" s="13">
        <f>F66*E66</f>
        <v>0</v>
      </c>
      <c r="H66" s="13">
        <f t="shared" si="13"/>
        <v>0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x14ac:dyDescent="0.25">
      <c r="A67" s="24"/>
      <c r="B67" s="25" t="s">
        <v>13</v>
      </c>
      <c r="C67" s="26"/>
      <c r="D67" s="27"/>
      <c r="E67" s="28"/>
      <c r="F67" s="23" t="s">
        <v>12</v>
      </c>
      <c r="G67" s="29">
        <f>SUM(G68:G76)</f>
        <v>0</v>
      </c>
      <c r="H67" s="29">
        <f>SUM(H68:H76)</f>
        <v>0</v>
      </c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30" x14ac:dyDescent="0.25">
      <c r="A68" s="24">
        <v>1</v>
      </c>
      <c r="B68" s="31" t="s">
        <v>70</v>
      </c>
      <c r="C68" s="32" t="s">
        <v>71</v>
      </c>
      <c r="D68" s="33" t="s">
        <v>25</v>
      </c>
      <c r="E68" s="34"/>
      <c r="F68" s="35">
        <v>10.57</v>
      </c>
      <c r="G68" s="34">
        <f t="shared" ref="G68:G76" si="14">F68*E68</f>
        <v>0</v>
      </c>
      <c r="H68" s="34">
        <f t="shared" ref="H68:H76" si="15">G68*1.23</f>
        <v>0</v>
      </c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228" x14ac:dyDescent="0.25">
      <c r="A69" s="30">
        <v>2</v>
      </c>
      <c r="B69" s="31" t="s">
        <v>72</v>
      </c>
      <c r="C69" s="32" t="s">
        <v>73</v>
      </c>
      <c r="D69" s="33" t="s">
        <v>25</v>
      </c>
      <c r="E69" s="34"/>
      <c r="F69" s="35">
        <v>10.57</v>
      </c>
      <c r="G69" s="34">
        <f t="shared" si="14"/>
        <v>0</v>
      </c>
      <c r="H69" s="34">
        <f t="shared" si="15"/>
        <v>0</v>
      </c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56.75" x14ac:dyDescent="0.25">
      <c r="A70" s="30">
        <v>3</v>
      </c>
      <c r="B70" s="31" t="s">
        <v>90</v>
      </c>
      <c r="C70" s="32" t="s">
        <v>74</v>
      </c>
      <c r="D70" s="36" t="s">
        <v>75</v>
      </c>
      <c r="E70" s="34"/>
      <c r="F70" s="35">
        <v>3</v>
      </c>
      <c r="G70" s="34">
        <f t="shared" si="14"/>
        <v>0</v>
      </c>
      <c r="H70" s="34">
        <f t="shared" si="15"/>
        <v>0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14" x14ac:dyDescent="0.25">
      <c r="A71" s="30">
        <v>4</v>
      </c>
      <c r="B71" s="31" t="s">
        <v>91</v>
      </c>
      <c r="C71" s="32" t="s">
        <v>74</v>
      </c>
      <c r="D71" s="36" t="s">
        <v>75</v>
      </c>
      <c r="E71" s="34"/>
      <c r="F71" s="35">
        <v>1</v>
      </c>
      <c r="G71" s="34">
        <f t="shared" si="14"/>
        <v>0</v>
      </c>
      <c r="H71" s="34">
        <f t="shared" si="15"/>
        <v>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42.5" x14ac:dyDescent="0.25">
      <c r="A72" s="30">
        <v>5</v>
      </c>
      <c r="B72" s="31" t="s">
        <v>92</v>
      </c>
      <c r="C72" s="32" t="s">
        <v>77</v>
      </c>
      <c r="D72" s="36" t="s">
        <v>75</v>
      </c>
      <c r="E72" s="34"/>
      <c r="F72" s="35">
        <v>8</v>
      </c>
      <c r="G72" s="34">
        <f t="shared" si="14"/>
        <v>0</v>
      </c>
      <c r="H72" s="34">
        <f t="shared" si="15"/>
        <v>0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28.25" x14ac:dyDescent="0.25">
      <c r="A73" s="30">
        <v>6</v>
      </c>
      <c r="B73" s="31" t="s">
        <v>78</v>
      </c>
      <c r="C73" s="32" t="s">
        <v>77</v>
      </c>
      <c r="D73" s="36" t="s">
        <v>75</v>
      </c>
      <c r="E73" s="34"/>
      <c r="F73" s="35">
        <v>2</v>
      </c>
      <c r="G73" s="34">
        <f t="shared" si="14"/>
        <v>0</v>
      </c>
      <c r="H73" s="34">
        <f t="shared" si="15"/>
        <v>0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242.25" x14ac:dyDescent="0.25">
      <c r="A74" s="30">
        <v>7</v>
      </c>
      <c r="B74" s="31" t="s">
        <v>79</v>
      </c>
      <c r="C74" s="32" t="s">
        <v>80</v>
      </c>
      <c r="D74" s="33" t="s">
        <v>25</v>
      </c>
      <c r="E74" s="34"/>
      <c r="F74" s="35">
        <v>10.57</v>
      </c>
      <c r="G74" s="34">
        <f t="shared" si="14"/>
        <v>0</v>
      </c>
      <c r="H74" s="34">
        <f t="shared" si="15"/>
        <v>0</v>
      </c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9.5" x14ac:dyDescent="0.25">
      <c r="A75" s="30">
        <v>8</v>
      </c>
      <c r="B75" s="31" t="s">
        <v>93</v>
      </c>
      <c r="C75" s="32" t="s">
        <v>80</v>
      </c>
      <c r="D75" s="33" t="s">
        <v>25</v>
      </c>
      <c r="E75" s="34"/>
      <c r="F75" s="35">
        <v>10.57</v>
      </c>
      <c r="G75" s="34">
        <f t="shared" si="14"/>
        <v>0</v>
      </c>
      <c r="H75" s="34">
        <f t="shared" si="15"/>
        <v>0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85.25" x14ac:dyDescent="0.25">
      <c r="A76" s="30">
        <v>9</v>
      </c>
      <c r="B76" s="31" t="s">
        <v>94</v>
      </c>
      <c r="C76" s="32" t="s">
        <v>80</v>
      </c>
      <c r="D76" s="33" t="s">
        <v>25</v>
      </c>
      <c r="E76" s="34"/>
      <c r="F76" s="35">
        <v>10.57</v>
      </c>
      <c r="G76" s="34">
        <f t="shared" si="14"/>
        <v>0</v>
      </c>
      <c r="H76" s="34">
        <f t="shared" si="15"/>
        <v>0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x14ac:dyDescent="0.25">
      <c r="A77" s="47"/>
      <c r="B77" s="52" t="s">
        <v>15</v>
      </c>
      <c r="C77" s="48"/>
      <c r="D77" s="49"/>
      <c r="E77" s="50"/>
      <c r="F77" s="89" t="s">
        <v>12</v>
      </c>
      <c r="G77" s="90">
        <f>SUM(G78:G81)</f>
        <v>0</v>
      </c>
      <c r="H77" s="90">
        <f>SUM(H78:H81)</f>
        <v>0</v>
      </c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99.75" x14ac:dyDescent="0.25">
      <c r="A78" s="38">
        <v>1</v>
      </c>
      <c r="B78" s="62" t="s">
        <v>125</v>
      </c>
      <c r="C78" s="63" t="s">
        <v>73</v>
      </c>
      <c r="D78" s="43" t="s">
        <v>25</v>
      </c>
      <c r="E78" s="41"/>
      <c r="F78" s="44">
        <v>10.57</v>
      </c>
      <c r="G78" s="41">
        <f>F78*E78</f>
        <v>0</v>
      </c>
      <c r="H78" s="41">
        <f>G78*1.23</f>
        <v>0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213.75" x14ac:dyDescent="0.25">
      <c r="A79" s="38">
        <v>2</v>
      </c>
      <c r="B79" s="62" t="s">
        <v>121</v>
      </c>
      <c r="C79" s="63" t="s">
        <v>83</v>
      </c>
      <c r="D79" s="43" t="s">
        <v>25</v>
      </c>
      <c r="E79" s="41"/>
      <c r="F79" s="44">
        <v>10.57</v>
      </c>
      <c r="G79" s="41">
        <f>F79*E79</f>
        <v>0</v>
      </c>
      <c r="H79" s="41">
        <f>G79*1.23</f>
        <v>0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14" x14ac:dyDescent="0.25">
      <c r="A80" s="38">
        <v>3</v>
      </c>
      <c r="B80" s="62" t="s">
        <v>95</v>
      </c>
      <c r="C80" s="63" t="s">
        <v>77</v>
      </c>
      <c r="D80" s="40" t="s">
        <v>75</v>
      </c>
      <c r="E80" s="41"/>
      <c r="F80" s="44">
        <v>6</v>
      </c>
      <c r="G80" s="41">
        <f>F80*E80</f>
        <v>0</v>
      </c>
      <c r="H80" s="41">
        <f>G80*1.23</f>
        <v>0</v>
      </c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99.75" x14ac:dyDescent="0.25">
      <c r="A81" s="38">
        <v>4</v>
      </c>
      <c r="B81" s="62" t="s">
        <v>86</v>
      </c>
      <c r="C81" s="63" t="s">
        <v>77</v>
      </c>
      <c r="D81" s="40" t="s">
        <v>75</v>
      </c>
      <c r="E81" s="41"/>
      <c r="F81" s="44">
        <v>6</v>
      </c>
      <c r="G81" s="41">
        <f>F81*E81</f>
        <v>0</v>
      </c>
      <c r="H81" s="41">
        <f>G81*1.23</f>
        <v>0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x14ac:dyDescent="0.25">
      <c r="A82" s="30"/>
      <c r="B82" s="25" t="s">
        <v>14</v>
      </c>
      <c r="C82" s="37"/>
      <c r="D82" s="36"/>
      <c r="E82" s="34"/>
      <c r="F82" s="23" t="s">
        <v>12</v>
      </c>
      <c r="G82" s="29">
        <f>SUM(G83)</f>
        <v>0</v>
      </c>
      <c r="H82" s="29">
        <f>SUM(H83)</f>
        <v>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42.5" x14ac:dyDescent="0.25">
      <c r="A83" s="30">
        <v>1</v>
      </c>
      <c r="B83" s="31" t="s">
        <v>88</v>
      </c>
      <c r="C83" s="37" t="s">
        <v>89</v>
      </c>
      <c r="D83" s="33" t="s">
        <v>25</v>
      </c>
      <c r="E83" s="34"/>
      <c r="F83" s="35">
        <v>10.57</v>
      </c>
      <c r="G83" s="34">
        <f>F83*E83</f>
        <v>0</v>
      </c>
      <c r="H83" s="34">
        <f>G83*1.23</f>
        <v>0</v>
      </c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x14ac:dyDescent="0.25">
      <c r="A84" s="38"/>
      <c r="B84" s="53" t="s">
        <v>143</v>
      </c>
      <c r="C84" s="39"/>
      <c r="D84" s="40"/>
      <c r="E84" s="41"/>
      <c r="F84" s="89" t="s">
        <v>12</v>
      </c>
      <c r="G84" s="42">
        <f>SUM(G85:G94)</f>
        <v>0</v>
      </c>
      <c r="H84" s="42">
        <f>SUM(H85:H94)</f>
        <v>0</v>
      </c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x14ac:dyDescent="0.25">
      <c r="A85" s="38">
        <v>1</v>
      </c>
      <c r="B85" s="7" t="s">
        <v>141</v>
      </c>
      <c r="C85" s="39"/>
      <c r="D85" s="40" t="s">
        <v>37</v>
      </c>
      <c r="E85" s="41"/>
      <c r="F85" s="75">
        <v>1</v>
      </c>
      <c r="G85" s="13">
        <f t="shared" ref="G85:G94" si="16">E85*F85</f>
        <v>0</v>
      </c>
      <c r="H85" s="13">
        <f t="shared" ref="H85:H94" si="17">G85*1.23</f>
        <v>0</v>
      </c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x14ac:dyDescent="0.25">
      <c r="A86" s="38">
        <v>2</v>
      </c>
      <c r="B86" s="7" t="s">
        <v>142</v>
      </c>
      <c r="C86" s="39"/>
      <c r="D86" s="40" t="s">
        <v>37</v>
      </c>
      <c r="E86" s="41"/>
      <c r="F86" s="75">
        <v>1</v>
      </c>
      <c r="G86" s="13">
        <f t="shared" si="16"/>
        <v>0</v>
      </c>
      <c r="H86" s="13">
        <f t="shared" si="17"/>
        <v>0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x14ac:dyDescent="0.25">
      <c r="A87" s="38">
        <v>3</v>
      </c>
      <c r="B87" s="7" t="s">
        <v>136</v>
      </c>
      <c r="C87" s="39"/>
      <c r="D87" s="40" t="s">
        <v>37</v>
      </c>
      <c r="E87" s="41"/>
      <c r="F87" s="75">
        <v>3</v>
      </c>
      <c r="G87" s="13">
        <f t="shared" si="16"/>
        <v>0</v>
      </c>
      <c r="H87" s="13">
        <f t="shared" si="17"/>
        <v>0</v>
      </c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x14ac:dyDescent="0.25">
      <c r="A88" s="38">
        <v>4</v>
      </c>
      <c r="B88" s="7" t="s">
        <v>139</v>
      </c>
      <c r="C88" s="39"/>
      <c r="D88" s="40" t="s">
        <v>37</v>
      </c>
      <c r="E88" s="41"/>
      <c r="F88" s="75">
        <v>1</v>
      </c>
      <c r="G88" s="13">
        <f t="shared" si="16"/>
        <v>0</v>
      </c>
      <c r="H88" s="13">
        <f t="shared" si="17"/>
        <v>0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30" x14ac:dyDescent="0.25">
      <c r="A89" s="38">
        <v>5</v>
      </c>
      <c r="B89" s="58" t="s">
        <v>140</v>
      </c>
      <c r="C89" s="39"/>
      <c r="D89" s="40" t="s">
        <v>37</v>
      </c>
      <c r="E89" s="41"/>
      <c r="F89" s="75">
        <v>1</v>
      </c>
      <c r="G89" s="13">
        <f t="shared" si="16"/>
        <v>0</v>
      </c>
      <c r="H89" s="13">
        <f t="shared" si="17"/>
        <v>0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28.5" x14ac:dyDescent="0.25">
      <c r="A90" s="38">
        <v>6</v>
      </c>
      <c r="B90" s="62" t="s">
        <v>189</v>
      </c>
      <c r="C90" s="39"/>
      <c r="D90" s="43" t="s">
        <v>37</v>
      </c>
      <c r="E90" s="41"/>
      <c r="F90" s="76">
        <v>1</v>
      </c>
      <c r="G90" s="41">
        <f t="shared" si="16"/>
        <v>0</v>
      </c>
      <c r="H90" s="41">
        <f t="shared" si="17"/>
        <v>0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x14ac:dyDescent="0.25">
      <c r="A91" s="38">
        <v>7</v>
      </c>
      <c r="B91" s="58" t="s">
        <v>144</v>
      </c>
      <c r="C91" s="39"/>
      <c r="D91" s="40" t="s">
        <v>37</v>
      </c>
      <c r="E91" s="41"/>
      <c r="F91" s="75">
        <v>1</v>
      </c>
      <c r="G91" s="13">
        <f t="shared" si="16"/>
        <v>0</v>
      </c>
      <c r="H91" s="13">
        <f t="shared" si="17"/>
        <v>0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x14ac:dyDescent="0.25">
      <c r="A92" s="38">
        <v>8</v>
      </c>
      <c r="B92" s="62" t="s">
        <v>145</v>
      </c>
      <c r="C92" s="39"/>
      <c r="D92" s="43" t="s">
        <v>37</v>
      </c>
      <c r="E92" s="41"/>
      <c r="F92" s="76">
        <v>1</v>
      </c>
      <c r="G92" s="41">
        <f t="shared" si="16"/>
        <v>0</v>
      </c>
      <c r="H92" s="41">
        <f t="shared" si="17"/>
        <v>0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x14ac:dyDescent="0.25">
      <c r="A93" s="38">
        <v>9</v>
      </c>
      <c r="B93" s="58" t="s">
        <v>146</v>
      </c>
      <c r="C93" s="39"/>
      <c r="D93" s="40" t="s">
        <v>37</v>
      </c>
      <c r="E93" s="41"/>
      <c r="F93" s="75">
        <v>1</v>
      </c>
      <c r="G93" s="13">
        <f t="shared" si="16"/>
        <v>0</v>
      </c>
      <c r="H93" s="13">
        <f t="shared" si="17"/>
        <v>0</v>
      </c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45.75" thickBot="1" x14ac:dyDescent="0.3">
      <c r="A94" s="38">
        <v>10</v>
      </c>
      <c r="B94" s="58" t="s">
        <v>188</v>
      </c>
      <c r="C94" s="39"/>
      <c r="D94" s="40" t="s">
        <v>37</v>
      </c>
      <c r="E94" s="41"/>
      <c r="F94" s="75">
        <v>1</v>
      </c>
      <c r="G94" s="13">
        <f t="shared" si="16"/>
        <v>0</v>
      </c>
      <c r="H94" s="13">
        <f t="shared" si="17"/>
        <v>0</v>
      </c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5.75" thickBot="1" x14ac:dyDescent="0.3">
      <c r="A95" s="6"/>
      <c r="B95" s="116" t="s">
        <v>19</v>
      </c>
      <c r="C95" s="117"/>
      <c r="D95" s="117"/>
      <c r="E95" s="117"/>
      <c r="F95" s="118"/>
      <c r="G95" s="8">
        <f>G53+G56+G67+G77+G82+G84</f>
        <v>0</v>
      </c>
      <c r="H95" s="8">
        <f>H53+H56+H67+H77+H82+H84</f>
        <v>0</v>
      </c>
      <c r="I95" s="3"/>
      <c r="J95" s="3"/>
    </row>
    <row r="96" spans="1:21" ht="26.25" customHeight="1" thickBot="1" x14ac:dyDescent="0.3">
      <c r="A96" s="113" t="s">
        <v>49</v>
      </c>
      <c r="B96" s="114"/>
      <c r="C96" s="114"/>
      <c r="D96" s="114"/>
      <c r="E96" s="114"/>
      <c r="F96" s="114"/>
      <c r="G96" s="114"/>
      <c r="H96" s="115"/>
    </row>
    <row r="97" spans="1:21" x14ac:dyDescent="0.25">
      <c r="A97" s="6"/>
      <c r="B97" s="88" t="s">
        <v>9</v>
      </c>
      <c r="C97" s="60"/>
      <c r="D97" s="61"/>
      <c r="E97" s="9"/>
      <c r="F97" s="89" t="s">
        <v>12</v>
      </c>
      <c r="G97" s="90">
        <f>SUM(G98:G107)</f>
        <v>0</v>
      </c>
      <c r="H97" s="90">
        <f>SUM(H98:H107)</f>
        <v>0</v>
      </c>
    </row>
    <row r="98" spans="1:21" ht="57" x14ac:dyDescent="0.25">
      <c r="A98" s="6">
        <v>1</v>
      </c>
      <c r="B98" s="10" t="s">
        <v>108</v>
      </c>
      <c r="C98" s="60" t="s">
        <v>32</v>
      </c>
      <c r="D98" s="61" t="s">
        <v>25</v>
      </c>
      <c r="E98" s="9"/>
      <c r="F98" s="11">
        <v>11.94</v>
      </c>
      <c r="G98" s="9">
        <f t="shared" ref="G98:G104" si="18">F98*E98</f>
        <v>0</v>
      </c>
      <c r="H98" s="9">
        <f t="shared" ref="H98:H105" si="19">G98*1.23</f>
        <v>0</v>
      </c>
    </row>
    <row r="99" spans="1:21" ht="30" x14ac:dyDescent="0.25">
      <c r="A99" s="6">
        <v>2</v>
      </c>
      <c r="B99" s="10" t="s">
        <v>42</v>
      </c>
      <c r="C99" s="60" t="s">
        <v>32</v>
      </c>
      <c r="D99" s="61" t="s">
        <v>25</v>
      </c>
      <c r="E99" s="9"/>
      <c r="F99" s="11">
        <v>11.94</v>
      </c>
      <c r="G99" s="9">
        <f t="shared" si="18"/>
        <v>0</v>
      </c>
      <c r="H99" s="9">
        <f t="shared" si="19"/>
        <v>0</v>
      </c>
    </row>
    <row r="100" spans="1:21" ht="30" x14ac:dyDescent="0.25">
      <c r="A100" s="12">
        <v>3</v>
      </c>
      <c r="B100" s="10" t="s">
        <v>33</v>
      </c>
      <c r="C100" s="60" t="s">
        <v>32</v>
      </c>
      <c r="D100" s="61" t="s">
        <v>25</v>
      </c>
      <c r="E100" s="9"/>
      <c r="F100" s="11">
        <v>11.94</v>
      </c>
      <c r="G100" s="9">
        <f t="shared" si="18"/>
        <v>0</v>
      </c>
      <c r="H100" s="9">
        <f t="shared" si="19"/>
        <v>0</v>
      </c>
    </row>
    <row r="101" spans="1:21" ht="71.25" x14ac:dyDescent="0.25">
      <c r="A101" s="6">
        <v>4</v>
      </c>
      <c r="B101" s="10" t="s">
        <v>111</v>
      </c>
      <c r="C101" s="58" t="s">
        <v>35</v>
      </c>
      <c r="D101" s="59" t="s">
        <v>39</v>
      </c>
      <c r="E101" s="13"/>
      <c r="F101" s="11">
        <v>14</v>
      </c>
      <c r="G101" s="13">
        <f t="shared" si="18"/>
        <v>0</v>
      </c>
      <c r="H101" s="13">
        <f t="shared" si="19"/>
        <v>0</v>
      </c>
    </row>
    <row r="102" spans="1:21" ht="99.75" x14ac:dyDescent="0.25">
      <c r="A102" s="6">
        <v>5</v>
      </c>
      <c r="B102" s="10" t="s">
        <v>120</v>
      </c>
      <c r="C102" s="58" t="s">
        <v>40</v>
      </c>
      <c r="D102" s="59" t="s">
        <v>39</v>
      </c>
      <c r="E102" s="13"/>
      <c r="F102" s="11">
        <f>3.16*3.3+3.78*3.3-2.4</f>
        <v>20.501999999999999</v>
      </c>
      <c r="G102" s="13">
        <f t="shared" si="18"/>
        <v>0</v>
      </c>
      <c r="H102" s="13">
        <f t="shared" si="19"/>
        <v>0</v>
      </c>
    </row>
    <row r="103" spans="1:21" ht="30" x14ac:dyDescent="0.25">
      <c r="A103" s="12">
        <v>6</v>
      </c>
      <c r="B103" s="10" t="s">
        <v>34</v>
      </c>
      <c r="C103" s="58" t="s">
        <v>35</v>
      </c>
      <c r="D103" s="59" t="s">
        <v>37</v>
      </c>
      <c r="E103" s="13"/>
      <c r="F103" s="11">
        <v>1</v>
      </c>
      <c r="G103" s="9">
        <f t="shared" si="18"/>
        <v>0</v>
      </c>
      <c r="H103" s="9">
        <f t="shared" si="19"/>
        <v>0</v>
      </c>
    </row>
    <row r="104" spans="1:21" ht="42.75" x14ac:dyDescent="0.25">
      <c r="A104" s="6">
        <v>7</v>
      </c>
      <c r="B104" s="10" t="s">
        <v>45</v>
      </c>
      <c r="C104" s="58" t="s">
        <v>41</v>
      </c>
      <c r="D104" s="59" t="s">
        <v>39</v>
      </c>
      <c r="E104" s="13"/>
      <c r="F104" s="11">
        <f>3.16*3.3+3.78*3.3-2.4</f>
        <v>20.501999999999999</v>
      </c>
      <c r="G104" s="13">
        <f t="shared" si="18"/>
        <v>0</v>
      </c>
      <c r="H104" s="13">
        <f t="shared" si="19"/>
        <v>0</v>
      </c>
    </row>
    <row r="105" spans="1:21" ht="42.75" x14ac:dyDescent="0.25">
      <c r="A105" s="6">
        <v>8</v>
      </c>
      <c r="B105" s="10" t="s">
        <v>116</v>
      </c>
      <c r="C105" s="58" t="s">
        <v>35</v>
      </c>
      <c r="D105" s="59" t="s">
        <v>43</v>
      </c>
      <c r="E105" s="13"/>
      <c r="F105" s="11">
        <v>11.94</v>
      </c>
      <c r="G105" s="13">
        <f>F105*E105</f>
        <v>0</v>
      </c>
      <c r="H105" s="13">
        <f t="shared" si="19"/>
        <v>0</v>
      </c>
    </row>
    <row r="106" spans="1:21" ht="57" x14ac:dyDescent="0.25">
      <c r="A106" s="12">
        <v>9</v>
      </c>
      <c r="B106" s="10" t="s">
        <v>119</v>
      </c>
      <c r="C106" s="60" t="s">
        <v>32</v>
      </c>
      <c r="D106" s="61" t="s">
        <v>25</v>
      </c>
      <c r="E106" s="9"/>
      <c r="F106" s="11">
        <v>11.94</v>
      </c>
      <c r="G106" s="9">
        <f t="shared" ref="G106:G107" si="20">F106*E106</f>
        <v>0</v>
      </c>
      <c r="H106" s="9">
        <f t="shared" ref="H106:H107" si="21">G106*1.23</f>
        <v>0</v>
      </c>
    </row>
    <row r="107" spans="1:21" ht="57" x14ac:dyDescent="0.25">
      <c r="A107" s="6">
        <v>10</v>
      </c>
      <c r="B107" s="10" t="s">
        <v>201</v>
      </c>
      <c r="C107" s="58" t="s">
        <v>35</v>
      </c>
      <c r="D107" s="59" t="s">
        <v>39</v>
      </c>
      <c r="E107" s="13"/>
      <c r="F107" s="11">
        <v>26</v>
      </c>
      <c r="G107" s="13">
        <f t="shared" si="20"/>
        <v>0</v>
      </c>
      <c r="H107" s="13">
        <f t="shared" si="21"/>
        <v>0</v>
      </c>
    </row>
    <row r="108" spans="1:21" x14ac:dyDescent="0.25">
      <c r="A108" s="24"/>
      <c r="B108" s="25" t="s">
        <v>13</v>
      </c>
      <c r="C108" s="26"/>
      <c r="D108" s="27"/>
      <c r="E108" s="28"/>
      <c r="F108" s="23" t="s">
        <v>12</v>
      </c>
      <c r="G108" s="29">
        <f>SUM(G109:G117)</f>
        <v>0</v>
      </c>
      <c r="H108" s="29">
        <f>SUM(H109:H117)</f>
        <v>0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30" x14ac:dyDescent="0.25">
      <c r="A109" s="30">
        <v>1</v>
      </c>
      <c r="B109" s="31" t="s">
        <v>70</v>
      </c>
      <c r="C109" s="32" t="s">
        <v>71</v>
      </c>
      <c r="D109" s="33" t="s">
        <v>25</v>
      </c>
      <c r="E109" s="34"/>
      <c r="F109" s="35">
        <v>11.94</v>
      </c>
      <c r="G109" s="34">
        <f t="shared" ref="G109:G117" si="22">F109*E109</f>
        <v>0</v>
      </c>
      <c r="H109" s="34">
        <f t="shared" ref="H109:H117" si="23">G109*1.23</f>
        <v>0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228" x14ac:dyDescent="0.25">
      <c r="A110" s="30">
        <v>2</v>
      </c>
      <c r="B110" s="31" t="s">
        <v>72</v>
      </c>
      <c r="C110" s="32" t="s">
        <v>73</v>
      </c>
      <c r="D110" s="33" t="s">
        <v>25</v>
      </c>
      <c r="E110" s="34"/>
      <c r="F110" s="35">
        <v>11.94</v>
      </c>
      <c r="G110" s="34">
        <f t="shared" si="22"/>
        <v>0</v>
      </c>
      <c r="H110" s="34">
        <f t="shared" si="23"/>
        <v>0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56.75" x14ac:dyDescent="0.25">
      <c r="A111" s="30">
        <v>3</v>
      </c>
      <c r="B111" s="31" t="s">
        <v>90</v>
      </c>
      <c r="C111" s="32" t="s">
        <v>74</v>
      </c>
      <c r="D111" s="36" t="s">
        <v>75</v>
      </c>
      <c r="E111" s="34"/>
      <c r="F111" s="35">
        <v>4</v>
      </c>
      <c r="G111" s="34">
        <f t="shared" si="22"/>
        <v>0</v>
      </c>
      <c r="H111" s="34">
        <f t="shared" si="23"/>
        <v>0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14" x14ac:dyDescent="0.25">
      <c r="A112" s="30">
        <v>4</v>
      </c>
      <c r="B112" s="31" t="s">
        <v>91</v>
      </c>
      <c r="C112" s="32" t="s">
        <v>74</v>
      </c>
      <c r="D112" s="36" t="s">
        <v>75</v>
      </c>
      <c r="E112" s="34"/>
      <c r="F112" s="35">
        <v>1</v>
      </c>
      <c r="G112" s="34">
        <f t="shared" si="22"/>
        <v>0</v>
      </c>
      <c r="H112" s="34">
        <f t="shared" si="23"/>
        <v>0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42.5" x14ac:dyDescent="0.25">
      <c r="A113" s="30">
        <v>5</v>
      </c>
      <c r="B113" s="31" t="s">
        <v>96</v>
      </c>
      <c r="C113" s="32" t="s">
        <v>77</v>
      </c>
      <c r="D113" s="36" t="s">
        <v>75</v>
      </c>
      <c r="E113" s="34"/>
      <c r="F113" s="35">
        <v>7</v>
      </c>
      <c r="G113" s="34">
        <f t="shared" si="22"/>
        <v>0</v>
      </c>
      <c r="H113" s="34">
        <f t="shared" si="23"/>
        <v>0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28.25" x14ac:dyDescent="0.25">
      <c r="A114" s="30">
        <v>6</v>
      </c>
      <c r="B114" s="31" t="s">
        <v>78</v>
      </c>
      <c r="C114" s="32" t="s">
        <v>77</v>
      </c>
      <c r="D114" s="36" t="s">
        <v>75</v>
      </c>
      <c r="E114" s="34"/>
      <c r="F114" s="35">
        <v>2</v>
      </c>
      <c r="G114" s="34">
        <f t="shared" si="22"/>
        <v>0</v>
      </c>
      <c r="H114" s="34">
        <f t="shared" si="23"/>
        <v>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242.25" x14ac:dyDescent="0.25">
      <c r="A115" s="30">
        <v>7</v>
      </c>
      <c r="B115" s="31" t="s">
        <v>79</v>
      </c>
      <c r="C115" s="32" t="s">
        <v>80</v>
      </c>
      <c r="D115" s="33" t="s">
        <v>25</v>
      </c>
      <c r="E115" s="34"/>
      <c r="F115" s="35">
        <v>11.94</v>
      </c>
      <c r="G115" s="34">
        <f t="shared" si="22"/>
        <v>0</v>
      </c>
      <c r="H115" s="34">
        <f t="shared" si="23"/>
        <v>0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9.5" x14ac:dyDescent="0.25">
      <c r="A116" s="30">
        <v>8</v>
      </c>
      <c r="B116" s="31" t="s">
        <v>93</v>
      </c>
      <c r="C116" s="32" t="s">
        <v>80</v>
      </c>
      <c r="D116" s="33" t="s">
        <v>25</v>
      </c>
      <c r="E116" s="34"/>
      <c r="F116" s="35">
        <v>11.94</v>
      </c>
      <c r="G116" s="34">
        <f t="shared" si="22"/>
        <v>0</v>
      </c>
      <c r="H116" s="34">
        <f t="shared" si="23"/>
        <v>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85.25" x14ac:dyDescent="0.25">
      <c r="A117" s="30">
        <v>9</v>
      </c>
      <c r="B117" s="31" t="s">
        <v>94</v>
      </c>
      <c r="C117" s="32" t="s">
        <v>80</v>
      </c>
      <c r="D117" s="33" t="s">
        <v>25</v>
      </c>
      <c r="E117" s="34"/>
      <c r="F117" s="35">
        <v>11.94</v>
      </c>
      <c r="G117" s="34">
        <f t="shared" si="22"/>
        <v>0</v>
      </c>
      <c r="H117" s="34">
        <f t="shared" si="23"/>
        <v>0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x14ac:dyDescent="0.25">
      <c r="A118" s="47"/>
      <c r="B118" s="52" t="s">
        <v>15</v>
      </c>
      <c r="C118" s="48"/>
      <c r="D118" s="49"/>
      <c r="E118" s="50"/>
      <c r="F118" s="89" t="s">
        <v>12</v>
      </c>
      <c r="G118" s="90">
        <f>SUM(G119:G122)</f>
        <v>0</v>
      </c>
      <c r="H118" s="90">
        <f>SUM(H119:H122)</f>
        <v>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99.75" x14ac:dyDescent="0.25">
      <c r="A119" s="38">
        <v>1</v>
      </c>
      <c r="B119" s="62" t="s">
        <v>125</v>
      </c>
      <c r="C119" s="63" t="s">
        <v>73</v>
      </c>
      <c r="D119" s="43" t="s">
        <v>25</v>
      </c>
      <c r="E119" s="41"/>
      <c r="F119" s="44">
        <v>11.94</v>
      </c>
      <c r="G119" s="41">
        <f>F119*E119</f>
        <v>0</v>
      </c>
      <c r="H119" s="41">
        <f>G119*1.23</f>
        <v>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213.75" x14ac:dyDescent="0.25">
      <c r="A120" s="38">
        <v>2</v>
      </c>
      <c r="B120" s="62" t="s">
        <v>121</v>
      </c>
      <c r="C120" s="63" t="s">
        <v>83</v>
      </c>
      <c r="D120" s="43" t="s">
        <v>25</v>
      </c>
      <c r="E120" s="41"/>
      <c r="F120" s="44">
        <v>11.94</v>
      </c>
      <c r="G120" s="41">
        <f>F120*E120</f>
        <v>0</v>
      </c>
      <c r="H120" s="41">
        <f>G120*1.23</f>
        <v>0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14" x14ac:dyDescent="0.25">
      <c r="A121" s="38">
        <v>3</v>
      </c>
      <c r="B121" s="62" t="s">
        <v>95</v>
      </c>
      <c r="C121" s="63" t="s">
        <v>77</v>
      </c>
      <c r="D121" s="40" t="s">
        <v>75</v>
      </c>
      <c r="E121" s="41"/>
      <c r="F121" s="44">
        <v>6</v>
      </c>
      <c r="G121" s="41">
        <f>F121*E121</f>
        <v>0</v>
      </c>
      <c r="H121" s="41">
        <f>G121*1.23</f>
        <v>0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99.75" x14ac:dyDescent="0.25">
      <c r="A122" s="38">
        <v>4</v>
      </c>
      <c r="B122" s="62" t="s">
        <v>86</v>
      </c>
      <c r="C122" s="63" t="s">
        <v>77</v>
      </c>
      <c r="D122" s="40" t="s">
        <v>75</v>
      </c>
      <c r="E122" s="41"/>
      <c r="F122" s="44">
        <v>6</v>
      </c>
      <c r="G122" s="41">
        <f>F122*E122</f>
        <v>0</v>
      </c>
      <c r="H122" s="41">
        <f>G122*1.23</f>
        <v>0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x14ac:dyDescent="0.25">
      <c r="A123" s="30"/>
      <c r="B123" s="25" t="s">
        <v>14</v>
      </c>
      <c r="C123" s="37"/>
      <c r="D123" s="36"/>
      <c r="E123" s="34"/>
      <c r="F123" s="23" t="s">
        <v>12</v>
      </c>
      <c r="G123" s="29">
        <f>SUM(G124)</f>
        <v>0</v>
      </c>
      <c r="H123" s="29">
        <f>SUM(H124)</f>
        <v>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42.5" x14ac:dyDescent="0.25">
      <c r="A124" s="30">
        <v>1</v>
      </c>
      <c r="B124" s="31" t="s">
        <v>122</v>
      </c>
      <c r="C124" s="37" t="s">
        <v>89</v>
      </c>
      <c r="D124" s="33" t="s">
        <v>25</v>
      </c>
      <c r="E124" s="34"/>
      <c r="F124" s="35">
        <v>11.94</v>
      </c>
      <c r="G124" s="34">
        <f>F124*E124</f>
        <v>0</v>
      </c>
      <c r="H124" s="34">
        <f>G124*1.23</f>
        <v>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x14ac:dyDescent="0.25">
      <c r="A125" s="38"/>
      <c r="B125" s="53" t="s">
        <v>143</v>
      </c>
      <c r="C125" s="39"/>
      <c r="D125" s="40"/>
      <c r="E125" s="41"/>
      <c r="F125" s="89" t="s">
        <v>12</v>
      </c>
      <c r="G125" s="42">
        <f>SUM(G126:G133)</f>
        <v>0</v>
      </c>
      <c r="H125" s="42">
        <f>SUM(H126:H133)</f>
        <v>0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x14ac:dyDescent="0.25">
      <c r="A126" s="38">
        <v>1</v>
      </c>
      <c r="B126" s="7" t="s">
        <v>141</v>
      </c>
      <c r="C126" s="39"/>
      <c r="D126" s="40" t="s">
        <v>37</v>
      </c>
      <c r="E126" s="41"/>
      <c r="F126" s="75">
        <v>2</v>
      </c>
      <c r="G126" s="13">
        <f t="shared" ref="G126:G133" si="24">E126*F126</f>
        <v>0</v>
      </c>
      <c r="H126" s="13">
        <f t="shared" ref="H126:H133" si="25">G126*1.23</f>
        <v>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x14ac:dyDescent="0.25">
      <c r="A127" s="38">
        <v>2</v>
      </c>
      <c r="B127" s="7" t="s">
        <v>142</v>
      </c>
      <c r="C127" s="39"/>
      <c r="D127" s="40" t="s">
        <v>37</v>
      </c>
      <c r="E127" s="41"/>
      <c r="F127" s="75">
        <v>2</v>
      </c>
      <c r="G127" s="13">
        <f t="shared" si="24"/>
        <v>0</v>
      </c>
      <c r="H127" s="13">
        <f t="shared" si="25"/>
        <v>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x14ac:dyDescent="0.25">
      <c r="A128" s="38">
        <v>3</v>
      </c>
      <c r="B128" s="7" t="s">
        <v>139</v>
      </c>
      <c r="C128" s="39"/>
      <c r="D128" s="40" t="s">
        <v>37</v>
      </c>
      <c r="E128" s="41"/>
      <c r="F128" s="75">
        <v>1</v>
      </c>
      <c r="G128" s="13">
        <f t="shared" si="24"/>
        <v>0</v>
      </c>
      <c r="H128" s="13">
        <f t="shared" si="25"/>
        <v>0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x14ac:dyDescent="0.25">
      <c r="A129" s="38">
        <v>4</v>
      </c>
      <c r="B129" s="7" t="s">
        <v>138</v>
      </c>
      <c r="C129" s="39"/>
      <c r="D129" s="40" t="s">
        <v>37</v>
      </c>
      <c r="E129" s="41"/>
      <c r="F129" s="75">
        <v>1</v>
      </c>
      <c r="G129" s="13">
        <f t="shared" si="24"/>
        <v>0</v>
      </c>
      <c r="H129" s="13">
        <f t="shared" si="25"/>
        <v>0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30" x14ac:dyDescent="0.25">
      <c r="A130" s="38">
        <v>5</v>
      </c>
      <c r="B130" s="58" t="s">
        <v>140</v>
      </c>
      <c r="C130" s="39"/>
      <c r="D130" s="40" t="s">
        <v>37</v>
      </c>
      <c r="E130" s="41"/>
      <c r="F130" s="75">
        <v>2</v>
      </c>
      <c r="G130" s="13">
        <f t="shared" si="24"/>
        <v>0</v>
      </c>
      <c r="H130" s="13">
        <f t="shared" si="25"/>
        <v>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x14ac:dyDescent="0.25">
      <c r="A131" s="38">
        <v>6</v>
      </c>
      <c r="B131" s="62" t="s">
        <v>145</v>
      </c>
      <c r="C131" s="39"/>
      <c r="D131" s="43" t="s">
        <v>37</v>
      </c>
      <c r="E131" s="41"/>
      <c r="F131" s="76">
        <v>1</v>
      </c>
      <c r="G131" s="41">
        <f t="shared" si="24"/>
        <v>0</v>
      </c>
      <c r="H131" s="41">
        <f t="shared" si="25"/>
        <v>0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x14ac:dyDescent="0.25">
      <c r="A132" s="38">
        <v>7</v>
      </c>
      <c r="B132" s="58" t="s">
        <v>146</v>
      </c>
      <c r="C132" s="39"/>
      <c r="D132" s="40" t="s">
        <v>37</v>
      </c>
      <c r="E132" s="41"/>
      <c r="F132" s="75">
        <v>2</v>
      </c>
      <c r="G132" s="13">
        <f t="shared" si="24"/>
        <v>0</v>
      </c>
      <c r="H132" s="13">
        <f t="shared" si="25"/>
        <v>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45.75" thickBot="1" x14ac:dyDescent="0.3">
      <c r="A133" s="38">
        <v>8</v>
      </c>
      <c r="B133" s="58" t="s">
        <v>188</v>
      </c>
      <c r="C133" s="39"/>
      <c r="D133" s="40" t="s">
        <v>37</v>
      </c>
      <c r="E133" s="41"/>
      <c r="F133" s="75">
        <v>1</v>
      </c>
      <c r="G133" s="13">
        <f t="shared" si="24"/>
        <v>0</v>
      </c>
      <c r="H133" s="13">
        <f t="shared" si="25"/>
        <v>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5.75" thickBot="1" x14ac:dyDescent="0.3">
      <c r="A134" s="6"/>
      <c r="B134" s="116" t="s">
        <v>20</v>
      </c>
      <c r="C134" s="117"/>
      <c r="D134" s="117"/>
      <c r="E134" s="117"/>
      <c r="F134" s="118"/>
      <c r="G134" s="8">
        <f>G97+G108+G118+G123+G125</f>
        <v>0</v>
      </c>
      <c r="H134" s="8">
        <f>H97+H108+H118+H123+H125</f>
        <v>0</v>
      </c>
      <c r="I134" s="3"/>
      <c r="J134" s="3"/>
    </row>
    <row r="135" spans="1:21" ht="26.25" customHeight="1" thickBot="1" x14ac:dyDescent="0.3">
      <c r="A135" s="113" t="s">
        <v>50</v>
      </c>
      <c r="B135" s="114"/>
      <c r="C135" s="114"/>
      <c r="D135" s="114"/>
      <c r="E135" s="114"/>
      <c r="F135" s="114"/>
      <c r="G135" s="114"/>
      <c r="H135" s="115"/>
    </row>
    <row r="136" spans="1:21" x14ac:dyDescent="0.25">
      <c r="A136" s="6"/>
      <c r="B136" s="88" t="s">
        <v>9</v>
      </c>
      <c r="C136" s="60"/>
      <c r="D136" s="61"/>
      <c r="E136" s="9"/>
      <c r="F136" s="89" t="s">
        <v>12</v>
      </c>
      <c r="G136" s="90">
        <f>SUM(G137:G144)</f>
        <v>0</v>
      </c>
      <c r="H136" s="90">
        <f>SUM(H137:H144)</f>
        <v>0</v>
      </c>
    </row>
    <row r="137" spans="1:21" ht="57" x14ac:dyDescent="0.25">
      <c r="A137" s="6">
        <v>1</v>
      </c>
      <c r="B137" s="10" t="s">
        <v>108</v>
      </c>
      <c r="C137" s="60" t="s">
        <v>32</v>
      </c>
      <c r="D137" s="61" t="s">
        <v>25</v>
      </c>
      <c r="E137" s="9"/>
      <c r="F137" s="11">
        <v>12.03</v>
      </c>
      <c r="G137" s="9">
        <f t="shared" ref="G137:G144" si="26">F137*E137</f>
        <v>0</v>
      </c>
      <c r="H137" s="9">
        <f t="shared" ref="H137:H144" si="27">G137*1.23</f>
        <v>0</v>
      </c>
    </row>
    <row r="138" spans="1:21" ht="30" x14ac:dyDescent="0.25">
      <c r="A138" s="6">
        <v>2</v>
      </c>
      <c r="B138" s="10" t="s">
        <v>42</v>
      </c>
      <c r="C138" s="60" t="s">
        <v>32</v>
      </c>
      <c r="D138" s="61" t="s">
        <v>25</v>
      </c>
      <c r="E138" s="9"/>
      <c r="F138" s="11">
        <v>12.03</v>
      </c>
      <c r="G138" s="9">
        <f t="shared" si="26"/>
        <v>0</v>
      </c>
      <c r="H138" s="9">
        <f t="shared" si="27"/>
        <v>0</v>
      </c>
    </row>
    <row r="139" spans="1:21" ht="30" x14ac:dyDescent="0.25">
      <c r="A139" s="12">
        <v>3</v>
      </c>
      <c r="B139" s="10" t="s">
        <v>33</v>
      </c>
      <c r="C139" s="60" t="s">
        <v>32</v>
      </c>
      <c r="D139" s="61" t="s">
        <v>25</v>
      </c>
      <c r="E139" s="9"/>
      <c r="F139" s="11">
        <v>12.03</v>
      </c>
      <c r="G139" s="9">
        <f t="shared" si="26"/>
        <v>0</v>
      </c>
      <c r="H139" s="9">
        <f t="shared" si="27"/>
        <v>0</v>
      </c>
    </row>
    <row r="140" spans="1:21" ht="71.25" x14ac:dyDescent="0.25">
      <c r="A140" s="12">
        <v>4</v>
      </c>
      <c r="B140" s="10" t="s">
        <v>123</v>
      </c>
      <c r="C140" s="58" t="s">
        <v>35</v>
      </c>
      <c r="D140" s="59" t="s">
        <v>39</v>
      </c>
      <c r="E140" s="13"/>
      <c r="F140" s="11">
        <v>15</v>
      </c>
      <c r="G140" s="13">
        <f t="shared" si="26"/>
        <v>0</v>
      </c>
      <c r="H140" s="13">
        <f t="shared" si="27"/>
        <v>0</v>
      </c>
    </row>
    <row r="141" spans="1:21" ht="99.75" x14ac:dyDescent="0.25">
      <c r="A141" s="6">
        <v>5</v>
      </c>
      <c r="B141" s="10" t="s">
        <v>124</v>
      </c>
      <c r="C141" s="58" t="s">
        <v>40</v>
      </c>
      <c r="D141" s="59" t="s">
        <v>39</v>
      </c>
      <c r="E141" s="13"/>
      <c r="F141" s="11">
        <f>3.81*3.3+3.78*3.3-2.4</f>
        <v>22.646999999999998</v>
      </c>
      <c r="G141" s="13">
        <f t="shared" si="26"/>
        <v>0</v>
      </c>
      <c r="H141" s="13">
        <f t="shared" si="27"/>
        <v>0</v>
      </c>
    </row>
    <row r="142" spans="1:21" ht="30" x14ac:dyDescent="0.25">
      <c r="A142" s="6">
        <v>6</v>
      </c>
      <c r="B142" s="10" t="s">
        <v>34</v>
      </c>
      <c r="C142" s="58" t="s">
        <v>35</v>
      </c>
      <c r="D142" s="59" t="s">
        <v>37</v>
      </c>
      <c r="E142" s="13"/>
      <c r="F142" s="11">
        <v>1</v>
      </c>
      <c r="G142" s="9">
        <f t="shared" si="26"/>
        <v>0</v>
      </c>
      <c r="H142" s="9">
        <f t="shared" si="27"/>
        <v>0</v>
      </c>
    </row>
    <row r="143" spans="1:21" ht="42.75" x14ac:dyDescent="0.25">
      <c r="A143" s="12">
        <v>7</v>
      </c>
      <c r="B143" s="10" t="s">
        <v>116</v>
      </c>
      <c r="C143" s="58" t="s">
        <v>35</v>
      </c>
      <c r="D143" s="59" t="s">
        <v>43</v>
      </c>
      <c r="E143" s="68"/>
      <c r="F143" s="11">
        <v>12.03</v>
      </c>
      <c r="G143" s="13">
        <f>F143*E143</f>
        <v>0</v>
      </c>
      <c r="H143" s="13">
        <f t="shared" si="27"/>
        <v>0</v>
      </c>
    </row>
    <row r="144" spans="1:21" ht="42.75" x14ac:dyDescent="0.25">
      <c r="A144" s="6">
        <v>8</v>
      </c>
      <c r="B144" s="10" t="s">
        <v>113</v>
      </c>
      <c r="C144" s="58" t="s">
        <v>41</v>
      </c>
      <c r="D144" s="59" t="s">
        <v>39</v>
      </c>
      <c r="E144" s="13"/>
      <c r="F144" s="11">
        <f>3.81*3.3+3.78*3.3-2.4</f>
        <v>22.646999999999998</v>
      </c>
      <c r="G144" s="13">
        <f t="shared" si="26"/>
        <v>0</v>
      </c>
      <c r="H144" s="13">
        <f t="shared" si="27"/>
        <v>0</v>
      </c>
    </row>
    <row r="145" spans="1:21" x14ac:dyDescent="0.25">
      <c r="A145" s="24"/>
      <c r="B145" s="25" t="s">
        <v>13</v>
      </c>
      <c r="C145" s="26"/>
      <c r="D145" s="27"/>
      <c r="E145" s="28"/>
      <c r="F145" s="23" t="s">
        <v>12</v>
      </c>
      <c r="G145" s="29">
        <f>SUM(G146:G153)</f>
        <v>0</v>
      </c>
      <c r="H145" s="29">
        <f>SUM(H146:H153)</f>
        <v>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30" x14ac:dyDescent="0.25">
      <c r="A146" s="24">
        <v>1</v>
      </c>
      <c r="B146" s="31" t="s">
        <v>70</v>
      </c>
      <c r="C146" s="32" t="s">
        <v>71</v>
      </c>
      <c r="D146" s="33" t="s">
        <v>25</v>
      </c>
      <c r="E146" s="34"/>
      <c r="F146" s="35">
        <v>12.03</v>
      </c>
      <c r="G146" s="34">
        <f t="shared" ref="G146:G153" si="28">F146*E146</f>
        <v>0</v>
      </c>
      <c r="H146" s="34">
        <f t="shared" ref="H146:H153" si="29">G146*1.23</f>
        <v>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228" x14ac:dyDescent="0.25">
      <c r="A147" s="30">
        <v>2</v>
      </c>
      <c r="B147" s="31" t="s">
        <v>72</v>
      </c>
      <c r="C147" s="32" t="s">
        <v>73</v>
      </c>
      <c r="D147" s="33" t="s">
        <v>25</v>
      </c>
      <c r="E147" s="34"/>
      <c r="F147" s="35">
        <v>12.03</v>
      </c>
      <c r="G147" s="34">
        <f t="shared" si="28"/>
        <v>0</v>
      </c>
      <c r="H147" s="34">
        <f t="shared" si="29"/>
        <v>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56.75" x14ac:dyDescent="0.25">
      <c r="A148" s="30">
        <v>3</v>
      </c>
      <c r="B148" s="31" t="s">
        <v>90</v>
      </c>
      <c r="C148" s="32" t="s">
        <v>74</v>
      </c>
      <c r="D148" s="36" t="s">
        <v>75</v>
      </c>
      <c r="E148" s="34"/>
      <c r="F148" s="35">
        <v>5</v>
      </c>
      <c r="G148" s="34">
        <f t="shared" si="28"/>
        <v>0</v>
      </c>
      <c r="H148" s="34">
        <f t="shared" si="29"/>
        <v>0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14" x14ac:dyDescent="0.25">
      <c r="A149" s="30">
        <v>4</v>
      </c>
      <c r="B149" s="31" t="s">
        <v>91</v>
      </c>
      <c r="C149" s="32" t="s">
        <v>74</v>
      </c>
      <c r="D149" s="36" t="s">
        <v>75</v>
      </c>
      <c r="E149" s="34"/>
      <c r="F149" s="35">
        <v>1</v>
      </c>
      <c r="G149" s="34">
        <f t="shared" si="28"/>
        <v>0</v>
      </c>
      <c r="H149" s="34">
        <f t="shared" si="29"/>
        <v>0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42.5" x14ac:dyDescent="0.25">
      <c r="A150" s="30">
        <v>5</v>
      </c>
      <c r="B150" s="31" t="s">
        <v>92</v>
      </c>
      <c r="C150" s="32" t="s">
        <v>77</v>
      </c>
      <c r="D150" s="36" t="s">
        <v>75</v>
      </c>
      <c r="E150" s="34"/>
      <c r="F150" s="35">
        <v>6</v>
      </c>
      <c r="G150" s="34">
        <f t="shared" si="28"/>
        <v>0</v>
      </c>
      <c r="H150" s="34">
        <f t="shared" si="29"/>
        <v>0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28.25" x14ac:dyDescent="0.25">
      <c r="A151" s="30">
        <v>6</v>
      </c>
      <c r="B151" s="31" t="s">
        <v>78</v>
      </c>
      <c r="C151" s="32" t="s">
        <v>77</v>
      </c>
      <c r="D151" s="36" t="s">
        <v>75</v>
      </c>
      <c r="E151" s="34"/>
      <c r="F151" s="35">
        <v>2</v>
      </c>
      <c r="G151" s="34">
        <f t="shared" si="28"/>
        <v>0</v>
      </c>
      <c r="H151" s="34">
        <f t="shared" si="29"/>
        <v>0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9.5" x14ac:dyDescent="0.25">
      <c r="A152" s="30">
        <v>7</v>
      </c>
      <c r="B152" s="31" t="s">
        <v>93</v>
      </c>
      <c r="C152" s="32" t="s">
        <v>80</v>
      </c>
      <c r="D152" s="33" t="s">
        <v>25</v>
      </c>
      <c r="E152" s="34"/>
      <c r="F152" s="35">
        <v>12.03</v>
      </c>
      <c r="G152" s="34">
        <f t="shared" si="28"/>
        <v>0</v>
      </c>
      <c r="H152" s="34">
        <f t="shared" si="29"/>
        <v>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85.25" x14ac:dyDescent="0.25">
      <c r="A153" s="30">
        <v>8</v>
      </c>
      <c r="B153" s="31" t="s">
        <v>94</v>
      </c>
      <c r="C153" s="32" t="s">
        <v>80</v>
      </c>
      <c r="D153" s="33" t="s">
        <v>25</v>
      </c>
      <c r="E153" s="34"/>
      <c r="F153" s="35">
        <v>12.03</v>
      </c>
      <c r="G153" s="34">
        <f t="shared" si="28"/>
        <v>0</v>
      </c>
      <c r="H153" s="34">
        <f t="shared" si="29"/>
        <v>0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x14ac:dyDescent="0.25">
      <c r="A154" s="47"/>
      <c r="B154" s="52" t="s">
        <v>15</v>
      </c>
      <c r="C154" s="48"/>
      <c r="D154" s="49"/>
      <c r="E154" s="50"/>
      <c r="F154" s="89" t="s">
        <v>12</v>
      </c>
      <c r="G154" s="90">
        <f>SUM(G155:G158)</f>
        <v>0</v>
      </c>
      <c r="H154" s="90">
        <f>SUM(H155:H158)</f>
        <v>0</v>
      </c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99.75" x14ac:dyDescent="0.25">
      <c r="A155" s="38">
        <v>1</v>
      </c>
      <c r="B155" s="62" t="s">
        <v>125</v>
      </c>
      <c r="C155" s="63" t="s">
        <v>73</v>
      </c>
      <c r="D155" s="43" t="s">
        <v>25</v>
      </c>
      <c r="E155" s="41"/>
      <c r="F155" s="44">
        <v>12.03</v>
      </c>
      <c r="G155" s="41">
        <f>F155*E155</f>
        <v>0</v>
      </c>
      <c r="H155" s="41">
        <f>G155*1.23</f>
        <v>0</v>
      </c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213.75" x14ac:dyDescent="0.25">
      <c r="A156" s="38">
        <v>2</v>
      </c>
      <c r="B156" s="62" t="s">
        <v>121</v>
      </c>
      <c r="C156" s="63" t="s">
        <v>83</v>
      </c>
      <c r="D156" s="43" t="s">
        <v>25</v>
      </c>
      <c r="E156" s="41"/>
      <c r="F156" s="44">
        <v>12.03</v>
      </c>
      <c r="G156" s="41">
        <f>F156*E156</f>
        <v>0</v>
      </c>
      <c r="H156" s="41">
        <f>G156*1.23</f>
        <v>0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14" x14ac:dyDescent="0.25">
      <c r="A157" s="38">
        <v>3</v>
      </c>
      <c r="B157" s="62" t="s">
        <v>95</v>
      </c>
      <c r="C157" s="63" t="s">
        <v>77</v>
      </c>
      <c r="D157" s="40" t="s">
        <v>75</v>
      </c>
      <c r="E157" s="41"/>
      <c r="F157" s="44">
        <v>6</v>
      </c>
      <c r="G157" s="41">
        <f>F157*E157</f>
        <v>0</v>
      </c>
      <c r="H157" s="41">
        <f>G157*1.23</f>
        <v>0</v>
      </c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99.75" x14ac:dyDescent="0.25">
      <c r="A158" s="38">
        <v>4</v>
      </c>
      <c r="B158" s="62" t="s">
        <v>86</v>
      </c>
      <c r="C158" s="63" t="s">
        <v>77</v>
      </c>
      <c r="D158" s="40" t="s">
        <v>75</v>
      </c>
      <c r="E158" s="41"/>
      <c r="F158" s="44">
        <v>6</v>
      </c>
      <c r="G158" s="41">
        <f>F158*E158</f>
        <v>0</v>
      </c>
      <c r="H158" s="41">
        <f>G158*1.23</f>
        <v>0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x14ac:dyDescent="0.25">
      <c r="A159" s="30"/>
      <c r="B159" s="25" t="s">
        <v>14</v>
      </c>
      <c r="C159" s="37"/>
      <c r="D159" s="36"/>
      <c r="E159" s="34"/>
      <c r="F159" s="23" t="s">
        <v>12</v>
      </c>
      <c r="G159" s="29">
        <f>SUM(G160)</f>
        <v>0</v>
      </c>
      <c r="H159" s="29">
        <f>SUM(H160)</f>
        <v>0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42.5" x14ac:dyDescent="0.25">
      <c r="A160" s="30">
        <v>1</v>
      </c>
      <c r="B160" s="31" t="s">
        <v>88</v>
      </c>
      <c r="C160" s="37" t="s">
        <v>89</v>
      </c>
      <c r="D160" s="33" t="s">
        <v>25</v>
      </c>
      <c r="E160" s="34"/>
      <c r="F160" s="35">
        <v>12.03</v>
      </c>
      <c r="G160" s="34">
        <f>F160*E160</f>
        <v>0</v>
      </c>
      <c r="H160" s="34">
        <f>G160*1.23</f>
        <v>0</v>
      </c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x14ac:dyDescent="0.25">
      <c r="A161" s="38"/>
      <c r="B161" s="53" t="s">
        <v>143</v>
      </c>
      <c r="C161" s="39"/>
      <c r="D161" s="40"/>
      <c r="E161" s="41"/>
      <c r="F161" s="89" t="s">
        <v>12</v>
      </c>
      <c r="G161" s="42">
        <f>SUM(G162:G169)</f>
        <v>0</v>
      </c>
      <c r="H161" s="42">
        <f>SUM(H162:H169)</f>
        <v>0</v>
      </c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x14ac:dyDescent="0.25">
      <c r="A162" s="38">
        <v>1</v>
      </c>
      <c r="B162" s="7" t="s">
        <v>141</v>
      </c>
      <c r="C162" s="39"/>
      <c r="D162" s="40" t="s">
        <v>37</v>
      </c>
      <c r="E162" s="41"/>
      <c r="F162" s="75">
        <v>2</v>
      </c>
      <c r="G162" s="13">
        <f t="shared" ref="G162:G169" si="30">E162*F162</f>
        <v>0</v>
      </c>
      <c r="H162" s="13">
        <f t="shared" ref="H162:H169" si="31">G162*1.23</f>
        <v>0</v>
      </c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x14ac:dyDescent="0.25">
      <c r="A163" s="38">
        <v>2</v>
      </c>
      <c r="B163" s="7" t="s">
        <v>142</v>
      </c>
      <c r="C163" s="39"/>
      <c r="D163" s="40" t="s">
        <v>37</v>
      </c>
      <c r="E163" s="41"/>
      <c r="F163" s="75">
        <v>2</v>
      </c>
      <c r="G163" s="13">
        <f t="shared" si="30"/>
        <v>0</v>
      </c>
      <c r="H163" s="13">
        <f t="shared" si="31"/>
        <v>0</v>
      </c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x14ac:dyDescent="0.25">
      <c r="A164" s="38">
        <v>3</v>
      </c>
      <c r="B164" s="7" t="s">
        <v>191</v>
      </c>
      <c r="C164" s="39"/>
      <c r="D164" s="40" t="s">
        <v>37</v>
      </c>
      <c r="E164" s="41"/>
      <c r="F164" s="75">
        <v>1</v>
      </c>
      <c r="G164" s="13">
        <f t="shared" si="30"/>
        <v>0</v>
      </c>
      <c r="H164" s="13">
        <f t="shared" si="31"/>
        <v>0</v>
      </c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x14ac:dyDescent="0.25">
      <c r="A165" s="38">
        <v>4</v>
      </c>
      <c r="B165" s="7" t="s">
        <v>192</v>
      </c>
      <c r="C165" s="39"/>
      <c r="D165" s="40" t="s">
        <v>37</v>
      </c>
      <c r="E165" s="41"/>
      <c r="F165" s="75">
        <v>1</v>
      </c>
      <c r="G165" s="13">
        <f t="shared" si="30"/>
        <v>0</v>
      </c>
      <c r="H165" s="13">
        <f t="shared" si="31"/>
        <v>0</v>
      </c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30" x14ac:dyDescent="0.25">
      <c r="A166" s="38">
        <v>5</v>
      </c>
      <c r="B166" s="58" t="s">
        <v>140</v>
      </c>
      <c r="C166" s="39"/>
      <c r="D166" s="40" t="s">
        <v>37</v>
      </c>
      <c r="E166" s="41"/>
      <c r="F166" s="75">
        <v>2</v>
      </c>
      <c r="G166" s="13">
        <f t="shared" si="30"/>
        <v>0</v>
      </c>
      <c r="H166" s="13">
        <f t="shared" si="31"/>
        <v>0</v>
      </c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x14ac:dyDescent="0.25">
      <c r="A167" s="38">
        <v>6</v>
      </c>
      <c r="B167" s="62" t="s">
        <v>145</v>
      </c>
      <c r="C167" s="39"/>
      <c r="D167" s="43" t="s">
        <v>37</v>
      </c>
      <c r="E167" s="41"/>
      <c r="F167" s="76">
        <v>1</v>
      </c>
      <c r="G167" s="41">
        <f t="shared" si="30"/>
        <v>0</v>
      </c>
      <c r="H167" s="41">
        <f t="shared" si="31"/>
        <v>0</v>
      </c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x14ac:dyDescent="0.25">
      <c r="A168" s="38">
        <v>7</v>
      </c>
      <c r="B168" s="58" t="s">
        <v>190</v>
      </c>
      <c r="C168" s="39"/>
      <c r="D168" s="40" t="s">
        <v>37</v>
      </c>
      <c r="E168" s="41"/>
      <c r="F168" s="75">
        <v>2</v>
      </c>
      <c r="G168" s="13">
        <f t="shared" si="30"/>
        <v>0</v>
      </c>
      <c r="H168" s="13">
        <f t="shared" si="31"/>
        <v>0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45.75" thickBot="1" x14ac:dyDescent="0.3">
      <c r="A169" s="38">
        <v>8</v>
      </c>
      <c r="B169" s="58" t="s">
        <v>188</v>
      </c>
      <c r="C169" s="39"/>
      <c r="D169" s="40" t="s">
        <v>37</v>
      </c>
      <c r="E169" s="41"/>
      <c r="F169" s="75">
        <v>1</v>
      </c>
      <c r="G169" s="13">
        <f t="shared" si="30"/>
        <v>0</v>
      </c>
      <c r="H169" s="13">
        <f t="shared" si="31"/>
        <v>0</v>
      </c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5.75" thickBot="1" x14ac:dyDescent="0.3">
      <c r="A170" s="6"/>
      <c r="B170" s="116" t="s">
        <v>21</v>
      </c>
      <c r="C170" s="117"/>
      <c r="D170" s="117"/>
      <c r="E170" s="117"/>
      <c r="F170" s="118"/>
      <c r="G170" s="8">
        <f>G136+G145+G154+G159+G161</f>
        <v>0</v>
      </c>
      <c r="H170" s="8">
        <f>H136+H145+H154+H159+H161</f>
        <v>0</v>
      </c>
      <c r="I170" s="3"/>
      <c r="J170" s="3"/>
    </row>
    <row r="171" spans="1:21" ht="26.25" customHeight="1" thickBot="1" x14ac:dyDescent="0.3">
      <c r="A171" s="113" t="s">
        <v>51</v>
      </c>
      <c r="B171" s="114"/>
      <c r="C171" s="114"/>
      <c r="D171" s="114"/>
      <c r="E171" s="114"/>
      <c r="F171" s="114"/>
      <c r="G171" s="114"/>
      <c r="H171" s="115"/>
    </row>
    <row r="172" spans="1:21" x14ac:dyDescent="0.25">
      <c r="A172" s="91"/>
      <c r="B172" s="92" t="s">
        <v>8</v>
      </c>
      <c r="C172" s="91"/>
      <c r="D172" s="91"/>
      <c r="E172" s="91"/>
      <c r="F172" s="93" t="s">
        <v>12</v>
      </c>
      <c r="G172" s="94">
        <f>SUM(G173)</f>
        <v>0</v>
      </c>
      <c r="H172" s="94">
        <f>SUM(H173)</f>
        <v>0</v>
      </c>
    </row>
    <row r="173" spans="1:21" ht="99.75" x14ac:dyDescent="0.25">
      <c r="A173" s="83">
        <v>1</v>
      </c>
      <c r="B173" s="18" t="s">
        <v>202</v>
      </c>
      <c r="C173" s="19" t="s">
        <v>24</v>
      </c>
      <c r="D173" s="20" t="s">
        <v>25</v>
      </c>
      <c r="E173" s="21"/>
      <c r="F173" s="22">
        <v>13.5</v>
      </c>
      <c r="G173" s="21">
        <f>E173*F173</f>
        <v>0</v>
      </c>
      <c r="H173" s="21">
        <f>G173*1.23</f>
        <v>0</v>
      </c>
    </row>
    <row r="174" spans="1:21" x14ac:dyDescent="0.25">
      <c r="A174" s="6"/>
      <c r="B174" s="88" t="s">
        <v>9</v>
      </c>
      <c r="C174" s="60"/>
      <c r="D174" s="61"/>
      <c r="E174" s="9"/>
      <c r="F174" s="89" t="s">
        <v>12</v>
      </c>
      <c r="G174" s="90">
        <f>SUM(G175:G185)</f>
        <v>0</v>
      </c>
      <c r="H174" s="90">
        <f>SUM(H175:H185)</f>
        <v>0</v>
      </c>
    </row>
    <row r="175" spans="1:21" ht="57" x14ac:dyDescent="0.25">
      <c r="A175" s="6">
        <v>1</v>
      </c>
      <c r="B175" s="10" t="s">
        <v>108</v>
      </c>
      <c r="C175" s="60" t="s">
        <v>32</v>
      </c>
      <c r="D175" s="61" t="s">
        <v>25</v>
      </c>
      <c r="E175" s="9"/>
      <c r="F175" s="11">
        <v>12.89</v>
      </c>
      <c r="G175" s="9">
        <f t="shared" ref="G175:G185" si="32">F175*E175</f>
        <v>0</v>
      </c>
      <c r="H175" s="9">
        <f t="shared" ref="H175:H185" si="33">G175*1.23</f>
        <v>0</v>
      </c>
    </row>
    <row r="176" spans="1:21" ht="30" x14ac:dyDescent="0.25">
      <c r="A176" s="12">
        <v>2</v>
      </c>
      <c r="B176" s="10" t="s">
        <v>165</v>
      </c>
      <c r="C176" s="58" t="s">
        <v>35</v>
      </c>
      <c r="D176" s="59" t="s">
        <v>36</v>
      </c>
      <c r="E176" s="13"/>
      <c r="F176" s="11">
        <v>2.1</v>
      </c>
      <c r="G176" s="9">
        <f t="shared" si="32"/>
        <v>0</v>
      </c>
      <c r="H176" s="9">
        <f t="shared" si="33"/>
        <v>0</v>
      </c>
    </row>
    <row r="177" spans="1:21" ht="30" x14ac:dyDescent="0.25">
      <c r="A177" s="6">
        <v>3</v>
      </c>
      <c r="B177" s="10" t="s">
        <v>117</v>
      </c>
      <c r="C177" s="60" t="s">
        <v>32</v>
      </c>
      <c r="D177" s="61" t="s">
        <v>25</v>
      </c>
      <c r="E177" s="9"/>
      <c r="F177" s="11">
        <v>10.57</v>
      </c>
      <c r="G177" s="9">
        <f t="shared" si="32"/>
        <v>0</v>
      </c>
      <c r="H177" s="9">
        <f t="shared" si="33"/>
        <v>0</v>
      </c>
    </row>
    <row r="178" spans="1:21" ht="30" x14ac:dyDescent="0.25">
      <c r="A178" s="12">
        <v>4</v>
      </c>
      <c r="B178" s="10" t="s">
        <v>199</v>
      </c>
      <c r="C178" s="58" t="s">
        <v>35</v>
      </c>
      <c r="D178" s="59" t="s">
        <v>37</v>
      </c>
      <c r="E178" s="13"/>
      <c r="F178" s="11">
        <v>1</v>
      </c>
      <c r="G178" s="9">
        <f t="shared" si="32"/>
        <v>0</v>
      </c>
      <c r="H178" s="9">
        <f t="shared" si="33"/>
        <v>0</v>
      </c>
    </row>
    <row r="179" spans="1:21" ht="30" x14ac:dyDescent="0.25">
      <c r="A179" s="6">
        <v>5</v>
      </c>
      <c r="B179" s="10" t="s">
        <v>42</v>
      </c>
      <c r="C179" s="60" t="s">
        <v>32</v>
      </c>
      <c r="D179" s="61" t="s">
        <v>25</v>
      </c>
      <c r="E179" s="9"/>
      <c r="F179" s="11">
        <v>12.89</v>
      </c>
      <c r="G179" s="9">
        <f t="shared" si="32"/>
        <v>0</v>
      </c>
      <c r="H179" s="9">
        <f t="shared" si="33"/>
        <v>0</v>
      </c>
    </row>
    <row r="180" spans="1:21" ht="30" x14ac:dyDescent="0.25">
      <c r="A180" s="12">
        <v>6</v>
      </c>
      <c r="B180" s="10" t="s">
        <v>33</v>
      </c>
      <c r="C180" s="60" t="s">
        <v>32</v>
      </c>
      <c r="D180" s="61" t="s">
        <v>25</v>
      </c>
      <c r="E180" s="9"/>
      <c r="F180" s="11">
        <v>12.89</v>
      </c>
      <c r="G180" s="9">
        <f t="shared" si="32"/>
        <v>0</v>
      </c>
      <c r="H180" s="9">
        <f t="shared" si="33"/>
        <v>0</v>
      </c>
    </row>
    <row r="181" spans="1:21" ht="57" x14ac:dyDescent="0.25">
      <c r="A181" s="6">
        <v>7</v>
      </c>
      <c r="B181" s="10" t="s">
        <v>38</v>
      </c>
      <c r="C181" s="58" t="s">
        <v>35</v>
      </c>
      <c r="D181" s="59" t="s">
        <v>39</v>
      </c>
      <c r="E181" s="13"/>
      <c r="F181" s="11">
        <v>15</v>
      </c>
      <c r="G181" s="13">
        <f t="shared" si="32"/>
        <v>0</v>
      </c>
      <c r="H181" s="13">
        <f t="shared" si="33"/>
        <v>0</v>
      </c>
    </row>
    <row r="182" spans="1:21" ht="99.75" x14ac:dyDescent="0.25">
      <c r="A182" s="12">
        <v>8</v>
      </c>
      <c r="B182" s="10" t="s">
        <v>124</v>
      </c>
      <c r="C182" s="58" t="s">
        <v>40</v>
      </c>
      <c r="D182" s="59" t="s">
        <v>39</v>
      </c>
      <c r="E182" s="13"/>
      <c r="F182" s="11">
        <f>1.66*3.3+7.77*3.3-2</f>
        <v>29.119</v>
      </c>
      <c r="G182" s="13">
        <f t="shared" si="32"/>
        <v>0</v>
      </c>
      <c r="H182" s="13">
        <f t="shared" si="33"/>
        <v>0</v>
      </c>
    </row>
    <row r="183" spans="1:21" ht="30" x14ac:dyDescent="0.25">
      <c r="A183" s="6">
        <v>9</v>
      </c>
      <c r="B183" s="10" t="s">
        <v>34</v>
      </c>
      <c r="C183" s="58" t="s">
        <v>35</v>
      </c>
      <c r="D183" s="59" t="s">
        <v>37</v>
      </c>
      <c r="E183" s="13"/>
      <c r="F183" s="11">
        <v>1</v>
      </c>
      <c r="G183" s="9">
        <f t="shared" si="32"/>
        <v>0</v>
      </c>
      <c r="H183" s="9">
        <f t="shared" si="33"/>
        <v>0</v>
      </c>
    </row>
    <row r="184" spans="1:21" ht="42.75" x14ac:dyDescent="0.25">
      <c r="A184" s="12">
        <v>10</v>
      </c>
      <c r="B184" s="10" t="s">
        <v>116</v>
      </c>
      <c r="C184" s="58" t="s">
        <v>35</v>
      </c>
      <c r="D184" s="59" t="s">
        <v>43</v>
      </c>
      <c r="E184" s="68"/>
      <c r="F184" s="11">
        <v>12.89</v>
      </c>
      <c r="G184" s="13">
        <f>F184*E184</f>
        <v>0</v>
      </c>
      <c r="H184" s="13">
        <f t="shared" si="33"/>
        <v>0</v>
      </c>
    </row>
    <row r="185" spans="1:21" ht="42.75" x14ac:dyDescent="0.25">
      <c r="A185" s="6">
        <v>11</v>
      </c>
      <c r="B185" s="10" t="s">
        <v>113</v>
      </c>
      <c r="C185" s="58" t="s">
        <v>41</v>
      </c>
      <c r="D185" s="59" t="s">
        <v>39</v>
      </c>
      <c r="E185" s="13"/>
      <c r="F185" s="11">
        <f>1.66*3.3+7.77*3.3-2</f>
        <v>29.119</v>
      </c>
      <c r="G185" s="13">
        <f t="shared" si="32"/>
        <v>0</v>
      </c>
      <c r="H185" s="13">
        <f t="shared" si="33"/>
        <v>0</v>
      </c>
    </row>
    <row r="186" spans="1:21" x14ac:dyDescent="0.25">
      <c r="A186" s="24"/>
      <c r="B186" s="25" t="s">
        <v>13</v>
      </c>
      <c r="C186" s="26"/>
      <c r="D186" s="27"/>
      <c r="E186" s="28"/>
      <c r="F186" s="23" t="s">
        <v>12</v>
      </c>
      <c r="G186" s="29">
        <f>SUM(G187:G195)</f>
        <v>0</v>
      </c>
      <c r="H186" s="29">
        <f>SUM(H187:H195)</f>
        <v>0</v>
      </c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30" x14ac:dyDescent="0.25">
      <c r="A187" s="30">
        <v>1</v>
      </c>
      <c r="B187" s="31" t="s">
        <v>70</v>
      </c>
      <c r="C187" s="32" t="s">
        <v>71</v>
      </c>
      <c r="D187" s="33" t="s">
        <v>25</v>
      </c>
      <c r="E187" s="34"/>
      <c r="F187" s="35">
        <v>12.89</v>
      </c>
      <c r="G187" s="34">
        <f t="shared" ref="G187:G195" si="34">F187*E187</f>
        <v>0</v>
      </c>
      <c r="H187" s="34">
        <f t="shared" ref="H187:H195" si="35">G187*1.23</f>
        <v>0</v>
      </c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228" x14ac:dyDescent="0.25">
      <c r="A188" s="30">
        <v>2</v>
      </c>
      <c r="B188" s="31" t="s">
        <v>72</v>
      </c>
      <c r="C188" s="32" t="s">
        <v>73</v>
      </c>
      <c r="D188" s="33" t="s">
        <v>25</v>
      </c>
      <c r="E188" s="34"/>
      <c r="F188" s="35">
        <v>12.89</v>
      </c>
      <c r="G188" s="34">
        <f t="shared" si="34"/>
        <v>0</v>
      </c>
      <c r="H188" s="34">
        <f t="shared" si="35"/>
        <v>0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56.75" x14ac:dyDescent="0.25">
      <c r="A189" s="30">
        <v>3</v>
      </c>
      <c r="B189" s="31" t="s">
        <v>90</v>
      </c>
      <c r="C189" s="32" t="s">
        <v>74</v>
      </c>
      <c r="D189" s="36" t="s">
        <v>75</v>
      </c>
      <c r="E189" s="34"/>
      <c r="F189" s="35">
        <v>5</v>
      </c>
      <c r="G189" s="34">
        <f t="shared" si="34"/>
        <v>0</v>
      </c>
      <c r="H189" s="34">
        <f t="shared" si="35"/>
        <v>0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14" x14ac:dyDescent="0.25">
      <c r="A190" s="30">
        <v>4</v>
      </c>
      <c r="B190" s="31" t="s">
        <v>91</v>
      </c>
      <c r="C190" s="32" t="s">
        <v>74</v>
      </c>
      <c r="D190" s="36" t="s">
        <v>75</v>
      </c>
      <c r="E190" s="34"/>
      <c r="F190" s="35">
        <v>2</v>
      </c>
      <c r="G190" s="34">
        <f t="shared" si="34"/>
        <v>0</v>
      </c>
      <c r="H190" s="34">
        <f t="shared" si="35"/>
        <v>0</v>
      </c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28.25" x14ac:dyDescent="0.25">
      <c r="A191" s="30">
        <v>5</v>
      </c>
      <c r="B191" s="31" t="s">
        <v>97</v>
      </c>
      <c r="C191" s="32" t="s">
        <v>74</v>
      </c>
      <c r="D191" s="36" t="s">
        <v>75</v>
      </c>
      <c r="E191" s="34"/>
      <c r="F191" s="35">
        <v>2</v>
      </c>
      <c r="G191" s="34">
        <f t="shared" si="34"/>
        <v>0</v>
      </c>
      <c r="H191" s="34">
        <f t="shared" si="35"/>
        <v>0</v>
      </c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42.5" x14ac:dyDescent="0.25">
      <c r="A192" s="30">
        <v>6</v>
      </c>
      <c r="B192" s="31" t="s">
        <v>96</v>
      </c>
      <c r="C192" s="32" t="s">
        <v>77</v>
      </c>
      <c r="D192" s="36" t="s">
        <v>75</v>
      </c>
      <c r="E192" s="34"/>
      <c r="F192" s="35">
        <v>7</v>
      </c>
      <c r="G192" s="34">
        <f t="shared" si="34"/>
        <v>0</v>
      </c>
      <c r="H192" s="34">
        <f t="shared" si="35"/>
        <v>0</v>
      </c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28.25" x14ac:dyDescent="0.25">
      <c r="A193" s="30">
        <v>7</v>
      </c>
      <c r="B193" s="31" t="s">
        <v>78</v>
      </c>
      <c r="C193" s="32" t="s">
        <v>77</v>
      </c>
      <c r="D193" s="36" t="s">
        <v>75</v>
      </c>
      <c r="E193" s="34"/>
      <c r="F193" s="35">
        <v>2</v>
      </c>
      <c r="G193" s="34">
        <f t="shared" si="34"/>
        <v>0</v>
      </c>
      <c r="H193" s="34">
        <f t="shared" si="35"/>
        <v>0</v>
      </c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242.25" x14ac:dyDescent="0.25">
      <c r="A194" s="30"/>
      <c r="B194" s="31" t="s">
        <v>79</v>
      </c>
      <c r="C194" s="32" t="s">
        <v>80</v>
      </c>
      <c r="D194" s="33" t="s">
        <v>25</v>
      </c>
      <c r="E194" s="34"/>
      <c r="F194" s="35">
        <v>13.5</v>
      </c>
      <c r="G194" s="34">
        <f>F194*E194</f>
        <v>0</v>
      </c>
      <c r="H194" s="34">
        <f>G194*1.23</f>
        <v>0</v>
      </c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85.25" x14ac:dyDescent="0.25">
      <c r="A195" s="30">
        <v>8</v>
      </c>
      <c r="B195" s="31" t="s">
        <v>94</v>
      </c>
      <c r="C195" s="32" t="s">
        <v>80</v>
      </c>
      <c r="D195" s="33" t="s">
        <v>25</v>
      </c>
      <c r="E195" s="34"/>
      <c r="F195" s="35">
        <v>13.5</v>
      </c>
      <c r="G195" s="34">
        <f t="shared" si="34"/>
        <v>0</v>
      </c>
      <c r="H195" s="34">
        <f t="shared" si="35"/>
        <v>0</v>
      </c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x14ac:dyDescent="0.25">
      <c r="A196" s="47"/>
      <c r="B196" s="52" t="s">
        <v>15</v>
      </c>
      <c r="C196" s="48"/>
      <c r="D196" s="49"/>
      <c r="E196" s="50"/>
      <c r="F196" s="89" t="s">
        <v>12</v>
      </c>
      <c r="G196" s="90">
        <f>SUM(G197:G200)</f>
        <v>0</v>
      </c>
      <c r="H196" s="90">
        <f>SUM(H197:H200)</f>
        <v>0</v>
      </c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99.75" x14ac:dyDescent="0.25">
      <c r="A197" s="38">
        <v>1</v>
      </c>
      <c r="B197" s="62" t="s">
        <v>125</v>
      </c>
      <c r="C197" s="63" t="s">
        <v>73</v>
      </c>
      <c r="D197" s="43" t="s">
        <v>25</v>
      </c>
      <c r="E197" s="41"/>
      <c r="F197" s="44">
        <v>12.89</v>
      </c>
      <c r="G197" s="41">
        <f>F197*E197</f>
        <v>0</v>
      </c>
      <c r="H197" s="41">
        <f>G197*1.23</f>
        <v>0</v>
      </c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213.75" x14ac:dyDescent="0.25">
      <c r="A198" s="38">
        <v>2</v>
      </c>
      <c r="B198" s="62" t="s">
        <v>126</v>
      </c>
      <c r="C198" s="63" t="s">
        <v>83</v>
      </c>
      <c r="D198" s="43" t="s">
        <v>25</v>
      </c>
      <c r="E198" s="41"/>
      <c r="F198" s="44">
        <v>12.89</v>
      </c>
      <c r="G198" s="41">
        <f>F198*E198</f>
        <v>0</v>
      </c>
      <c r="H198" s="41">
        <f>G198*1.23</f>
        <v>0</v>
      </c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14" x14ac:dyDescent="0.25">
      <c r="A199" s="38">
        <v>3</v>
      </c>
      <c r="B199" s="62" t="s">
        <v>95</v>
      </c>
      <c r="C199" s="63" t="s">
        <v>77</v>
      </c>
      <c r="D199" s="40" t="s">
        <v>75</v>
      </c>
      <c r="E199" s="41"/>
      <c r="F199" s="44">
        <v>4</v>
      </c>
      <c r="G199" s="41">
        <f>F199*E199</f>
        <v>0</v>
      </c>
      <c r="H199" s="41">
        <f>G199*1.23</f>
        <v>0</v>
      </c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99.75" x14ac:dyDescent="0.25">
      <c r="A200" s="38">
        <v>4</v>
      </c>
      <c r="B200" s="62" t="s">
        <v>86</v>
      </c>
      <c r="C200" s="63" t="s">
        <v>77</v>
      </c>
      <c r="D200" s="40" t="s">
        <v>75</v>
      </c>
      <c r="E200" s="41"/>
      <c r="F200" s="44">
        <v>4</v>
      </c>
      <c r="G200" s="41">
        <f>F200*E200</f>
        <v>0</v>
      </c>
      <c r="H200" s="41">
        <f>G200*1.23</f>
        <v>0</v>
      </c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x14ac:dyDescent="0.25">
      <c r="A201" s="30"/>
      <c r="B201" s="54" t="s">
        <v>143</v>
      </c>
      <c r="C201" s="37"/>
      <c r="D201" s="36"/>
      <c r="E201" s="34"/>
      <c r="F201" s="93" t="s">
        <v>12</v>
      </c>
      <c r="G201" s="29">
        <f>SUM(G202:G209)</f>
        <v>0</v>
      </c>
      <c r="H201" s="29">
        <f>SUM(H202:H209)</f>
        <v>0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x14ac:dyDescent="0.25">
      <c r="A202" s="30">
        <v>1</v>
      </c>
      <c r="B202" s="81" t="s">
        <v>141</v>
      </c>
      <c r="C202" s="37"/>
      <c r="D202" s="36" t="s">
        <v>37</v>
      </c>
      <c r="E202" s="34"/>
      <c r="F202" s="82">
        <v>2</v>
      </c>
      <c r="G202" s="28">
        <f t="shared" ref="G202:G209" si="36">E202*F202</f>
        <v>0</v>
      </c>
      <c r="H202" s="28">
        <f t="shared" ref="H202:H209" si="37">G202*1.23</f>
        <v>0</v>
      </c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x14ac:dyDescent="0.25">
      <c r="A203" s="30">
        <v>2</v>
      </c>
      <c r="B203" s="81" t="s">
        <v>142</v>
      </c>
      <c r="C203" s="37"/>
      <c r="D203" s="36" t="s">
        <v>37</v>
      </c>
      <c r="E203" s="34"/>
      <c r="F203" s="82">
        <v>2</v>
      </c>
      <c r="G203" s="28">
        <f t="shared" si="36"/>
        <v>0</v>
      </c>
      <c r="H203" s="28">
        <f t="shared" si="37"/>
        <v>0</v>
      </c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x14ac:dyDescent="0.25">
      <c r="A204" s="30">
        <v>3</v>
      </c>
      <c r="B204" s="81" t="s">
        <v>191</v>
      </c>
      <c r="C204" s="37"/>
      <c r="D204" s="36" t="s">
        <v>37</v>
      </c>
      <c r="E204" s="34"/>
      <c r="F204" s="82">
        <v>1</v>
      </c>
      <c r="G204" s="28">
        <f t="shared" si="36"/>
        <v>0</v>
      </c>
      <c r="H204" s="28">
        <f t="shared" si="37"/>
        <v>0</v>
      </c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x14ac:dyDescent="0.25">
      <c r="A205" s="30">
        <v>4</v>
      </c>
      <c r="B205" s="81" t="s">
        <v>192</v>
      </c>
      <c r="C205" s="37"/>
      <c r="D205" s="36" t="s">
        <v>37</v>
      </c>
      <c r="E205" s="34"/>
      <c r="F205" s="82">
        <v>1</v>
      </c>
      <c r="G205" s="28">
        <f t="shared" si="36"/>
        <v>0</v>
      </c>
      <c r="H205" s="28">
        <f t="shared" si="37"/>
        <v>0</v>
      </c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30" x14ac:dyDescent="0.25">
      <c r="A206" s="30">
        <v>5</v>
      </c>
      <c r="B206" s="26" t="s">
        <v>140</v>
      </c>
      <c r="C206" s="37"/>
      <c r="D206" s="36" t="s">
        <v>37</v>
      </c>
      <c r="E206" s="34"/>
      <c r="F206" s="82">
        <v>2</v>
      </c>
      <c r="G206" s="28">
        <f t="shared" si="36"/>
        <v>0</v>
      </c>
      <c r="H206" s="28">
        <f t="shared" si="37"/>
        <v>0</v>
      </c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x14ac:dyDescent="0.25">
      <c r="A207" s="30">
        <v>6</v>
      </c>
      <c r="B207" s="31" t="s">
        <v>145</v>
      </c>
      <c r="C207" s="37"/>
      <c r="D207" s="33" t="s">
        <v>37</v>
      </c>
      <c r="E207" s="34"/>
      <c r="F207" s="84">
        <v>1</v>
      </c>
      <c r="G207" s="34">
        <f t="shared" si="36"/>
        <v>0</v>
      </c>
      <c r="H207" s="34">
        <f t="shared" si="37"/>
        <v>0</v>
      </c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x14ac:dyDescent="0.25">
      <c r="A208" s="30">
        <v>7</v>
      </c>
      <c r="B208" s="26" t="s">
        <v>146</v>
      </c>
      <c r="C208" s="37"/>
      <c r="D208" s="36" t="s">
        <v>37</v>
      </c>
      <c r="E208" s="34"/>
      <c r="F208" s="82">
        <v>2</v>
      </c>
      <c r="G208" s="28">
        <f t="shared" si="36"/>
        <v>0</v>
      </c>
      <c r="H208" s="28">
        <f t="shared" si="37"/>
        <v>0</v>
      </c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45.75" thickBot="1" x14ac:dyDescent="0.3">
      <c r="A209" s="30">
        <v>8</v>
      </c>
      <c r="B209" s="26" t="s">
        <v>188</v>
      </c>
      <c r="C209" s="37"/>
      <c r="D209" s="36" t="s">
        <v>37</v>
      </c>
      <c r="E209" s="34"/>
      <c r="F209" s="82">
        <v>1</v>
      </c>
      <c r="G209" s="28">
        <f t="shared" si="36"/>
        <v>0</v>
      </c>
      <c r="H209" s="28">
        <f t="shared" si="37"/>
        <v>0</v>
      </c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5.75" thickBot="1" x14ac:dyDescent="0.3">
      <c r="A210" s="6"/>
      <c r="B210" s="116" t="s">
        <v>22</v>
      </c>
      <c r="C210" s="117"/>
      <c r="D210" s="117"/>
      <c r="E210" s="117"/>
      <c r="F210" s="118"/>
      <c r="G210" s="8">
        <f>G172+G174+G186+G196+G201</f>
        <v>0</v>
      </c>
      <c r="H210" s="8">
        <f>H172+H174+H186+H196+H201</f>
        <v>0</v>
      </c>
      <c r="I210" s="3"/>
      <c r="J210" s="3"/>
    </row>
    <row r="211" spans="1:21" ht="26.25" customHeight="1" thickBot="1" x14ac:dyDescent="0.3">
      <c r="A211" s="113" t="s">
        <v>53</v>
      </c>
      <c r="B211" s="114"/>
      <c r="C211" s="114"/>
      <c r="D211" s="114"/>
      <c r="E211" s="114"/>
      <c r="F211" s="114"/>
      <c r="G211" s="114"/>
      <c r="H211" s="115"/>
    </row>
    <row r="212" spans="1:21" x14ac:dyDescent="0.25">
      <c r="A212" s="91"/>
      <c r="B212" s="92" t="s">
        <v>8</v>
      </c>
      <c r="C212" s="91"/>
      <c r="D212" s="91"/>
      <c r="E212" s="91"/>
      <c r="F212" s="93" t="s">
        <v>12</v>
      </c>
      <c r="G212" s="94">
        <f>SUM(G213:G217)</f>
        <v>0</v>
      </c>
      <c r="H212" s="94">
        <f>SUM(H213:H217)</f>
        <v>0</v>
      </c>
    </row>
    <row r="213" spans="1:21" ht="30" x14ac:dyDescent="0.25">
      <c r="A213" s="83">
        <v>1</v>
      </c>
      <c r="B213" s="18" t="s">
        <v>27</v>
      </c>
      <c r="C213" s="19" t="s">
        <v>24</v>
      </c>
      <c r="D213" s="20" t="s">
        <v>25</v>
      </c>
      <c r="E213" s="21"/>
      <c r="F213" s="22">
        <v>11.96</v>
      </c>
      <c r="G213" s="21">
        <f>E213*F213</f>
        <v>0</v>
      </c>
      <c r="H213" s="21">
        <f>G213*1.23</f>
        <v>0</v>
      </c>
    </row>
    <row r="214" spans="1:21" ht="114" x14ac:dyDescent="0.25">
      <c r="A214" s="83">
        <v>2</v>
      </c>
      <c r="B214" s="18" t="s">
        <v>156</v>
      </c>
      <c r="C214" s="19" t="s">
        <v>30</v>
      </c>
      <c r="D214" s="20" t="s">
        <v>29</v>
      </c>
      <c r="E214" s="21"/>
      <c r="F214" s="22">
        <v>1</v>
      </c>
      <c r="G214" s="21">
        <f>E214*F214</f>
        <v>0</v>
      </c>
      <c r="H214" s="21">
        <f t="shared" ref="H214:H217" si="38">G214*1.23</f>
        <v>0</v>
      </c>
    </row>
    <row r="215" spans="1:21" ht="57" x14ac:dyDescent="0.25">
      <c r="A215" s="83">
        <v>3</v>
      </c>
      <c r="B215" s="18" t="s">
        <v>155</v>
      </c>
      <c r="C215" s="19" t="s">
        <v>30</v>
      </c>
      <c r="D215" s="20" t="s">
        <v>29</v>
      </c>
      <c r="E215" s="21"/>
      <c r="F215" s="22">
        <v>1</v>
      </c>
      <c r="G215" s="21">
        <f>E215*F215</f>
        <v>0</v>
      </c>
      <c r="H215" s="21">
        <f t="shared" si="38"/>
        <v>0</v>
      </c>
    </row>
    <row r="216" spans="1:21" ht="114" x14ac:dyDescent="0.25">
      <c r="A216" s="83">
        <v>4</v>
      </c>
      <c r="B216" s="18" t="s">
        <v>157</v>
      </c>
      <c r="C216" s="19" t="s">
        <v>28</v>
      </c>
      <c r="D216" s="20" t="s">
        <v>29</v>
      </c>
      <c r="E216" s="21"/>
      <c r="F216" s="22">
        <v>1</v>
      </c>
      <c r="G216" s="21">
        <f>E216*F216</f>
        <v>0</v>
      </c>
      <c r="H216" s="21">
        <f t="shared" si="38"/>
        <v>0</v>
      </c>
    </row>
    <row r="217" spans="1:21" ht="114" x14ac:dyDescent="0.25">
      <c r="A217" s="83">
        <v>5</v>
      </c>
      <c r="B217" s="18" t="s">
        <v>158</v>
      </c>
      <c r="C217" s="19" t="s">
        <v>31</v>
      </c>
      <c r="D217" s="20" t="s">
        <v>29</v>
      </c>
      <c r="E217" s="21"/>
      <c r="F217" s="22">
        <v>1</v>
      </c>
      <c r="G217" s="21">
        <f>E217*F217</f>
        <v>0</v>
      </c>
      <c r="H217" s="21">
        <f t="shared" si="38"/>
        <v>0</v>
      </c>
    </row>
    <row r="218" spans="1:21" x14ac:dyDescent="0.25">
      <c r="A218" s="6"/>
      <c r="B218" s="88" t="s">
        <v>9</v>
      </c>
      <c r="C218" s="60"/>
      <c r="D218" s="61"/>
      <c r="E218" s="9"/>
      <c r="F218" s="89" t="s">
        <v>12</v>
      </c>
      <c r="G218" s="90">
        <f>SUM(G219:G229)</f>
        <v>0</v>
      </c>
      <c r="H218" s="90">
        <f>SUM(H219:H229)</f>
        <v>0</v>
      </c>
    </row>
    <row r="219" spans="1:21" ht="57" x14ac:dyDescent="0.25">
      <c r="A219" s="6">
        <v>1</v>
      </c>
      <c r="B219" s="10" t="s">
        <v>108</v>
      </c>
      <c r="C219" s="60" t="s">
        <v>32</v>
      </c>
      <c r="D219" s="61" t="s">
        <v>25</v>
      </c>
      <c r="E219" s="9"/>
      <c r="F219" s="11">
        <v>11.96</v>
      </c>
      <c r="G219" s="9">
        <f t="shared" ref="G219:G229" si="39">F219*E219</f>
        <v>0</v>
      </c>
      <c r="H219" s="9">
        <f t="shared" ref="H219:H229" si="40">G219*1.23</f>
        <v>0</v>
      </c>
    </row>
    <row r="220" spans="1:21" ht="30" x14ac:dyDescent="0.25">
      <c r="A220" s="12">
        <v>2</v>
      </c>
      <c r="B220" s="10" t="s">
        <v>52</v>
      </c>
      <c r="C220" s="60" t="s">
        <v>32</v>
      </c>
      <c r="D220" s="61" t="s">
        <v>25</v>
      </c>
      <c r="E220" s="9"/>
      <c r="F220" s="11">
        <v>11.96</v>
      </c>
      <c r="G220" s="9">
        <f t="shared" si="39"/>
        <v>0</v>
      </c>
      <c r="H220" s="9">
        <f t="shared" si="40"/>
        <v>0</v>
      </c>
    </row>
    <row r="221" spans="1:21" ht="42.75" x14ac:dyDescent="0.25">
      <c r="A221" s="6">
        <v>3</v>
      </c>
      <c r="B221" s="10" t="s">
        <v>128</v>
      </c>
      <c r="C221" s="60" t="s">
        <v>32</v>
      </c>
      <c r="D221" s="61" t="s">
        <v>25</v>
      </c>
      <c r="E221" s="9"/>
      <c r="F221" s="11">
        <v>11.96</v>
      </c>
      <c r="G221" s="9">
        <f t="shared" si="39"/>
        <v>0</v>
      </c>
      <c r="H221" s="9">
        <f t="shared" si="40"/>
        <v>0</v>
      </c>
    </row>
    <row r="222" spans="1:21" ht="57" x14ac:dyDescent="0.25">
      <c r="A222" s="6">
        <v>4</v>
      </c>
      <c r="B222" s="10" t="s">
        <v>54</v>
      </c>
      <c r="C222" s="58" t="s">
        <v>35</v>
      </c>
      <c r="D222" s="59" t="s">
        <v>39</v>
      </c>
      <c r="E222" s="13"/>
      <c r="F222" s="11">
        <v>14</v>
      </c>
      <c r="G222" s="13">
        <f t="shared" si="39"/>
        <v>0</v>
      </c>
      <c r="H222" s="13">
        <f t="shared" si="40"/>
        <v>0</v>
      </c>
    </row>
    <row r="223" spans="1:21" ht="85.5" x14ac:dyDescent="0.25">
      <c r="A223" s="12">
        <v>5</v>
      </c>
      <c r="B223" s="10" t="s">
        <v>48</v>
      </c>
      <c r="C223" s="58" t="s">
        <v>40</v>
      </c>
      <c r="D223" s="59" t="s">
        <v>39</v>
      </c>
      <c r="E223" s="13"/>
      <c r="F223" s="11">
        <f>2.37*3+2.37*3+5.05*3+5.05*3-2-2</f>
        <v>40.519999999999996</v>
      </c>
      <c r="G223" s="13">
        <f t="shared" si="39"/>
        <v>0</v>
      </c>
      <c r="H223" s="13">
        <f t="shared" si="40"/>
        <v>0</v>
      </c>
    </row>
    <row r="224" spans="1:21" ht="30" x14ac:dyDescent="0.25">
      <c r="A224" s="6">
        <v>6</v>
      </c>
      <c r="B224" s="10" t="s">
        <v>178</v>
      </c>
      <c r="C224" s="60" t="s">
        <v>32</v>
      </c>
      <c r="D224" s="61" t="s">
        <v>25</v>
      </c>
      <c r="E224" s="9"/>
      <c r="F224" s="11">
        <v>10.57</v>
      </c>
      <c r="G224" s="9">
        <f t="shared" si="39"/>
        <v>0</v>
      </c>
      <c r="H224" s="9">
        <f t="shared" si="40"/>
        <v>0</v>
      </c>
    </row>
    <row r="225" spans="1:21" ht="30" x14ac:dyDescent="0.25">
      <c r="A225" s="6">
        <v>7</v>
      </c>
      <c r="B225" s="10" t="s">
        <v>179</v>
      </c>
      <c r="C225" s="58" t="s">
        <v>35</v>
      </c>
      <c r="D225" s="59" t="s">
        <v>37</v>
      </c>
      <c r="E225" s="13"/>
      <c r="F225" s="11">
        <v>1</v>
      </c>
      <c r="G225" s="9">
        <f t="shared" si="39"/>
        <v>0</v>
      </c>
      <c r="H225" s="9">
        <f t="shared" si="40"/>
        <v>0</v>
      </c>
    </row>
    <row r="226" spans="1:21" ht="30" x14ac:dyDescent="0.25">
      <c r="A226" s="12">
        <v>8</v>
      </c>
      <c r="B226" s="10" t="s">
        <v>34</v>
      </c>
      <c r="C226" s="58" t="s">
        <v>35</v>
      </c>
      <c r="D226" s="59" t="s">
        <v>37</v>
      </c>
      <c r="E226" s="13"/>
      <c r="F226" s="11">
        <v>1</v>
      </c>
      <c r="G226" s="9">
        <f t="shared" si="39"/>
        <v>0</v>
      </c>
      <c r="H226" s="9">
        <f t="shared" si="40"/>
        <v>0</v>
      </c>
    </row>
    <row r="227" spans="1:21" ht="42.75" x14ac:dyDescent="0.25">
      <c r="A227" s="6">
        <v>9</v>
      </c>
      <c r="B227" s="10" t="s">
        <v>45</v>
      </c>
      <c r="C227" s="58" t="s">
        <v>41</v>
      </c>
      <c r="D227" s="59" t="s">
        <v>39</v>
      </c>
      <c r="E227" s="13"/>
      <c r="F227" s="11">
        <f>2.37*3+2.37*3+5.05*3+5.05*3-2-2</f>
        <v>40.519999999999996</v>
      </c>
      <c r="G227" s="13">
        <f t="shared" si="39"/>
        <v>0</v>
      </c>
      <c r="H227" s="13">
        <f t="shared" si="40"/>
        <v>0</v>
      </c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30" x14ac:dyDescent="0.25">
      <c r="A228" s="6">
        <v>10</v>
      </c>
      <c r="B228" s="10" t="s">
        <v>55</v>
      </c>
      <c r="C228" s="58" t="s">
        <v>35</v>
      </c>
      <c r="D228" s="59" t="s">
        <v>39</v>
      </c>
      <c r="E228" s="13"/>
      <c r="F228" s="11">
        <f>4</f>
        <v>4</v>
      </c>
      <c r="G228" s="13">
        <f t="shared" si="39"/>
        <v>0</v>
      </c>
      <c r="H228" s="13">
        <f t="shared" si="40"/>
        <v>0</v>
      </c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30" x14ac:dyDescent="0.25">
      <c r="A229" s="12">
        <v>11</v>
      </c>
      <c r="B229" s="10" t="s">
        <v>56</v>
      </c>
      <c r="C229" s="58" t="s">
        <v>35</v>
      </c>
      <c r="D229" s="59" t="s">
        <v>39</v>
      </c>
      <c r="E229" s="13"/>
      <c r="F229" s="11">
        <v>11.94</v>
      </c>
      <c r="G229" s="13">
        <f t="shared" si="39"/>
        <v>0</v>
      </c>
      <c r="H229" s="13">
        <f t="shared" si="40"/>
        <v>0</v>
      </c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x14ac:dyDescent="0.25">
      <c r="A230" s="24"/>
      <c r="B230" s="25" t="s">
        <v>13</v>
      </c>
      <c r="C230" s="26"/>
      <c r="D230" s="27"/>
      <c r="E230" s="28"/>
      <c r="F230" s="23" t="s">
        <v>12</v>
      </c>
      <c r="G230" s="29">
        <f>SUM(G231:G238)</f>
        <v>0</v>
      </c>
      <c r="H230" s="29">
        <f>SUM(H231:H238)</f>
        <v>0</v>
      </c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57" x14ac:dyDescent="0.25">
      <c r="A231" s="30">
        <v>1</v>
      </c>
      <c r="B231" s="31" t="s">
        <v>98</v>
      </c>
      <c r="C231" s="32" t="s">
        <v>73</v>
      </c>
      <c r="D231" s="33" t="s">
        <v>25</v>
      </c>
      <c r="E231" s="34"/>
      <c r="F231" s="35">
        <v>11.96</v>
      </c>
      <c r="G231" s="34">
        <f t="shared" ref="G231:G238" si="41">F231*E231</f>
        <v>0</v>
      </c>
      <c r="H231" s="34">
        <f t="shared" ref="H231:H238" si="42">G231*1.23</f>
        <v>0</v>
      </c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56.75" x14ac:dyDescent="0.25">
      <c r="A232" s="30">
        <v>2</v>
      </c>
      <c r="B232" s="31" t="s">
        <v>99</v>
      </c>
      <c r="C232" s="32" t="s">
        <v>74</v>
      </c>
      <c r="D232" s="36" t="s">
        <v>75</v>
      </c>
      <c r="E232" s="34"/>
      <c r="F232" s="35">
        <v>5</v>
      </c>
      <c r="G232" s="34">
        <f t="shared" si="41"/>
        <v>0</v>
      </c>
      <c r="H232" s="34">
        <f t="shared" si="42"/>
        <v>0</v>
      </c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14" x14ac:dyDescent="0.25">
      <c r="A233" s="30">
        <v>3</v>
      </c>
      <c r="B233" s="31" t="s">
        <v>91</v>
      </c>
      <c r="C233" s="32" t="s">
        <v>74</v>
      </c>
      <c r="D233" s="36" t="s">
        <v>75</v>
      </c>
      <c r="E233" s="34"/>
      <c r="F233" s="35">
        <v>1</v>
      </c>
      <c r="G233" s="34">
        <f t="shared" si="41"/>
        <v>0</v>
      </c>
      <c r="H233" s="34">
        <f t="shared" si="42"/>
        <v>0</v>
      </c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28.25" x14ac:dyDescent="0.25">
      <c r="A234" s="30">
        <v>4</v>
      </c>
      <c r="B234" s="31" t="s">
        <v>97</v>
      </c>
      <c r="C234" s="32" t="s">
        <v>74</v>
      </c>
      <c r="D234" s="36" t="s">
        <v>75</v>
      </c>
      <c r="E234" s="34"/>
      <c r="F234" s="35">
        <v>1</v>
      </c>
      <c r="G234" s="34">
        <f t="shared" si="41"/>
        <v>0</v>
      </c>
      <c r="H234" s="34">
        <f t="shared" si="42"/>
        <v>0</v>
      </c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99.75" x14ac:dyDescent="0.25">
      <c r="A235" s="30">
        <v>5</v>
      </c>
      <c r="B235" s="31" t="s">
        <v>100</v>
      </c>
      <c r="C235" s="32" t="s">
        <v>77</v>
      </c>
      <c r="D235" s="36" t="s">
        <v>75</v>
      </c>
      <c r="E235" s="34"/>
      <c r="F235" s="35">
        <v>6</v>
      </c>
      <c r="G235" s="34">
        <f t="shared" si="41"/>
        <v>0</v>
      </c>
      <c r="H235" s="34">
        <f t="shared" si="42"/>
        <v>0</v>
      </c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28.25" x14ac:dyDescent="0.25">
      <c r="A236" s="30">
        <v>6</v>
      </c>
      <c r="B236" s="31" t="s">
        <v>78</v>
      </c>
      <c r="C236" s="32" t="s">
        <v>77</v>
      </c>
      <c r="D236" s="36" t="s">
        <v>75</v>
      </c>
      <c r="E236" s="34"/>
      <c r="F236" s="35">
        <v>2</v>
      </c>
      <c r="G236" s="34">
        <f t="shared" si="41"/>
        <v>0</v>
      </c>
      <c r="H236" s="34">
        <f t="shared" si="42"/>
        <v>0</v>
      </c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9.5" x14ac:dyDescent="0.25">
      <c r="A237" s="30">
        <v>7</v>
      </c>
      <c r="B237" s="31" t="s">
        <v>93</v>
      </c>
      <c r="C237" s="32" t="s">
        <v>80</v>
      </c>
      <c r="D237" s="33" t="s">
        <v>25</v>
      </c>
      <c r="E237" s="34"/>
      <c r="F237" s="35">
        <v>11.96</v>
      </c>
      <c r="G237" s="34">
        <f t="shared" si="41"/>
        <v>0</v>
      </c>
      <c r="H237" s="34">
        <f t="shared" si="42"/>
        <v>0</v>
      </c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85.25" x14ac:dyDescent="0.25">
      <c r="A238" s="30">
        <v>8</v>
      </c>
      <c r="B238" s="31" t="s">
        <v>94</v>
      </c>
      <c r="C238" s="32" t="s">
        <v>80</v>
      </c>
      <c r="D238" s="33" t="s">
        <v>25</v>
      </c>
      <c r="E238" s="34"/>
      <c r="F238" s="35">
        <v>11.96</v>
      </c>
      <c r="G238" s="34">
        <f t="shared" si="41"/>
        <v>0</v>
      </c>
      <c r="H238" s="34">
        <f t="shared" si="42"/>
        <v>0</v>
      </c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x14ac:dyDescent="0.25">
      <c r="A239" s="47"/>
      <c r="B239" s="52" t="s">
        <v>14</v>
      </c>
      <c r="C239" s="48"/>
      <c r="D239" s="49"/>
      <c r="E239" s="50"/>
      <c r="F239" s="69" t="s">
        <v>12</v>
      </c>
      <c r="G239" s="70">
        <f>SUM(G240)</f>
        <v>0</v>
      </c>
      <c r="H239" s="70">
        <f>SUM(H240)</f>
        <v>0</v>
      </c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299.25" x14ac:dyDescent="0.25">
      <c r="A240" s="47">
        <v>1</v>
      </c>
      <c r="B240" s="95" t="s">
        <v>176</v>
      </c>
      <c r="C240" s="48" t="s">
        <v>89</v>
      </c>
      <c r="D240" s="64" t="s">
        <v>25</v>
      </c>
      <c r="E240" s="50"/>
      <c r="F240" s="51">
        <v>11.96</v>
      </c>
      <c r="G240" s="50">
        <f>F240*E240</f>
        <v>0</v>
      </c>
      <c r="H240" s="50">
        <f>G240*1.23</f>
        <v>0</v>
      </c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x14ac:dyDescent="0.25">
      <c r="A241" s="30"/>
      <c r="B241" s="54" t="s">
        <v>143</v>
      </c>
      <c r="C241" s="37"/>
      <c r="D241" s="36"/>
      <c r="E241" s="34"/>
      <c r="F241" s="23" t="s">
        <v>12</v>
      </c>
      <c r="G241" s="29">
        <f>SUM(G242:G249)</f>
        <v>0</v>
      </c>
      <c r="H241" s="29">
        <f>SUM(H242:H249)</f>
        <v>0</v>
      </c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45" x14ac:dyDescent="0.25">
      <c r="A242" s="30">
        <v>1</v>
      </c>
      <c r="B242" s="26" t="s">
        <v>163</v>
      </c>
      <c r="C242" s="37"/>
      <c r="D242" s="36" t="s">
        <v>147</v>
      </c>
      <c r="E242" s="34"/>
      <c r="F242" s="82">
        <v>1</v>
      </c>
      <c r="G242" s="28">
        <f t="shared" ref="G242:G249" si="43">E242*F242</f>
        <v>0</v>
      </c>
      <c r="H242" s="28">
        <f t="shared" ref="H242:H249" si="44">G242*1.23</f>
        <v>0</v>
      </c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x14ac:dyDescent="0.25">
      <c r="A243" s="30">
        <v>2</v>
      </c>
      <c r="B243" s="81" t="s">
        <v>148</v>
      </c>
      <c r="C243" s="37"/>
      <c r="D243" s="36" t="s">
        <v>37</v>
      </c>
      <c r="E243" s="34"/>
      <c r="F243" s="82">
        <v>1</v>
      </c>
      <c r="G243" s="28">
        <f t="shared" si="43"/>
        <v>0</v>
      </c>
      <c r="H243" s="28">
        <f t="shared" si="44"/>
        <v>0</v>
      </c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x14ac:dyDescent="0.25">
      <c r="A244" s="30">
        <v>3</v>
      </c>
      <c r="B244" s="81" t="s">
        <v>149</v>
      </c>
      <c r="C244" s="37"/>
      <c r="D244" s="36" t="s">
        <v>37</v>
      </c>
      <c r="E244" s="34"/>
      <c r="F244" s="82">
        <v>6</v>
      </c>
      <c r="G244" s="28">
        <f t="shared" si="43"/>
        <v>0</v>
      </c>
      <c r="H244" s="28">
        <f t="shared" si="44"/>
        <v>0</v>
      </c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x14ac:dyDescent="0.25">
      <c r="A245" s="30">
        <v>4</v>
      </c>
      <c r="B245" s="81" t="s">
        <v>150</v>
      </c>
      <c r="C245" s="37"/>
      <c r="D245" s="36" t="s">
        <v>37</v>
      </c>
      <c r="E245" s="34"/>
      <c r="F245" s="82">
        <v>1</v>
      </c>
      <c r="G245" s="28">
        <f t="shared" si="43"/>
        <v>0</v>
      </c>
      <c r="H245" s="28">
        <f t="shared" si="44"/>
        <v>0</v>
      </c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x14ac:dyDescent="0.25">
      <c r="A246" s="30">
        <v>6</v>
      </c>
      <c r="B246" s="26" t="s">
        <v>193</v>
      </c>
      <c r="C246" s="37"/>
      <c r="D246" s="36" t="s">
        <v>37</v>
      </c>
      <c r="E246" s="34"/>
      <c r="F246" s="82">
        <v>1</v>
      </c>
      <c r="G246" s="28">
        <f t="shared" si="43"/>
        <v>0</v>
      </c>
      <c r="H246" s="28">
        <f t="shared" si="44"/>
        <v>0</v>
      </c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x14ac:dyDescent="0.25">
      <c r="A247" s="30">
        <v>7</v>
      </c>
      <c r="B247" s="26" t="s">
        <v>151</v>
      </c>
      <c r="C247" s="37"/>
      <c r="D247" s="36" t="s">
        <v>37</v>
      </c>
      <c r="E247" s="34"/>
      <c r="F247" s="82">
        <v>1</v>
      </c>
      <c r="G247" s="28">
        <f t="shared" si="43"/>
        <v>0</v>
      </c>
      <c r="H247" s="28">
        <f t="shared" si="44"/>
        <v>0</v>
      </c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x14ac:dyDescent="0.25">
      <c r="A248" s="30">
        <v>8</v>
      </c>
      <c r="B248" s="26" t="s">
        <v>160</v>
      </c>
      <c r="C248" s="37"/>
      <c r="D248" s="36" t="s">
        <v>37</v>
      </c>
      <c r="E248" s="34"/>
      <c r="F248" s="82">
        <v>1</v>
      </c>
      <c r="G248" s="28">
        <f t="shared" si="43"/>
        <v>0</v>
      </c>
      <c r="H248" s="28">
        <f t="shared" si="44"/>
        <v>0</v>
      </c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5.75" thickBot="1" x14ac:dyDescent="0.3">
      <c r="A249" s="30">
        <v>9</v>
      </c>
      <c r="B249" s="31" t="s">
        <v>152</v>
      </c>
      <c r="C249" s="37"/>
      <c r="D249" s="33" t="s">
        <v>37</v>
      </c>
      <c r="E249" s="34"/>
      <c r="F249" s="84">
        <v>1</v>
      </c>
      <c r="G249" s="34">
        <f t="shared" si="43"/>
        <v>0</v>
      </c>
      <c r="H249" s="34">
        <f t="shared" si="44"/>
        <v>0</v>
      </c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5.75" thickBot="1" x14ac:dyDescent="0.3">
      <c r="A250" s="6"/>
      <c r="B250" s="116" t="s">
        <v>23</v>
      </c>
      <c r="C250" s="117"/>
      <c r="D250" s="117"/>
      <c r="E250" s="117"/>
      <c r="F250" s="118"/>
      <c r="G250" s="8">
        <f>G212+G218+G230+G239+G241</f>
        <v>0</v>
      </c>
      <c r="H250" s="8">
        <f>H212+H218+H230+H239+H241</f>
        <v>0</v>
      </c>
      <c r="I250" s="3"/>
      <c r="J250" s="3"/>
    </row>
    <row r="251" spans="1:21" ht="26.25" customHeight="1" thickBot="1" x14ac:dyDescent="0.3">
      <c r="A251" s="113" t="s">
        <v>57</v>
      </c>
      <c r="B251" s="114"/>
      <c r="C251" s="114"/>
      <c r="D251" s="114"/>
      <c r="E251" s="114"/>
      <c r="F251" s="114"/>
      <c r="G251" s="114"/>
      <c r="H251" s="115"/>
    </row>
    <row r="252" spans="1:21" x14ac:dyDescent="0.25">
      <c r="A252" s="6"/>
      <c r="B252" s="88" t="s">
        <v>9</v>
      </c>
      <c r="C252" s="60"/>
      <c r="D252" s="61"/>
      <c r="E252" s="9"/>
      <c r="F252" s="89" t="s">
        <v>12</v>
      </c>
      <c r="G252" s="90">
        <f>SUM(G253:G261)</f>
        <v>0</v>
      </c>
      <c r="H252" s="90">
        <f>SUM(H253:H261)</f>
        <v>0</v>
      </c>
    </row>
    <row r="253" spans="1:21" ht="57" x14ac:dyDescent="0.25">
      <c r="A253" s="6">
        <v>1</v>
      </c>
      <c r="B253" s="10" t="s">
        <v>108</v>
      </c>
      <c r="C253" s="60" t="s">
        <v>32</v>
      </c>
      <c r="D253" s="61" t="s">
        <v>25</v>
      </c>
      <c r="E253" s="9"/>
      <c r="F253" s="11">
        <v>30.73</v>
      </c>
      <c r="G253" s="9">
        <f t="shared" ref="G253:G259" si="45">F253*E253</f>
        <v>0</v>
      </c>
      <c r="H253" s="9">
        <f t="shared" ref="H253:H261" si="46">G253*1.23</f>
        <v>0</v>
      </c>
    </row>
    <row r="254" spans="1:21" ht="30" x14ac:dyDescent="0.25">
      <c r="A254" s="12">
        <v>2</v>
      </c>
      <c r="B254" s="10" t="s">
        <v>52</v>
      </c>
      <c r="C254" s="60" t="s">
        <v>32</v>
      </c>
      <c r="D254" s="61" t="s">
        <v>25</v>
      </c>
      <c r="E254" s="9"/>
      <c r="F254" s="11">
        <v>30.73</v>
      </c>
      <c r="G254" s="9">
        <f t="shared" si="45"/>
        <v>0</v>
      </c>
      <c r="H254" s="9">
        <f t="shared" si="46"/>
        <v>0</v>
      </c>
    </row>
    <row r="255" spans="1:21" ht="57" x14ac:dyDescent="0.25">
      <c r="A255" s="12">
        <v>3</v>
      </c>
      <c r="B255" s="10" t="s">
        <v>38</v>
      </c>
      <c r="C255" s="58" t="s">
        <v>35</v>
      </c>
      <c r="D255" s="59" t="s">
        <v>39</v>
      </c>
      <c r="E255" s="13"/>
      <c r="F255" s="11">
        <v>30.73</v>
      </c>
      <c r="G255" s="13">
        <f t="shared" si="45"/>
        <v>0</v>
      </c>
      <c r="H255" s="13">
        <f t="shared" si="46"/>
        <v>0</v>
      </c>
    </row>
    <row r="256" spans="1:21" ht="30" x14ac:dyDescent="0.25">
      <c r="A256" s="7">
        <v>4</v>
      </c>
      <c r="B256" s="10" t="s">
        <v>59</v>
      </c>
      <c r="C256" s="60" t="s">
        <v>58</v>
      </c>
      <c r="D256" s="59" t="s">
        <v>39</v>
      </c>
      <c r="E256" s="13"/>
      <c r="F256" s="11">
        <v>2.5</v>
      </c>
      <c r="G256" s="13">
        <f t="shared" si="45"/>
        <v>0</v>
      </c>
      <c r="H256" s="13">
        <f t="shared" ref="H256" si="47">G256*1.23</f>
        <v>0</v>
      </c>
    </row>
    <row r="257" spans="1:21" ht="57" x14ac:dyDescent="0.25">
      <c r="A257" s="6">
        <v>5</v>
      </c>
      <c r="B257" s="10" t="s">
        <v>129</v>
      </c>
      <c r="C257" s="58" t="s">
        <v>40</v>
      </c>
      <c r="D257" s="59" t="s">
        <v>39</v>
      </c>
      <c r="E257" s="13"/>
      <c r="F257" s="11">
        <v>85</v>
      </c>
      <c r="G257" s="13">
        <f t="shared" si="45"/>
        <v>0</v>
      </c>
      <c r="H257" s="13">
        <f t="shared" si="46"/>
        <v>0</v>
      </c>
    </row>
    <row r="258" spans="1:21" ht="42.75" x14ac:dyDescent="0.25">
      <c r="A258" s="12">
        <v>6</v>
      </c>
      <c r="B258" s="10" t="s">
        <v>45</v>
      </c>
      <c r="C258" s="58" t="s">
        <v>41</v>
      </c>
      <c r="D258" s="59" t="s">
        <v>39</v>
      </c>
      <c r="E258" s="13"/>
      <c r="F258" s="11">
        <v>85</v>
      </c>
      <c r="G258" s="13">
        <f t="shared" si="45"/>
        <v>0</v>
      </c>
      <c r="H258" s="13">
        <f t="shared" si="46"/>
        <v>0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30" x14ac:dyDescent="0.25">
      <c r="A259" s="12">
        <v>7</v>
      </c>
      <c r="B259" s="10" t="s">
        <v>166</v>
      </c>
      <c r="C259" s="58" t="s">
        <v>35</v>
      </c>
      <c r="D259" s="59" t="s">
        <v>39</v>
      </c>
      <c r="E259" s="13"/>
      <c r="F259" s="11">
        <v>7.14</v>
      </c>
      <c r="G259" s="13">
        <f t="shared" si="45"/>
        <v>0</v>
      </c>
      <c r="H259" s="13">
        <f t="shared" si="46"/>
        <v>0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42.75" x14ac:dyDescent="0.25">
      <c r="A260" s="87">
        <v>8</v>
      </c>
      <c r="B260" s="10" t="s">
        <v>162</v>
      </c>
      <c r="C260" s="58" t="s">
        <v>35</v>
      </c>
      <c r="D260" s="59" t="s">
        <v>37</v>
      </c>
      <c r="E260" s="13"/>
      <c r="F260" s="11">
        <v>1</v>
      </c>
      <c r="G260" s="13">
        <f>E260*F260</f>
        <v>0</v>
      </c>
      <c r="H260" s="13">
        <f t="shared" si="46"/>
        <v>0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30" x14ac:dyDescent="0.25">
      <c r="A261" s="7">
        <v>8</v>
      </c>
      <c r="B261" s="10" t="s">
        <v>56</v>
      </c>
      <c r="C261" s="58" t="s">
        <v>35</v>
      </c>
      <c r="D261" s="59" t="s">
        <v>39</v>
      </c>
      <c r="E261" s="13"/>
      <c r="F261" s="11">
        <v>30.73</v>
      </c>
      <c r="G261" s="13">
        <f t="shared" ref="G261" si="48">F261*E261</f>
        <v>0</v>
      </c>
      <c r="H261" s="13">
        <f t="shared" si="46"/>
        <v>0</v>
      </c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x14ac:dyDescent="0.25">
      <c r="A262" s="24"/>
      <c r="B262" s="25" t="s">
        <v>13</v>
      </c>
      <c r="C262" s="26"/>
      <c r="D262" s="27"/>
      <c r="E262" s="28"/>
      <c r="F262" s="23" t="s">
        <v>12</v>
      </c>
      <c r="G262" s="29">
        <f>SUM(G263:G272)</f>
        <v>0</v>
      </c>
      <c r="H262" s="29">
        <f>SUM(H263:H272)</f>
        <v>0</v>
      </c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30" x14ac:dyDescent="0.25">
      <c r="A263" s="30">
        <v>1</v>
      </c>
      <c r="B263" s="31" t="s">
        <v>70</v>
      </c>
      <c r="C263" s="32" t="s">
        <v>71</v>
      </c>
      <c r="D263" s="33" t="s">
        <v>25</v>
      </c>
      <c r="E263" s="34"/>
      <c r="F263" s="35">
        <v>30.73</v>
      </c>
      <c r="G263" s="34">
        <f t="shared" ref="G263:G264" si="49">F263*E263</f>
        <v>0</v>
      </c>
      <c r="H263" s="34">
        <f t="shared" ref="H263:H264" si="50">G263*1.23</f>
        <v>0</v>
      </c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228" x14ac:dyDescent="0.25">
      <c r="A264" s="30">
        <v>2</v>
      </c>
      <c r="B264" s="31" t="s">
        <v>72</v>
      </c>
      <c r="C264" s="32" t="s">
        <v>73</v>
      </c>
      <c r="D264" s="33" t="s">
        <v>25</v>
      </c>
      <c r="E264" s="34"/>
      <c r="F264" s="35">
        <v>30.73</v>
      </c>
      <c r="G264" s="34">
        <f t="shared" si="49"/>
        <v>0</v>
      </c>
      <c r="H264" s="34">
        <f t="shared" si="50"/>
        <v>0</v>
      </c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85.25" x14ac:dyDescent="0.25">
      <c r="A265" s="30">
        <v>3</v>
      </c>
      <c r="B265" s="31" t="s">
        <v>101</v>
      </c>
      <c r="C265" s="32" t="s">
        <v>74</v>
      </c>
      <c r="D265" s="36" t="s">
        <v>75</v>
      </c>
      <c r="E265" s="34"/>
      <c r="F265" s="35">
        <v>5</v>
      </c>
      <c r="G265" s="34">
        <f>F265*E265</f>
        <v>0</v>
      </c>
      <c r="H265" s="34">
        <f>G265*1.23</f>
        <v>0</v>
      </c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14" x14ac:dyDescent="0.25">
      <c r="A266" s="30">
        <v>4</v>
      </c>
      <c r="B266" s="31" t="s">
        <v>91</v>
      </c>
      <c r="C266" s="32" t="s">
        <v>74</v>
      </c>
      <c r="D266" s="36" t="s">
        <v>75</v>
      </c>
      <c r="E266" s="34"/>
      <c r="F266" s="35">
        <v>4</v>
      </c>
      <c r="G266" s="34">
        <f>F266*E266</f>
        <v>0</v>
      </c>
      <c r="H266" s="34">
        <f>G266*1.23</f>
        <v>0</v>
      </c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28.25" x14ac:dyDescent="0.25">
      <c r="A267" s="30">
        <v>5</v>
      </c>
      <c r="B267" s="31" t="s">
        <v>97</v>
      </c>
      <c r="C267" s="32" t="s">
        <v>74</v>
      </c>
      <c r="D267" s="36" t="s">
        <v>75</v>
      </c>
      <c r="E267" s="34"/>
      <c r="F267" s="35">
        <v>3</v>
      </c>
      <c r="G267" s="34">
        <f>F267*E267</f>
        <v>0</v>
      </c>
      <c r="H267" s="34">
        <f>G267*1.23</f>
        <v>0</v>
      </c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99.75" x14ac:dyDescent="0.25">
      <c r="A268" s="30">
        <v>6</v>
      </c>
      <c r="B268" s="31" t="s">
        <v>102</v>
      </c>
      <c r="C268" s="32" t="s">
        <v>77</v>
      </c>
      <c r="D268" s="36" t="s">
        <v>75</v>
      </c>
      <c r="E268" s="34"/>
      <c r="F268" s="35">
        <v>3</v>
      </c>
      <c r="G268" s="34">
        <f>F268*E268</f>
        <v>0</v>
      </c>
      <c r="H268" s="34">
        <f>G268*1.23</f>
        <v>0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28.25" x14ac:dyDescent="0.25">
      <c r="A269" s="30">
        <v>7</v>
      </c>
      <c r="B269" s="31" t="s">
        <v>78</v>
      </c>
      <c r="C269" s="32" t="s">
        <v>77</v>
      </c>
      <c r="D269" s="36" t="s">
        <v>75</v>
      </c>
      <c r="E269" s="34"/>
      <c r="F269" s="35">
        <v>3</v>
      </c>
      <c r="G269" s="34">
        <f>F269*E269</f>
        <v>0</v>
      </c>
      <c r="H269" s="34">
        <f>G269*1.23</f>
        <v>0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285" x14ac:dyDescent="0.25">
      <c r="A270" s="30">
        <v>8</v>
      </c>
      <c r="B270" s="31" t="s">
        <v>182</v>
      </c>
      <c r="C270" s="32" t="s">
        <v>80</v>
      </c>
      <c r="D270" s="33" t="s">
        <v>25</v>
      </c>
      <c r="E270" s="34"/>
      <c r="F270" s="35">
        <v>30.73</v>
      </c>
      <c r="G270" s="34">
        <f t="shared" ref="G270" si="51">F270*E270</f>
        <v>0</v>
      </c>
      <c r="H270" s="34">
        <f t="shared" ref="H270" si="52">G270*1.23</f>
        <v>0</v>
      </c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256.5" x14ac:dyDescent="0.25">
      <c r="A271" s="30">
        <v>9</v>
      </c>
      <c r="B271" s="31" t="s">
        <v>103</v>
      </c>
      <c r="C271" s="32" t="s">
        <v>80</v>
      </c>
      <c r="D271" s="33" t="s">
        <v>25</v>
      </c>
      <c r="E271" s="34"/>
      <c r="F271" s="35">
        <v>30.73</v>
      </c>
      <c r="G271" s="34">
        <f>F271*E271</f>
        <v>0</v>
      </c>
      <c r="H271" s="34">
        <f>G271*1.23</f>
        <v>0</v>
      </c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228" x14ac:dyDescent="0.25">
      <c r="A272" s="30">
        <v>10</v>
      </c>
      <c r="B272" s="31" t="s">
        <v>183</v>
      </c>
      <c r="C272" s="32" t="s">
        <v>80</v>
      </c>
      <c r="D272" s="33" t="s">
        <v>25</v>
      </c>
      <c r="E272" s="34"/>
      <c r="F272" s="35">
        <v>30.73</v>
      </c>
      <c r="G272" s="34">
        <f>F272*E272</f>
        <v>0</v>
      </c>
      <c r="H272" s="34">
        <f>G272*1.23</f>
        <v>0</v>
      </c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x14ac:dyDescent="0.25">
      <c r="A273" s="47"/>
      <c r="B273" s="52" t="s">
        <v>15</v>
      </c>
      <c r="C273" s="48"/>
      <c r="D273" s="49"/>
      <c r="E273" s="50"/>
      <c r="F273" s="89" t="s">
        <v>12</v>
      </c>
      <c r="G273" s="90">
        <f>SUM(G274:G275)</f>
        <v>0</v>
      </c>
      <c r="H273" s="90">
        <f>SUM(H274:H275)</f>
        <v>0</v>
      </c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99.75" x14ac:dyDescent="0.25">
      <c r="A274" s="38">
        <v>1</v>
      </c>
      <c r="B274" s="62" t="s">
        <v>127</v>
      </c>
      <c r="C274" s="63" t="s">
        <v>73</v>
      </c>
      <c r="D274" s="43" t="s">
        <v>25</v>
      </c>
      <c r="E274" s="41"/>
      <c r="F274" s="44">
        <v>30.73</v>
      </c>
      <c r="G274" s="41">
        <f>F274*E274</f>
        <v>0</v>
      </c>
      <c r="H274" s="41">
        <f>G274*1.23</f>
        <v>0</v>
      </c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213.75" x14ac:dyDescent="0.25">
      <c r="A275" s="38">
        <v>2</v>
      </c>
      <c r="B275" s="62" t="s">
        <v>121</v>
      </c>
      <c r="C275" s="63" t="s">
        <v>83</v>
      </c>
      <c r="D275" s="43" t="s">
        <v>25</v>
      </c>
      <c r="E275" s="41"/>
      <c r="F275" s="44">
        <v>30.73</v>
      </c>
      <c r="G275" s="41">
        <f>F275*E275</f>
        <v>0</v>
      </c>
      <c r="H275" s="41">
        <f>G275*1.23</f>
        <v>0</v>
      </c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x14ac:dyDescent="0.25">
      <c r="A276" s="30"/>
      <c r="B276" s="54" t="s">
        <v>143</v>
      </c>
      <c r="C276" s="37"/>
      <c r="D276" s="36"/>
      <c r="E276" s="34"/>
      <c r="F276" s="96" t="s">
        <v>12</v>
      </c>
      <c r="G276" s="29">
        <f>SUM(G277:G280)</f>
        <v>0</v>
      </c>
      <c r="H276" s="29">
        <f>SUM(H277:H280)</f>
        <v>0</v>
      </c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x14ac:dyDescent="0.25">
      <c r="A277" s="30">
        <v>1</v>
      </c>
      <c r="B277" s="81" t="s">
        <v>153</v>
      </c>
      <c r="C277" s="37"/>
      <c r="D277" s="36" t="s">
        <v>37</v>
      </c>
      <c r="E277" s="34"/>
      <c r="F277" s="82">
        <v>1</v>
      </c>
      <c r="G277" s="28">
        <f>E277*F277</f>
        <v>0</v>
      </c>
      <c r="H277" s="28">
        <f>G277*1.23</f>
        <v>0</v>
      </c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45" x14ac:dyDescent="0.25">
      <c r="A278" s="30">
        <v>2</v>
      </c>
      <c r="B278" s="26" t="s">
        <v>194</v>
      </c>
      <c r="C278" s="37"/>
      <c r="D278" s="36" t="s">
        <v>37</v>
      </c>
      <c r="E278" s="34"/>
      <c r="F278" s="82">
        <v>2</v>
      </c>
      <c r="G278" s="28">
        <f>E278*F278</f>
        <v>0</v>
      </c>
      <c r="H278" s="28">
        <f>G278*1.23</f>
        <v>0</v>
      </c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30" x14ac:dyDescent="0.25">
      <c r="A279" s="30">
        <v>3</v>
      </c>
      <c r="B279" s="26" t="s">
        <v>195</v>
      </c>
      <c r="C279" s="37"/>
      <c r="D279" s="36" t="s">
        <v>37</v>
      </c>
      <c r="E279" s="97"/>
      <c r="F279" s="82">
        <v>1</v>
      </c>
      <c r="G279" s="28">
        <f>E279*F279</f>
        <v>0</v>
      </c>
      <c r="H279" s="28">
        <f>G279*1.23</f>
        <v>0</v>
      </c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30.75" thickBot="1" x14ac:dyDescent="0.3">
      <c r="A280" s="83">
        <v>5</v>
      </c>
      <c r="B280" s="19" t="s">
        <v>180</v>
      </c>
      <c r="C280" s="32"/>
      <c r="D280" s="33" t="s">
        <v>37</v>
      </c>
      <c r="E280" s="66"/>
      <c r="F280" s="85">
        <v>1</v>
      </c>
      <c r="G280" s="21">
        <f>E280*F280</f>
        <v>0</v>
      </c>
      <c r="H280" s="21">
        <f>G280*1.23</f>
        <v>0</v>
      </c>
      <c r="I280" s="3"/>
      <c r="J280" s="3"/>
    </row>
    <row r="281" spans="1:21" ht="15.75" thickBot="1" x14ac:dyDescent="0.3">
      <c r="A281" s="6"/>
      <c r="B281" s="116" t="s">
        <v>154</v>
      </c>
      <c r="C281" s="117"/>
      <c r="D281" s="117"/>
      <c r="E281" s="117"/>
      <c r="F281" s="118"/>
      <c r="G281" s="8">
        <f>G252+G262+G273+G276</f>
        <v>0</v>
      </c>
      <c r="H281" s="8">
        <f>H252+H262+H273+H276</f>
        <v>0</v>
      </c>
      <c r="I281" s="3"/>
      <c r="J281" s="3"/>
    </row>
    <row r="282" spans="1:21" ht="15.75" thickBot="1" x14ac:dyDescent="0.3">
      <c r="A282" s="119" t="s">
        <v>66</v>
      </c>
      <c r="B282" s="120"/>
      <c r="C282" s="120"/>
      <c r="D282" s="120"/>
      <c r="E282" s="120"/>
      <c r="F282" s="120"/>
      <c r="G282" s="120"/>
      <c r="H282" s="121"/>
      <c r="I282" s="3"/>
      <c r="J282" s="3"/>
    </row>
    <row r="283" spans="1:21" x14ac:dyDescent="0.25">
      <c r="A283" s="91"/>
      <c r="B283" s="92" t="s">
        <v>8</v>
      </c>
      <c r="C283" s="91"/>
      <c r="D283" s="91"/>
      <c r="E283" s="91"/>
      <c r="F283" s="93" t="s">
        <v>12</v>
      </c>
      <c r="G283" s="94">
        <f>SUM(G284:G286)</f>
        <v>0</v>
      </c>
      <c r="H283" s="94">
        <f>SUM(H284:H286)</f>
        <v>0</v>
      </c>
      <c r="I283" s="3"/>
      <c r="J283" s="3"/>
    </row>
    <row r="284" spans="1:21" ht="42.75" x14ac:dyDescent="0.25">
      <c r="A284" s="83">
        <v>1</v>
      </c>
      <c r="B284" s="18" t="s">
        <v>106</v>
      </c>
      <c r="C284" s="19" t="s">
        <v>24</v>
      </c>
      <c r="D284" s="20" t="s">
        <v>25</v>
      </c>
      <c r="E284" s="21"/>
      <c r="F284" s="22">
        <v>20.47</v>
      </c>
      <c r="G284" s="21">
        <f>E284*F284</f>
        <v>0</v>
      </c>
      <c r="H284" s="21">
        <f>G284*1.23</f>
        <v>0</v>
      </c>
      <c r="I284" s="3"/>
      <c r="J284" s="3"/>
    </row>
    <row r="285" spans="1:21" ht="99.75" x14ac:dyDescent="0.25">
      <c r="A285" s="83">
        <v>2</v>
      </c>
      <c r="B285" s="18" t="s">
        <v>161</v>
      </c>
      <c r="C285" s="19" t="s">
        <v>30</v>
      </c>
      <c r="D285" s="20" t="s">
        <v>29</v>
      </c>
      <c r="E285" s="21"/>
      <c r="F285" s="22">
        <v>1</v>
      </c>
      <c r="G285" s="21">
        <f>E285*F285</f>
        <v>0</v>
      </c>
      <c r="H285" s="21">
        <f>G285*1.23</f>
        <v>0</v>
      </c>
      <c r="I285" s="3"/>
      <c r="J285" s="3"/>
    </row>
    <row r="286" spans="1:21" ht="30" x14ac:dyDescent="0.25">
      <c r="A286" s="83">
        <v>3</v>
      </c>
      <c r="B286" s="18" t="s">
        <v>107</v>
      </c>
      <c r="C286" s="19" t="s">
        <v>28</v>
      </c>
      <c r="D286" s="20" t="s">
        <v>29</v>
      </c>
      <c r="E286" s="21"/>
      <c r="F286" s="22">
        <v>1</v>
      </c>
      <c r="G286" s="21">
        <f>E286*F286</f>
        <v>0</v>
      </c>
      <c r="H286" s="21">
        <f>G286*1.23</f>
        <v>0</v>
      </c>
      <c r="I286" s="3"/>
      <c r="J286" s="3"/>
    </row>
    <row r="287" spans="1:21" x14ac:dyDescent="0.25">
      <c r="A287" s="6"/>
      <c r="B287" s="88" t="s">
        <v>9</v>
      </c>
      <c r="C287" s="60"/>
      <c r="D287" s="61"/>
      <c r="E287" s="9"/>
      <c r="F287" s="89" t="s">
        <v>12</v>
      </c>
      <c r="G287" s="90">
        <f>SUM(G288:G294)</f>
        <v>0</v>
      </c>
      <c r="H287" s="90">
        <f>SUM(H288:H294)</f>
        <v>0</v>
      </c>
      <c r="I287" s="3"/>
      <c r="J287" s="3"/>
    </row>
    <row r="288" spans="1:21" ht="42.75" x14ac:dyDescent="0.25">
      <c r="A288" s="6">
        <v>1</v>
      </c>
      <c r="B288" s="10" t="s">
        <v>60</v>
      </c>
      <c r="C288" s="60" t="s">
        <v>32</v>
      </c>
      <c r="D288" s="61" t="s">
        <v>25</v>
      </c>
      <c r="E288" s="9"/>
      <c r="F288" s="11">
        <v>20.47</v>
      </c>
      <c r="G288" s="9">
        <f t="shared" ref="G288:G294" si="53">E288*F288</f>
        <v>0</v>
      </c>
      <c r="H288" s="9">
        <f t="shared" ref="H288:H294" si="54">G288*1.23</f>
        <v>0</v>
      </c>
      <c r="I288" s="3"/>
      <c r="J288" s="3"/>
    </row>
    <row r="289" spans="1:10" ht="57" x14ac:dyDescent="0.25">
      <c r="A289" s="6">
        <v>2</v>
      </c>
      <c r="B289" s="10" t="s">
        <v>61</v>
      </c>
      <c r="C289" s="60" t="s">
        <v>41</v>
      </c>
      <c r="D289" s="61" t="s">
        <v>39</v>
      </c>
      <c r="E289" s="9"/>
      <c r="F289" s="11">
        <v>68.400000000000006</v>
      </c>
      <c r="G289" s="9">
        <f t="shared" si="53"/>
        <v>0</v>
      </c>
      <c r="H289" s="9">
        <f t="shared" si="54"/>
        <v>0</v>
      </c>
      <c r="I289" s="3"/>
      <c r="J289" s="3"/>
    </row>
    <row r="290" spans="1:10" ht="57" x14ac:dyDescent="0.25">
      <c r="A290" s="6">
        <v>3</v>
      </c>
      <c r="B290" s="10" t="s">
        <v>181</v>
      </c>
      <c r="C290" s="60" t="s">
        <v>62</v>
      </c>
      <c r="D290" s="61" t="s">
        <v>39</v>
      </c>
      <c r="E290" s="9"/>
      <c r="F290" s="11">
        <v>20.47</v>
      </c>
      <c r="G290" s="9">
        <f t="shared" si="53"/>
        <v>0</v>
      </c>
      <c r="H290" s="9">
        <f t="shared" si="54"/>
        <v>0</v>
      </c>
      <c r="I290" s="3"/>
      <c r="J290" s="3"/>
    </row>
    <row r="291" spans="1:10" ht="30" x14ac:dyDescent="0.25">
      <c r="A291" s="6">
        <v>4</v>
      </c>
      <c r="B291" s="62" t="s">
        <v>63</v>
      </c>
      <c r="C291" s="60" t="s">
        <v>32</v>
      </c>
      <c r="D291" s="59" t="s">
        <v>64</v>
      </c>
      <c r="E291" s="9"/>
      <c r="F291" s="11">
        <v>23.76</v>
      </c>
      <c r="G291" s="9">
        <f t="shared" si="53"/>
        <v>0</v>
      </c>
      <c r="H291" s="9">
        <f t="shared" si="54"/>
        <v>0</v>
      </c>
      <c r="I291" s="3"/>
      <c r="J291" s="3"/>
    </row>
    <row r="292" spans="1:10" ht="42.75" x14ac:dyDescent="0.25">
      <c r="A292" s="6">
        <v>5</v>
      </c>
      <c r="B292" s="10" t="s">
        <v>67</v>
      </c>
      <c r="C292" s="60" t="s">
        <v>65</v>
      </c>
      <c r="D292" s="61" t="s">
        <v>39</v>
      </c>
      <c r="E292" s="9"/>
      <c r="F292" s="11">
        <v>2</v>
      </c>
      <c r="G292" s="9">
        <f t="shared" si="53"/>
        <v>0</v>
      </c>
      <c r="H292" s="13">
        <f t="shared" si="54"/>
        <v>0</v>
      </c>
      <c r="I292" s="3"/>
      <c r="J292" s="3"/>
    </row>
    <row r="293" spans="1:10" ht="30" x14ac:dyDescent="0.25">
      <c r="A293" s="6">
        <v>6</v>
      </c>
      <c r="B293" s="62" t="s">
        <v>68</v>
      </c>
      <c r="C293" s="60" t="s">
        <v>65</v>
      </c>
      <c r="D293" s="59" t="s">
        <v>39</v>
      </c>
      <c r="E293" s="13"/>
      <c r="F293" s="11">
        <v>32.4</v>
      </c>
      <c r="G293" s="9">
        <f>E293*F293</f>
        <v>0</v>
      </c>
      <c r="H293" s="9">
        <f t="shared" si="54"/>
        <v>0</v>
      </c>
      <c r="I293" s="3"/>
      <c r="J293" s="3"/>
    </row>
    <row r="294" spans="1:10" ht="30" x14ac:dyDescent="0.25">
      <c r="A294" s="6">
        <v>7</v>
      </c>
      <c r="B294" s="10" t="s">
        <v>69</v>
      </c>
      <c r="C294" s="60" t="s">
        <v>65</v>
      </c>
      <c r="D294" s="61" t="s">
        <v>39</v>
      </c>
      <c r="E294" s="9"/>
      <c r="F294" s="11">
        <v>48.29</v>
      </c>
      <c r="G294" s="13">
        <f t="shared" si="53"/>
        <v>0</v>
      </c>
      <c r="H294" s="13">
        <f t="shared" si="54"/>
        <v>0</v>
      </c>
      <c r="I294" s="3"/>
      <c r="J294" s="3"/>
    </row>
    <row r="295" spans="1:10" x14ac:dyDescent="0.25">
      <c r="A295" s="24"/>
      <c r="B295" s="25" t="s">
        <v>13</v>
      </c>
      <c r="C295" s="26"/>
      <c r="D295" s="27"/>
      <c r="E295" s="28"/>
      <c r="F295" s="23" t="s">
        <v>12</v>
      </c>
      <c r="G295" s="29">
        <f>SUM(G296:G304)</f>
        <v>0</v>
      </c>
      <c r="H295" s="29">
        <f>SUM(H296:H304)</f>
        <v>0</v>
      </c>
      <c r="I295" s="3"/>
      <c r="J295" s="3"/>
    </row>
    <row r="296" spans="1:10" ht="30" x14ac:dyDescent="0.25">
      <c r="A296" s="30">
        <v>1</v>
      </c>
      <c r="B296" s="31" t="s">
        <v>70</v>
      </c>
      <c r="C296" s="32" t="s">
        <v>71</v>
      </c>
      <c r="D296" s="33" t="s">
        <v>25</v>
      </c>
      <c r="E296" s="34"/>
      <c r="F296" s="35">
        <v>20.47</v>
      </c>
      <c r="G296" s="34">
        <f t="shared" ref="G296:G304" si="55">F296*E296</f>
        <v>0</v>
      </c>
      <c r="H296" s="34">
        <f t="shared" ref="H296:H304" si="56">G296*1.23</f>
        <v>0</v>
      </c>
      <c r="I296" s="3"/>
      <c r="J296" s="3"/>
    </row>
    <row r="297" spans="1:10" ht="42.75" x14ac:dyDescent="0.25">
      <c r="A297" s="30">
        <v>2</v>
      </c>
      <c r="B297" s="31" t="s">
        <v>104</v>
      </c>
      <c r="C297" s="32" t="s">
        <v>73</v>
      </c>
      <c r="D297" s="33" t="s">
        <v>25</v>
      </c>
      <c r="E297" s="34"/>
      <c r="F297" s="35">
        <v>20.47</v>
      </c>
      <c r="G297" s="34">
        <f t="shared" si="55"/>
        <v>0</v>
      </c>
      <c r="H297" s="34">
        <f t="shared" si="56"/>
        <v>0</v>
      </c>
      <c r="I297" s="3"/>
      <c r="J297" s="3"/>
    </row>
    <row r="298" spans="1:10" ht="171" x14ac:dyDescent="0.25">
      <c r="A298" s="30">
        <v>3</v>
      </c>
      <c r="B298" s="31" t="s">
        <v>168</v>
      </c>
      <c r="C298" s="32" t="s">
        <v>74</v>
      </c>
      <c r="D298" s="36" t="s">
        <v>75</v>
      </c>
      <c r="E298" s="34"/>
      <c r="F298" s="35">
        <v>7</v>
      </c>
      <c r="G298" s="34">
        <f t="shared" si="55"/>
        <v>0</v>
      </c>
      <c r="H298" s="34">
        <f t="shared" si="56"/>
        <v>0</v>
      </c>
      <c r="I298" s="3"/>
      <c r="J298" s="3"/>
    </row>
    <row r="299" spans="1:10" ht="128.25" x14ac:dyDescent="0.25">
      <c r="A299" s="30">
        <v>4</v>
      </c>
      <c r="B299" s="31" t="s">
        <v>169</v>
      </c>
      <c r="C299" s="32" t="s">
        <v>74</v>
      </c>
      <c r="D299" s="36" t="s">
        <v>75</v>
      </c>
      <c r="E299" s="34"/>
      <c r="F299" s="35">
        <v>7</v>
      </c>
      <c r="G299" s="34">
        <f t="shared" si="55"/>
        <v>0</v>
      </c>
      <c r="H299" s="34">
        <f t="shared" si="56"/>
        <v>0</v>
      </c>
      <c r="I299" s="3"/>
      <c r="J299" s="3"/>
    </row>
    <row r="300" spans="1:10" ht="128.25" x14ac:dyDescent="0.25">
      <c r="A300" s="30">
        <v>5</v>
      </c>
      <c r="B300" s="31" t="s">
        <v>170</v>
      </c>
      <c r="C300" s="32" t="s">
        <v>77</v>
      </c>
      <c r="D300" s="36" t="s">
        <v>75</v>
      </c>
      <c r="E300" s="34"/>
      <c r="F300" s="35">
        <v>7</v>
      </c>
      <c r="G300" s="34">
        <f t="shared" si="55"/>
        <v>0</v>
      </c>
      <c r="H300" s="34">
        <f t="shared" si="56"/>
        <v>0</v>
      </c>
      <c r="I300" s="3"/>
      <c r="J300" s="3"/>
    </row>
    <row r="301" spans="1:10" ht="128.25" x14ac:dyDescent="0.25">
      <c r="A301" s="30">
        <v>6</v>
      </c>
      <c r="B301" s="31" t="s">
        <v>171</v>
      </c>
      <c r="C301" s="32" t="s">
        <v>77</v>
      </c>
      <c r="D301" s="36" t="s">
        <v>75</v>
      </c>
      <c r="E301" s="34"/>
      <c r="F301" s="35">
        <v>5</v>
      </c>
      <c r="G301" s="34">
        <f>F301*E301</f>
        <v>0</v>
      </c>
      <c r="H301" s="34">
        <f>G301*1.23</f>
        <v>0</v>
      </c>
      <c r="I301" s="3"/>
      <c r="J301" s="3"/>
    </row>
    <row r="302" spans="1:10" ht="270.75" x14ac:dyDescent="0.25">
      <c r="A302" s="30">
        <v>7</v>
      </c>
      <c r="B302" s="31" t="s">
        <v>184</v>
      </c>
      <c r="C302" s="32" t="s">
        <v>80</v>
      </c>
      <c r="D302" s="33" t="s">
        <v>25</v>
      </c>
      <c r="E302" s="34"/>
      <c r="F302" s="35">
        <v>20.47</v>
      </c>
      <c r="G302" s="34">
        <f t="shared" si="55"/>
        <v>0</v>
      </c>
      <c r="H302" s="34">
        <f t="shared" si="56"/>
        <v>0</v>
      </c>
      <c r="I302" s="3"/>
      <c r="J302" s="3"/>
    </row>
    <row r="303" spans="1:10" ht="270.75" x14ac:dyDescent="0.25">
      <c r="A303" s="30">
        <v>8</v>
      </c>
      <c r="B303" s="31" t="s">
        <v>185</v>
      </c>
      <c r="C303" s="32" t="s">
        <v>80</v>
      </c>
      <c r="D303" s="33" t="s">
        <v>25</v>
      </c>
      <c r="E303" s="34"/>
      <c r="F303" s="35">
        <v>20.47</v>
      </c>
      <c r="G303" s="34">
        <f t="shared" si="55"/>
        <v>0</v>
      </c>
      <c r="H303" s="34">
        <f t="shared" si="56"/>
        <v>0</v>
      </c>
      <c r="I303" s="3"/>
      <c r="J303" s="3"/>
    </row>
    <row r="304" spans="1:10" ht="199.5" x14ac:dyDescent="0.25">
      <c r="A304" s="30">
        <v>9</v>
      </c>
      <c r="B304" s="31" t="s">
        <v>186</v>
      </c>
      <c r="C304" s="32" t="s">
        <v>80</v>
      </c>
      <c r="D304" s="33" t="s">
        <v>25</v>
      </c>
      <c r="E304" s="34"/>
      <c r="F304" s="35">
        <v>20.47</v>
      </c>
      <c r="G304" s="34">
        <f t="shared" si="55"/>
        <v>0</v>
      </c>
      <c r="H304" s="34">
        <f t="shared" si="56"/>
        <v>0</v>
      </c>
      <c r="I304" s="3"/>
      <c r="J304" s="3"/>
    </row>
    <row r="305" spans="1:10" x14ac:dyDescent="0.25">
      <c r="A305" s="47"/>
      <c r="B305" s="52" t="s">
        <v>15</v>
      </c>
      <c r="C305" s="48"/>
      <c r="D305" s="49"/>
      <c r="E305" s="50"/>
      <c r="F305" s="89" t="s">
        <v>12</v>
      </c>
      <c r="G305" s="90">
        <f>SUM(G306:G309)</f>
        <v>0</v>
      </c>
      <c r="H305" s="90">
        <f>SUM(H306:H309)</f>
        <v>0</v>
      </c>
      <c r="I305" s="3"/>
      <c r="J305" s="3"/>
    </row>
    <row r="306" spans="1:10" ht="99.75" x14ac:dyDescent="0.25">
      <c r="A306" s="38">
        <v>1</v>
      </c>
      <c r="B306" s="62" t="s">
        <v>125</v>
      </c>
      <c r="C306" s="63" t="s">
        <v>73</v>
      </c>
      <c r="D306" s="43" t="s">
        <v>25</v>
      </c>
      <c r="E306" s="41"/>
      <c r="F306" s="44">
        <v>20.47</v>
      </c>
      <c r="G306" s="41">
        <f>F306*E306</f>
        <v>0</v>
      </c>
      <c r="H306" s="41">
        <f>G306*1.23</f>
        <v>0</v>
      </c>
      <c r="I306" s="3"/>
      <c r="J306" s="3"/>
    </row>
    <row r="307" spans="1:10" ht="213.75" x14ac:dyDescent="0.25">
      <c r="A307" s="38">
        <v>2</v>
      </c>
      <c r="B307" s="62" t="s">
        <v>121</v>
      </c>
      <c r="C307" s="63" t="s">
        <v>83</v>
      </c>
      <c r="D307" s="43" t="s">
        <v>25</v>
      </c>
      <c r="E307" s="41"/>
      <c r="F307" s="44">
        <v>20.47</v>
      </c>
      <c r="G307" s="41">
        <f>F307*E307</f>
        <v>0</v>
      </c>
      <c r="H307" s="41">
        <f>G307*1.23</f>
        <v>0</v>
      </c>
      <c r="I307" s="3"/>
      <c r="J307" s="3"/>
    </row>
    <row r="308" spans="1:10" ht="114" x14ac:dyDescent="0.25">
      <c r="A308" s="38">
        <v>3</v>
      </c>
      <c r="B308" s="62" t="s">
        <v>172</v>
      </c>
      <c r="C308" s="63" t="s">
        <v>77</v>
      </c>
      <c r="D308" s="40" t="s">
        <v>75</v>
      </c>
      <c r="E308" s="41"/>
      <c r="F308" s="44">
        <v>4</v>
      </c>
      <c r="G308" s="41">
        <f>F308*E308</f>
        <v>0</v>
      </c>
      <c r="H308" s="41">
        <f>G308*1.23</f>
        <v>0</v>
      </c>
      <c r="I308" s="3"/>
      <c r="J308" s="3"/>
    </row>
    <row r="309" spans="1:10" ht="99.75" x14ac:dyDescent="0.25">
      <c r="A309" s="38">
        <v>4</v>
      </c>
      <c r="B309" s="62" t="s">
        <v>173</v>
      </c>
      <c r="C309" s="63" t="s">
        <v>77</v>
      </c>
      <c r="D309" s="40" t="s">
        <v>75</v>
      </c>
      <c r="E309" s="41"/>
      <c r="F309" s="44">
        <v>4</v>
      </c>
      <c r="G309" s="41">
        <f>F309*E309</f>
        <v>0</v>
      </c>
      <c r="H309" s="41">
        <f>G309*1.23</f>
        <v>0</v>
      </c>
      <c r="I309" s="3"/>
      <c r="J309" s="3"/>
    </row>
    <row r="310" spans="1:10" x14ac:dyDescent="0.25">
      <c r="A310" s="30"/>
      <c r="B310" s="25" t="s">
        <v>14</v>
      </c>
      <c r="C310" s="37"/>
      <c r="D310" s="36"/>
      <c r="E310" s="34"/>
      <c r="F310" s="23" t="s">
        <v>12</v>
      </c>
      <c r="G310" s="29">
        <f>SUM(G311)</f>
        <v>0</v>
      </c>
      <c r="H310" s="29">
        <f>SUM(H311)</f>
        <v>0</v>
      </c>
      <c r="I310" s="3"/>
      <c r="J310" s="3"/>
    </row>
    <row r="311" spans="1:10" ht="142.5" x14ac:dyDescent="0.25">
      <c r="A311" s="30">
        <v>1</v>
      </c>
      <c r="B311" s="31" t="s">
        <v>177</v>
      </c>
      <c r="C311" s="37" t="s">
        <v>89</v>
      </c>
      <c r="D311" s="33" t="s">
        <v>25</v>
      </c>
      <c r="E311" s="34"/>
      <c r="F311" s="65">
        <v>20.47</v>
      </c>
      <c r="G311" s="66">
        <f>F311*E311</f>
        <v>0</v>
      </c>
      <c r="H311" s="66">
        <f>G311*1.23</f>
        <v>0</v>
      </c>
      <c r="I311" s="3"/>
      <c r="J311" s="3"/>
    </row>
    <row r="312" spans="1:10" x14ac:dyDescent="0.25">
      <c r="A312" s="38"/>
      <c r="B312" s="53" t="s">
        <v>143</v>
      </c>
      <c r="C312" s="39"/>
      <c r="D312" s="40"/>
      <c r="E312" s="41"/>
      <c r="F312" s="86" t="s">
        <v>12</v>
      </c>
      <c r="G312" s="42">
        <f>SUM(G313:G315)</f>
        <v>0</v>
      </c>
      <c r="H312" s="42">
        <f>SUM(H313:H315)</f>
        <v>0</v>
      </c>
      <c r="I312" s="3"/>
      <c r="J312" s="3"/>
    </row>
    <row r="313" spans="1:10" x14ac:dyDescent="0.25">
      <c r="A313" s="38">
        <v>1</v>
      </c>
      <c r="B313" s="7" t="s">
        <v>141</v>
      </c>
      <c r="C313" s="39"/>
      <c r="D313" s="40" t="s">
        <v>37</v>
      </c>
      <c r="E313" s="41"/>
      <c r="F313" s="75">
        <v>2</v>
      </c>
      <c r="G313" s="13">
        <f>E313*F313</f>
        <v>0</v>
      </c>
      <c r="H313" s="13">
        <f>G313*1.23</f>
        <v>0</v>
      </c>
      <c r="I313" s="3"/>
      <c r="J313" s="3"/>
    </row>
    <row r="314" spans="1:10" x14ac:dyDescent="0.25">
      <c r="A314" s="38">
        <v>2</v>
      </c>
      <c r="B314" s="7" t="s">
        <v>142</v>
      </c>
      <c r="C314" s="39"/>
      <c r="D314" s="40" t="s">
        <v>37</v>
      </c>
      <c r="E314" s="41"/>
      <c r="F314" s="75">
        <v>2</v>
      </c>
      <c r="G314" s="13">
        <f>E314*F314</f>
        <v>0</v>
      </c>
      <c r="H314" s="13">
        <f>G314*1.23</f>
        <v>0</v>
      </c>
      <c r="I314" s="3"/>
      <c r="J314" s="3"/>
    </row>
    <row r="315" spans="1:10" ht="15.75" thickBot="1" x14ac:dyDescent="0.3">
      <c r="A315" s="38">
        <v>3</v>
      </c>
      <c r="B315" s="58" t="s">
        <v>146</v>
      </c>
      <c r="C315" s="39"/>
      <c r="D315" s="40" t="s">
        <v>37</v>
      </c>
      <c r="E315" s="41"/>
      <c r="F315" s="75">
        <v>2</v>
      </c>
      <c r="G315" s="13">
        <f>E315*F315</f>
        <v>0</v>
      </c>
      <c r="H315" s="13">
        <f>G315*1.23</f>
        <v>0</v>
      </c>
      <c r="I315" s="3"/>
      <c r="J315" s="3"/>
    </row>
    <row r="316" spans="1:10" ht="15.75" thickBot="1" x14ac:dyDescent="0.3">
      <c r="A316" s="6"/>
      <c r="B316" s="116" t="s">
        <v>204</v>
      </c>
      <c r="C316" s="117"/>
      <c r="D316" s="117"/>
      <c r="E316" s="117"/>
      <c r="F316" s="118"/>
      <c r="G316" s="8">
        <f>G310+G295+G287+G283+G305+G312</f>
        <v>0</v>
      </c>
      <c r="H316" s="8">
        <f>H310+H295+H287+H283+H305+H312</f>
        <v>0</v>
      </c>
      <c r="I316" s="3"/>
      <c r="J316" s="3"/>
    </row>
    <row r="317" spans="1:10" x14ac:dyDescent="0.25">
      <c r="A317" s="55"/>
      <c r="B317" s="56"/>
      <c r="C317" s="56"/>
      <c r="D317" s="56"/>
      <c r="E317" s="56"/>
      <c r="F317" s="56"/>
      <c r="G317" s="57"/>
      <c r="H317" s="57"/>
      <c r="I317" s="3"/>
      <c r="J317" s="3"/>
    </row>
    <row r="318" spans="1:10" ht="15.75" thickBot="1" x14ac:dyDescent="0.3">
      <c r="I318" s="3"/>
      <c r="J318" s="3"/>
    </row>
    <row r="319" spans="1:10" ht="15.75" thickBot="1" x14ac:dyDescent="0.3">
      <c r="B319" s="125" t="s">
        <v>10</v>
      </c>
      <c r="C319" s="126"/>
      <c r="D319" s="126"/>
      <c r="E319" s="126"/>
      <c r="F319" s="128"/>
      <c r="G319" s="4">
        <f>G5+G53+G172+G212+G283</f>
        <v>0</v>
      </c>
      <c r="H319" s="4">
        <f>H5+H53+H172+H212+H283</f>
        <v>0</v>
      </c>
      <c r="I319" s="3"/>
    </row>
    <row r="320" spans="1:10" ht="15.75" thickBot="1" x14ac:dyDescent="0.3">
      <c r="B320" s="125" t="s">
        <v>11</v>
      </c>
      <c r="C320" s="126"/>
      <c r="D320" s="126"/>
      <c r="E320" s="126"/>
      <c r="F320" s="127"/>
      <c r="G320" s="45">
        <f>G7+G56+G97+G136+G174+G218+G252+G287</f>
        <v>0</v>
      </c>
      <c r="H320" s="45">
        <f>H7+H56+H97+H136+H174+H218+H252+H287</f>
        <v>0</v>
      </c>
      <c r="I320" s="3"/>
      <c r="J320" s="3"/>
    </row>
    <row r="321" spans="2:10" ht="15.75" thickBot="1" x14ac:dyDescent="0.3">
      <c r="B321" s="125" t="s">
        <v>13</v>
      </c>
      <c r="C321" s="126"/>
      <c r="D321" s="126"/>
      <c r="E321" s="126"/>
      <c r="F321" s="127"/>
      <c r="G321" s="46">
        <f>G21+G67+G108+G145+G186+G230+G262+G295</f>
        <v>0</v>
      </c>
      <c r="H321" s="46">
        <f>H21+H67+H108+H145+H186+H230+H262+H295</f>
        <v>0</v>
      </c>
      <c r="I321" s="3"/>
      <c r="J321" s="3"/>
    </row>
    <row r="322" spans="2:10" ht="15.75" thickBot="1" x14ac:dyDescent="0.3">
      <c r="B322" s="125" t="s">
        <v>15</v>
      </c>
      <c r="C322" s="126"/>
      <c r="D322" s="126"/>
      <c r="E322" s="126"/>
      <c r="F322" s="127"/>
      <c r="G322" s="46">
        <f>G305+G273+G196+G154+G118+G77+G31</f>
        <v>0</v>
      </c>
      <c r="H322" s="46">
        <f>H305+H273+H196+H154+H118+H77+H31</f>
        <v>0</v>
      </c>
      <c r="I322" s="3"/>
      <c r="J322" s="3"/>
    </row>
    <row r="323" spans="2:10" ht="15.75" thickBot="1" x14ac:dyDescent="0.3">
      <c r="B323" s="125" t="s">
        <v>14</v>
      </c>
      <c r="C323" s="126"/>
      <c r="D323" s="126"/>
      <c r="E323" s="126"/>
      <c r="F323" s="127"/>
      <c r="G323" s="46">
        <f>G310+G239+G159+G123+G82+G38</f>
        <v>0</v>
      </c>
      <c r="H323" s="46">
        <f>H310+H239+H159+H123+H82+H38</f>
        <v>0</v>
      </c>
      <c r="I323" s="3"/>
      <c r="J323" s="3"/>
    </row>
    <row r="324" spans="2:10" ht="15.75" thickBot="1" x14ac:dyDescent="0.3">
      <c r="B324" s="72"/>
      <c r="C324" s="73"/>
      <c r="D324" s="73"/>
      <c r="E324" s="73"/>
      <c r="F324" s="74" t="s">
        <v>143</v>
      </c>
      <c r="G324" s="46">
        <f>G40+G84+G125+G161+G201+G241+G276+G312</f>
        <v>0</v>
      </c>
      <c r="H324" s="46">
        <f>H40+H84+H125+H161+H201+H241+H276+H312</f>
        <v>0</v>
      </c>
      <c r="I324" s="3"/>
      <c r="J324" s="3"/>
    </row>
    <row r="325" spans="2:10" ht="15.75" thickBot="1" x14ac:dyDescent="0.3">
      <c r="B325" s="122" t="s">
        <v>203</v>
      </c>
      <c r="C325" s="123"/>
      <c r="D325" s="123"/>
      <c r="E325" s="123"/>
      <c r="F325" s="124"/>
      <c r="G325" s="77">
        <f>SUM(G319:G324)</f>
        <v>0</v>
      </c>
      <c r="H325" s="78">
        <f>SUM(H319:H324)</f>
        <v>0</v>
      </c>
    </row>
    <row r="327" spans="2:10" x14ac:dyDescent="0.25">
      <c r="F327" s="79" t="s">
        <v>16</v>
      </c>
      <c r="G327" s="80">
        <f>G51+G95+G134+G170+G210+G250+G281+G316</f>
        <v>0</v>
      </c>
      <c r="H327" s="80">
        <f>H51+H95+H134+H170+H210+H250+H281+H316</f>
        <v>0</v>
      </c>
    </row>
    <row r="329" spans="2:10" x14ac:dyDescent="0.25">
      <c r="G329" s="3"/>
      <c r="H329" s="3"/>
    </row>
    <row r="330" spans="2:10" x14ac:dyDescent="0.25">
      <c r="B330" t="s">
        <v>130</v>
      </c>
    </row>
    <row r="331" spans="2:10" x14ac:dyDescent="0.25">
      <c r="B331" s="103" t="s">
        <v>131</v>
      </c>
      <c r="C331" s="103"/>
      <c r="D331" s="103"/>
      <c r="E331" s="103"/>
      <c r="F331" s="103"/>
      <c r="G331" s="103"/>
      <c r="H331" s="103"/>
    </row>
    <row r="332" spans="2:10" x14ac:dyDescent="0.25">
      <c r="B332" s="103" t="s">
        <v>132</v>
      </c>
      <c r="C332" s="103"/>
      <c r="D332" s="103"/>
      <c r="E332" s="103"/>
      <c r="F332" s="103"/>
      <c r="G332" s="103"/>
      <c r="H332" s="103"/>
    </row>
    <row r="333" spans="2:10" x14ac:dyDescent="0.25">
      <c r="B333" s="104" t="s">
        <v>133</v>
      </c>
      <c r="C333" s="104"/>
      <c r="D333" s="104"/>
      <c r="E333" s="104"/>
      <c r="F333" s="104"/>
      <c r="G333" s="104"/>
      <c r="H333" s="104"/>
    </row>
    <row r="334" spans="2:10" x14ac:dyDescent="0.25">
      <c r="B334" t="s">
        <v>134</v>
      </c>
      <c r="C334" s="71"/>
      <c r="D334" s="71"/>
      <c r="E334" s="71"/>
      <c r="F334" s="71"/>
      <c r="G334" s="71"/>
      <c r="H334" s="71"/>
    </row>
    <row r="335" spans="2:10" x14ac:dyDescent="0.25">
      <c r="B335" t="s">
        <v>205</v>
      </c>
    </row>
  </sheetData>
  <mergeCells count="26">
    <mergeCell ref="A251:H251"/>
    <mergeCell ref="A282:H282"/>
    <mergeCell ref="B316:F316"/>
    <mergeCell ref="B325:F325"/>
    <mergeCell ref="B320:F320"/>
    <mergeCell ref="B319:F319"/>
    <mergeCell ref="B321:F321"/>
    <mergeCell ref="B322:F322"/>
    <mergeCell ref="B323:F323"/>
    <mergeCell ref="B281:F281"/>
    <mergeCell ref="B331:H331"/>
    <mergeCell ref="B332:H332"/>
    <mergeCell ref="B333:H333"/>
    <mergeCell ref="A1:H1"/>
    <mergeCell ref="A4:H4"/>
    <mergeCell ref="B51:F51"/>
    <mergeCell ref="A52:H52"/>
    <mergeCell ref="B95:F95"/>
    <mergeCell ref="A96:H96"/>
    <mergeCell ref="B134:F134"/>
    <mergeCell ref="A135:H135"/>
    <mergeCell ref="B170:F170"/>
    <mergeCell ref="A171:H171"/>
    <mergeCell ref="B210:F210"/>
    <mergeCell ref="A211:H211"/>
    <mergeCell ref="B250:F250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CWBK ZBIORCZA WIELOBRANŻOWA</vt:lpstr>
      <vt:lpstr>'CWBK ZBIORCZA WIELOBRANŻOWA'!Obszar_wydruku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Roman Domański</cp:lastModifiedBy>
  <cp:lastPrinted>2024-06-27T06:10:58Z</cp:lastPrinted>
  <dcterms:created xsi:type="dcterms:W3CDTF">2022-10-20T10:31:24Z</dcterms:created>
  <dcterms:modified xsi:type="dcterms:W3CDTF">2024-07-08T10:07:50Z</dcterms:modified>
</cp:coreProperties>
</file>