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publikowany\OSPP\OSPP\"/>
    </mc:Choice>
  </mc:AlternateContent>
  <xr:revisionPtr revIDLastSave="0" documentId="13_ncr:1_{A154BC6C-5F18-4DB0-B061-84DB9B5EE259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CZĘŚĆ I" sheetId="2" r:id="rId1"/>
  </sheets>
  <definedNames>
    <definedName name="_xlnm._FilterDatabase" localSheetId="0" hidden="1">'CZĘŚĆ I'!$A$5:$AR$113</definedName>
    <definedName name="_xlnm.Print_Area" localSheetId="0">'CZĘŚĆ I'!$A$4:$I$92</definedName>
    <definedName name="solver_adj" localSheetId="0" hidden="1">'CZĘŚĆ I'!#REF!,'CZĘŚĆ I'!#REF!,'CZĘŚĆ I'!#REF!,'CZĘŚĆ I'!#REF!,'CZĘŚĆ I'!#REF!,'CZĘŚĆ I'!#REF!,'CZĘŚĆ I'!#REF!,'CZĘŚĆ I'!#REF!,'CZĘŚĆ I'!#REF!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'CZĘŚĆ I'!#REF!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1064382.63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1" i="2" l="1"/>
  <c r="U31" i="2"/>
  <c r="R31" i="2"/>
  <c r="AO125" i="2"/>
  <c r="AO124" i="2"/>
  <c r="AO123" i="2"/>
  <c r="AS122" i="2"/>
  <c r="AO122" i="2" l="1"/>
  <c r="AF54" i="2" l="1"/>
  <c r="Z54" i="2"/>
  <c r="U54" i="2"/>
  <c r="R54" i="2"/>
  <c r="AC112" i="2"/>
  <c r="AC114" i="2" s="1"/>
  <c r="AO116" i="2" l="1"/>
  <c r="AO117" i="2" s="1"/>
  <c r="AO119" i="2" s="1"/>
  <c r="AQ116" i="2" l="1"/>
  <c r="AQ117" i="2" s="1"/>
  <c r="AO20" i="2"/>
  <c r="AQ119" i="2" l="1"/>
  <c r="AI99" i="2"/>
  <c r="AI98" i="2"/>
  <c r="AI102" i="2"/>
  <c r="AI101" i="2"/>
  <c r="AI100" i="2"/>
  <c r="AI88" i="2"/>
  <c r="AF111" i="2" l="1"/>
  <c r="Z111" i="2"/>
  <c r="U111" i="2"/>
  <c r="R111" i="2"/>
  <c r="AF110" i="2"/>
  <c r="Z110" i="2"/>
  <c r="U110" i="2"/>
  <c r="R110" i="2"/>
  <c r="AF109" i="2"/>
  <c r="Z109" i="2"/>
  <c r="U109" i="2"/>
  <c r="R109" i="2"/>
  <c r="AF108" i="2"/>
  <c r="Z108" i="2"/>
  <c r="U108" i="2"/>
  <c r="R108" i="2"/>
  <c r="AF107" i="2"/>
  <c r="Z107" i="2"/>
  <c r="U107" i="2"/>
  <c r="R107" i="2"/>
  <c r="AF106" i="2"/>
  <c r="Z106" i="2"/>
  <c r="U106" i="2"/>
  <c r="R106" i="2"/>
  <c r="AF105" i="2"/>
  <c r="Z105" i="2"/>
  <c r="U105" i="2"/>
  <c r="R105" i="2"/>
  <c r="AF104" i="2"/>
  <c r="Z104" i="2"/>
  <c r="U104" i="2"/>
  <c r="R104" i="2"/>
  <c r="AF103" i="2"/>
  <c r="Z103" i="2"/>
  <c r="U103" i="2"/>
  <c r="R103" i="2"/>
  <c r="AF102" i="2"/>
  <c r="Z102" i="2"/>
  <c r="U102" i="2"/>
  <c r="R102" i="2"/>
  <c r="AF101" i="2"/>
  <c r="Z101" i="2"/>
  <c r="U101" i="2"/>
  <c r="R101" i="2"/>
  <c r="AF100" i="2"/>
  <c r="Z100" i="2"/>
  <c r="U100" i="2"/>
  <c r="R100" i="2"/>
  <c r="AF99" i="2"/>
  <c r="Z99" i="2"/>
  <c r="U99" i="2"/>
  <c r="R99" i="2"/>
  <c r="AF98" i="2"/>
  <c r="Z98" i="2"/>
  <c r="U98" i="2"/>
  <c r="R98" i="2"/>
  <c r="AF97" i="2"/>
  <c r="Z97" i="2"/>
  <c r="U97" i="2"/>
  <c r="R97" i="2"/>
  <c r="AF96" i="2"/>
  <c r="Z96" i="2"/>
  <c r="U96" i="2"/>
  <c r="R96" i="2"/>
  <c r="AF95" i="2"/>
  <c r="Z95" i="2"/>
  <c r="U95" i="2"/>
  <c r="R95" i="2"/>
  <c r="AF94" i="2"/>
  <c r="Z94" i="2"/>
  <c r="U94" i="2"/>
  <c r="R94" i="2"/>
  <c r="AF93" i="2"/>
  <c r="Z93" i="2"/>
  <c r="U93" i="2"/>
  <c r="R93" i="2"/>
  <c r="AF92" i="2"/>
  <c r="Z92" i="2"/>
  <c r="U92" i="2"/>
  <c r="R92" i="2"/>
  <c r="AF91" i="2"/>
  <c r="Z91" i="2"/>
  <c r="U91" i="2"/>
  <c r="R91" i="2"/>
  <c r="AF90" i="2"/>
  <c r="Z90" i="2"/>
  <c r="U90" i="2"/>
  <c r="R90" i="2"/>
  <c r="AF89" i="2"/>
  <c r="Z89" i="2"/>
  <c r="U89" i="2"/>
  <c r="R89" i="2"/>
  <c r="AF88" i="2"/>
  <c r="Z88" i="2"/>
  <c r="U88" i="2"/>
  <c r="R88" i="2"/>
  <c r="AI87" i="2"/>
  <c r="AF87" i="2"/>
  <c r="Z87" i="2"/>
  <c r="U87" i="2"/>
  <c r="R87" i="2"/>
  <c r="AI86" i="2"/>
  <c r="AF86" i="2"/>
  <c r="Z86" i="2"/>
  <c r="U86" i="2"/>
  <c r="R86" i="2"/>
  <c r="AI85" i="2"/>
  <c r="AF85" i="2"/>
  <c r="Z85" i="2"/>
  <c r="U85" i="2"/>
  <c r="R85" i="2"/>
  <c r="AI84" i="2"/>
  <c r="AF84" i="2"/>
  <c r="Z84" i="2"/>
  <c r="U84" i="2"/>
  <c r="R84" i="2"/>
  <c r="AI83" i="2"/>
  <c r="AF83" i="2"/>
  <c r="Z83" i="2"/>
  <c r="U83" i="2"/>
  <c r="R83" i="2"/>
  <c r="AI82" i="2"/>
  <c r="AF82" i="2"/>
  <c r="Z82" i="2"/>
  <c r="U82" i="2"/>
  <c r="R82" i="2"/>
  <c r="AI81" i="2"/>
  <c r="AF81" i="2"/>
  <c r="Z81" i="2"/>
  <c r="U81" i="2"/>
  <c r="R81" i="2"/>
  <c r="AI80" i="2"/>
  <c r="AF80" i="2"/>
  <c r="Z80" i="2"/>
  <c r="U80" i="2"/>
  <c r="R80" i="2"/>
  <c r="AI79" i="2"/>
  <c r="AF79" i="2"/>
  <c r="Z79" i="2"/>
  <c r="U79" i="2"/>
  <c r="R79" i="2"/>
  <c r="AF78" i="2"/>
  <c r="Z78" i="2"/>
  <c r="U78" i="2"/>
  <c r="R78" i="2"/>
  <c r="AF77" i="2"/>
  <c r="Z77" i="2"/>
  <c r="U77" i="2"/>
  <c r="R77" i="2"/>
  <c r="AF76" i="2"/>
  <c r="Z76" i="2"/>
  <c r="U76" i="2"/>
  <c r="R76" i="2"/>
  <c r="AF75" i="2"/>
  <c r="Z75" i="2"/>
  <c r="U75" i="2"/>
  <c r="R75" i="2"/>
  <c r="AF74" i="2"/>
  <c r="Z74" i="2"/>
  <c r="U74" i="2"/>
  <c r="R74" i="2"/>
  <c r="AF73" i="2"/>
  <c r="Z73" i="2"/>
  <c r="U73" i="2"/>
  <c r="R73" i="2"/>
  <c r="AF72" i="2"/>
  <c r="Z72" i="2"/>
  <c r="U72" i="2"/>
  <c r="R72" i="2"/>
  <c r="AF71" i="2"/>
  <c r="Z71" i="2"/>
  <c r="U71" i="2"/>
  <c r="R71" i="2"/>
  <c r="AF70" i="2"/>
  <c r="Z70" i="2"/>
  <c r="U70" i="2"/>
  <c r="R70" i="2"/>
  <c r="AF69" i="2"/>
  <c r="Z69" i="2"/>
  <c r="U69" i="2"/>
  <c r="R69" i="2"/>
  <c r="AF68" i="2"/>
  <c r="Z68" i="2"/>
  <c r="U68" i="2"/>
  <c r="R68" i="2"/>
  <c r="AI67" i="2"/>
  <c r="AF67" i="2"/>
  <c r="Z67" i="2"/>
  <c r="U67" i="2"/>
  <c r="R67" i="2"/>
  <c r="AI66" i="2"/>
  <c r="AF66" i="2"/>
  <c r="Z66" i="2"/>
  <c r="U66" i="2"/>
  <c r="R66" i="2"/>
  <c r="AI65" i="2"/>
  <c r="AF65" i="2"/>
  <c r="Z65" i="2"/>
  <c r="U65" i="2"/>
  <c r="R65" i="2"/>
  <c r="AI64" i="2"/>
  <c r="AF64" i="2"/>
  <c r="Z64" i="2"/>
  <c r="U64" i="2"/>
  <c r="R64" i="2"/>
  <c r="AI63" i="2"/>
  <c r="AF63" i="2"/>
  <c r="Z63" i="2"/>
  <c r="U63" i="2"/>
  <c r="R63" i="2"/>
  <c r="AI62" i="2"/>
  <c r="AF62" i="2"/>
  <c r="Z62" i="2"/>
  <c r="U62" i="2"/>
  <c r="R62" i="2"/>
  <c r="AI61" i="2"/>
  <c r="AF61" i="2"/>
  <c r="Z61" i="2"/>
  <c r="U61" i="2"/>
  <c r="R61" i="2"/>
  <c r="AI60" i="2"/>
  <c r="AF60" i="2"/>
  <c r="Z60" i="2"/>
  <c r="U60" i="2"/>
  <c r="R60" i="2"/>
  <c r="AI59" i="2"/>
  <c r="AF59" i="2"/>
  <c r="Z59" i="2"/>
  <c r="U59" i="2"/>
  <c r="R59" i="2"/>
  <c r="AI58" i="2"/>
  <c r="AF58" i="2"/>
  <c r="Z58" i="2"/>
  <c r="U58" i="2"/>
  <c r="R58" i="2"/>
  <c r="AI57" i="2"/>
  <c r="AF57" i="2"/>
  <c r="Z57" i="2"/>
  <c r="U57" i="2"/>
  <c r="R57" i="2"/>
  <c r="AI56" i="2"/>
  <c r="AF56" i="2"/>
  <c r="Z56" i="2"/>
  <c r="U56" i="2"/>
  <c r="R56" i="2"/>
  <c r="AF55" i="2"/>
  <c r="Z55" i="2"/>
  <c r="U55" i="2"/>
  <c r="R55" i="2"/>
  <c r="AF53" i="2"/>
  <c r="Z53" i="2"/>
  <c r="U53" i="2"/>
  <c r="R53" i="2"/>
  <c r="AF52" i="2"/>
  <c r="Z52" i="2"/>
  <c r="U52" i="2"/>
  <c r="R52" i="2"/>
  <c r="AF51" i="2"/>
  <c r="Z51" i="2"/>
  <c r="U51" i="2"/>
  <c r="R51" i="2"/>
  <c r="AF50" i="2"/>
  <c r="Z50" i="2"/>
  <c r="U50" i="2"/>
  <c r="R50" i="2"/>
  <c r="AF49" i="2"/>
  <c r="Z49" i="2"/>
  <c r="U49" i="2"/>
  <c r="R49" i="2"/>
  <c r="AF48" i="2"/>
  <c r="Z48" i="2"/>
  <c r="U48" i="2"/>
  <c r="R48" i="2"/>
  <c r="AF47" i="2"/>
  <c r="Z47" i="2"/>
  <c r="U47" i="2"/>
  <c r="R47" i="2"/>
  <c r="AF46" i="2"/>
  <c r="Z46" i="2"/>
  <c r="U46" i="2"/>
  <c r="R46" i="2"/>
  <c r="AF45" i="2"/>
  <c r="Z45" i="2"/>
  <c r="U45" i="2"/>
  <c r="R45" i="2"/>
  <c r="AF44" i="2"/>
  <c r="Z44" i="2"/>
  <c r="U44" i="2"/>
  <c r="R44" i="2"/>
  <c r="AF43" i="2"/>
  <c r="Z43" i="2"/>
  <c r="U43" i="2"/>
  <c r="R43" i="2"/>
  <c r="AF42" i="2"/>
  <c r="Z42" i="2"/>
  <c r="U42" i="2"/>
  <c r="R42" i="2"/>
  <c r="AF41" i="2"/>
  <c r="Z41" i="2"/>
  <c r="U41" i="2"/>
  <c r="R41" i="2"/>
  <c r="AF40" i="2"/>
  <c r="Z40" i="2"/>
  <c r="U40" i="2"/>
  <c r="R40" i="2"/>
  <c r="AI39" i="2"/>
  <c r="AF39" i="2"/>
  <c r="Z39" i="2"/>
  <c r="U39" i="2"/>
  <c r="R39" i="2"/>
  <c r="AI38" i="2"/>
  <c r="AF38" i="2"/>
  <c r="Z38" i="2"/>
  <c r="U38" i="2"/>
  <c r="R38" i="2"/>
  <c r="AI37" i="2"/>
  <c r="AF37" i="2"/>
  <c r="Z37" i="2"/>
  <c r="U37" i="2"/>
  <c r="R37" i="2"/>
  <c r="AI36" i="2"/>
  <c r="AF36" i="2"/>
  <c r="Z36" i="2"/>
  <c r="U36" i="2"/>
  <c r="R36" i="2"/>
  <c r="AI35" i="2"/>
  <c r="AF35" i="2"/>
  <c r="Z35" i="2"/>
  <c r="U35" i="2"/>
  <c r="R35" i="2"/>
  <c r="AI34" i="2"/>
  <c r="AF34" i="2"/>
  <c r="Z34" i="2"/>
  <c r="U34" i="2"/>
  <c r="R34" i="2"/>
  <c r="AI33" i="2"/>
  <c r="AF33" i="2"/>
  <c r="Z33" i="2"/>
  <c r="U33" i="2"/>
  <c r="R33" i="2"/>
  <c r="AI32" i="2"/>
  <c r="AF32" i="2"/>
  <c r="Z32" i="2"/>
  <c r="U32" i="2"/>
  <c r="R32" i="2"/>
  <c r="AI31" i="2"/>
  <c r="AF31" i="2"/>
  <c r="AI30" i="2"/>
  <c r="AF30" i="2"/>
  <c r="Z30" i="2"/>
  <c r="U30" i="2"/>
  <c r="R30" i="2"/>
  <c r="AF29" i="2"/>
  <c r="Z29" i="2"/>
  <c r="U29" i="2"/>
  <c r="R29" i="2"/>
  <c r="AF28" i="2"/>
  <c r="Z28" i="2"/>
  <c r="U28" i="2"/>
  <c r="R28" i="2"/>
  <c r="AF27" i="2"/>
  <c r="Z27" i="2"/>
  <c r="U27" i="2"/>
  <c r="R27" i="2"/>
  <c r="AF26" i="2"/>
  <c r="Z26" i="2"/>
  <c r="U26" i="2"/>
  <c r="R26" i="2"/>
  <c r="AF25" i="2"/>
  <c r="Z25" i="2"/>
  <c r="U25" i="2"/>
  <c r="R25" i="2"/>
  <c r="AF24" i="2"/>
  <c r="Z24" i="2"/>
  <c r="U24" i="2"/>
  <c r="R24" i="2"/>
  <c r="AF23" i="2"/>
  <c r="Z23" i="2"/>
  <c r="U23" i="2"/>
  <c r="R23" i="2"/>
  <c r="AF22" i="2"/>
  <c r="Z22" i="2"/>
  <c r="U22" i="2"/>
  <c r="R22" i="2"/>
  <c r="AI21" i="2"/>
  <c r="AF21" i="2"/>
  <c r="Z21" i="2"/>
  <c r="U21" i="2"/>
  <c r="R21" i="2"/>
  <c r="AI20" i="2"/>
  <c r="AF20" i="2"/>
  <c r="Z20" i="2"/>
  <c r="U20" i="2"/>
  <c r="R20" i="2"/>
  <c r="AI19" i="2"/>
  <c r="AF19" i="2"/>
  <c r="Z19" i="2"/>
  <c r="U19" i="2"/>
  <c r="R19" i="2"/>
  <c r="AI18" i="2"/>
  <c r="AF18" i="2"/>
  <c r="Z18" i="2"/>
  <c r="U18" i="2"/>
  <c r="R18" i="2"/>
  <c r="AI17" i="2"/>
  <c r="AF17" i="2"/>
  <c r="Z17" i="2"/>
  <c r="U17" i="2"/>
  <c r="R17" i="2"/>
  <c r="AI16" i="2"/>
  <c r="AF16" i="2"/>
  <c r="Z16" i="2"/>
  <c r="U16" i="2"/>
  <c r="R16" i="2"/>
  <c r="AI15" i="2"/>
  <c r="AF15" i="2"/>
  <c r="Z15" i="2"/>
  <c r="U15" i="2"/>
  <c r="R15" i="2"/>
  <c r="AI14" i="2"/>
  <c r="AF14" i="2"/>
  <c r="Z14" i="2"/>
  <c r="U14" i="2"/>
  <c r="R14" i="2"/>
  <c r="AI13" i="2"/>
  <c r="AF13" i="2"/>
  <c r="Z13" i="2"/>
  <c r="U13" i="2"/>
  <c r="R13" i="2"/>
  <c r="AI12" i="2"/>
  <c r="AF12" i="2"/>
  <c r="Z12" i="2"/>
  <c r="U12" i="2"/>
  <c r="R12" i="2"/>
  <c r="AI11" i="2"/>
  <c r="AF11" i="2"/>
  <c r="Z11" i="2"/>
  <c r="U11" i="2"/>
  <c r="R11" i="2"/>
  <c r="AI10" i="2"/>
  <c r="AF10" i="2"/>
  <c r="Z10" i="2"/>
  <c r="U10" i="2"/>
  <c r="R10" i="2"/>
  <c r="AI9" i="2"/>
  <c r="AF9" i="2"/>
  <c r="Z9" i="2"/>
  <c r="U9" i="2"/>
  <c r="R9" i="2"/>
  <c r="AI8" i="2"/>
  <c r="AF8" i="2"/>
  <c r="Z8" i="2"/>
  <c r="U8" i="2"/>
  <c r="R8" i="2"/>
  <c r="AI7" i="2"/>
  <c r="AF7" i="2"/>
  <c r="Y7" i="2"/>
  <c r="W7" i="2"/>
  <c r="T7" i="2"/>
  <c r="U7" i="2" s="1"/>
  <c r="AI6" i="2"/>
  <c r="AF6" i="2"/>
  <c r="Z6" i="2"/>
  <c r="U6" i="2"/>
  <c r="Q6" i="2"/>
  <c r="AI112" i="2" l="1"/>
  <c r="AI114" i="2" s="1"/>
  <c r="U112" i="2"/>
  <c r="U114" i="2" s="1"/>
  <c r="AF112" i="2"/>
  <c r="AF114" i="2" s="1"/>
  <c r="Q7" i="2"/>
  <c r="R7" i="2" s="1"/>
  <c r="R6" i="2"/>
  <c r="Z7" i="2"/>
  <c r="Z112" i="2" s="1"/>
  <c r="Z114" i="2" s="1"/>
  <c r="R112" i="2" l="1"/>
  <c r="R114" i="2" s="1"/>
</calcChain>
</file>

<file path=xl/sharedStrings.xml><?xml version="1.0" encoding="utf-8"?>
<sst xmlns="http://schemas.openxmlformats.org/spreadsheetml/2006/main" count="1801" uniqueCount="350">
  <si>
    <t>Lokalizacja</t>
  </si>
  <si>
    <t>Gdynia Morska 118</t>
  </si>
  <si>
    <t>Kościerzyna ul. Dworcowa 23</t>
  </si>
  <si>
    <t>Kołobrzeg ul. Rolna 3</t>
  </si>
  <si>
    <t>Białogard ul. Kołobrzeska 32</t>
  </si>
  <si>
    <t>Iława ul. Wodna 1</t>
  </si>
  <si>
    <t>PE Bartoszyce ul. Gdańska 4</t>
  </si>
  <si>
    <t>PE Biskupiec ul. Czynu Społecznego 1</t>
  </si>
  <si>
    <t>PE Nidzica ul. Traugutta 16a</t>
  </si>
  <si>
    <t>PE Mrągowo ul. Wolności 21</t>
  </si>
  <si>
    <t>PE Nowy Dwór Gd. ul. Żeromskiego 23</t>
  </si>
  <si>
    <t xml:space="preserve">PE Morąg ul. Warmińska 9 </t>
  </si>
  <si>
    <t>PE Orneta ul. Mickiewicza 20</t>
  </si>
  <si>
    <t>PE Świdwin ul. Kościuszki 13</t>
  </si>
  <si>
    <t>PE Połczyn Zdrój ul. Powst. W-wskich 24</t>
  </si>
  <si>
    <t>PE Polanów ul. Dworcowa 19</t>
  </si>
  <si>
    <t>PE Darłowo ul. Leśna 14a</t>
  </si>
  <si>
    <t>PE Czaplinek ul. Łazice 14</t>
  </si>
  <si>
    <t>Gostynin ul. 18stycznia 40</t>
  </si>
  <si>
    <t>Lidzbark ul. Jeleńska 25</t>
  </si>
  <si>
    <t>Łęczyca ul. Belwederska 48a</t>
  </si>
  <si>
    <t>Nasielsk ul. Polskiej Organizacji Wojskowej 83</t>
  </si>
  <si>
    <t>Pułtusk ul.Nasielska 3</t>
  </si>
  <si>
    <t>Raciąż ul. Zawodowa 40</t>
  </si>
  <si>
    <t>Wyszogród ul. Zamieście 41</t>
  </si>
  <si>
    <t>Żuromin ul. Olszewska 33</t>
  </si>
  <si>
    <t>Wąbrzeźno  ul. 1 maja 68</t>
  </si>
  <si>
    <t>Golub Dobrzyń ul. Mostowa 16</t>
  </si>
  <si>
    <t>Nowe Miasto ul. Kościelna 8</t>
  </si>
  <si>
    <t>Lipno ul. Jastrzębska 37</t>
  </si>
  <si>
    <t>Chełmża ul. Wyszyńskiego 3a</t>
  </si>
  <si>
    <t>Pleszew ul. Sienkiewica 39</t>
  </si>
  <si>
    <t>Krotoszyn ul. Słodowa 22</t>
  </si>
  <si>
    <t>LP</t>
  </si>
  <si>
    <t>Miasto</t>
  </si>
  <si>
    <t>Gdańsk</t>
  </si>
  <si>
    <t>Gdynia</t>
  </si>
  <si>
    <t>Wejherowo</t>
  </si>
  <si>
    <t>Kartuzy</t>
  </si>
  <si>
    <t>Tczew</t>
  </si>
  <si>
    <t>Koszalin</t>
  </si>
  <si>
    <t>Kołobrzeg</t>
  </si>
  <si>
    <t>Białogard</t>
  </si>
  <si>
    <t>Drawsko Pomorskie</t>
  </si>
  <si>
    <t>Szczecinek</t>
  </si>
  <si>
    <t>Słupsk</t>
  </si>
  <si>
    <t>Bytów</t>
  </si>
  <si>
    <t>Człuchów</t>
  </si>
  <si>
    <t>Lębork</t>
  </si>
  <si>
    <t>Olsztyn</t>
  </si>
  <si>
    <t>Elbląg</t>
  </si>
  <si>
    <t>Ostróda</t>
  </si>
  <si>
    <t>Iława</t>
  </si>
  <si>
    <t>Szczytno</t>
  </si>
  <si>
    <t>Kętrzyn</t>
  </si>
  <si>
    <t>Lidzbark Warmiński</t>
  </si>
  <si>
    <t>Malbork</t>
  </si>
  <si>
    <t>Bartoszyce</t>
  </si>
  <si>
    <t>Biskupiec</t>
  </si>
  <si>
    <t>Nidzica</t>
  </si>
  <si>
    <t>Mrągowo</t>
  </si>
  <si>
    <t>Nowy Dwór Gdański</t>
  </si>
  <si>
    <t>Morąg</t>
  </si>
  <si>
    <t>Orneta</t>
  </si>
  <si>
    <t>Dzierzgoń</t>
  </si>
  <si>
    <t>Świdwin</t>
  </si>
  <si>
    <t>Połczyn Zdrój</t>
  </si>
  <si>
    <t>Polanów</t>
  </si>
  <si>
    <t>Darłowo</t>
  </si>
  <si>
    <t>Czaplinek</t>
  </si>
  <si>
    <t>Toruń</t>
  </si>
  <si>
    <t>Brodnica</t>
  </si>
  <si>
    <t>Włocławek</t>
  </si>
  <si>
    <t>Grudziądz</t>
  </si>
  <si>
    <t>Płock</t>
  </si>
  <si>
    <t>Kutno</t>
  </si>
  <si>
    <t>Gostynin</t>
  </si>
  <si>
    <t>Sierpc</t>
  </si>
  <si>
    <t>Mława</t>
  </si>
  <si>
    <t>Ciechanów</t>
  </si>
  <si>
    <t>Płońsk</t>
  </si>
  <si>
    <t>Kalisz</t>
  </si>
  <si>
    <t>Konin</t>
  </si>
  <si>
    <t xml:space="preserve">Koło </t>
  </si>
  <si>
    <t>Turek</t>
  </si>
  <si>
    <t>Jarocin</t>
  </si>
  <si>
    <t>Kępno</t>
  </si>
  <si>
    <t>Działdowo</t>
  </si>
  <si>
    <t>Lidzbark</t>
  </si>
  <si>
    <t>Łęczyca</t>
  </si>
  <si>
    <t>Nasielsk</t>
  </si>
  <si>
    <t>Pułtusk</t>
  </si>
  <si>
    <t>Raciąż</t>
  </si>
  <si>
    <t>Wyszogród</t>
  </si>
  <si>
    <t>Żuromin</t>
  </si>
  <si>
    <t>Wąbrzeźno</t>
  </si>
  <si>
    <t>Golub Dobrzyń</t>
  </si>
  <si>
    <t>Nowe Miasto</t>
  </si>
  <si>
    <t>Lipno</t>
  </si>
  <si>
    <t>Chełmża</t>
  </si>
  <si>
    <t>Pleszew</t>
  </si>
  <si>
    <t>Krotoszyn</t>
  </si>
  <si>
    <t>Województwo</t>
  </si>
  <si>
    <t>Powiat</t>
  </si>
  <si>
    <t>Żydowo</t>
  </si>
  <si>
    <t>Pruszcz Gdański</t>
  </si>
  <si>
    <t>Straszyn</t>
  </si>
  <si>
    <t xml:space="preserve">Żydowo, gm. Polanów </t>
  </si>
  <si>
    <t>Karścino</t>
  </si>
  <si>
    <t>Karcino</t>
  </si>
  <si>
    <t>Myślino</t>
  </si>
  <si>
    <t>Kolbudy</t>
  </si>
  <si>
    <t>Świeszyno</t>
  </si>
  <si>
    <t>Rosnowo</t>
  </si>
  <si>
    <t>Płoskina</t>
  </si>
  <si>
    <t>Kalisz Pomorski</t>
  </si>
  <si>
    <t>Starogard Gdański</t>
  </si>
  <si>
    <t>Włocławek, ul. Duninowska 8</t>
  </si>
  <si>
    <t>Wejherowo, ul. Przemysłowa 18</t>
  </si>
  <si>
    <t>Tczew, ul. Nowa 5</t>
  </si>
  <si>
    <t>Koło, ul. Toruńska 96</t>
  </si>
  <si>
    <t>Turek, ul. Górnicza 14</t>
  </si>
  <si>
    <t>Koszalin, ul. Morska 10</t>
  </si>
  <si>
    <t>Szczecinek, ul. Kaszubska 24a</t>
  </si>
  <si>
    <t>Bytów, ul. Mickiewicza 9</t>
  </si>
  <si>
    <t>Lębork, ul. Krzywoustego 34a</t>
  </si>
  <si>
    <t>Ostróda, ul. Przemysłowa 13</t>
  </si>
  <si>
    <t>Lidzbark Warmiński, ul. Bartoszycka 14</t>
  </si>
  <si>
    <t>Szczytno, ul. Polna 28</t>
  </si>
  <si>
    <t>Kętrzyn, ul. Ogrodowa 17</t>
  </si>
  <si>
    <t>Elbląg, ul. Piłsudskiego 19</t>
  </si>
  <si>
    <t>Sierpc, ul. Reymonta 57</t>
  </si>
  <si>
    <t>Mława, ul. Warszawska 127</t>
  </si>
  <si>
    <t>Brodnica, ul. 18 stycznia 40</t>
  </si>
  <si>
    <t>Ciechanów, ul. Mławska 3</t>
  </si>
  <si>
    <t>Człuchów, ul. Koszalińska 6a</t>
  </si>
  <si>
    <t>Drawsko Pomorskie, ul. Starogardzka 34</t>
  </si>
  <si>
    <t>PE Dzierzgoń, ul. Słowackiego 8</t>
  </si>
  <si>
    <t>Elbląg, ul. Elektryczna 20</t>
  </si>
  <si>
    <t>Grudziądz, ul. M.C.Skłodowskiej 6/7</t>
  </si>
  <si>
    <t>Jarocin, ul. Batorego 26</t>
  </si>
  <si>
    <t>Kalisz, ul. Wolności 8</t>
  </si>
  <si>
    <t>Kalisz, ul. Wojska Polskiego 35</t>
  </si>
  <si>
    <t>Kartuzy, ul. 3 Maja 9/ 3 Maja 4</t>
  </si>
  <si>
    <t>Kępno, ul. Młyńska 10</t>
  </si>
  <si>
    <t>Konin, ul. Kleczewska 41</t>
  </si>
  <si>
    <t>Koszalin, ul. Energetyków 24</t>
  </si>
  <si>
    <t>Kutno, ul.Sobieskiego 20</t>
  </si>
  <si>
    <t>Kutno, ul.M.C Skłodowskiej 101</t>
  </si>
  <si>
    <t>Malbork, ul. Wojska Polskiego 49</t>
  </si>
  <si>
    <t>Olsztyn, ul. Poprzeczna 18/ Cicha 7</t>
  </si>
  <si>
    <t xml:space="preserve">Płock, ul. Graniczna 59 </t>
  </si>
  <si>
    <t xml:space="preserve">Płock, ul. Graniczna 79 </t>
  </si>
  <si>
    <t>Słupsk, ul. Przemysłowa 114</t>
  </si>
  <si>
    <t>Toruń, ul.Bema 128</t>
  </si>
  <si>
    <t xml:space="preserve">Toruń, Pl.Skarbka 7/9 </t>
  </si>
  <si>
    <t>Susz</t>
  </si>
  <si>
    <t>warmińsko-mazurskie</t>
  </si>
  <si>
    <t>iławski</t>
  </si>
  <si>
    <t>Susz ul. Piastowska 40 A</t>
  </si>
  <si>
    <t>pomorskie</t>
  </si>
  <si>
    <t>gdański</t>
  </si>
  <si>
    <t>gdyński</t>
  </si>
  <si>
    <t>wejherowski</t>
  </si>
  <si>
    <t>kościerski</t>
  </si>
  <si>
    <t>kartuski</t>
  </si>
  <si>
    <t>starogardzki</t>
  </si>
  <si>
    <t>tczewski</t>
  </si>
  <si>
    <t>zachodnio-pomorskie</t>
  </si>
  <si>
    <t>koszaliński</t>
  </si>
  <si>
    <t>kołobrzeski</t>
  </si>
  <si>
    <t>białogardzki</t>
  </si>
  <si>
    <t>drawski</t>
  </si>
  <si>
    <t>szczecinecki</t>
  </si>
  <si>
    <t>słupski</t>
  </si>
  <si>
    <t>bytowski</t>
  </si>
  <si>
    <t>człuchowski</t>
  </si>
  <si>
    <t>lęborski</t>
  </si>
  <si>
    <t>olsztyński</t>
  </si>
  <si>
    <t>elbląski</t>
  </si>
  <si>
    <t>ostródzki</t>
  </si>
  <si>
    <t>kętrzyński</t>
  </si>
  <si>
    <t>lidzbarski</t>
  </si>
  <si>
    <t>kwidzyński</t>
  </si>
  <si>
    <t>malborski</t>
  </si>
  <si>
    <t>bartoszycki</t>
  </si>
  <si>
    <t>braniewski</t>
  </si>
  <si>
    <t>nidzicki</t>
  </si>
  <si>
    <t>mrągowski</t>
  </si>
  <si>
    <t>nowodworski</t>
  </si>
  <si>
    <t>sztumski</t>
  </si>
  <si>
    <t>świdwiński</t>
  </si>
  <si>
    <t>sławieński</t>
  </si>
  <si>
    <t>kujawsko-pomorskie</t>
  </si>
  <si>
    <t>toruński</t>
  </si>
  <si>
    <t>brodnicki</t>
  </si>
  <si>
    <t>włocławski</t>
  </si>
  <si>
    <t>grudziądzki</t>
  </si>
  <si>
    <t>mazowieckie</t>
  </si>
  <si>
    <t>płocki</t>
  </si>
  <si>
    <t>łódzkie</t>
  </si>
  <si>
    <t>kutnowski</t>
  </si>
  <si>
    <t>gostyniński</t>
  </si>
  <si>
    <t>sierpecki</t>
  </si>
  <si>
    <t>ciechanowski</t>
  </si>
  <si>
    <t>płoński</t>
  </si>
  <si>
    <t>wielkopolskie</t>
  </si>
  <si>
    <t>kaliski</t>
  </si>
  <si>
    <t>koniński</t>
  </si>
  <si>
    <t>kolski</t>
  </si>
  <si>
    <t>turecki</t>
  </si>
  <si>
    <t>jarociński</t>
  </si>
  <si>
    <t>ostrowski</t>
  </si>
  <si>
    <t>kępiński</t>
  </si>
  <si>
    <t>działdowski</t>
  </si>
  <si>
    <t>łęczycki</t>
  </si>
  <si>
    <t>pułtuski</t>
  </si>
  <si>
    <t>żuromiński</t>
  </si>
  <si>
    <t>wąbrzeski</t>
  </si>
  <si>
    <t>golubsko-dobrzyński</t>
  </si>
  <si>
    <t>nowomiejski</t>
  </si>
  <si>
    <t>lipnowski</t>
  </si>
  <si>
    <t>pleszweski</t>
  </si>
  <si>
    <t>krotoszyński</t>
  </si>
  <si>
    <t>mławski</t>
  </si>
  <si>
    <t>Jednostka biznesowa</t>
  </si>
  <si>
    <t>SSWiN</t>
  </si>
  <si>
    <t>CCTV</t>
  </si>
  <si>
    <t>Parsówek</t>
  </si>
  <si>
    <t>OT02</t>
  </si>
  <si>
    <t>OT04</t>
  </si>
  <si>
    <t>OT07</t>
  </si>
  <si>
    <t>SKD</t>
  </si>
  <si>
    <t>OT08</t>
  </si>
  <si>
    <t>SMA</t>
  </si>
  <si>
    <t>OT12</t>
  </si>
  <si>
    <t>OT14</t>
  </si>
  <si>
    <t>GEMOS</t>
  </si>
  <si>
    <t>OT01</t>
  </si>
  <si>
    <t>OT03</t>
  </si>
  <si>
    <t>OT05</t>
  </si>
  <si>
    <t>SKD mechanika</t>
  </si>
  <si>
    <t>OT06</t>
  </si>
  <si>
    <t>SKD elektronika</t>
  </si>
  <si>
    <t>OT09</t>
  </si>
  <si>
    <t>OT11</t>
  </si>
  <si>
    <t>OT13</t>
  </si>
  <si>
    <t>TAK / NIE</t>
  </si>
  <si>
    <t>Ilość</t>
  </si>
  <si>
    <t>TAK</t>
  </si>
  <si>
    <t>NIE</t>
  </si>
  <si>
    <t>Olsztyn, ul. Tuwima 6</t>
  </si>
  <si>
    <t>Starogard Gdański, ul Pelplińska 24</t>
  </si>
  <si>
    <t>Kwidzyń</t>
  </si>
  <si>
    <t>Kwidzyń, ul. Łakowa 38</t>
  </si>
  <si>
    <t>Płońsk, ul. Henry Forda 7</t>
  </si>
  <si>
    <t>Toruń, Wschodnia 36</t>
  </si>
  <si>
    <t>Kościerzyna</t>
  </si>
  <si>
    <t>Olsztyn, ul Wojska Polskiego 6b</t>
  </si>
  <si>
    <t>Płock, ul. Wyszogrodzka 106</t>
  </si>
  <si>
    <t>CCTV wraz z UPS i obudowami</t>
  </si>
  <si>
    <t>Ilość bram i szlabanów z siłownikami</t>
  </si>
  <si>
    <t>Videodomofony</t>
  </si>
  <si>
    <t>Ostrów Wlkp.</t>
  </si>
  <si>
    <t>Ostrów Wlkp. ul. Zamenhofa 2</t>
  </si>
  <si>
    <t>Typ obiektu</t>
  </si>
  <si>
    <t>Pierwszy przegląd</t>
  </si>
  <si>
    <t>Obowiązkowa ochrona</t>
  </si>
  <si>
    <t>Przegląd i Konserwacja 2x w roku</t>
  </si>
  <si>
    <t>Nieobowiązkowa ochrona</t>
  </si>
  <si>
    <t>Przegląd i Konserwacja 1x w roku</t>
  </si>
  <si>
    <t>Przeglądy i konserwacje karty usług</t>
  </si>
  <si>
    <t>Po modernizacji</t>
  </si>
  <si>
    <t>TAK / II ETAP</t>
  </si>
  <si>
    <t xml:space="preserve">Symbol Spółki </t>
  </si>
  <si>
    <t>Naprawy karty usług</t>
  </si>
  <si>
    <t>tryb zwykły</t>
  </si>
  <si>
    <t>tryb pilny</t>
  </si>
  <si>
    <t>A</t>
  </si>
  <si>
    <t>B</t>
  </si>
  <si>
    <t>Kategoria obiektów</t>
  </si>
  <si>
    <t>Nazwa Spółki</t>
  </si>
  <si>
    <t>Energa Operator SA</t>
  </si>
  <si>
    <t>ENOP</t>
  </si>
  <si>
    <t>Energa Wytwarzanie</t>
  </si>
  <si>
    <t>EWYT</t>
  </si>
  <si>
    <t>Region</t>
  </si>
  <si>
    <t>Region I</t>
  </si>
  <si>
    <t>Region II</t>
  </si>
  <si>
    <t>Region III</t>
  </si>
  <si>
    <t>Region IV</t>
  </si>
  <si>
    <t>Region VI</t>
  </si>
  <si>
    <t>zł/szt</t>
  </si>
  <si>
    <t>Pruszcz Gdański, ul. Grunwaldzka 42A*</t>
  </si>
  <si>
    <t>Straszyn, ul. Hoffmanna 5*</t>
  </si>
  <si>
    <t>ul. Spacerowa 33, 83-010 Straszyn*</t>
  </si>
  <si>
    <t>Kolbudy, 83-050 Kolbudy*</t>
  </si>
  <si>
    <t>ul. Raduńska 17/19, 83-010 Straszyn*</t>
  </si>
  <si>
    <t>Gdańsk, ul Benzynowa*</t>
  </si>
  <si>
    <t>Włocławek, ul.Płocka 171*</t>
  </si>
  <si>
    <t>Borowo 4, 78-540 Kalisz Pom.*</t>
  </si>
  <si>
    <t>Niedalino 57, 76-024 Świeszyno*</t>
  </si>
  <si>
    <t>Rościno 1, 78-200 Białogard*</t>
  </si>
  <si>
    <t>Lisowo 2, 76-042 Rosnowo*</t>
  </si>
  <si>
    <t>Karścino*</t>
  </si>
  <si>
    <t>Karcino*</t>
  </si>
  <si>
    <t>Myślino*</t>
  </si>
  <si>
    <t>Parsówek*</t>
  </si>
  <si>
    <t>Hartmann</t>
  </si>
  <si>
    <t>Miastko</t>
  </si>
  <si>
    <t>PE Węgorzynko ul. Słupska</t>
  </si>
  <si>
    <t>PE Elbląg, Piłsudskiego 2</t>
  </si>
  <si>
    <t>gryfiński</t>
  </si>
  <si>
    <t>Pierzchały 21, 14-526 Płoskinia*</t>
  </si>
  <si>
    <t>Działdowo, ul. Męczenników 33</t>
  </si>
  <si>
    <t>Szkarada</t>
  </si>
  <si>
    <t>Szkarada 30A</t>
  </si>
  <si>
    <t>Aleksandrów Kujawski</t>
  </si>
  <si>
    <t>aleksandrowski</t>
  </si>
  <si>
    <t>AK, ul. Graniczna 14</t>
  </si>
  <si>
    <t>Lubień Kujawski</t>
  </si>
  <si>
    <t>Region V</t>
  </si>
  <si>
    <t>Lubień, ul. Szkolna 14</t>
  </si>
  <si>
    <t>Gdańsk-Centrala</t>
  </si>
  <si>
    <t>Gdańsk Reja 29</t>
  </si>
  <si>
    <t>Marynarki Polskiej 130</t>
  </si>
  <si>
    <t>Ilość w roku</t>
  </si>
  <si>
    <t>Gwarancja Wykonawcy</t>
  </si>
  <si>
    <t>b/d</t>
  </si>
  <si>
    <t>31.06.2020</t>
  </si>
  <si>
    <t>ESEK</t>
  </si>
  <si>
    <t>Razem przeglądy i konserw</t>
  </si>
  <si>
    <t>wartość RBG założono w trybie standardowym ze względu na sporadycznosc trybu pilnego</t>
  </si>
  <si>
    <t>Energa-Operator Wykonawstwo Elektroenergetyczne</t>
  </si>
  <si>
    <t>ENOPWEE</t>
  </si>
  <si>
    <t>Koszalin, ul. Morska 16</t>
  </si>
  <si>
    <t>-</t>
  </si>
  <si>
    <t>ilość godzin napraw założonych  po przeliczeniu udziałów w trybie standardowym</t>
  </si>
  <si>
    <t>Razem naprawy tryb standardowy</t>
  </si>
  <si>
    <t>Cena Opcji - CO</t>
  </si>
  <si>
    <t>Cena Zamowienie Podstawowego - CZP:</t>
  </si>
  <si>
    <t>Całkowita Cena Maksymalna Oferty - CCMO:</t>
  </si>
  <si>
    <t>(opcja 10% netto w górę (podstawa prawna Art. 34 ust. 5 ustawy PZP)</t>
  </si>
  <si>
    <t>ilość elementów pozostałych</t>
  </si>
  <si>
    <t>Załącznik nr 3.1 DO OSPP - Formularz Cenowy część I</t>
  </si>
  <si>
    <r>
      <t xml:space="preserve">koszt drugiej i kolejnej </t>
    </r>
    <r>
      <rPr>
        <i/>
        <sz val="10"/>
        <rFont val="Calibri"/>
        <family val="2"/>
        <charset val="238"/>
        <scheme val="minor"/>
      </rPr>
      <t>roboczogodziny zespołu uwzlędniający wszystkie koszty, łącznie z dojazdem (bez materiałów)</t>
    </r>
  </si>
  <si>
    <r>
      <rPr>
        <b/>
        <i/>
        <u val="singleAccounting"/>
        <sz val="10"/>
        <rFont val="Calibri"/>
        <family val="2"/>
        <charset val="238"/>
        <scheme val="minor"/>
      </rPr>
      <t>koszt piewszej</t>
    </r>
    <r>
      <rPr>
        <b/>
        <i/>
        <sz val="10"/>
        <rFont val="Calibri"/>
        <family val="2"/>
        <charset val="238"/>
        <scheme val="minor"/>
      </rPr>
      <t xml:space="preserve"> </t>
    </r>
    <r>
      <rPr>
        <i/>
        <sz val="10"/>
        <rFont val="Calibri"/>
        <family val="2"/>
        <charset val="238"/>
        <scheme val="minor"/>
      </rPr>
      <t>roboczogodziny zespołu uwzlędniający wszystkie koszty, łącznie z dojazdem (bez materiałów)</t>
    </r>
  </si>
  <si>
    <t>**</t>
  </si>
  <si>
    <t>*proszę wypełnienić wszystkie 10 aktywnych komórek oznaczonych żółtym tłem cenami jednostkowymi netto</t>
  </si>
  <si>
    <t>**należy podać zryczałtowane stawki za jeden 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</si>
</sst>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u val="singleAccounting"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4" fillId="3" borderId="10" xfId="0" applyFon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14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17" fontId="2" fillId="0" borderId="0" xfId="0" applyNumberFormat="1" applyFont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left" vertical="center" wrapText="1"/>
      <protection locked="0"/>
    </xf>
    <xf numFmtId="0" fontId="2" fillId="0" borderId="0" xfId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14" fontId="2" fillId="0" borderId="0" xfId="0" applyNumberFormat="1" applyFont="1" applyFill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17" fontId="2" fillId="0" borderId="0" xfId="0" applyNumberFormat="1" applyFont="1" applyFill="1" applyAlignment="1" applyProtection="1">
      <alignment horizontal="center"/>
      <protection locked="0"/>
    </xf>
    <xf numFmtId="0" fontId="2" fillId="0" borderId="8" xfId="0" applyFont="1" applyBorder="1" applyProtection="1">
      <protection locked="0"/>
    </xf>
    <xf numFmtId="0" fontId="2" fillId="0" borderId="8" xfId="0" applyFont="1" applyFill="1" applyBorder="1" applyProtection="1">
      <protection locked="0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17" fontId="2" fillId="0" borderId="8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17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right"/>
      <protection locked="0"/>
    </xf>
    <xf numFmtId="44" fontId="2" fillId="0" borderId="0" xfId="2" applyFont="1" applyAlignment="1" applyProtection="1">
      <alignment horizontal="center"/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7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4" fontId="2" fillId="5" borderId="3" xfId="0" applyNumberFormat="1" applyFont="1" applyFill="1" applyBorder="1" applyAlignment="1" applyProtection="1">
      <alignment vertical="center"/>
      <protection locked="0"/>
    </xf>
    <xf numFmtId="0" fontId="2" fillId="5" borderId="3" xfId="1" applyFont="1" applyFill="1" applyBorder="1" applyAlignment="1" applyProtection="1">
      <alignment horizontal="left" vertical="center" wrapText="1"/>
      <protection locked="0"/>
    </xf>
    <xf numFmtId="0" fontId="2" fillId="5" borderId="3" xfId="0" applyFont="1" applyFill="1" applyBorder="1" applyAlignment="1" applyProtection="1">
      <alignment horizontal="center" vertical="center"/>
      <protection locked="0"/>
    </xf>
    <xf numFmtId="0" fontId="2" fillId="5" borderId="3" xfId="1" applyFont="1" applyFill="1" applyBorder="1" applyAlignment="1" applyProtection="1">
      <alignment horizontal="center" vertical="center" wrapText="1"/>
      <protection locked="0"/>
    </xf>
    <xf numFmtId="17" fontId="2" fillId="5" borderId="3" xfId="0" applyNumberFormat="1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14" fontId="2" fillId="5" borderId="0" xfId="0" applyNumberFormat="1" applyFont="1" applyFill="1" applyAlignment="1" applyProtection="1">
      <alignment vertical="center"/>
      <protection locked="0"/>
    </xf>
    <xf numFmtId="0" fontId="2" fillId="5" borderId="0" xfId="1" applyFont="1" applyFill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1" applyFont="1" applyFill="1" applyAlignment="1" applyProtection="1">
      <alignment horizontal="center" vertical="center" wrapText="1"/>
      <protection locked="0"/>
    </xf>
    <xf numFmtId="17" fontId="2" fillId="5" borderId="0" xfId="0" applyNumberFormat="1" applyFont="1" applyFill="1" applyAlignment="1" applyProtection="1">
      <alignment horizontal="center" vertical="center"/>
      <protection locked="0"/>
    </xf>
    <xf numFmtId="0" fontId="2" fillId="5" borderId="3" xfId="0" applyFont="1" applyFill="1" applyBorder="1" applyAlignment="1" applyProtection="1">
      <protection locked="0"/>
    </xf>
    <xf numFmtId="14" fontId="2" fillId="5" borderId="3" xfId="0" applyNumberFormat="1" applyFont="1" applyFill="1" applyBorder="1" applyAlignment="1" applyProtection="1">
      <protection locked="0"/>
    </xf>
    <xf numFmtId="0" fontId="2" fillId="5" borderId="3" xfId="0" applyFont="1" applyFill="1" applyBorder="1" applyAlignment="1" applyProtection="1">
      <alignment horizontal="left" vertical="center"/>
      <protection locked="0"/>
    </xf>
    <xf numFmtId="0" fontId="2" fillId="5" borderId="3" xfId="0" applyFont="1" applyFill="1" applyBorder="1" applyAlignment="1" applyProtection="1">
      <alignment horizontal="center"/>
      <protection locked="0"/>
    </xf>
    <xf numFmtId="17" fontId="2" fillId="5" borderId="3" xfId="0" applyNumberFormat="1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 applyProtection="1">
      <alignment horizontal="center"/>
      <protection locked="0"/>
    </xf>
    <xf numFmtId="0" fontId="2" fillId="5" borderId="0" xfId="0" applyFont="1" applyFill="1" applyAlignment="1">
      <alignment horizontal="center" wrapText="1"/>
    </xf>
    <xf numFmtId="0" fontId="2" fillId="5" borderId="0" xfId="0" applyFont="1" applyFill="1" applyBorder="1" applyAlignment="1" applyProtection="1">
      <protection locked="0"/>
    </xf>
    <xf numFmtId="14" fontId="2" fillId="5" borderId="0" xfId="0" applyNumberFormat="1" applyFont="1" applyFill="1" applyBorder="1" applyAlignment="1" applyProtection="1">
      <protection locked="0"/>
    </xf>
    <xf numFmtId="17" fontId="2" fillId="5" borderId="0" xfId="0" applyNumberFormat="1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/>
    <xf numFmtId="0" fontId="2" fillId="5" borderId="6" xfId="0" applyFont="1" applyFill="1" applyBorder="1" applyAlignment="1" applyProtection="1">
      <alignment horizontal="center"/>
      <protection locked="0"/>
    </xf>
    <xf numFmtId="0" fontId="2" fillId="5" borderId="0" xfId="0" applyFont="1" applyFill="1"/>
    <xf numFmtId="0" fontId="2" fillId="6" borderId="0" xfId="0" applyFont="1" applyFill="1" applyBorder="1" applyAlignment="1" applyProtection="1">
      <protection locked="0"/>
    </xf>
    <xf numFmtId="14" fontId="2" fillId="6" borderId="0" xfId="0" applyNumberFormat="1" applyFont="1" applyFill="1" applyBorder="1" applyAlignment="1" applyProtection="1">
      <protection locked="0"/>
    </xf>
    <xf numFmtId="0" fontId="2" fillId="6" borderId="0" xfId="0" applyFont="1" applyFill="1" applyBorder="1" applyAlignment="1" applyProtection="1">
      <alignment horizontal="center"/>
      <protection locked="0"/>
    </xf>
    <xf numFmtId="17" fontId="2" fillId="6" borderId="0" xfId="0" applyNumberFormat="1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0" xfId="0" applyFont="1" applyFill="1"/>
    <xf numFmtId="0" fontId="2" fillId="6" borderId="0" xfId="0" applyFont="1" applyFill="1" applyBorder="1" applyAlignment="1" applyProtection="1">
      <alignment horizontal="center" vertical="center"/>
      <protection locked="0"/>
    </xf>
    <xf numFmtId="0" fontId="2" fillId="6" borderId="6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Alignment="1">
      <alignment vertical="center"/>
    </xf>
    <xf numFmtId="0" fontId="2" fillId="6" borderId="0" xfId="0" applyFont="1" applyFill="1" applyAlignment="1" applyProtection="1">
      <alignment vertical="center"/>
      <protection locked="0"/>
    </xf>
    <xf numFmtId="14" fontId="2" fillId="6" borderId="0" xfId="0" applyNumberFormat="1" applyFont="1" applyFill="1" applyAlignment="1" applyProtection="1">
      <alignment vertical="center"/>
      <protection locked="0"/>
    </xf>
    <xf numFmtId="0" fontId="2" fillId="6" borderId="0" xfId="1" applyFont="1" applyFill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 wrapText="1"/>
      <protection locked="0"/>
    </xf>
    <xf numFmtId="17" fontId="2" fillId="6" borderId="0" xfId="0" applyNumberFormat="1" applyFont="1" applyFill="1" applyAlignment="1" applyProtection="1">
      <alignment horizontal="center" vertical="center"/>
      <protection locked="0"/>
    </xf>
    <xf numFmtId="0" fontId="2" fillId="6" borderId="0" xfId="0" applyFont="1" applyFill="1" applyProtection="1">
      <protection locked="0"/>
    </xf>
    <xf numFmtId="14" fontId="2" fillId="6" borderId="0" xfId="0" applyNumberFormat="1" applyFont="1" applyFill="1" applyProtection="1">
      <protection locked="0"/>
    </xf>
    <xf numFmtId="0" fontId="2" fillId="6" borderId="0" xfId="0" applyFont="1" applyFill="1" applyAlignment="1" applyProtection="1">
      <alignment horizontal="center"/>
      <protection locked="0"/>
    </xf>
    <xf numFmtId="17" fontId="2" fillId="6" borderId="0" xfId="0" applyNumberFormat="1" applyFont="1" applyFill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5" borderId="3" xfId="0" applyFont="1" applyFill="1" applyBorder="1" applyProtection="1">
      <protection locked="0"/>
    </xf>
    <xf numFmtId="14" fontId="2" fillId="5" borderId="3" xfId="0" applyNumberFormat="1" applyFont="1" applyFill="1" applyBorder="1" applyProtection="1">
      <protection locked="0"/>
    </xf>
    <xf numFmtId="0" fontId="2" fillId="5" borderId="0" xfId="0" applyFont="1" applyFill="1" applyProtection="1">
      <protection locked="0"/>
    </xf>
    <xf numFmtId="14" fontId="2" fillId="5" borderId="0" xfId="0" applyNumberFormat="1" applyFont="1" applyFill="1" applyProtection="1">
      <protection locked="0"/>
    </xf>
    <xf numFmtId="0" fontId="2" fillId="5" borderId="0" xfId="0" applyFont="1" applyFill="1" applyAlignment="1" applyProtection="1">
      <alignment horizontal="center"/>
      <protection locked="0"/>
    </xf>
    <xf numFmtId="17" fontId="2" fillId="5" borderId="0" xfId="0" applyNumberFormat="1" applyFont="1" applyFill="1" applyAlignment="1" applyProtection="1">
      <alignment horizontal="center"/>
      <protection locked="0"/>
    </xf>
    <xf numFmtId="0" fontId="2" fillId="7" borderId="0" xfId="0" applyFont="1" applyFill="1"/>
    <xf numFmtId="14" fontId="2" fillId="5" borderId="3" xfId="0" applyNumberFormat="1" applyFont="1" applyFill="1" applyBorder="1" applyAlignment="1" applyProtection="1">
      <alignment horizontal="center" vertical="center"/>
      <protection locked="0"/>
    </xf>
    <xf numFmtId="14" fontId="2" fillId="5" borderId="0" xfId="0" applyNumberFormat="1" applyFont="1" applyFill="1" applyBorder="1" applyAlignment="1" applyProtection="1">
      <alignment horizontal="center"/>
      <protection locked="0"/>
    </xf>
    <xf numFmtId="14" fontId="2" fillId="6" borderId="0" xfId="0" applyNumberFormat="1" applyFont="1" applyFill="1" applyBorder="1" applyAlignment="1" applyProtection="1">
      <alignment horizontal="center"/>
      <protection locked="0"/>
    </xf>
    <xf numFmtId="14" fontId="2" fillId="5" borderId="0" xfId="0" applyNumberFormat="1" applyFont="1" applyFill="1" applyBorder="1" applyAlignment="1" applyProtection="1">
      <alignment horizontal="center" vertical="center"/>
      <protection locked="0"/>
    </xf>
    <xf numFmtId="14" fontId="2" fillId="6" borderId="0" xfId="1" applyNumberFormat="1" applyFont="1" applyFill="1" applyAlignment="1" applyProtection="1">
      <alignment horizontal="center" vertical="center" wrapText="1"/>
      <protection locked="0"/>
    </xf>
    <xf numFmtId="14" fontId="2" fillId="5" borderId="0" xfId="0" applyNumberFormat="1" applyFont="1" applyFill="1" applyAlignment="1" applyProtection="1">
      <alignment horizontal="center" vertical="center"/>
      <protection locked="0"/>
    </xf>
    <xf numFmtId="14" fontId="2" fillId="6" borderId="0" xfId="0" applyNumberFormat="1" applyFont="1" applyFill="1" applyAlignment="1" applyProtection="1">
      <alignment horizontal="center" vertical="center"/>
      <protection locked="0"/>
    </xf>
    <xf numFmtId="14" fontId="2" fillId="5" borderId="0" xfId="1" applyNumberFormat="1" applyFont="1" applyFill="1" applyAlignment="1" applyProtection="1">
      <alignment horizontal="center" vertical="center" wrapText="1"/>
      <protection locked="0"/>
    </xf>
    <xf numFmtId="14" fontId="2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Protection="1">
      <protection locked="0"/>
    </xf>
    <xf numFmtId="0" fontId="2" fillId="0" borderId="7" xfId="0" applyFont="1" applyFill="1" applyBorder="1" applyProtection="1"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protection locked="0"/>
    </xf>
    <xf numFmtId="14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Protection="1">
      <protection locked="0"/>
    </xf>
    <xf numFmtId="0" fontId="2" fillId="0" borderId="13" xfId="0" applyFont="1" applyBorder="1" applyAlignment="1" applyProtection="1">
      <alignment horizontal="center" vertical="center" textRotation="255"/>
      <protection locked="0"/>
    </xf>
    <xf numFmtId="0" fontId="2" fillId="0" borderId="13" xfId="0" applyFont="1" applyFill="1" applyBorder="1" applyAlignment="1" applyProtection="1">
      <alignment vertical="center"/>
      <protection locked="0"/>
    </xf>
    <xf numFmtId="14" fontId="2" fillId="0" borderId="13" xfId="0" applyNumberFormat="1" applyFont="1" applyFill="1" applyBorder="1" applyAlignment="1" applyProtection="1">
      <alignment vertical="center"/>
      <protection locked="0"/>
    </xf>
    <xf numFmtId="0" fontId="2" fillId="0" borderId="13" xfId="0" applyFont="1" applyFill="1" applyBorder="1" applyProtection="1">
      <protection locked="0"/>
    </xf>
    <xf numFmtId="0" fontId="2" fillId="0" borderId="13" xfId="1" applyFont="1" applyFill="1" applyBorder="1" applyAlignment="1" applyProtection="1">
      <alignment horizontal="left" vertical="center" wrapText="1"/>
      <protection locked="0"/>
    </xf>
    <xf numFmtId="0" fontId="2" fillId="0" borderId="13" xfId="1" applyFont="1" applyFill="1" applyBorder="1" applyAlignment="1" applyProtection="1">
      <alignment horizontal="center" vertical="center" wrapText="1"/>
      <protection locked="0"/>
    </xf>
    <xf numFmtId="17" fontId="2" fillId="0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164" fontId="2" fillId="2" borderId="13" xfId="0" applyNumberFormat="1" applyFont="1" applyFill="1" applyBorder="1" applyAlignment="1" applyProtection="1">
      <alignment horizontal="center"/>
      <protection locked="0"/>
    </xf>
    <xf numFmtId="164" fontId="2" fillId="2" borderId="8" xfId="0" applyNumberFormat="1" applyFont="1" applyFill="1" applyBorder="1" applyAlignment="1" applyProtection="1">
      <alignment horizontal="center"/>
      <protection locked="0"/>
    </xf>
    <xf numFmtId="164" fontId="2" fillId="2" borderId="1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165" fontId="2" fillId="0" borderId="1" xfId="0" applyNumberFormat="1" applyFont="1" applyBorder="1" applyAlignment="1" applyProtection="1">
      <alignment horizontal="center"/>
      <protection locked="0"/>
    </xf>
    <xf numFmtId="165" fontId="2" fillId="4" borderId="1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/>
    <xf numFmtId="44" fontId="2" fillId="0" borderId="0" xfId="2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165" fontId="2" fillId="0" borderId="1" xfId="0" applyNumberFormat="1" applyFont="1" applyBorder="1" applyAlignment="1" applyProtection="1">
      <alignment horizontal="center"/>
      <protection locked="0"/>
    </xf>
    <xf numFmtId="164" fontId="2" fillId="2" borderId="13" xfId="0" applyNumberFormat="1" applyFont="1" applyFill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164" fontId="2" fillId="2" borderId="13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7" fontId="2" fillId="4" borderId="10" xfId="2" applyNumberFormat="1" applyFont="1" applyFill="1" applyBorder="1" applyAlignment="1" applyProtection="1">
      <alignment horizontal="center" vertical="center" wrapText="1"/>
      <protection locked="0"/>
    </xf>
    <xf numFmtId="7" fontId="2" fillId="4" borderId="15" xfId="2" applyNumberFormat="1" applyFont="1" applyFill="1" applyBorder="1" applyAlignment="1" applyProtection="1">
      <alignment horizontal="center" vertical="center" wrapText="1"/>
      <protection locked="0"/>
    </xf>
    <xf numFmtId="7" fontId="2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3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 applyProtection="1">
      <alignment horizontal="center" vertical="center"/>
      <protection locked="0"/>
    </xf>
    <xf numFmtId="165" fontId="2" fillId="8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3" fontId="2" fillId="8" borderId="1" xfId="2" applyNumberFormat="1" applyFont="1" applyFill="1" applyBorder="1" applyAlignment="1" applyProtection="1">
      <alignment horizontal="center" vertical="center"/>
      <protection locked="0"/>
    </xf>
    <xf numFmtId="44" fontId="6" fillId="0" borderId="1" xfId="2" applyFont="1" applyBorder="1" applyAlignment="1" applyProtection="1">
      <alignment horizontal="center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center" wrapText="1"/>
      <protection locked="0"/>
    </xf>
    <xf numFmtId="165" fontId="2" fillId="0" borderId="1" xfId="0" applyNumberFormat="1" applyFont="1" applyBorder="1" applyAlignment="1" applyProtection="1">
      <alignment horizontal="center"/>
      <protection locked="0"/>
    </xf>
    <xf numFmtId="165" fontId="2" fillId="0" borderId="1" xfId="2" applyNumberFormat="1" applyFont="1" applyBorder="1" applyAlignment="1" applyProtection="1">
      <alignment horizontal="center"/>
      <protection locked="0"/>
    </xf>
    <xf numFmtId="44" fontId="2" fillId="0" borderId="1" xfId="2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right"/>
      <protection locked="0"/>
    </xf>
    <xf numFmtId="0" fontId="2" fillId="0" borderId="13" xfId="0" applyFont="1" applyBorder="1" applyAlignment="1" applyProtection="1">
      <alignment horizontal="center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vertical="center" textRotation="255"/>
      <protection locked="0"/>
    </xf>
    <xf numFmtId="0" fontId="2" fillId="0" borderId="0" xfId="0" applyFont="1" applyAlignment="1" applyProtection="1">
      <alignment horizontal="center" vertical="center" textRotation="255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4" fillId="3" borderId="13" xfId="0" applyFont="1" applyFill="1" applyBorder="1" applyAlignment="1" applyProtection="1">
      <alignment horizont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 wrapText="1"/>
      <protection locked="0"/>
    </xf>
    <xf numFmtId="0" fontId="4" fillId="3" borderId="13" xfId="0" applyFont="1" applyFill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 textRotation="255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44" fontId="4" fillId="3" borderId="10" xfId="2" applyFont="1" applyFill="1" applyBorder="1" applyAlignment="1" applyProtection="1">
      <alignment horizontal="center" vertical="center" wrapText="1"/>
      <protection locked="0"/>
    </xf>
    <xf numFmtId="44" fontId="4" fillId="3" borderId="15" xfId="2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44" fontId="4" fillId="3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textRotation="255"/>
      <protection locked="0"/>
    </xf>
    <xf numFmtId="164" fontId="2" fillId="0" borderId="2" xfId="0" applyNumberFormat="1" applyFont="1" applyBorder="1" applyAlignment="1" applyProtection="1">
      <alignment horizontal="center"/>
      <protection locked="0"/>
    </xf>
    <xf numFmtId="164" fontId="2" fillId="0" borderId="4" xfId="0" applyNumberFormat="1" applyFont="1" applyBorder="1" applyAlignment="1" applyProtection="1">
      <alignment horizontal="center"/>
      <protection locked="0"/>
    </xf>
    <xf numFmtId="164" fontId="2" fillId="0" borderId="3" xfId="0" applyNumberFormat="1" applyFont="1" applyBorder="1" applyAlignment="1" applyProtection="1">
      <alignment horizontal="center"/>
      <protection locked="0"/>
    </xf>
    <xf numFmtId="165" fontId="2" fillId="0" borderId="3" xfId="0" applyNumberFormat="1" applyFont="1" applyFill="1" applyBorder="1" applyAlignment="1" applyProtection="1">
      <protection locked="0"/>
    </xf>
    <xf numFmtId="165" fontId="2" fillId="0" borderId="0" xfId="0" applyNumberFormat="1" applyFont="1" applyFill="1" applyBorder="1" applyAlignment="1" applyProtection="1">
      <protection locked="0"/>
    </xf>
    <xf numFmtId="164" fontId="2" fillId="2" borderId="1" xfId="0" applyNumberFormat="1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</cellXfs>
  <cellStyles count="3">
    <cellStyle name="Normalny" xfId="0" builtinId="0"/>
    <cellStyle name="Normalny 11" xfId="1" xr:uid="{00000000-0005-0000-0000-000001000000}"/>
    <cellStyle name="Walutowy" xfId="2" builtinId="4"/>
  </cellStyles>
  <dxfs count="0"/>
  <tableStyles count="0" defaultTableStyle="TableStyleMedium2" defaultPivotStyle="PivotStyleLight16"/>
  <colors>
    <mruColors>
      <color rgb="FFFFFF00"/>
      <color rgb="FF00B05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1735667</xdr:colOff>
      <xdr:row>78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60BAFB9-98BD-4D2F-A1E1-C4E18EC6F1B3}"/>
            </a:ext>
          </a:extLst>
        </xdr:cNvPr>
        <xdr:cNvSpPr txBox="1"/>
      </xdr:nvSpPr>
      <xdr:spPr>
        <a:xfrm>
          <a:off x="8174567" y="1507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467A9-D09F-41C0-B02E-D39C7B648765}">
  <sheetPr>
    <pageSetUpPr fitToPage="1"/>
  </sheetPr>
  <dimension ref="A1:FZ139"/>
  <sheetViews>
    <sheetView tabSelected="1" topLeftCell="AC88" zoomScale="90" zoomScaleNormal="90" workbookViewId="0">
      <selection activeCell="AG8" sqref="AG8:AG19"/>
    </sheetView>
  </sheetViews>
  <sheetFormatPr defaultColWidth="9.140625" defaultRowHeight="12.75" x14ac:dyDescent="0.2"/>
  <cols>
    <col min="1" max="1" width="4.28515625" style="12" customWidth="1"/>
    <col min="2" max="2" width="7.140625" style="12" bestFit="1" customWidth="1"/>
    <col min="3" max="3" width="10.42578125" style="12" bestFit="1" customWidth="1"/>
    <col min="4" max="4" width="28.85546875" style="12" customWidth="1"/>
    <col min="5" max="5" width="9.140625" style="12" bestFit="1" customWidth="1"/>
    <col min="6" max="6" width="20.7109375" style="12" bestFit="1" customWidth="1"/>
    <col min="7" max="7" width="20.42578125" style="12" bestFit="1" customWidth="1"/>
    <col min="8" max="8" width="19.140625" style="12" bestFit="1" customWidth="1"/>
    <col min="9" max="9" width="41.85546875" style="12" bestFit="1" customWidth="1"/>
    <col min="10" max="10" width="20.7109375" style="12" bestFit="1" customWidth="1"/>
    <col min="11" max="11" width="9.28515625" style="14" bestFit="1" customWidth="1"/>
    <col min="12" max="12" width="14.140625" style="14" bestFit="1" customWidth="1"/>
    <col min="13" max="14" width="22.5703125" style="14" bestFit="1" customWidth="1"/>
    <col min="15" max="15" width="8.7109375" style="14" bestFit="1" customWidth="1"/>
    <col min="16" max="16" width="9.28515625" style="14" bestFit="1" customWidth="1"/>
    <col min="17" max="17" width="5.5703125" style="14" bestFit="1" customWidth="1"/>
    <col min="18" max="18" width="11.140625" style="14" bestFit="1" customWidth="1"/>
    <col min="19" max="19" width="8.85546875" style="14" bestFit="1" customWidth="1"/>
    <col min="20" max="20" width="5.5703125" style="14" bestFit="1" customWidth="1"/>
    <col min="21" max="21" width="11.140625" style="14" bestFit="1" customWidth="1"/>
    <col min="22" max="22" width="8.85546875" style="14" bestFit="1" customWidth="1"/>
    <col min="23" max="23" width="11" style="14" bestFit="1" customWidth="1"/>
    <col min="24" max="24" width="9.7109375" style="14" bestFit="1" customWidth="1"/>
    <col min="25" max="25" width="21.140625" style="14" bestFit="1" customWidth="1"/>
    <col min="26" max="26" width="11.140625" style="14" bestFit="1" customWidth="1"/>
    <col min="27" max="27" width="8.85546875" style="14" bestFit="1" customWidth="1"/>
    <col min="28" max="28" width="5.5703125" style="14" bestFit="1" customWidth="1"/>
    <col min="29" max="29" width="11.140625" style="14" bestFit="1" customWidth="1"/>
    <col min="30" max="30" width="8.85546875" style="14" bestFit="1" customWidth="1"/>
    <col min="31" max="31" width="5.5703125" style="14" bestFit="1" customWidth="1"/>
    <col min="32" max="32" width="11.140625" style="14" customWidth="1"/>
    <col min="33" max="33" width="8.85546875" style="14" bestFit="1" customWidth="1"/>
    <col min="34" max="34" width="7.42578125" style="14" customWidth="1"/>
    <col min="35" max="35" width="10" style="14" customWidth="1"/>
    <col min="36" max="36" width="6.7109375" style="14" bestFit="1" customWidth="1"/>
    <col min="37" max="37" width="5.85546875" style="14" bestFit="1" customWidth="1"/>
    <col min="38" max="38" width="14.28515625" style="14" bestFit="1" customWidth="1"/>
    <col min="39" max="39" width="14.85546875" style="14" bestFit="1" customWidth="1"/>
    <col min="40" max="41" width="5.85546875" style="14" bestFit="1" customWidth="1"/>
    <col min="42" max="42" width="7.140625" style="14" bestFit="1" customWidth="1"/>
    <col min="43" max="43" width="7.28515625" style="37" bestFit="1" customWidth="1"/>
    <col min="44" max="44" width="9.7109375" style="37" bestFit="1" customWidth="1"/>
    <col min="45" max="45" width="7.28515625" style="37" bestFit="1" customWidth="1"/>
    <col min="46" max="46" width="9.7109375" style="37" bestFit="1" customWidth="1"/>
    <col min="47" max="47" width="4.42578125" style="9" customWidth="1"/>
    <col min="48" max="48" width="14.7109375" style="3" customWidth="1"/>
    <col min="49" max="182" width="9.140625" style="3"/>
    <col min="183" max="16384" width="9.140625" style="1"/>
  </cols>
  <sheetData>
    <row r="1" spans="1:182" x14ac:dyDescent="0.2">
      <c r="A1" s="161" t="s">
        <v>344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</row>
    <row r="2" spans="1:182" ht="33" customHeight="1" x14ac:dyDescent="0.2">
      <c r="A2" s="199" t="s">
        <v>33</v>
      </c>
      <c r="B2" s="216" t="s">
        <v>286</v>
      </c>
      <c r="C2" s="199" t="s">
        <v>225</v>
      </c>
      <c r="D2" s="199" t="s">
        <v>281</v>
      </c>
      <c r="E2" s="199" t="s">
        <v>274</v>
      </c>
      <c r="F2" s="199" t="s">
        <v>34</v>
      </c>
      <c r="G2" s="199" t="s">
        <v>102</v>
      </c>
      <c r="H2" s="199" t="s">
        <v>103</v>
      </c>
      <c r="I2" s="199" t="s">
        <v>0</v>
      </c>
      <c r="J2" s="200" t="s">
        <v>327</v>
      </c>
      <c r="K2" s="201" t="s">
        <v>280</v>
      </c>
      <c r="L2" s="203" t="s">
        <v>272</v>
      </c>
      <c r="M2" s="204" t="s">
        <v>265</v>
      </c>
      <c r="N2" s="204"/>
      <c r="O2" s="202" t="s">
        <v>266</v>
      </c>
      <c r="P2" s="207" t="s">
        <v>271</v>
      </c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9"/>
      <c r="AJ2" s="204" t="s">
        <v>275</v>
      </c>
      <c r="AK2" s="204"/>
      <c r="AL2" s="204"/>
      <c r="AM2" s="204"/>
      <c r="AN2" s="204"/>
      <c r="AO2" s="204"/>
      <c r="AP2" s="204"/>
      <c r="AQ2" s="223" t="s">
        <v>346</v>
      </c>
      <c r="AR2" s="223"/>
      <c r="AS2" s="223" t="s">
        <v>345</v>
      </c>
      <c r="AT2" s="223"/>
      <c r="AU2" s="5"/>
    </row>
    <row r="3" spans="1:182" ht="78" customHeight="1" x14ac:dyDescent="0.2">
      <c r="A3" s="199"/>
      <c r="B3" s="216"/>
      <c r="C3" s="199"/>
      <c r="D3" s="199"/>
      <c r="E3" s="199"/>
      <c r="F3" s="199"/>
      <c r="G3" s="199"/>
      <c r="H3" s="199"/>
      <c r="I3" s="199"/>
      <c r="J3" s="218"/>
      <c r="K3" s="201"/>
      <c r="L3" s="203"/>
      <c r="M3" s="49" t="s">
        <v>267</v>
      </c>
      <c r="N3" s="49" t="s">
        <v>269</v>
      </c>
      <c r="O3" s="205"/>
      <c r="P3" s="207" t="s">
        <v>229</v>
      </c>
      <c r="Q3" s="208"/>
      <c r="R3" s="209"/>
      <c r="S3" s="207" t="s">
        <v>230</v>
      </c>
      <c r="T3" s="208"/>
      <c r="U3" s="209"/>
      <c r="V3" s="207" t="s">
        <v>231</v>
      </c>
      <c r="W3" s="208"/>
      <c r="X3" s="208"/>
      <c r="Y3" s="208"/>
      <c r="Z3" s="209"/>
      <c r="AA3" s="207" t="s">
        <v>233</v>
      </c>
      <c r="AB3" s="208"/>
      <c r="AC3" s="209"/>
      <c r="AD3" s="207" t="s">
        <v>235</v>
      </c>
      <c r="AE3" s="208"/>
      <c r="AF3" s="209"/>
      <c r="AG3" s="207" t="s">
        <v>236</v>
      </c>
      <c r="AH3" s="208"/>
      <c r="AI3" s="209"/>
      <c r="AJ3" s="203" t="s">
        <v>238</v>
      </c>
      <c r="AK3" s="203" t="s">
        <v>239</v>
      </c>
      <c r="AL3" s="203" t="s">
        <v>240</v>
      </c>
      <c r="AM3" s="203" t="s">
        <v>242</v>
      </c>
      <c r="AN3" s="203" t="s">
        <v>244</v>
      </c>
      <c r="AO3" s="203" t="s">
        <v>245</v>
      </c>
      <c r="AP3" s="203" t="s">
        <v>246</v>
      </c>
      <c r="AQ3" s="223"/>
      <c r="AR3" s="223"/>
      <c r="AS3" s="223"/>
      <c r="AT3" s="223"/>
      <c r="AU3" s="5"/>
    </row>
    <row r="4" spans="1:182" s="2" customFormat="1" ht="25.5" customHeight="1" x14ac:dyDescent="0.2">
      <c r="A4" s="199"/>
      <c r="B4" s="216"/>
      <c r="C4" s="199"/>
      <c r="D4" s="199"/>
      <c r="E4" s="199"/>
      <c r="F4" s="199"/>
      <c r="G4" s="199"/>
      <c r="H4" s="199"/>
      <c r="I4" s="199"/>
      <c r="J4" s="218"/>
      <c r="K4" s="201"/>
      <c r="L4" s="203"/>
      <c r="M4" s="50" t="s">
        <v>268</v>
      </c>
      <c r="N4" s="50" t="s">
        <v>270</v>
      </c>
      <c r="O4" s="206"/>
      <c r="P4" s="210" t="s">
        <v>226</v>
      </c>
      <c r="Q4" s="211"/>
      <c r="R4" s="212"/>
      <c r="S4" s="210" t="s">
        <v>260</v>
      </c>
      <c r="T4" s="211"/>
      <c r="U4" s="212"/>
      <c r="V4" s="210" t="s">
        <v>232</v>
      </c>
      <c r="W4" s="211"/>
      <c r="X4" s="211"/>
      <c r="Y4" s="211"/>
      <c r="Z4" s="212"/>
      <c r="AA4" s="210" t="s">
        <v>234</v>
      </c>
      <c r="AB4" s="211"/>
      <c r="AC4" s="212"/>
      <c r="AD4" s="210" t="s">
        <v>308</v>
      </c>
      <c r="AE4" s="211"/>
      <c r="AF4" s="212"/>
      <c r="AG4" s="210" t="s">
        <v>237</v>
      </c>
      <c r="AH4" s="211"/>
      <c r="AI4" s="212"/>
      <c r="AJ4" s="203"/>
      <c r="AK4" s="203"/>
      <c r="AL4" s="203"/>
      <c r="AM4" s="203"/>
      <c r="AN4" s="203"/>
      <c r="AO4" s="203"/>
      <c r="AP4" s="203"/>
      <c r="AQ4" s="220" t="s">
        <v>276</v>
      </c>
      <c r="AR4" s="220" t="s">
        <v>277</v>
      </c>
      <c r="AS4" s="220" t="s">
        <v>276</v>
      </c>
      <c r="AT4" s="220" t="s">
        <v>277</v>
      </c>
      <c r="AU4" s="5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</row>
    <row r="5" spans="1:182" s="2" customFormat="1" ht="38.25" x14ac:dyDescent="0.2">
      <c r="A5" s="200"/>
      <c r="B5" s="217"/>
      <c r="C5" s="200"/>
      <c r="D5" s="200"/>
      <c r="E5" s="200"/>
      <c r="F5" s="200"/>
      <c r="G5" s="200"/>
      <c r="H5" s="200"/>
      <c r="I5" s="200"/>
      <c r="J5" s="219"/>
      <c r="K5" s="202"/>
      <c r="L5" s="11" t="s">
        <v>247</v>
      </c>
      <c r="M5" s="11" t="s">
        <v>273</v>
      </c>
      <c r="N5" s="11" t="s">
        <v>273</v>
      </c>
      <c r="O5" s="11"/>
      <c r="P5" s="11" t="s">
        <v>247</v>
      </c>
      <c r="Q5" s="11" t="s">
        <v>248</v>
      </c>
      <c r="R5" s="11" t="s">
        <v>326</v>
      </c>
      <c r="S5" s="11" t="s">
        <v>247</v>
      </c>
      <c r="T5" s="11" t="s">
        <v>248</v>
      </c>
      <c r="U5" s="11" t="s">
        <v>326</v>
      </c>
      <c r="V5" s="11" t="s">
        <v>247</v>
      </c>
      <c r="W5" s="11" t="s">
        <v>343</v>
      </c>
      <c r="X5" s="11" t="s">
        <v>262</v>
      </c>
      <c r="Y5" s="11" t="s">
        <v>261</v>
      </c>
      <c r="Z5" s="11" t="s">
        <v>326</v>
      </c>
      <c r="AA5" s="11" t="s">
        <v>247</v>
      </c>
      <c r="AB5" s="11" t="s">
        <v>248</v>
      </c>
      <c r="AC5" s="50" t="s">
        <v>326</v>
      </c>
      <c r="AD5" s="11" t="s">
        <v>247</v>
      </c>
      <c r="AE5" s="11" t="s">
        <v>248</v>
      </c>
      <c r="AF5" s="11" t="s">
        <v>326</v>
      </c>
      <c r="AG5" s="11" t="s">
        <v>247</v>
      </c>
      <c r="AH5" s="11" t="s">
        <v>248</v>
      </c>
      <c r="AI5" s="11" t="s">
        <v>326</v>
      </c>
      <c r="AJ5" s="222"/>
      <c r="AK5" s="222"/>
      <c r="AL5" s="222"/>
      <c r="AM5" s="222"/>
      <c r="AN5" s="222"/>
      <c r="AO5" s="222"/>
      <c r="AP5" s="222"/>
      <c r="AQ5" s="221"/>
      <c r="AR5" s="221"/>
      <c r="AS5" s="221"/>
      <c r="AT5" s="221"/>
      <c r="AU5" s="5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</row>
    <row r="6" spans="1:182" s="76" customFormat="1" ht="15" customHeight="1" x14ac:dyDescent="0.2">
      <c r="A6" s="232">
        <v>1</v>
      </c>
      <c r="B6" s="197" t="s">
        <v>287</v>
      </c>
      <c r="C6" s="70" t="s">
        <v>35</v>
      </c>
      <c r="D6" s="70" t="s">
        <v>282</v>
      </c>
      <c r="E6" s="70" t="s">
        <v>283</v>
      </c>
      <c r="F6" s="71" t="s">
        <v>323</v>
      </c>
      <c r="G6" s="71" t="s">
        <v>160</v>
      </c>
      <c r="H6" s="71" t="s">
        <v>161</v>
      </c>
      <c r="I6" s="72" t="s">
        <v>324</v>
      </c>
      <c r="J6" s="111">
        <v>43848</v>
      </c>
      <c r="K6" s="73" t="s">
        <v>278</v>
      </c>
      <c r="L6" s="73" t="s">
        <v>249</v>
      </c>
      <c r="M6" s="73" t="s">
        <v>249</v>
      </c>
      <c r="N6" s="73"/>
      <c r="O6" s="74">
        <v>43556</v>
      </c>
      <c r="P6" s="73" t="s">
        <v>249</v>
      </c>
      <c r="Q6" s="73">
        <f>176</f>
        <v>176</v>
      </c>
      <c r="R6" s="73">
        <f>Q6*2</f>
        <v>352</v>
      </c>
      <c r="S6" s="73" t="s">
        <v>249</v>
      </c>
      <c r="T6" s="73">
        <v>53</v>
      </c>
      <c r="U6" s="73">
        <f>T6*2</f>
        <v>106</v>
      </c>
      <c r="V6" s="73" t="s">
        <v>249</v>
      </c>
      <c r="W6" s="73">
        <v>111</v>
      </c>
      <c r="X6" s="73">
        <v>0</v>
      </c>
      <c r="Y6" s="73">
        <v>2</v>
      </c>
      <c r="Z6" s="73">
        <f>2*(W6+X6+Y6)</f>
        <v>226</v>
      </c>
      <c r="AA6" s="73" t="s">
        <v>249</v>
      </c>
      <c r="AB6" s="73">
        <v>29</v>
      </c>
      <c r="AC6" s="73">
        <v>2</v>
      </c>
      <c r="AD6" s="73" t="s">
        <v>250</v>
      </c>
      <c r="AE6" s="73">
        <v>0</v>
      </c>
      <c r="AF6" s="73">
        <f>2*AE6</f>
        <v>0</v>
      </c>
      <c r="AG6" s="73" t="s">
        <v>249</v>
      </c>
      <c r="AH6" s="73">
        <v>1</v>
      </c>
      <c r="AI6" s="75">
        <f>2*AH6</f>
        <v>2</v>
      </c>
      <c r="AJ6" s="170" t="s">
        <v>226</v>
      </c>
      <c r="AK6" s="159" t="s">
        <v>227</v>
      </c>
      <c r="AL6" s="162" t="s">
        <v>241</v>
      </c>
      <c r="AM6" s="162" t="s">
        <v>243</v>
      </c>
      <c r="AN6" s="159" t="s">
        <v>234</v>
      </c>
      <c r="AO6" s="159" t="s">
        <v>330</v>
      </c>
      <c r="AP6" s="174" t="s">
        <v>237</v>
      </c>
      <c r="AQ6" s="165">
        <v>0</v>
      </c>
      <c r="AR6" s="165">
        <v>0</v>
      </c>
      <c r="AS6" s="165">
        <v>0</v>
      </c>
      <c r="AT6" s="165">
        <v>0</v>
      </c>
      <c r="AU6" s="3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</row>
    <row r="7" spans="1:182" s="82" customFormat="1" ht="12.75" customHeight="1" x14ac:dyDescent="0.2">
      <c r="A7" s="120">
        <v>2</v>
      </c>
      <c r="B7" s="215"/>
      <c r="C7" s="77" t="s">
        <v>35</v>
      </c>
      <c r="D7" s="77" t="s">
        <v>282</v>
      </c>
      <c r="E7" s="77" t="s">
        <v>283</v>
      </c>
      <c r="F7" s="78" t="s">
        <v>35</v>
      </c>
      <c r="G7" s="78" t="s">
        <v>160</v>
      </c>
      <c r="H7" s="78" t="s">
        <v>161</v>
      </c>
      <c r="I7" s="77" t="s">
        <v>325</v>
      </c>
      <c r="J7" s="112">
        <v>44219</v>
      </c>
      <c r="K7" s="56" t="s">
        <v>278</v>
      </c>
      <c r="L7" s="56" t="s">
        <v>249</v>
      </c>
      <c r="M7" s="56" t="s">
        <v>249</v>
      </c>
      <c r="N7" s="56"/>
      <c r="O7" s="79">
        <v>43556</v>
      </c>
      <c r="P7" s="56" t="s">
        <v>249</v>
      </c>
      <c r="Q7" s="56">
        <f>751-Q6</f>
        <v>575</v>
      </c>
      <c r="R7" s="56">
        <f>Q7*2</f>
        <v>1150</v>
      </c>
      <c r="S7" s="56" t="s">
        <v>249</v>
      </c>
      <c r="T7" s="56">
        <f>138-T6</f>
        <v>85</v>
      </c>
      <c r="U7" s="56">
        <f>T7*2</f>
        <v>170</v>
      </c>
      <c r="V7" s="56" t="s">
        <v>249</v>
      </c>
      <c r="W7" s="56">
        <f>244-W6</f>
        <v>133</v>
      </c>
      <c r="X7" s="56">
        <v>3</v>
      </c>
      <c r="Y7" s="56">
        <f>20-Y6</f>
        <v>18</v>
      </c>
      <c r="Z7" s="56">
        <f>2*(W7+X7+Y7)</f>
        <v>308</v>
      </c>
      <c r="AA7" s="56" t="s">
        <v>249</v>
      </c>
      <c r="AB7" s="80"/>
      <c r="AC7" s="80"/>
      <c r="AD7" s="56" t="s">
        <v>249</v>
      </c>
      <c r="AE7" s="56">
        <v>3</v>
      </c>
      <c r="AF7" s="56">
        <f>2*AE7</f>
        <v>6</v>
      </c>
      <c r="AG7" s="56" t="s">
        <v>249</v>
      </c>
      <c r="AH7" s="56">
        <v>0</v>
      </c>
      <c r="AI7" s="81">
        <f>2*AH7</f>
        <v>0</v>
      </c>
      <c r="AJ7" s="171"/>
      <c r="AK7" s="168"/>
      <c r="AL7" s="163"/>
      <c r="AM7" s="163"/>
      <c r="AN7" s="168"/>
      <c r="AO7" s="168"/>
      <c r="AP7" s="175"/>
      <c r="AQ7" s="166"/>
      <c r="AR7" s="166"/>
      <c r="AS7" s="166"/>
      <c r="AT7" s="166"/>
      <c r="AU7" s="9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</row>
    <row r="8" spans="1:182" s="88" customFormat="1" x14ac:dyDescent="0.2">
      <c r="A8" s="120">
        <v>3</v>
      </c>
      <c r="B8" s="215"/>
      <c r="C8" s="83" t="s">
        <v>35</v>
      </c>
      <c r="D8" s="83" t="s">
        <v>282</v>
      </c>
      <c r="E8" s="83" t="s">
        <v>283</v>
      </c>
      <c r="F8" s="84" t="s">
        <v>36</v>
      </c>
      <c r="G8" s="84" t="s">
        <v>160</v>
      </c>
      <c r="H8" s="84" t="s">
        <v>162</v>
      </c>
      <c r="I8" s="83" t="s">
        <v>1</v>
      </c>
      <c r="J8" s="113">
        <v>44219</v>
      </c>
      <c r="K8" s="85" t="s">
        <v>278</v>
      </c>
      <c r="L8" s="85" t="s">
        <v>249</v>
      </c>
      <c r="M8" s="85"/>
      <c r="N8" s="85" t="s">
        <v>249</v>
      </c>
      <c r="O8" s="86">
        <v>43586</v>
      </c>
      <c r="P8" s="85" t="s">
        <v>249</v>
      </c>
      <c r="Q8" s="85">
        <v>190</v>
      </c>
      <c r="R8" s="85">
        <f>Q8</f>
        <v>190</v>
      </c>
      <c r="S8" s="85" t="s">
        <v>249</v>
      </c>
      <c r="T8" s="85">
        <v>25</v>
      </c>
      <c r="U8" s="85">
        <f>T8</f>
        <v>25</v>
      </c>
      <c r="V8" s="85" t="s">
        <v>249</v>
      </c>
      <c r="W8" s="85">
        <v>18</v>
      </c>
      <c r="X8" s="85">
        <v>2</v>
      </c>
      <c r="Y8" s="85">
        <v>5</v>
      </c>
      <c r="Z8" s="85">
        <f>(W8+X8+Y8)</f>
        <v>25</v>
      </c>
      <c r="AA8" s="85" t="s">
        <v>250</v>
      </c>
      <c r="AB8" s="85"/>
      <c r="AC8" s="85"/>
      <c r="AD8" s="85" t="s">
        <v>249</v>
      </c>
      <c r="AE8" s="85">
        <v>3</v>
      </c>
      <c r="AF8" s="85">
        <f>AE8</f>
        <v>3</v>
      </c>
      <c r="AG8" s="85"/>
      <c r="AH8" s="85">
        <v>0</v>
      </c>
      <c r="AI8" s="87">
        <f>AH8</f>
        <v>0</v>
      </c>
      <c r="AJ8" s="171"/>
      <c r="AK8" s="168"/>
      <c r="AL8" s="163"/>
      <c r="AM8" s="163"/>
      <c r="AN8" s="168"/>
      <c r="AO8" s="168"/>
      <c r="AP8" s="175"/>
      <c r="AQ8" s="166"/>
      <c r="AR8" s="166"/>
      <c r="AS8" s="166"/>
      <c r="AT8" s="166"/>
      <c r="AU8" s="9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</row>
    <row r="9" spans="1:182" s="88" customFormat="1" x14ac:dyDescent="0.2">
      <c r="A9" s="120">
        <v>4</v>
      </c>
      <c r="B9" s="215"/>
      <c r="C9" s="83" t="s">
        <v>35</v>
      </c>
      <c r="D9" s="83" t="s">
        <v>282</v>
      </c>
      <c r="E9" s="83" t="s">
        <v>283</v>
      </c>
      <c r="F9" s="84" t="s">
        <v>37</v>
      </c>
      <c r="G9" s="84" t="s">
        <v>160</v>
      </c>
      <c r="H9" s="84" t="s">
        <v>163</v>
      </c>
      <c r="I9" s="83" t="s">
        <v>118</v>
      </c>
      <c r="J9" s="113">
        <v>44219</v>
      </c>
      <c r="K9" s="85" t="s">
        <v>278</v>
      </c>
      <c r="L9" s="85" t="s">
        <v>249</v>
      </c>
      <c r="M9" s="85"/>
      <c r="N9" s="85" t="s">
        <v>249</v>
      </c>
      <c r="O9" s="86">
        <v>43586</v>
      </c>
      <c r="P9" s="85" t="s">
        <v>249</v>
      </c>
      <c r="Q9" s="85">
        <v>156</v>
      </c>
      <c r="R9" s="85">
        <f t="shared" ref="R9:R19" si="0">Q9</f>
        <v>156</v>
      </c>
      <c r="S9" s="85" t="s">
        <v>249</v>
      </c>
      <c r="T9" s="85">
        <v>30</v>
      </c>
      <c r="U9" s="85">
        <f t="shared" ref="U9:U19" si="1">T9</f>
        <v>30</v>
      </c>
      <c r="V9" s="85" t="s">
        <v>249</v>
      </c>
      <c r="W9" s="85">
        <v>25</v>
      </c>
      <c r="X9" s="85">
        <v>3</v>
      </c>
      <c r="Y9" s="85">
        <v>7</v>
      </c>
      <c r="Z9" s="85">
        <f t="shared" ref="Z9:Z19" si="2">(W9+X9+Y9)</f>
        <v>35</v>
      </c>
      <c r="AA9" s="85" t="s">
        <v>250</v>
      </c>
      <c r="AB9" s="85"/>
      <c r="AC9" s="85"/>
      <c r="AD9" s="85" t="s">
        <v>249</v>
      </c>
      <c r="AE9" s="85">
        <v>3</v>
      </c>
      <c r="AF9" s="85">
        <f t="shared" ref="AF9:AF13" si="3">AE9</f>
        <v>3</v>
      </c>
      <c r="AG9" s="85"/>
      <c r="AH9" s="85">
        <v>1</v>
      </c>
      <c r="AI9" s="87">
        <f t="shared" ref="AI9:AI13" si="4">AH9</f>
        <v>1</v>
      </c>
      <c r="AJ9" s="171"/>
      <c r="AK9" s="168"/>
      <c r="AL9" s="163"/>
      <c r="AM9" s="163"/>
      <c r="AN9" s="168"/>
      <c r="AO9" s="168"/>
      <c r="AP9" s="175"/>
      <c r="AQ9" s="166"/>
      <c r="AR9" s="166"/>
      <c r="AS9" s="166"/>
      <c r="AT9" s="166"/>
      <c r="AU9" s="9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</row>
    <row r="10" spans="1:182" s="88" customFormat="1" x14ac:dyDescent="0.2">
      <c r="A10" s="120">
        <v>5</v>
      </c>
      <c r="B10" s="215"/>
      <c r="C10" s="83" t="s">
        <v>35</v>
      </c>
      <c r="D10" s="83" t="s">
        <v>282</v>
      </c>
      <c r="E10" s="83" t="s">
        <v>283</v>
      </c>
      <c r="F10" s="84" t="s">
        <v>257</v>
      </c>
      <c r="G10" s="84" t="s">
        <v>160</v>
      </c>
      <c r="H10" s="84" t="s">
        <v>164</v>
      </c>
      <c r="I10" s="83" t="s">
        <v>2</v>
      </c>
      <c r="J10" s="113">
        <v>44219</v>
      </c>
      <c r="K10" s="85" t="s">
        <v>278</v>
      </c>
      <c r="L10" s="85" t="s">
        <v>249</v>
      </c>
      <c r="M10" s="85"/>
      <c r="N10" s="85" t="s">
        <v>249</v>
      </c>
      <c r="O10" s="86">
        <v>43586</v>
      </c>
      <c r="P10" s="85" t="s">
        <v>249</v>
      </c>
      <c r="Q10" s="85">
        <v>83</v>
      </c>
      <c r="R10" s="85">
        <f t="shared" si="0"/>
        <v>83</v>
      </c>
      <c r="S10" s="85" t="s">
        <v>249</v>
      </c>
      <c r="T10" s="85">
        <v>12</v>
      </c>
      <c r="U10" s="85">
        <f t="shared" si="1"/>
        <v>12</v>
      </c>
      <c r="V10" s="85" t="s">
        <v>249</v>
      </c>
      <c r="W10" s="85">
        <v>6</v>
      </c>
      <c r="X10" s="85">
        <v>2</v>
      </c>
      <c r="Y10" s="85">
        <v>2</v>
      </c>
      <c r="Z10" s="85">
        <f t="shared" si="2"/>
        <v>10</v>
      </c>
      <c r="AA10" s="85" t="s">
        <v>250</v>
      </c>
      <c r="AB10" s="85"/>
      <c r="AC10" s="85"/>
      <c r="AD10" s="85" t="s">
        <v>249</v>
      </c>
      <c r="AE10" s="85">
        <v>1</v>
      </c>
      <c r="AF10" s="85">
        <f t="shared" si="3"/>
        <v>1</v>
      </c>
      <c r="AG10" s="85"/>
      <c r="AH10" s="85">
        <v>0</v>
      </c>
      <c r="AI10" s="87">
        <f t="shared" si="4"/>
        <v>0</v>
      </c>
      <c r="AJ10" s="171"/>
      <c r="AK10" s="168"/>
      <c r="AL10" s="163"/>
      <c r="AM10" s="163"/>
      <c r="AN10" s="168"/>
      <c r="AO10" s="168"/>
      <c r="AP10" s="175"/>
      <c r="AQ10" s="166"/>
      <c r="AR10" s="166"/>
      <c r="AS10" s="166"/>
      <c r="AT10" s="166"/>
      <c r="AU10" s="9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</row>
    <row r="11" spans="1:182" s="88" customFormat="1" x14ac:dyDescent="0.2">
      <c r="A11" s="120">
        <v>6</v>
      </c>
      <c r="B11" s="215"/>
      <c r="C11" s="83" t="s">
        <v>35</v>
      </c>
      <c r="D11" s="83" t="s">
        <v>282</v>
      </c>
      <c r="E11" s="83" t="s">
        <v>283</v>
      </c>
      <c r="F11" s="84" t="s">
        <v>38</v>
      </c>
      <c r="G11" s="84" t="s">
        <v>160</v>
      </c>
      <c r="H11" s="84" t="s">
        <v>165</v>
      </c>
      <c r="I11" s="83" t="s">
        <v>143</v>
      </c>
      <c r="J11" s="113">
        <v>44219</v>
      </c>
      <c r="K11" s="85" t="s">
        <v>278</v>
      </c>
      <c r="L11" s="85" t="s">
        <v>249</v>
      </c>
      <c r="M11" s="85"/>
      <c r="N11" s="85" t="s">
        <v>249</v>
      </c>
      <c r="O11" s="86">
        <v>43586</v>
      </c>
      <c r="P11" s="85" t="s">
        <v>249</v>
      </c>
      <c r="Q11" s="85">
        <v>137</v>
      </c>
      <c r="R11" s="85">
        <f t="shared" si="0"/>
        <v>137</v>
      </c>
      <c r="S11" s="85" t="s">
        <v>249</v>
      </c>
      <c r="T11" s="85">
        <v>20</v>
      </c>
      <c r="U11" s="85">
        <f t="shared" si="1"/>
        <v>20</v>
      </c>
      <c r="V11" s="85" t="s">
        <v>249</v>
      </c>
      <c r="W11" s="85">
        <v>22</v>
      </c>
      <c r="X11" s="85">
        <v>5</v>
      </c>
      <c r="Y11" s="85">
        <v>5</v>
      </c>
      <c r="Z11" s="85">
        <f t="shared" si="2"/>
        <v>32</v>
      </c>
      <c r="AA11" s="85" t="s">
        <v>250</v>
      </c>
      <c r="AB11" s="85"/>
      <c r="AC11" s="85"/>
      <c r="AD11" s="85" t="s">
        <v>249</v>
      </c>
      <c r="AE11" s="85">
        <v>2</v>
      </c>
      <c r="AF11" s="85">
        <f t="shared" si="3"/>
        <v>2</v>
      </c>
      <c r="AG11" s="85"/>
      <c r="AH11" s="85">
        <v>0</v>
      </c>
      <c r="AI11" s="87">
        <f t="shared" si="4"/>
        <v>0</v>
      </c>
      <c r="AJ11" s="171"/>
      <c r="AK11" s="168"/>
      <c r="AL11" s="163"/>
      <c r="AM11" s="163"/>
      <c r="AN11" s="168"/>
      <c r="AO11" s="168"/>
      <c r="AP11" s="175"/>
      <c r="AQ11" s="166"/>
      <c r="AR11" s="166"/>
      <c r="AS11" s="166"/>
      <c r="AT11" s="166"/>
      <c r="AU11" s="9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</row>
    <row r="12" spans="1:182" s="88" customFormat="1" x14ac:dyDescent="0.2">
      <c r="A12" s="120">
        <v>7</v>
      </c>
      <c r="B12" s="215"/>
      <c r="C12" s="83" t="s">
        <v>35</v>
      </c>
      <c r="D12" s="83" t="s">
        <v>282</v>
      </c>
      <c r="E12" s="83" t="s">
        <v>283</v>
      </c>
      <c r="F12" s="84" t="s">
        <v>116</v>
      </c>
      <c r="G12" s="84" t="s">
        <v>160</v>
      </c>
      <c r="H12" s="84" t="s">
        <v>166</v>
      </c>
      <c r="I12" s="83" t="s">
        <v>252</v>
      </c>
      <c r="J12" s="113">
        <v>44219</v>
      </c>
      <c r="K12" s="85" t="s">
        <v>278</v>
      </c>
      <c r="L12" s="85" t="s">
        <v>249</v>
      </c>
      <c r="M12" s="85"/>
      <c r="N12" s="85" t="s">
        <v>249</v>
      </c>
      <c r="O12" s="86">
        <v>43586</v>
      </c>
      <c r="P12" s="85" t="s">
        <v>249</v>
      </c>
      <c r="Q12" s="85">
        <v>80</v>
      </c>
      <c r="R12" s="85">
        <f t="shared" si="0"/>
        <v>80</v>
      </c>
      <c r="S12" s="85" t="s">
        <v>249</v>
      </c>
      <c r="T12" s="85">
        <v>10</v>
      </c>
      <c r="U12" s="85">
        <f t="shared" si="1"/>
        <v>10</v>
      </c>
      <c r="V12" s="85" t="s">
        <v>249</v>
      </c>
      <c r="W12" s="85">
        <v>9</v>
      </c>
      <c r="X12" s="85">
        <v>2</v>
      </c>
      <c r="Y12" s="85">
        <v>7</v>
      </c>
      <c r="Z12" s="85">
        <f t="shared" si="2"/>
        <v>18</v>
      </c>
      <c r="AA12" s="85" t="s">
        <v>250</v>
      </c>
      <c r="AB12" s="85"/>
      <c r="AC12" s="85"/>
      <c r="AD12" s="85" t="s">
        <v>249</v>
      </c>
      <c r="AE12" s="85">
        <v>1</v>
      </c>
      <c r="AF12" s="85">
        <f t="shared" si="3"/>
        <v>1</v>
      </c>
      <c r="AG12" s="85"/>
      <c r="AH12" s="85">
        <v>0</v>
      </c>
      <c r="AI12" s="87">
        <f t="shared" si="4"/>
        <v>0</v>
      </c>
      <c r="AJ12" s="171"/>
      <c r="AK12" s="168"/>
      <c r="AL12" s="163"/>
      <c r="AM12" s="163"/>
      <c r="AN12" s="168"/>
      <c r="AO12" s="168"/>
      <c r="AP12" s="175"/>
      <c r="AQ12" s="166"/>
      <c r="AR12" s="166"/>
      <c r="AS12" s="166"/>
      <c r="AT12" s="166"/>
      <c r="AU12" s="9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</row>
    <row r="13" spans="1:182" s="88" customFormat="1" x14ac:dyDescent="0.2">
      <c r="A13" s="120">
        <v>8</v>
      </c>
      <c r="B13" s="215"/>
      <c r="C13" s="83" t="s">
        <v>35</v>
      </c>
      <c r="D13" s="83" t="s">
        <v>282</v>
      </c>
      <c r="E13" s="83" t="s">
        <v>283</v>
      </c>
      <c r="F13" s="84" t="s">
        <v>39</v>
      </c>
      <c r="G13" s="84" t="s">
        <v>160</v>
      </c>
      <c r="H13" s="84" t="s">
        <v>167</v>
      </c>
      <c r="I13" s="83" t="s">
        <v>119</v>
      </c>
      <c r="J13" s="113">
        <v>44219</v>
      </c>
      <c r="K13" s="85" t="s">
        <v>278</v>
      </c>
      <c r="L13" s="85" t="s">
        <v>249</v>
      </c>
      <c r="M13" s="85"/>
      <c r="N13" s="85" t="s">
        <v>249</v>
      </c>
      <c r="O13" s="86">
        <v>43586</v>
      </c>
      <c r="P13" s="85" t="s">
        <v>249</v>
      </c>
      <c r="Q13" s="85">
        <v>164</v>
      </c>
      <c r="R13" s="85">
        <f t="shared" si="0"/>
        <v>164</v>
      </c>
      <c r="S13" s="85" t="s">
        <v>249</v>
      </c>
      <c r="T13" s="85">
        <v>22</v>
      </c>
      <c r="U13" s="85">
        <f t="shared" si="1"/>
        <v>22</v>
      </c>
      <c r="V13" s="85" t="s">
        <v>249</v>
      </c>
      <c r="W13" s="85">
        <v>23</v>
      </c>
      <c r="X13" s="85">
        <v>2</v>
      </c>
      <c r="Y13" s="85">
        <v>6</v>
      </c>
      <c r="Z13" s="85">
        <f t="shared" si="2"/>
        <v>31</v>
      </c>
      <c r="AA13" s="85" t="s">
        <v>250</v>
      </c>
      <c r="AB13" s="85"/>
      <c r="AC13" s="85"/>
      <c r="AD13" s="85" t="s">
        <v>249</v>
      </c>
      <c r="AE13" s="85">
        <v>3</v>
      </c>
      <c r="AF13" s="85">
        <f t="shared" si="3"/>
        <v>3</v>
      </c>
      <c r="AG13" s="85"/>
      <c r="AH13" s="85">
        <v>1</v>
      </c>
      <c r="AI13" s="87">
        <f t="shared" si="4"/>
        <v>1</v>
      </c>
      <c r="AJ13" s="171"/>
      <c r="AK13" s="168"/>
      <c r="AL13" s="163"/>
      <c r="AM13" s="163"/>
      <c r="AN13" s="168"/>
      <c r="AO13" s="168"/>
      <c r="AP13" s="175"/>
      <c r="AQ13" s="166"/>
      <c r="AR13" s="166"/>
      <c r="AS13" s="166"/>
      <c r="AT13" s="166"/>
      <c r="AU13" s="9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</row>
    <row r="14" spans="1:182" s="6" customFormat="1" x14ac:dyDescent="0.2">
      <c r="A14" s="120">
        <v>9</v>
      </c>
      <c r="B14" s="215"/>
      <c r="C14" s="34" t="s">
        <v>35</v>
      </c>
      <c r="D14" s="34" t="s">
        <v>284</v>
      </c>
      <c r="E14" s="34" t="s">
        <v>285</v>
      </c>
      <c r="F14" s="34" t="s">
        <v>105</v>
      </c>
      <c r="G14" s="34" t="s">
        <v>160</v>
      </c>
      <c r="H14" s="34" t="s">
        <v>161</v>
      </c>
      <c r="I14" s="44" t="s">
        <v>293</v>
      </c>
      <c r="J14" s="45" t="s">
        <v>328</v>
      </c>
      <c r="K14" s="45" t="s">
        <v>278</v>
      </c>
      <c r="L14" s="45" t="s">
        <v>250</v>
      </c>
      <c r="M14" s="45"/>
      <c r="N14" s="45" t="s">
        <v>249</v>
      </c>
      <c r="O14" s="35">
        <v>43586</v>
      </c>
      <c r="P14" s="43" t="s">
        <v>249</v>
      </c>
      <c r="Q14" s="43">
        <v>10</v>
      </c>
      <c r="R14" s="47">
        <f t="shared" si="0"/>
        <v>10</v>
      </c>
      <c r="S14" s="43" t="s">
        <v>249</v>
      </c>
      <c r="T14" s="43">
        <v>6</v>
      </c>
      <c r="U14" s="47">
        <f t="shared" si="1"/>
        <v>6</v>
      </c>
      <c r="V14" s="43" t="s">
        <v>249</v>
      </c>
      <c r="W14" s="43">
        <v>0</v>
      </c>
      <c r="X14" s="43">
        <v>1</v>
      </c>
      <c r="Y14" s="43">
        <v>0</v>
      </c>
      <c r="Z14" s="40">
        <f t="shared" si="2"/>
        <v>1</v>
      </c>
      <c r="AA14" s="43" t="s">
        <v>250</v>
      </c>
      <c r="AB14" s="43"/>
      <c r="AC14" s="43"/>
      <c r="AD14" s="43" t="s">
        <v>250</v>
      </c>
      <c r="AE14" s="43">
        <v>0</v>
      </c>
      <c r="AF14" s="43">
        <f>AE14</f>
        <v>0</v>
      </c>
      <c r="AG14" s="43"/>
      <c r="AH14" s="43">
        <v>0</v>
      </c>
      <c r="AI14" s="54">
        <f>AH14</f>
        <v>0</v>
      </c>
      <c r="AJ14" s="171"/>
      <c r="AK14" s="168"/>
      <c r="AL14" s="163"/>
      <c r="AM14" s="163"/>
      <c r="AN14" s="168"/>
      <c r="AO14" s="168"/>
      <c r="AP14" s="175"/>
      <c r="AQ14" s="166"/>
      <c r="AR14" s="166"/>
      <c r="AS14" s="166"/>
      <c r="AT14" s="166"/>
      <c r="AU14" s="5"/>
    </row>
    <row r="15" spans="1:182" s="4" customFormat="1" x14ac:dyDescent="0.2">
      <c r="A15" s="120">
        <v>10</v>
      </c>
      <c r="B15" s="215"/>
      <c r="C15" s="39" t="s">
        <v>35</v>
      </c>
      <c r="D15" s="39" t="s">
        <v>284</v>
      </c>
      <c r="E15" s="39" t="s">
        <v>285</v>
      </c>
      <c r="F15" s="34" t="s">
        <v>106</v>
      </c>
      <c r="G15" s="34" t="s">
        <v>160</v>
      </c>
      <c r="H15" s="34" t="s">
        <v>161</v>
      </c>
      <c r="I15" s="44" t="s">
        <v>294</v>
      </c>
      <c r="J15" s="45" t="s">
        <v>328</v>
      </c>
      <c r="K15" s="46" t="s">
        <v>279</v>
      </c>
      <c r="L15" s="46" t="s">
        <v>250</v>
      </c>
      <c r="M15" s="46"/>
      <c r="N15" s="46" t="s">
        <v>249</v>
      </c>
      <c r="O15" s="42">
        <v>43586</v>
      </c>
      <c r="P15" s="41" t="s">
        <v>249</v>
      </c>
      <c r="Q15" s="41">
        <v>20</v>
      </c>
      <c r="R15" s="47">
        <f t="shared" si="0"/>
        <v>20</v>
      </c>
      <c r="S15" s="41" t="s">
        <v>249</v>
      </c>
      <c r="T15" s="41">
        <v>10</v>
      </c>
      <c r="U15" s="47">
        <f t="shared" si="1"/>
        <v>10</v>
      </c>
      <c r="V15" s="41" t="s">
        <v>249</v>
      </c>
      <c r="W15" s="41">
        <v>0</v>
      </c>
      <c r="X15" s="41">
        <v>1</v>
      </c>
      <c r="Y15" s="41">
        <v>2</v>
      </c>
      <c r="Z15" s="40">
        <f t="shared" si="2"/>
        <v>3</v>
      </c>
      <c r="AA15" s="41" t="s">
        <v>250</v>
      </c>
      <c r="AB15" s="41"/>
      <c r="AC15" s="41"/>
      <c r="AD15" s="41" t="s">
        <v>250</v>
      </c>
      <c r="AE15" s="43">
        <v>0</v>
      </c>
      <c r="AF15" s="43">
        <f t="shared" ref="AF15:AF19" si="5">AE15</f>
        <v>0</v>
      </c>
      <c r="AG15" s="41"/>
      <c r="AH15" s="41">
        <v>0</v>
      </c>
      <c r="AI15" s="54">
        <f t="shared" ref="AI15:AI19" si="6">AH15</f>
        <v>0</v>
      </c>
      <c r="AJ15" s="171"/>
      <c r="AK15" s="168"/>
      <c r="AL15" s="163"/>
      <c r="AM15" s="163"/>
      <c r="AN15" s="168"/>
      <c r="AO15" s="168"/>
      <c r="AP15" s="175"/>
      <c r="AQ15" s="166"/>
      <c r="AR15" s="166"/>
      <c r="AS15" s="166"/>
      <c r="AT15" s="166"/>
      <c r="AU15" s="5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</row>
    <row r="16" spans="1:182" s="4" customFormat="1" x14ac:dyDescent="0.2">
      <c r="A16" s="120">
        <v>11</v>
      </c>
      <c r="B16" s="215"/>
      <c r="C16" s="39" t="s">
        <v>35</v>
      </c>
      <c r="D16" s="39" t="s">
        <v>284</v>
      </c>
      <c r="E16" s="39" t="s">
        <v>285</v>
      </c>
      <c r="F16" s="34" t="s">
        <v>106</v>
      </c>
      <c r="G16" s="34" t="s">
        <v>160</v>
      </c>
      <c r="H16" s="34" t="s">
        <v>161</v>
      </c>
      <c r="I16" s="44" t="s">
        <v>295</v>
      </c>
      <c r="J16" s="45" t="s">
        <v>328</v>
      </c>
      <c r="K16" s="46" t="s">
        <v>279</v>
      </c>
      <c r="L16" s="46" t="s">
        <v>250</v>
      </c>
      <c r="M16" s="46"/>
      <c r="N16" s="46" t="s">
        <v>249</v>
      </c>
      <c r="O16" s="42">
        <v>43586</v>
      </c>
      <c r="P16" s="41" t="s">
        <v>249</v>
      </c>
      <c r="Q16" s="41">
        <v>6</v>
      </c>
      <c r="R16" s="47">
        <f t="shared" si="0"/>
        <v>6</v>
      </c>
      <c r="S16" s="41" t="s">
        <v>250</v>
      </c>
      <c r="T16" s="41">
        <v>0</v>
      </c>
      <c r="U16" s="47">
        <f t="shared" si="1"/>
        <v>0</v>
      </c>
      <c r="V16" s="41" t="s">
        <v>250</v>
      </c>
      <c r="W16" s="41">
        <v>0</v>
      </c>
      <c r="X16" s="41">
        <v>0</v>
      </c>
      <c r="Y16" s="41">
        <v>0</v>
      </c>
      <c r="Z16" s="40">
        <f t="shared" si="2"/>
        <v>0</v>
      </c>
      <c r="AA16" s="41" t="s">
        <v>250</v>
      </c>
      <c r="AB16" s="41"/>
      <c r="AC16" s="41"/>
      <c r="AD16" s="41" t="s">
        <v>250</v>
      </c>
      <c r="AE16" s="43">
        <v>0</v>
      </c>
      <c r="AF16" s="43">
        <f t="shared" si="5"/>
        <v>0</v>
      </c>
      <c r="AG16" s="41"/>
      <c r="AH16" s="41">
        <v>0</v>
      </c>
      <c r="AI16" s="54">
        <f t="shared" si="6"/>
        <v>0</v>
      </c>
      <c r="AJ16" s="171"/>
      <c r="AK16" s="168"/>
      <c r="AL16" s="163"/>
      <c r="AM16" s="163"/>
      <c r="AN16" s="168"/>
      <c r="AO16" s="168"/>
      <c r="AP16" s="175"/>
      <c r="AQ16" s="166"/>
      <c r="AR16" s="166"/>
      <c r="AS16" s="166"/>
      <c r="AT16" s="166"/>
      <c r="AU16" s="5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</row>
    <row r="17" spans="1:182" s="4" customFormat="1" x14ac:dyDescent="0.2">
      <c r="A17" s="120">
        <v>12</v>
      </c>
      <c r="B17" s="215"/>
      <c r="C17" s="39" t="s">
        <v>35</v>
      </c>
      <c r="D17" s="39" t="s">
        <v>284</v>
      </c>
      <c r="E17" s="39" t="s">
        <v>285</v>
      </c>
      <c r="F17" s="34" t="s">
        <v>111</v>
      </c>
      <c r="G17" s="34" t="s">
        <v>160</v>
      </c>
      <c r="H17" s="34" t="s">
        <v>161</v>
      </c>
      <c r="I17" s="44" t="s">
        <v>296</v>
      </c>
      <c r="J17" s="45" t="s">
        <v>328</v>
      </c>
      <c r="K17" s="46" t="s">
        <v>279</v>
      </c>
      <c r="L17" s="46" t="s">
        <v>250</v>
      </c>
      <c r="M17" s="46"/>
      <c r="N17" s="46" t="s">
        <v>249</v>
      </c>
      <c r="O17" s="42">
        <v>43586</v>
      </c>
      <c r="P17" s="41" t="s">
        <v>249</v>
      </c>
      <c r="Q17" s="41">
        <v>25</v>
      </c>
      <c r="R17" s="47">
        <f t="shared" si="0"/>
        <v>25</v>
      </c>
      <c r="S17" s="41" t="s">
        <v>249</v>
      </c>
      <c r="T17" s="41">
        <v>8</v>
      </c>
      <c r="U17" s="47">
        <f t="shared" si="1"/>
        <v>8</v>
      </c>
      <c r="V17" s="41" t="s">
        <v>250</v>
      </c>
      <c r="W17" s="41">
        <v>0</v>
      </c>
      <c r="X17" s="41">
        <v>0</v>
      </c>
      <c r="Y17" s="41">
        <v>0</v>
      </c>
      <c r="Z17" s="40">
        <f t="shared" si="2"/>
        <v>0</v>
      </c>
      <c r="AA17" s="41" t="s">
        <v>250</v>
      </c>
      <c r="AB17" s="41"/>
      <c r="AC17" s="41"/>
      <c r="AD17" s="41" t="s">
        <v>250</v>
      </c>
      <c r="AE17" s="43">
        <v>0</v>
      </c>
      <c r="AF17" s="43">
        <f t="shared" si="5"/>
        <v>0</v>
      </c>
      <c r="AG17" s="41"/>
      <c r="AH17" s="41">
        <v>0</v>
      </c>
      <c r="AI17" s="54">
        <f t="shared" si="6"/>
        <v>0</v>
      </c>
      <c r="AJ17" s="171"/>
      <c r="AK17" s="168"/>
      <c r="AL17" s="163"/>
      <c r="AM17" s="163"/>
      <c r="AN17" s="168"/>
      <c r="AO17" s="168"/>
      <c r="AP17" s="175"/>
      <c r="AQ17" s="166"/>
      <c r="AR17" s="166"/>
      <c r="AS17" s="166"/>
      <c r="AT17" s="166"/>
      <c r="AU17" s="5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</row>
    <row r="18" spans="1:182" s="4" customFormat="1" x14ac:dyDescent="0.2">
      <c r="A18" s="120">
        <v>13</v>
      </c>
      <c r="B18" s="215"/>
      <c r="C18" s="39" t="s">
        <v>35</v>
      </c>
      <c r="D18" s="39" t="s">
        <v>284</v>
      </c>
      <c r="E18" s="39" t="s">
        <v>285</v>
      </c>
      <c r="F18" s="34" t="s">
        <v>106</v>
      </c>
      <c r="G18" s="34" t="s">
        <v>160</v>
      </c>
      <c r="H18" s="34" t="s">
        <v>161</v>
      </c>
      <c r="I18" s="44" t="s">
        <v>297</v>
      </c>
      <c r="J18" s="45" t="s">
        <v>328</v>
      </c>
      <c r="K18" s="46" t="s">
        <v>279</v>
      </c>
      <c r="L18" s="46" t="s">
        <v>250</v>
      </c>
      <c r="M18" s="46"/>
      <c r="N18" s="46" t="s">
        <v>249</v>
      </c>
      <c r="O18" s="42">
        <v>43586</v>
      </c>
      <c r="P18" s="41" t="s">
        <v>249</v>
      </c>
      <c r="Q18" s="41">
        <v>6</v>
      </c>
      <c r="R18" s="47">
        <f t="shared" si="0"/>
        <v>6</v>
      </c>
      <c r="S18" s="41" t="s">
        <v>250</v>
      </c>
      <c r="T18" s="41">
        <v>0</v>
      </c>
      <c r="U18" s="47">
        <f t="shared" si="1"/>
        <v>0</v>
      </c>
      <c r="V18" s="41" t="s">
        <v>250</v>
      </c>
      <c r="W18" s="41">
        <v>0</v>
      </c>
      <c r="X18" s="41">
        <v>0</v>
      </c>
      <c r="Y18" s="41">
        <v>0</v>
      </c>
      <c r="Z18" s="40">
        <f t="shared" si="2"/>
        <v>0</v>
      </c>
      <c r="AA18" s="41" t="s">
        <v>250</v>
      </c>
      <c r="AB18" s="41"/>
      <c r="AC18" s="41"/>
      <c r="AD18" s="41" t="s">
        <v>250</v>
      </c>
      <c r="AE18" s="43">
        <v>0</v>
      </c>
      <c r="AF18" s="43">
        <f t="shared" si="5"/>
        <v>0</v>
      </c>
      <c r="AG18" s="41"/>
      <c r="AH18" s="41">
        <v>0</v>
      </c>
      <c r="AI18" s="54">
        <f t="shared" si="6"/>
        <v>0</v>
      </c>
      <c r="AJ18" s="171"/>
      <c r="AK18" s="168"/>
      <c r="AL18" s="163"/>
      <c r="AM18" s="163"/>
      <c r="AN18" s="168"/>
      <c r="AO18" s="168"/>
      <c r="AP18" s="175"/>
      <c r="AQ18" s="166"/>
      <c r="AR18" s="166"/>
      <c r="AS18" s="166"/>
      <c r="AT18" s="166"/>
      <c r="AU18" s="5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</row>
    <row r="19" spans="1:182" s="4" customFormat="1" x14ac:dyDescent="0.2">
      <c r="A19" s="233">
        <v>14</v>
      </c>
      <c r="B19" s="225"/>
      <c r="C19" s="39" t="s">
        <v>35</v>
      </c>
      <c r="D19" s="39" t="s">
        <v>284</v>
      </c>
      <c r="E19" s="39" t="s">
        <v>285</v>
      </c>
      <c r="F19" s="34" t="s">
        <v>35</v>
      </c>
      <c r="G19" s="34" t="s">
        <v>160</v>
      </c>
      <c r="H19" s="34" t="s">
        <v>161</v>
      </c>
      <c r="I19" s="44" t="s">
        <v>298</v>
      </c>
      <c r="J19" s="45" t="s">
        <v>328</v>
      </c>
      <c r="K19" s="46" t="s">
        <v>279</v>
      </c>
      <c r="L19" s="46" t="s">
        <v>250</v>
      </c>
      <c r="M19" s="46"/>
      <c r="N19" s="46" t="s">
        <v>249</v>
      </c>
      <c r="O19" s="42">
        <v>43586</v>
      </c>
      <c r="P19" s="41" t="s">
        <v>249</v>
      </c>
      <c r="Q19" s="41">
        <v>6</v>
      </c>
      <c r="R19" s="47">
        <f t="shared" si="0"/>
        <v>6</v>
      </c>
      <c r="S19" s="41" t="s">
        <v>250</v>
      </c>
      <c r="T19" s="41">
        <v>0</v>
      </c>
      <c r="U19" s="47">
        <f t="shared" si="1"/>
        <v>0</v>
      </c>
      <c r="V19" s="41" t="s">
        <v>250</v>
      </c>
      <c r="W19" s="41">
        <v>0</v>
      </c>
      <c r="X19" s="41">
        <v>0</v>
      </c>
      <c r="Y19" s="41">
        <v>0</v>
      </c>
      <c r="Z19" s="40">
        <f t="shared" si="2"/>
        <v>0</v>
      </c>
      <c r="AA19" s="41" t="s">
        <v>250</v>
      </c>
      <c r="AB19" s="41"/>
      <c r="AC19" s="41"/>
      <c r="AD19" s="41" t="s">
        <v>250</v>
      </c>
      <c r="AE19" s="43">
        <v>0</v>
      </c>
      <c r="AF19" s="43">
        <f t="shared" si="5"/>
        <v>0</v>
      </c>
      <c r="AG19" s="41"/>
      <c r="AH19" s="52">
        <v>0</v>
      </c>
      <c r="AI19" s="54">
        <f t="shared" si="6"/>
        <v>0</v>
      </c>
      <c r="AJ19" s="172"/>
      <c r="AK19" s="169"/>
      <c r="AL19" s="164"/>
      <c r="AM19" s="164"/>
      <c r="AN19" s="169"/>
      <c r="AO19" s="169"/>
      <c r="AP19" s="176"/>
      <c r="AQ19" s="166"/>
      <c r="AR19" s="166"/>
      <c r="AS19" s="166"/>
      <c r="AT19" s="166"/>
      <c r="AU19" s="5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</row>
    <row r="20" spans="1:182" s="63" customFormat="1" ht="12.75" customHeight="1" x14ac:dyDescent="0.2">
      <c r="A20" s="120">
        <v>15</v>
      </c>
      <c r="B20" s="215" t="s">
        <v>288</v>
      </c>
      <c r="C20" s="57" t="s">
        <v>81</v>
      </c>
      <c r="D20" s="57" t="s">
        <v>282</v>
      </c>
      <c r="E20" s="57" t="s">
        <v>283</v>
      </c>
      <c r="F20" s="58" t="s">
        <v>81</v>
      </c>
      <c r="G20" s="58" t="s">
        <v>206</v>
      </c>
      <c r="H20" s="58" t="s">
        <v>207</v>
      </c>
      <c r="I20" s="59" t="s">
        <v>141</v>
      </c>
      <c r="J20" s="111">
        <v>43848</v>
      </c>
      <c r="K20" s="60" t="s">
        <v>278</v>
      </c>
      <c r="L20" s="60" t="s">
        <v>249</v>
      </c>
      <c r="M20" s="61" t="s">
        <v>249</v>
      </c>
      <c r="N20" s="61"/>
      <c r="O20" s="62">
        <v>43556</v>
      </c>
      <c r="P20" s="60" t="s">
        <v>249</v>
      </c>
      <c r="Q20" s="60">
        <v>152</v>
      </c>
      <c r="R20" s="60">
        <f>2*Q20</f>
        <v>304</v>
      </c>
      <c r="S20" s="60" t="s">
        <v>249</v>
      </c>
      <c r="T20" s="60">
        <v>25</v>
      </c>
      <c r="U20" s="60">
        <f>2*T20</f>
        <v>50</v>
      </c>
      <c r="V20" s="60" t="s">
        <v>249</v>
      </c>
      <c r="W20" s="60">
        <v>47</v>
      </c>
      <c r="X20" s="60">
        <v>3</v>
      </c>
      <c r="Y20" s="60">
        <v>1</v>
      </c>
      <c r="Z20" s="73">
        <f>2*(W20+X20+Y20)</f>
        <v>102</v>
      </c>
      <c r="AA20" s="60" t="s">
        <v>250</v>
      </c>
      <c r="AB20" s="60"/>
      <c r="AC20" s="60"/>
      <c r="AD20" s="60" t="s">
        <v>250</v>
      </c>
      <c r="AE20" s="60">
        <v>0</v>
      </c>
      <c r="AF20" s="73">
        <f>2*AE20</f>
        <v>0</v>
      </c>
      <c r="AG20" s="60" t="s">
        <v>249</v>
      </c>
      <c r="AH20" s="60">
        <v>1</v>
      </c>
      <c r="AI20" s="75">
        <f>2*AH20</f>
        <v>2</v>
      </c>
      <c r="AJ20" s="170" t="s">
        <v>226</v>
      </c>
      <c r="AK20" s="159" t="s">
        <v>227</v>
      </c>
      <c r="AL20" s="162" t="s">
        <v>241</v>
      </c>
      <c r="AM20" s="162" t="s">
        <v>243</v>
      </c>
      <c r="AN20" s="159" t="s">
        <v>234</v>
      </c>
      <c r="AO20" s="159" t="str">
        <f>$AO$6</f>
        <v>ESEK</v>
      </c>
      <c r="AP20" s="174" t="s">
        <v>237</v>
      </c>
      <c r="AQ20" s="166"/>
      <c r="AR20" s="166"/>
      <c r="AS20" s="166"/>
      <c r="AT20" s="166"/>
      <c r="AU20" s="7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</row>
    <row r="21" spans="1:182" s="63" customFormat="1" x14ac:dyDescent="0.2">
      <c r="A21" s="120">
        <v>16</v>
      </c>
      <c r="B21" s="198"/>
      <c r="C21" s="64" t="s">
        <v>81</v>
      </c>
      <c r="D21" s="64" t="s">
        <v>282</v>
      </c>
      <c r="E21" s="64" t="s">
        <v>283</v>
      </c>
      <c r="F21" s="65" t="s">
        <v>81</v>
      </c>
      <c r="G21" s="65" t="s">
        <v>206</v>
      </c>
      <c r="H21" s="65" t="s">
        <v>207</v>
      </c>
      <c r="I21" s="66" t="s">
        <v>142</v>
      </c>
      <c r="J21" s="114">
        <v>43706</v>
      </c>
      <c r="K21" s="67" t="s">
        <v>278</v>
      </c>
      <c r="L21" s="67" t="s">
        <v>249</v>
      </c>
      <c r="M21" s="68" t="s">
        <v>249</v>
      </c>
      <c r="N21" s="68"/>
      <c r="O21" s="69">
        <v>43556</v>
      </c>
      <c r="P21" s="67" t="s">
        <v>249</v>
      </c>
      <c r="Q21" s="67">
        <v>270</v>
      </c>
      <c r="R21" s="102">
        <f>2*Q21</f>
        <v>540</v>
      </c>
      <c r="S21" s="67" t="s">
        <v>249</v>
      </c>
      <c r="T21" s="67">
        <v>74</v>
      </c>
      <c r="U21" s="102">
        <f>2*T21</f>
        <v>148</v>
      </c>
      <c r="V21" s="67" t="s">
        <v>249</v>
      </c>
      <c r="W21" s="67">
        <v>19</v>
      </c>
      <c r="X21" s="67">
        <v>2</v>
      </c>
      <c r="Y21" s="67">
        <v>4</v>
      </c>
      <c r="Z21" s="56">
        <f>2*(W21+X21+Y21)</f>
        <v>50</v>
      </c>
      <c r="AA21" s="67" t="s">
        <v>249</v>
      </c>
      <c r="AB21" s="67">
        <v>28</v>
      </c>
      <c r="AC21" s="67">
        <v>2</v>
      </c>
      <c r="AD21" s="67" t="s">
        <v>250</v>
      </c>
      <c r="AE21" s="67">
        <v>0</v>
      </c>
      <c r="AF21" s="56">
        <f>2*AE21</f>
        <v>0</v>
      </c>
      <c r="AG21" s="67" t="s">
        <v>249</v>
      </c>
      <c r="AH21" s="102">
        <v>1</v>
      </c>
      <c r="AI21" s="81">
        <f>2*AH21</f>
        <v>2</v>
      </c>
      <c r="AJ21" s="171"/>
      <c r="AK21" s="173"/>
      <c r="AL21" s="224"/>
      <c r="AM21" s="224"/>
      <c r="AN21" s="173"/>
      <c r="AO21" s="173"/>
      <c r="AP21" s="175"/>
      <c r="AQ21" s="166"/>
      <c r="AR21" s="166"/>
      <c r="AS21" s="166"/>
      <c r="AT21" s="166"/>
      <c r="AU21" s="7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</row>
    <row r="22" spans="1:182" s="91" customFormat="1" x14ac:dyDescent="0.2">
      <c r="A22" s="120">
        <v>17</v>
      </c>
      <c r="B22" s="198"/>
      <c r="C22" s="92" t="s">
        <v>81</v>
      </c>
      <c r="D22" s="92" t="s">
        <v>282</v>
      </c>
      <c r="E22" s="92" t="s">
        <v>283</v>
      </c>
      <c r="F22" s="93" t="s">
        <v>82</v>
      </c>
      <c r="G22" s="93" t="s">
        <v>206</v>
      </c>
      <c r="H22" s="93" t="s">
        <v>208</v>
      </c>
      <c r="I22" s="94" t="s">
        <v>145</v>
      </c>
      <c r="J22" s="115">
        <v>43848</v>
      </c>
      <c r="K22" s="95" t="s">
        <v>278</v>
      </c>
      <c r="L22" s="95" t="s">
        <v>249</v>
      </c>
      <c r="M22" s="96"/>
      <c r="N22" s="96" t="s">
        <v>249</v>
      </c>
      <c r="O22" s="97">
        <v>43586</v>
      </c>
      <c r="P22" s="95" t="s">
        <v>249</v>
      </c>
      <c r="Q22" s="95">
        <v>228</v>
      </c>
      <c r="R22" s="95">
        <f>Q22</f>
        <v>228</v>
      </c>
      <c r="S22" s="95" t="s">
        <v>249</v>
      </c>
      <c r="T22" s="95">
        <v>26</v>
      </c>
      <c r="U22" s="95">
        <f>T22</f>
        <v>26</v>
      </c>
      <c r="V22" s="95" t="s">
        <v>249</v>
      </c>
      <c r="W22" s="95">
        <v>42</v>
      </c>
      <c r="X22" s="95">
        <v>4</v>
      </c>
      <c r="Y22" s="95">
        <v>5</v>
      </c>
      <c r="Z22" s="85">
        <f>(W22+X22+Y22)</f>
        <v>51</v>
      </c>
      <c r="AA22" s="95" t="s">
        <v>250</v>
      </c>
      <c r="AB22" s="95"/>
      <c r="AC22" s="95"/>
      <c r="AD22" s="95" t="s">
        <v>249</v>
      </c>
      <c r="AE22" s="95">
        <v>2</v>
      </c>
      <c r="AF22" s="85">
        <f t="shared" ref="AF22:AF29" si="7">AE22</f>
        <v>2</v>
      </c>
      <c r="AG22" s="95"/>
      <c r="AH22" s="89">
        <v>1</v>
      </c>
      <c r="AI22" s="90"/>
      <c r="AJ22" s="171"/>
      <c r="AK22" s="173"/>
      <c r="AL22" s="224"/>
      <c r="AM22" s="224"/>
      <c r="AN22" s="173"/>
      <c r="AO22" s="173"/>
      <c r="AP22" s="175"/>
      <c r="AQ22" s="166"/>
      <c r="AR22" s="166"/>
      <c r="AS22" s="166"/>
      <c r="AT22" s="166"/>
      <c r="AU22" s="7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</row>
    <row r="23" spans="1:182" s="88" customFormat="1" x14ac:dyDescent="0.2">
      <c r="A23" s="120">
        <v>18</v>
      </c>
      <c r="B23" s="198"/>
      <c r="C23" s="98" t="s">
        <v>81</v>
      </c>
      <c r="D23" s="98" t="s">
        <v>282</v>
      </c>
      <c r="E23" s="98" t="s">
        <v>283</v>
      </c>
      <c r="F23" s="99" t="s">
        <v>83</v>
      </c>
      <c r="G23" s="99" t="s">
        <v>206</v>
      </c>
      <c r="H23" s="99" t="s">
        <v>209</v>
      </c>
      <c r="I23" s="94" t="s">
        <v>120</v>
      </c>
      <c r="J23" s="115">
        <v>43848</v>
      </c>
      <c r="K23" s="100" t="s">
        <v>278</v>
      </c>
      <c r="L23" s="100" t="s">
        <v>249</v>
      </c>
      <c r="M23" s="96"/>
      <c r="N23" s="96" t="s">
        <v>249</v>
      </c>
      <c r="O23" s="101">
        <v>43586</v>
      </c>
      <c r="P23" s="100" t="s">
        <v>249</v>
      </c>
      <c r="Q23" s="100">
        <v>69</v>
      </c>
      <c r="R23" s="95">
        <f t="shared" ref="R23:R29" si="8">Q23</f>
        <v>69</v>
      </c>
      <c r="S23" s="100" t="s">
        <v>249</v>
      </c>
      <c r="T23" s="100">
        <v>9</v>
      </c>
      <c r="U23" s="95">
        <f t="shared" ref="U23:U29" si="9">T23</f>
        <v>9</v>
      </c>
      <c r="V23" s="100" t="s">
        <v>249</v>
      </c>
      <c r="W23" s="100">
        <v>18</v>
      </c>
      <c r="X23" s="100">
        <v>1</v>
      </c>
      <c r="Y23" s="100">
        <v>3</v>
      </c>
      <c r="Z23" s="85">
        <f t="shared" ref="Z23:Z29" si="10">(W23+X23+Y23)</f>
        <v>22</v>
      </c>
      <c r="AA23" s="100" t="s">
        <v>250</v>
      </c>
      <c r="AB23" s="100"/>
      <c r="AC23" s="100"/>
      <c r="AD23" s="100" t="s">
        <v>249</v>
      </c>
      <c r="AE23" s="100">
        <v>1</v>
      </c>
      <c r="AF23" s="85">
        <f t="shared" si="7"/>
        <v>1</v>
      </c>
      <c r="AG23" s="100"/>
      <c r="AH23" s="85">
        <v>1</v>
      </c>
      <c r="AI23" s="87"/>
      <c r="AJ23" s="171"/>
      <c r="AK23" s="173"/>
      <c r="AL23" s="224"/>
      <c r="AM23" s="224"/>
      <c r="AN23" s="173"/>
      <c r="AO23" s="173"/>
      <c r="AP23" s="175"/>
      <c r="AQ23" s="166"/>
      <c r="AR23" s="166"/>
      <c r="AS23" s="166"/>
      <c r="AT23" s="166"/>
      <c r="AU23" s="9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</row>
    <row r="24" spans="1:182" s="88" customFormat="1" x14ac:dyDescent="0.2">
      <c r="A24" s="120">
        <v>19</v>
      </c>
      <c r="B24" s="198"/>
      <c r="C24" s="98" t="s">
        <v>81</v>
      </c>
      <c r="D24" s="98" t="s">
        <v>282</v>
      </c>
      <c r="E24" s="98" t="s">
        <v>283</v>
      </c>
      <c r="F24" s="99" t="s">
        <v>84</v>
      </c>
      <c r="G24" s="99" t="s">
        <v>206</v>
      </c>
      <c r="H24" s="99" t="s">
        <v>210</v>
      </c>
      <c r="I24" s="94" t="s">
        <v>121</v>
      </c>
      <c r="J24" s="115">
        <v>43848</v>
      </c>
      <c r="K24" s="100" t="s">
        <v>278</v>
      </c>
      <c r="L24" s="100" t="s">
        <v>249</v>
      </c>
      <c r="M24" s="96"/>
      <c r="N24" s="96" t="s">
        <v>249</v>
      </c>
      <c r="O24" s="101">
        <v>43586</v>
      </c>
      <c r="P24" s="100" t="s">
        <v>249</v>
      </c>
      <c r="Q24" s="100">
        <v>164</v>
      </c>
      <c r="R24" s="95">
        <f t="shared" si="8"/>
        <v>164</v>
      </c>
      <c r="S24" s="100" t="s">
        <v>249</v>
      </c>
      <c r="T24" s="100">
        <v>18</v>
      </c>
      <c r="U24" s="95">
        <f t="shared" si="9"/>
        <v>18</v>
      </c>
      <c r="V24" s="100" t="s">
        <v>249</v>
      </c>
      <c r="W24" s="100">
        <v>39</v>
      </c>
      <c r="X24" s="100">
        <v>3</v>
      </c>
      <c r="Y24" s="100">
        <v>3</v>
      </c>
      <c r="Z24" s="85">
        <f t="shared" si="10"/>
        <v>45</v>
      </c>
      <c r="AA24" s="100" t="s">
        <v>250</v>
      </c>
      <c r="AB24" s="100"/>
      <c r="AC24" s="100"/>
      <c r="AD24" s="100" t="s">
        <v>249</v>
      </c>
      <c r="AE24" s="100">
        <v>2</v>
      </c>
      <c r="AF24" s="85">
        <f t="shared" si="7"/>
        <v>2</v>
      </c>
      <c r="AG24" s="100"/>
      <c r="AH24" s="85">
        <v>1</v>
      </c>
      <c r="AI24" s="87"/>
      <c r="AJ24" s="171"/>
      <c r="AK24" s="173"/>
      <c r="AL24" s="224"/>
      <c r="AM24" s="224"/>
      <c r="AN24" s="173"/>
      <c r="AO24" s="173"/>
      <c r="AP24" s="175"/>
      <c r="AQ24" s="166"/>
      <c r="AR24" s="166"/>
      <c r="AS24" s="166"/>
      <c r="AT24" s="166"/>
      <c r="AU24" s="9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</row>
    <row r="25" spans="1:182" s="88" customFormat="1" x14ac:dyDescent="0.2">
      <c r="A25" s="120">
        <v>20</v>
      </c>
      <c r="B25" s="198"/>
      <c r="C25" s="98" t="s">
        <v>81</v>
      </c>
      <c r="D25" s="98" t="s">
        <v>282</v>
      </c>
      <c r="E25" s="98" t="s">
        <v>283</v>
      </c>
      <c r="F25" s="99" t="s">
        <v>85</v>
      </c>
      <c r="G25" s="99" t="s">
        <v>206</v>
      </c>
      <c r="H25" s="99" t="s">
        <v>211</v>
      </c>
      <c r="I25" s="94" t="s">
        <v>140</v>
      </c>
      <c r="J25" s="115">
        <v>43848</v>
      </c>
      <c r="K25" s="100" t="s">
        <v>278</v>
      </c>
      <c r="L25" s="100" t="s">
        <v>249</v>
      </c>
      <c r="M25" s="96"/>
      <c r="N25" s="96" t="s">
        <v>249</v>
      </c>
      <c r="O25" s="101">
        <v>43586</v>
      </c>
      <c r="P25" s="100" t="s">
        <v>249</v>
      </c>
      <c r="Q25" s="100">
        <v>164</v>
      </c>
      <c r="R25" s="95">
        <f t="shared" si="8"/>
        <v>164</v>
      </c>
      <c r="S25" s="100" t="s">
        <v>249</v>
      </c>
      <c r="T25" s="100">
        <v>22</v>
      </c>
      <c r="U25" s="95">
        <f t="shared" si="9"/>
        <v>22</v>
      </c>
      <c r="V25" s="100" t="s">
        <v>249</v>
      </c>
      <c r="W25" s="100">
        <v>53</v>
      </c>
      <c r="X25" s="100">
        <v>5</v>
      </c>
      <c r="Y25" s="100">
        <v>3</v>
      </c>
      <c r="Z25" s="85">
        <f t="shared" si="10"/>
        <v>61</v>
      </c>
      <c r="AA25" s="100" t="s">
        <v>250</v>
      </c>
      <c r="AB25" s="100"/>
      <c r="AC25" s="100"/>
      <c r="AD25" s="100" t="s">
        <v>249</v>
      </c>
      <c r="AE25" s="100">
        <v>3</v>
      </c>
      <c r="AF25" s="85">
        <f t="shared" si="7"/>
        <v>3</v>
      </c>
      <c r="AG25" s="100"/>
      <c r="AH25" s="85">
        <v>1</v>
      </c>
      <c r="AI25" s="87"/>
      <c r="AJ25" s="171"/>
      <c r="AK25" s="173"/>
      <c r="AL25" s="224"/>
      <c r="AM25" s="224"/>
      <c r="AN25" s="173"/>
      <c r="AO25" s="173"/>
      <c r="AP25" s="175"/>
      <c r="AQ25" s="166"/>
      <c r="AR25" s="166"/>
      <c r="AS25" s="166"/>
      <c r="AT25" s="166"/>
      <c r="AU25" s="9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</row>
    <row r="26" spans="1:182" s="88" customFormat="1" x14ac:dyDescent="0.2">
      <c r="A26" s="120">
        <v>21</v>
      </c>
      <c r="B26" s="198"/>
      <c r="C26" s="98" t="s">
        <v>81</v>
      </c>
      <c r="D26" s="98" t="s">
        <v>282</v>
      </c>
      <c r="E26" s="98" t="s">
        <v>283</v>
      </c>
      <c r="F26" s="99" t="s">
        <v>263</v>
      </c>
      <c r="G26" s="99" t="s">
        <v>206</v>
      </c>
      <c r="H26" s="99" t="s">
        <v>212</v>
      </c>
      <c r="I26" s="94" t="s">
        <v>264</v>
      </c>
      <c r="J26" s="115">
        <v>43848</v>
      </c>
      <c r="K26" s="100" t="s">
        <v>278</v>
      </c>
      <c r="L26" s="100" t="s">
        <v>249</v>
      </c>
      <c r="M26" s="96"/>
      <c r="N26" s="96" t="s">
        <v>249</v>
      </c>
      <c r="O26" s="101">
        <v>43586</v>
      </c>
      <c r="P26" s="100" t="s">
        <v>249</v>
      </c>
      <c r="Q26" s="100">
        <v>61</v>
      </c>
      <c r="R26" s="95">
        <f t="shared" si="8"/>
        <v>61</v>
      </c>
      <c r="S26" s="100" t="s">
        <v>249</v>
      </c>
      <c r="T26" s="100">
        <v>10</v>
      </c>
      <c r="U26" s="95">
        <f t="shared" si="9"/>
        <v>10</v>
      </c>
      <c r="V26" s="100" t="s">
        <v>249</v>
      </c>
      <c r="W26" s="100">
        <v>23</v>
      </c>
      <c r="X26" s="100">
        <v>5</v>
      </c>
      <c r="Y26" s="100">
        <v>5</v>
      </c>
      <c r="Z26" s="85">
        <f t="shared" si="10"/>
        <v>33</v>
      </c>
      <c r="AA26" s="100" t="s">
        <v>250</v>
      </c>
      <c r="AB26" s="100"/>
      <c r="AC26" s="100"/>
      <c r="AD26" s="100" t="s">
        <v>249</v>
      </c>
      <c r="AE26" s="100">
        <v>1</v>
      </c>
      <c r="AF26" s="85">
        <f t="shared" si="7"/>
        <v>1</v>
      </c>
      <c r="AG26" s="100"/>
      <c r="AH26" s="85">
        <v>1</v>
      </c>
      <c r="AI26" s="87"/>
      <c r="AJ26" s="171"/>
      <c r="AK26" s="173"/>
      <c r="AL26" s="224"/>
      <c r="AM26" s="224"/>
      <c r="AN26" s="173"/>
      <c r="AO26" s="173"/>
      <c r="AP26" s="175"/>
      <c r="AQ26" s="166"/>
      <c r="AR26" s="166"/>
      <c r="AS26" s="166"/>
      <c r="AT26" s="166"/>
      <c r="AU26" s="9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</row>
    <row r="27" spans="1:182" s="88" customFormat="1" x14ac:dyDescent="0.2">
      <c r="A27" s="120">
        <v>22</v>
      </c>
      <c r="B27" s="198"/>
      <c r="C27" s="98" t="s">
        <v>81</v>
      </c>
      <c r="D27" s="98" t="s">
        <v>282</v>
      </c>
      <c r="E27" s="98" t="s">
        <v>283</v>
      </c>
      <c r="F27" s="99" t="s">
        <v>86</v>
      </c>
      <c r="G27" s="99" t="s">
        <v>206</v>
      </c>
      <c r="H27" s="99" t="s">
        <v>213</v>
      </c>
      <c r="I27" s="94" t="s">
        <v>144</v>
      </c>
      <c r="J27" s="115">
        <v>43848</v>
      </c>
      <c r="K27" s="100" t="s">
        <v>278</v>
      </c>
      <c r="L27" s="100" t="s">
        <v>249</v>
      </c>
      <c r="M27" s="96"/>
      <c r="N27" s="96" t="s">
        <v>249</v>
      </c>
      <c r="O27" s="101">
        <v>43586</v>
      </c>
      <c r="P27" s="100" t="s">
        <v>249</v>
      </c>
      <c r="Q27" s="100">
        <v>133</v>
      </c>
      <c r="R27" s="95">
        <f t="shared" si="8"/>
        <v>133</v>
      </c>
      <c r="S27" s="100" t="s">
        <v>249</v>
      </c>
      <c r="T27" s="100">
        <v>18</v>
      </c>
      <c r="U27" s="95">
        <f t="shared" si="9"/>
        <v>18</v>
      </c>
      <c r="V27" s="100" t="s">
        <v>249</v>
      </c>
      <c r="W27" s="100">
        <v>44</v>
      </c>
      <c r="X27" s="100">
        <v>2</v>
      </c>
      <c r="Y27" s="100">
        <v>3</v>
      </c>
      <c r="Z27" s="85">
        <f t="shared" si="10"/>
        <v>49</v>
      </c>
      <c r="AA27" s="100" t="s">
        <v>250</v>
      </c>
      <c r="AB27" s="100"/>
      <c r="AC27" s="100"/>
      <c r="AD27" s="100" t="s">
        <v>249</v>
      </c>
      <c r="AE27" s="100">
        <v>2</v>
      </c>
      <c r="AF27" s="85">
        <f t="shared" si="7"/>
        <v>2</v>
      </c>
      <c r="AG27" s="100"/>
      <c r="AH27" s="85">
        <v>1</v>
      </c>
      <c r="AI27" s="87"/>
      <c r="AJ27" s="171"/>
      <c r="AK27" s="173"/>
      <c r="AL27" s="224"/>
      <c r="AM27" s="224"/>
      <c r="AN27" s="173"/>
      <c r="AO27" s="173"/>
      <c r="AP27" s="175"/>
      <c r="AQ27" s="166"/>
      <c r="AR27" s="166"/>
      <c r="AS27" s="166"/>
      <c r="AT27" s="166"/>
      <c r="AU27" s="9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</row>
    <row r="28" spans="1:182" ht="15" customHeight="1" x14ac:dyDescent="0.2">
      <c r="A28" s="120">
        <v>23</v>
      </c>
      <c r="B28" s="198"/>
      <c r="C28" s="12" t="s">
        <v>81</v>
      </c>
      <c r="D28" s="12" t="s">
        <v>282</v>
      </c>
      <c r="E28" s="12" t="s">
        <v>283</v>
      </c>
      <c r="F28" s="23" t="s">
        <v>100</v>
      </c>
      <c r="G28" s="23" t="s">
        <v>206</v>
      </c>
      <c r="H28" s="23" t="s">
        <v>222</v>
      </c>
      <c r="I28" s="16" t="s">
        <v>31</v>
      </c>
      <c r="J28" s="16"/>
      <c r="K28" s="19" t="s">
        <v>279</v>
      </c>
      <c r="L28" s="19" t="s">
        <v>250</v>
      </c>
      <c r="M28" s="19"/>
      <c r="N28" s="19" t="s">
        <v>249</v>
      </c>
      <c r="O28" s="15">
        <v>43586</v>
      </c>
      <c r="P28" s="14" t="s">
        <v>250</v>
      </c>
      <c r="Q28" s="14">
        <v>18</v>
      </c>
      <c r="R28" s="51">
        <f t="shared" si="8"/>
        <v>18</v>
      </c>
      <c r="S28" s="14" t="s">
        <v>250</v>
      </c>
      <c r="T28" s="14">
        <v>0</v>
      </c>
      <c r="U28" s="51">
        <f t="shared" si="9"/>
        <v>0</v>
      </c>
      <c r="V28" s="14" t="s">
        <v>249</v>
      </c>
      <c r="Y28" s="14">
        <v>1</v>
      </c>
      <c r="Z28" s="40">
        <f t="shared" si="10"/>
        <v>1</v>
      </c>
      <c r="AA28" s="14" t="s">
        <v>250</v>
      </c>
      <c r="AD28" s="14" t="s">
        <v>250</v>
      </c>
      <c r="AE28" s="14">
        <v>0</v>
      </c>
      <c r="AF28" s="14">
        <f t="shared" si="7"/>
        <v>0</v>
      </c>
      <c r="AH28" s="47"/>
      <c r="AI28" s="53"/>
      <c r="AJ28" s="171"/>
      <c r="AK28" s="173"/>
      <c r="AL28" s="224"/>
      <c r="AM28" s="224"/>
      <c r="AN28" s="173"/>
      <c r="AO28" s="173"/>
      <c r="AP28" s="175"/>
      <c r="AQ28" s="166"/>
      <c r="AR28" s="166"/>
      <c r="AS28" s="166"/>
      <c r="AT28" s="166"/>
      <c r="AU28" s="5"/>
    </row>
    <row r="29" spans="1:182" ht="12.75" customHeight="1" x14ac:dyDescent="0.2">
      <c r="A29" s="122">
        <v>24</v>
      </c>
      <c r="B29" s="198"/>
      <c r="C29" s="12" t="s">
        <v>81</v>
      </c>
      <c r="D29" s="12" t="s">
        <v>282</v>
      </c>
      <c r="E29" s="12" t="s">
        <v>283</v>
      </c>
      <c r="F29" s="23" t="s">
        <v>101</v>
      </c>
      <c r="G29" s="23" t="s">
        <v>206</v>
      </c>
      <c r="H29" s="23" t="s">
        <v>223</v>
      </c>
      <c r="I29" s="16" t="s">
        <v>32</v>
      </c>
      <c r="J29" s="16"/>
      <c r="K29" s="19" t="s">
        <v>279</v>
      </c>
      <c r="L29" s="19" t="s">
        <v>250</v>
      </c>
      <c r="M29" s="19"/>
      <c r="N29" s="19" t="s">
        <v>249</v>
      </c>
      <c r="O29" s="15">
        <v>43586</v>
      </c>
      <c r="P29" s="14" t="s">
        <v>250</v>
      </c>
      <c r="Q29" s="14">
        <v>14</v>
      </c>
      <c r="R29" s="51">
        <f t="shared" si="8"/>
        <v>14</v>
      </c>
      <c r="S29" s="14" t="s">
        <v>250</v>
      </c>
      <c r="T29" s="14">
        <v>0</v>
      </c>
      <c r="U29" s="51">
        <f t="shared" si="9"/>
        <v>0</v>
      </c>
      <c r="V29" s="14" t="s">
        <v>249</v>
      </c>
      <c r="Y29" s="14">
        <v>1</v>
      </c>
      <c r="Z29" s="40">
        <f t="shared" si="10"/>
        <v>1</v>
      </c>
      <c r="AA29" s="14" t="s">
        <v>250</v>
      </c>
      <c r="AD29" s="14" t="s">
        <v>250</v>
      </c>
      <c r="AE29" s="14">
        <v>0</v>
      </c>
      <c r="AF29" s="14">
        <f t="shared" si="7"/>
        <v>0</v>
      </c>
      <c r="AH29" s="31"/>
      <c r="AI29" s="103"/>
      <c r="AJ29" s="172"/>
      <c r="AK29" s="173"/>
      <c r="AL29" s="224"/>
      <c r="AM29" s="224"/>
      <c r="AN29" s="173"/>
      <c r="AO29" s="173"/>
      <c r="AP29" s="175"/>
      <c r="AQ29" s="166"/>
      <c r="AR29" s="166"/>
      <c r="AS29" s="166"/>
      <c r="AT29" s="166"/>
      <c r="AU29" s="5"/>
    </row>
    <row r="30" spans="1:182" s="82" customFormat="1" ht="12.75" customHeight="1" x14ac:dyDescent="0.2">
      <c r="A30" s="121">
        <v>25</v>
      </c>
      <c r="B30" s="197" t="s">
        <v>289</v>
      </c>
      <c r="C30" s="104" t="s">
        <v>40</v>
      </c>
      <c r="D30" s="104" t="s">
        <v>282</v>
      </c>
      <c r="E30" s="104" t="s">
        <v>283</v>
      </c>
      <c r="F30" s="105" t="s">
        <v>40</v>
      </c>
      <c r="G30" s="105" t="s">
        <v>168</v>
      </c>
      <c r="H30" s="105" t="s">
        <v>169</v>
      </c>
      <c r="I30" s="104" t="s">
        <v>122</v>
      </c>
      <c r="J30" s="111">
        <v>43920</v>
      </c>
      <c r="K30" s="73" t="s">
        <v>278</v>
      </c>
      <c r="L30" s="73" t="s">
        <v>249</v>
      </c>
      <c r="M30" s="73" t="s">
        <v>249</v>
      </c>
      <c r="N30" s="73"/>
      <c r="O30" s="74">
        <v>43556</v>
      </c>
      <c r="P30" s="73" t="s">
        <v>249</v>
      </c>
      <c r="Q30" s="73">
        <v>347</v>
      </c>
      <c r="R30" s="60">
        <f>2*Q30</f>
        <v>694</v>
      </c>
      <c r="S30" s="73" t="s">
        <v>249</v>
      </c>
      <c r="T30" s="73">
        <v>32</v>
      </c>
      <c r="U30" s="60">
        <f>2*T30</f>
        <v>64</v>
      </c>
      <c r="V30" s="73" t="s">
        <v>249</v>
      </c>
      <c r="W30" s="73">
        <v>178</v>
      </c>
      <c r="X30" s="73">
        <v>4</v>
      </c>
      <c r="Y30" s="73">
        <v>6</v>
      </c>
      <c r="Z30" s="73">
        <f>2*(W30+X30+Y30)</f>
        <v>376</v>
      </c>
      <c r="AA30" s="73" t="s">
        <v>249</v>
      </c>
      <c r="AB30" s="73">
        <v>32</v>
      </c>
      <c r="AC30" s="60">
        <v>2</v>
      </c>
      <c r="AD30" s="73" t="s">
        <v>250</v>
      </c>
      <c r="AE30" s="73">
        <v>0</v>
      </c>
      <c r="AF30" s="73">
        <f>2*AE30</f>
        <v>0</v>
      </c>
      <c r="AG30" s="73" t="s">
        <v>249</v>
      </c>
      <c r="AH30" s="73">
        <v>1</v>
      </c>
      <c r="AI30" s="81">
        <f>2*AH30</f>
        <v>2</v>
      </c>
      <c r="AJ30" s="170" t="s">
        <v>226</v>
      </c>
      <c r="AK30" s="159" t="s">
        <v>227</v>
      </c>
      <c r="AL30" s="162" t="s">
        <v>241</v>
      </c>
      <c r="AM30" s="162" t="s">
        <v>243</v>
      </c>
      <c r="AN30" s="159" t="s">
        <v>234</v>
      </c>
      <c r="AO30" s="159" t="s">
        <v>330</v>
      </c>
      <c r="AP30" s="174" t="s">
        <v>237</v>
      </c>
      <c r="AQ30" s="166"/>
      <c r="AR30" s="166"/>
      <c r="AS30" s="166"/>
      <c r="AT30" s="166"/>
      <c r="AU30" s="9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</row>
    <row r="31" spans="1:182" s="82" customFormat="1" x14ac:dyDescent="0.2">
      <c r="A31" s="121">
        <v>26</v>
      </c>
      <c r="B31" s="215"/>
      <c r="C31" s="106" t="s">
        <v>40</v>
      </c>
      <c r="D31" s="106" t="s">
        <v>282</v>
      </c>
      <c r="E31" s="106" t="s">
        <v>283</v>
      </c>
      <c r="F31" s="107" t="s">
        <v>45</v>
      </c>
      <c r="G31" s="107" t="s">
        <v>160</v>
      </c>
      <c r="H31" s="107" t="s">
        <v>174</v>
      </c>
      <c r="I31" s="106" t="s">
        <v>153</v>
      </c>
      <c r="J31" s="116">
        <v>43846</v>
      </c>
      <c r="K31" s="108" t="s">
        <v>278</v>
      </c>
      <c r="L31" s="108" t="s">
        <v>249</v>
      </c>
      <c r="M31" s="108" t="s">
        <v>249</v>
      </c>
      <c r="N31" s="108"/>
      <c r="O31" s="109">
        <v>43586</v>
      </c>
      <c r="P31" s="108" t="s">
        <v>249</v>
      </c>
      <c r="Q31" s="108">
        <v>244</v>
      </c>
      <c r="R31" s="102">
        <f>2*Q31</f>
        <v>488</v>
      </c>
      <c r="S31" s="108" t="s">
        <v>249</v>
      </c>
      <c r="T31" s="108">
        <v>36</v>
      </c>
      <c r="U31" s="102">
        <f>2*T31</f>
        <v>72</v>
      </c>
      <c r="V31" s="108" t="s">
        <v>249</v>
      </c>
      <c r="W31" s="108">
        <v>29</v>
      </c>
      <c r="X31" s="108">
        <v>3</v>
      </c>
      <c r="Y31" s="108">
        <v>7</v>
      </c>
      <c r="Z31" s="56">
        <f>2*(W31+X31+Y31)</f>
        <v>78</v>
      </c>
      <c r="AA31" s="108" t="s">
        <v>250</v>
      </c>
      <c r="AB31" s="108"/>
      <c r="AC31" s="108"/>
      <c r="AD31" s="108" t="s">
        <v>250</v>
      </c>
      <c r="AE31" s="108">
        <v>0</v>
      </c>
      <c r="AF31" s="56">
        <f>2*AE31</f>
        <v>0</v>
      </c>
      <c r="AG31" s="108" t="s">
        <v>249</v>
      </c>
      <c r="AH31" s="56">
        <v>1</v>
      </c>
      <c r="AI31" s="81">
        <f>2*AH31</f>
        <v>2</v>
      </c>
      <c r="AJ31" s="171"/>
      <c r="AK31" s="168"/>
      <c r="AL31" s="163"/>
      <c r="AM31" s="163"/>
      <c r="AN31" s="168"/>
      <c r="AO31" s="168"/>
      <c r="AP31" s="175"/>
      <c r="AQ31" s="166"/>
      <c r="AR31" s="166"/>
      <c r="AS31" s="166"/>
      <c r="AT31" s="166"/>
      <c r="AU31" s="9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</row>
    <row r="32" spans="1:182" s="88" customFormat="1" x14ac:dyDescent="0.2">
      <c r="A32" s="121">
        <v>27</v>
      </c>
      <c r="B32" s="198"/>
      <c r="C32" s="98" t="s">
        <v>40</v>
      </c>
      <c r="D32" s="98" t="s">
        <v>282</v>
      </c>
      <c r="E32" s="98" t="s">
        <v>283</v>
      </c>
      <c r="F32" s="99" t="s">
        <v>40</v>
      </c>
      <c r="G32" s="99" t="s">
        <v>168</v>
      </c>
      <c r="H32" s="99" t="s">
        <v>169</v>
      </c>
      <c r="I32" s="98" t="s">
        <v>146</v>
      </c>
      <c r="J32" s="117">
        <v>43846</v>
      </c>
      <c r="K32" s="100" t="s">
        <v>278</v>
      </c>
      <c r="L32" s="100" t="s">
        <v>249</v>
      </c>
      <c r="M32" s="100"/>
      <c r="N32" s="100" t="s">
        <v>249</v>
      </c>
      <c r="O32" s="101">
        <v>43586</v>
      </c>
      <c r="P32" s="100" t="s">
        <v>249</v>
      </c>
      <c r="Q32" s="100">
        <v>152</v>
      </c>
      <c r="R32" s="95">
        <f>Q32</f>
        <v>152</v>
      </c>
      <c r="S32" s="100" t="s">
        <v>249</v>
      </c>
      <c r="T32" s="100">
        <v>21</v>
      </c>
      <c r="U32" s="95">
        <f t="shared" ref="U32:U55" si="11">T32</f>
        <v>21</v>
      </c>
      <c r="V32" s="100" t="s">
        <v>249</v>
      </c>
      <c r="W32" s="100">
        <v>33</v>
      </c>
      <c r="X32" s="100">
        <v>4</v>
      </c>
      <c r="Y32" s="100">
        <v>5</v>
      </c>
      <c r="Z32" s="85">
        <f>(W32+X32+Y32)</f>
        <v>42</v>
      </c>
      <c r="AA32" s="100" t="s">
        <v>250</v>
      </c>
      <c r="AB32" s="100"/>
      <c r="AC32" s="100"/>
      <c r="AD32" s="100" t="s">
        <v>249</v>
      </c>
      <c r="AE32" s="100">
        <v>2</v>
      </c>
      <c r="AF32" s="85">
        <f>AE32</f>
        <v>2</v>
      </c>
      <c r="AG32" s="100"/>
      <c r="AH32" s="85"/>
      <c r="AI32" s="87">
        <f>AH32</f>
        <v>0</v>
      </c>
      <c r="AJ32" s="171"/>
      <c r="AK32" s="173"/>
      <c r="AL32" s="224"/>
      <c r="AM32" s="224"/>
      <c r="AN32" s="173"/>
      <c r="AO32" s="173"/>
      <c r="AP32" s="175"/>
      <c r="AQ32" s="166"/>
      <c r="AR32" s="166"/>
      <c r="AS32" s="166"/>
      <c r="AT32" s="166"/>
      <c r="AU32" s="9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</row>
    <row r="33" spans="1:138" s="88" customFormat="1" x14ac:dyDescent="0.2">
      <c r="A33" s="121">
        <v>28</v>
      </c>
      <c r="B33" s="198"/>
      <c r="C33" s="98" t="s">
        <v>40</v>
      </c>
      <c r="D33" s="98" t="s">
        <v>282</v>
      </c>
      <c r="E33" s="98" t="s">
        <v>283</v>
      </c>
      <c r="F33" s="99" t="s">
        <v>41</v>
      </c>
      <c r="G33" s="99" t="s">
        <v>168</v>
      </c>
      <c r="H33" s="99" t="s">
        <v>170</v>
      </c>
      <c r="I33" s="98" t="s">
        <v>3</v>
      </c>
      <c r="J33" s="117">
        <v>43846</v>
      </c>
      <c r="K33" s="100" t="s">
        <v>278</v>
      </c>
      <c r="L33" s="100" t="s">
        <v>249</v>
      </c>
      <c r="M33" s="100"/>
      <c r="N33" s="100" t="s">
        <v>249</v>
      </c>
      <c r="O33" s="101">
        <v>43586</v>
      </c>
      <c r="P33" s="100" t="s">
        <v>249</v>
      </c>
      <c r="Q33" s="100">
        <v>115</v>
      </c>
      <c r="R33" s="95">
        <f t="shared" ref="R33:R39" si="12">Q33</f>
        <v>115</v>
      </c>
      <c r="S33" s="100" t="s">
        <v>249</v>
      </c>
      <c r="T33" s="100">
        <v>16</v>
      </c>
      <c r="U33" s="95">
        <f t="shared" si="11"/>
        <v>16</v>
      </c>
      <c r="V33" s="100" t="s">
        <v>249</v>
      </c>
      <c r="W33" s="100">
        <v>65</v>
      </c>
      <c r="X33" s="100">
        <v>3</v>
      </c>
      <c r="Y33" s="100">
        <v>3</v>
      </c>
      <c r="Z33" s="85">
        <f t="shared" ref="Z33:Z55" si="13">(W33+X33+Y33)</f>
        <v>71</v>
      </c>
      <c r="AA33" s="100" t="s">
        <v>250</v>
      </c>
      <c r="AB33" s="100"/>
      <c r="AC33" s="100"/>
      <c r="AD33" s="100" t="s">
        <v>249</v>
      </c>
      <c r="AE33" s="100">
        <v>1</v>
      </c>
      <c r="AF33" s="85">
        <f t="shared" ref="AF33:AF39" si="14">AE33</f>
        <v>1</v>
      </c>
      <c r="AG33" s="100"/>
      <c r="AH33" s="85"/>
      <c r="AI33" s="87">
        <f t="shared" ref="AI33:AI39" si="15">AH33</f>
        <v>0</v>
      </c>
      <c r="AJ33" s="171"/>
      <c r="AK33" s="173"/>
      <c r="AL33" s="224"/>
      <c r="AM33" s="224"/>
      <c r="AN33" s="173"/>
      <c r="AO33" s="173"/>
      <c r="AP33" s="175"/>
      <c r="AQ33" s="166"/>
      <c r="AR33" s="166"/>
      <c r="AS33" s="166"/>
      <c r="AT33" s="166"/>
      <c r="AU33" s="9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</row>
    <row r="34" spans="1:138" s="88" customFormat="1" x14ac:dyDescent="0.2">
      <c r="A34" s="121">
        <v>29</v>
      </c>
      <c r="B34" s="198"/>
      <c r="C34" s="98" t="s">
        <v>40</v>
      </c>
      <c r="D34" s="98" t="s">
        <v>282</v>
      </c>
      <c r="E34" s="98" t="s">
        <v>283</v>
      </c>
      <c r="F34" s="99" t="s">
        <v>42</v>
      </c>
      <c r="G34" s="99" t="s">
        <v>168</v>
      </c>
      <c r="H34" s="99" t="s">
        <v>171</v>
      </c>
      <c r="I34" s="98" t="s">
        <v>4</v>
      </c>
      <c r="J34" s="117">
        <v>43846</v>
      </c>
      <c r="K34" s="100" t="s">
        <v>278</v>
      </c>
      <c r="L34" s="100" t="s">
        <v>249</v>
      </c>
      <c r="M34" s="100"/>
      <c r="N34" s="100" t="s">
        <v>249</v>
      </c>
      <c r="O34" s="101">
        <v>43586</v>
      </c>
      <c r="P34" s="100" t="s">
        <v>249</v>
      </c>
      <c r="Q34" s="100">
        <v>218</v>
      </c>
      <c r="R34" s="95">
        <f t="shared" si="12"/>
        <v>218</v>
      </c>
      <c r="S34" s="100" t="s">
        <v>249</v>
      </c>
      <c r="T34" s="100">
        <v>25</v>
      </c>
      <c r="U34" s="95">
        <f t="shared" si="11"/>
        <v>25</v>
      </c>
      <c r="V34" s="100" t="s">
        <v>249</v>
      </c>
      <c r="W34" s="100">
        <v>42</v>
      </c>
      <c r="X34" s="100">
        <v>3</v>
      </c>
      <c r="Y34" s="100">
        <v>4</v>
      </c>
      <c r="Z34" s="85">
        <f t="shared" si="13"/>
        <v>49</v>
      </c>
      <c r="AA34" s="100" t="s">
        <v>250</v>
      </c>
      <c r="AB34" s="100"/>
      <c r="AC34" s="100"/>
      <c r="AD34" s="100" t="s">
        <v>249</v>
      </c>
      <c r="AE34" s="100">
        <v>2</v>
      </c>
      <c r="AF34" s="85">
        <f t="shared" si="14"/>
        <v>2</v>
      </c>
      <c r="AG34" s="100"/>
      <c r="AH34" s="85"/>
      <c r="AI34" s="87">
        <f t="shared" si="15"/>
        <v>0</v>
      </c>
      <c r="AJ34" s="171"/>
      <c r="AK34" s="173"/>
      <c r="AL34" s="224"/>
      <c r="AM34" s="224"/>
      <c r="AN34" s="173"/>
      <c r="AO34" s="173"/>
      <c r="AP34" s="175"/>
      <c r="AQ34" s="166"/>
      <c r="AR34" s="166"/>
      <c r="AS34" s="166"/>
      <c r="AT34" s="166"/>
      <c r="AU34" s="9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</row>
    <row r="35" spans="1:138" s="88" customFormat="1" x14ac:dyDescent="0.2">
      <c r="A35" s="121">
        <v>30</v>
      </c>
      <c r="B35" s="198"/>
      <c r="C35" s="98" t="s">
        <v>40</v>
      </c>
      <c r="D35" s="98" t="s">
        <v>282</v>
      </c>
      <c r="E35" s="98" t="s">
        <v>283</v>
      </c>
      <c r="F35" s="99" t="s">
        <v>43</v>
      </c>
      <c r="G35" s="99" t="s">
        <v>168</v>
      </c>
      <c r="H35" s="99" t="s">
        <v>172</v>
      </c>
      <c r="I35" s="98" t="s">
        <v>136</v>
      </c>
      <c r="J35" s="117">
        <v>43846</v>
      </c>
      <c r="K35" s="100" t="s">
        <v>278</v>
      </c>
      <c r="L35" s="100" t="s">
        <v>249</v>
      </c>
      <c r="M35" s="100"/>
      <c r="N35" s="100" t="s">
        <v>249</v>
      </c>
      <c r="O35" s="101">
        <v>43586</v>
      </c>
      <c r="P35" s="100" t="s">
        <v>249</v>
      </c>
      <c r="Q35" s="100">
        <v>159</v>
      </c>
      <c r="R35" s="95">
        <f t="shared" si="12"/>
        <v>159</v>
      </c>
      <c r="S35" s="100" t="s">
        <v>249</v>
      </c>
      <c r="T35" s="100">
        <v>16</v>
      </c>
      <c r="U35" s="95">
        <f t="shared" si="11"/>
        <v>16</v>
      </c>
      <c r="V35" s="100" t="s">
        <v>249</v>
      </c>
      <c r="W35" s="100">
        <v>58</v>
      </c>
      <c r="X35" s="100">
        <v>4</v>
      </c>
      <c r="Y35" s="100">
        <v>3</v>
      </c>
      <c r="Z35" s="85">
        <f t="shared" si="13"/>
        <v>65</v>
      </c>
      <c r="AA35" s="100" t="s">
        <v>250</v>
      </c>
      <c r="AB35" s="100"/>
      <c r="AC35" s="100"/>
      <c r="AD35" s="100" t="s">
        <v>249</v>
      </c>
      <c r="AE35" s="100">
        <v>1</v>
      </c>
      <c r="AF35" s="85">
        <f t="shared" si="14"/>
        <v>1</v>
      </c>
      <c r="AG35" s="100"/>
      <c r="AH35" s="85"/>
      <c r="AI35" s="87">
        <f t="shared" si="15"/>
        <v>0</v>
      </c>
      <c r="AJ35" s="171"/>
      <c r="AK35" s="173"/>
      <c r="AL35" s="224"/>
      <c r="AM35" s="224"/>
      <c r="AN35" s="173"/>
      <c r="AO35" s="173"/>
      <c r="AP35" s="175"/>
      <c r="AQ35" s="166"/>
      <c r="AR35" s="166"/>
      <c r="AS35" s="166"/>
      <c r="AT35" s="166"/>
      <c r="AU35" s="9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</row>
    <row r="36" spans="1:138" s="88" customFormat="1" x14ac:dyDescent="0.2">
      <c r="A36" s="121">
        <v>31</v>
      </c>
      <c r="B36" s="198"/>
      <c r="C36" s="98" t="s">
        <v>40</v>
      </c>
      <c r="D36" s="98" t="s">
        <v>282</v>
      </c>
      <c r="E36" s="98" t="s">
        <v>283</v>
      </c>
      <c r="F36" s="99" t="s">
        <v>44</v>
      </c>
      <c r="G36" s="99" t="s">
        <v>168</v>
      </c>
      <c r="H36" s="99" t="s">
        <v>173</v>
      </c>
      <c r="I36" s="98" t="s">
        <v>123</v>
      </c>
      <c r="J36" s="117">
        <v>43846</v>
      </c>
      <c r="K36" s="100" t="s">
        <v>278</v>
      </c>
      <c r="L36" s="100" t="s">
        <v>249</v>
      </c>
      <c r="M36" s="100"/>
      <c r="N36" s="100" t="s">
        <v>249</v>
      </c>
      <c r="O36" s="101">
        <v>43586</v>
      </c>
      <c r="P36" s="100" t="s">
        <v>249</v>
      </c>
      <c r="Q36" s="100">
        <v>105</v>
      </c>
      <c r="R36" s="95">
        <f t="shared" si="12"/>
        <v>105</v>
      </c>
      <c r="S36" s="100" t="s">
        <v>249</v>
      </c>
      <c r="T36" s="100">
        <v>19</v>
      </c>
      <c r="U36" s="95">
        <f t="shared" si="11"/>
        <v>19</v>
      </c>
      <c r="V36" s="100" t="s">
        <v>249</v>
      </c>
      <c r="W36" s="100">
        <v>62</v>
      </c>
      <c r="X36" s="100">
        <v>3</v>
      </c>
      <c r="Y36" s="100">
        <v>3</v>
      </c>
      <c r="Z36" s="85">
        <f t="shared" si="13"/>
        <v>68</v>
      </c>
      <c r="AA36" s="100" t="s">
        <v>250</v>
      </c>
      <c r="AB36" s="100"/>
      <c r="AC36" s="100"/>
      <c r="AD36" s="100" t="s">
        <v>249</v>
      </c>
      <c r="AE36" s="100">
        <v>1</v>
      </c>
      <c r="AF36" s="85">
        <f t="shared" si="14"/>
        <v>1</v>
      </c>
      <c r="AG36" s="100"/>
      <c r="AH36" s="85"/>
      <c r="AI36" s="87">
        <f t="shared" si="15"/>
        <v>0</v>
      </c>
      <c r="AJ36" s="171"/>
      <c r="AK36" s="173"/>
      <c r="AL36" s="224"/>
      <c r="AM36" s="224"/>
      <c r="AN36" s="173"/>
      <c r="AO36" s="173"/>
      <c r="AP36" s="175"/>
      <c r="AQ36" s="166"/>
      <c r="AR36" s="166"/>
      <c r="AS36" s="166"/>
      <c r="AT36" s="166"/>
      <c r="AU36" s="9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</row>
    <row r="37" spans="1:138" s="88" customFormat="1" x14ac:dyDescent="0.2">
      <c r="A37" s="121">
        <v>32</v>
      </c>
      <c r="B37" s="198"/>
      <c r="C37" s="98" t="s">
        <v>40</v>
      </c>
      <c r="D37" s="98" t="s">
        <v>282</v>
      </c>
      <c r="E37" s="98" t="s">
        <v>283</v>
      </c>
      <c r="F37" s="99" t="s">
        <v>46</v>
      </c>
      <c r="G37" s="99" t="s">
        <v>160</v>
      </c>
      <c r="H37" s="99" t="s">
        <v>175</v>
      </c>
      <c r="I37" s="98" t="s">
        <v>124</v>
      </c>
      <c r="J37" s="117">
        <v>43846</v>
      </c>
      <c r="K37" s="100" t="s">
        <v>278</v>
      </c>
      <c r="L37" s="100" t="s">
        <v>249</v>
      </c>
      <c r="M37" s="100"/>
      <c r="N37" s="100" t="s">
        <v>249</v>
      </c>
      <c r="O37" s="101">
        <v>43586</v>
      </c>
      <c r="P37" s="100" t="s">
        <v>249</v>
      </c>
      <c r="Q37" s="100">
        <v>114</v>
      </c>
      <c r="R37" s="95">
        <f t="shared" si="12"/>
        <v>114</v>
      </c>
      <c r="S37" s="100" t="s">
        <v>249</v>
      </c>
      <c r="T37" s="100">
        <v>18</v>
      </c>
      <c r="U37" s="95">
        <f t="shared" si="11"/>
        <v>18</v>
      </c>
      <c r="V37" s="100" t="s">
        <v>249</v>
      </c>
      <c r="W37" s="100">
        <v>18</v>
      </c>
      <c r="X37" s="100">
        <v>3</v>
      </c>
      <c r="Y37" s="100">
        <v>3</v>
      </c>
      <c r="Z37" s="85">
        <f t="shared" si="13"/>
        <v>24</v>
      </c>
      <c r="AA37" s="100" t="s">
        <v>250</v>
      </c>
      <c r="AB37" s="100"/>
      <c r="AC37" s="100"/>
      <c r="AD37" s="100" t="s">
        <v>249</v>
      </c>
      <c r="AE37" s="100">
        <v>2</v>
      </c>
      <c r="AF37" s="85">
        <f t="shared" si="14"/>
        <v>2</v>
      </c>
      <c r="AG37" s="100"/>
      <c r="AH37" s="85"/>
      <c r="AI37" s="87">
        <f t="shared" si="15"/>
        <v>0</v>
      </c>
      <c r="AJ37" s="171"/>
      <c r="AK37" s="173"/>
      <c r="AL37" s="224"/>
      <c r="AM37" s="224"/>
      <c r="AN37" s="173"/>
      <c r="AO37" s="173"/>
      <c r="AP37" s="175"/>
      <c r="AQ37" s="166"/>
      <c r="AR37" s="166"/>
      <c r="AS37" s="166"/>
      <c r="AT37" s="166"/>
      <c r="AU37" s="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</row>
    <row r="38" spans="1:138" s="88" customFormat="1" x14ac:dyDescent="0.2">
      <c r="A38" s="121">
        <v>33</v>
      </c>
      <c r="B38" s="198"/>
      <c r="C38" s="98" t="s">
        <v>40</v>
      </c>
      <c r="D38" s="98" t="s">
        <v>282</v>
      </c>
      <c r="E38" s="98" t="s">
        <v>283</v>
      </c>
      <c r="F38" s="99" t="s">
        <v>47</v>
      </c>
      <c r="G38" s="99" t="s">
        <v>160</v>
      </c>
      <c r="H38" s="99" t="s">
        <v>176</v>
      </c>
      <c r="I38" s="98" t="s">
        <v>135</v>
      </c>
      <c r="J38" s="117">
        <v>43846</v>
      </c>
      <c r="K38" s="100" t="s">
        <v>278</v>
      </c>
      <c r="L38" s="100" t="s">
        <v>249</v>
      </c>
      <c r="M38" s="100"/>
      <c r="N38" s="100" t="s">
        <v>249</v>
      </c>
      <c r="O38" s="101">
        <v>43586</v>
      </c>
      <c r="P38" s="100" t="s">
        <v>249</v>
      </c>
      <c r="Q38" s="100">
        <v>121</v>
      </c>
      <c r="R38" s="95">
        <f t="shared" si="12"/>
        <v>121</v>
      </c>
      <c r="S38" s="100" t="s">
        <v>249</v>
      </c>
      <c r="T38" s="100">
        <v>19</v>
      </c>
      <c r="U38" s="95">
        <f t="shared" si="11"/>
        <v>19</v>
      </c>
      <c r="V38" s="100" t="s">
        <v>249</v>
      </c>
      <c r="W38" s="100">
        <v>13</v>
      </c>
      <c r="X38" s="100">
        <v>4</v>
      </c>
      <c r="Y38" s="100">
        <v>4</v>
      </c>
      <c r="Z38" s="85">
        <f t="shared" si="13"/>
        <v>21</v>
      </c>
      <c r="AA38" s="100" t="s">
        <v>250</v>
      </c>
      <c r="AB38" s="100"/>
      <c r="AC38" s="100"/>
      <c r="AD38" s="100" t="s">
        <v>249</v>
      </c>
      <c r="AE38" s="100">
        <v>1</v>
      </c>
      <c r="AF38" s="85">
        <f t="shared" si="14"/>
        <v>1</v>
      </c>
      <c r="AG38" s="100"/>
      <c r="AH38" s="85">
        <v>1</v>
      </c>
      <c r="AI38" s="87">
        <f t="shared" si="15"/>
        <v>1</v>
      </c>
      <c r="AJ38" s="171"/>
      <c r="AK38" s="173"/>
      <c r="AL38" s="224"/>
      <c r="AM38" s="224"/>
      <c r="AN38" s="173"/>
      <c r="AO38" s="173"/>
      <c r="AP38" s="175"/>
      <c r="AQ38" s="166"/>
      <c r="AR38" s="166"/>
      <c r="AS38" s="166"/>
      <c r="AT38" s="166"/>
      <c r="AU38" s="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</row>
    <row r="39" spans="1:138" s="88" customFormat="1" x14ac:dyDescent="0.2">
      <c r="A39" s="121">
        <v>34</v>
      </c>
      <c r="B39" s="198"/>
      <c r="C39" s="98" t="s">
        <v>40</v>
      </c>
      <c r="D39" s="98" t="s">
        <v>282</v>
      </c>
      <c r="E39" s="98" t="s">
        <v>283</v>
      </c>
      <c r="F39" s="99" t="s">
        <v>48</v>
      </c>
      <c r="G39" s="99" t="s">
        <v>160</v>
      </c>
      <c r="H39" s="99" t="s">
        <v>177</v>
      </c>
      <c r="I39" s="98" t="s">
        <v>125</v>
      </c>
      <c r="J39" s="117">
        <v>43846</v>
      </c>
      <c r="K39" s="100" t="s">
        <v>278</v>
      </c>
      <c r="L39" s="100" t="s">
        <v>249</v>
      </c>
      <c r="M39" s="100"/>
      <c r="N39" s="100" t="s">
        <v>249</v>
      </c>
      <c r="O39" s="101">
        <v>43586</v>
      </c>
      <c r="P39" s="100" t="s">
        <v>249</v>
      </c>
      <c r="Q39" s="100">
        <v>135</v>
      </c>
      <c r="R39" s="95">
        <f t="shared" si="12"/>
        <v>135</v>
      </c>
      <c r="S39" s="100" t="s">
        <v>249</v>
      </c>
      <c r="T39" s="100">
        <v>15</v>
      </c>
      <c r="U39" s="95">
        <f t="shared" si="11"/>
        <v>15</v>
      </c>
      <c r="V39" s="100" t="s">
        <v>249</v>
      </c>
      <c r="W39" s="100">
        <v>30</v>
      </c>
      <c r="X39" s="100">
        <v>3</v>
      </c>
      <c r="Y39" s="100">
        <v>5</v>
      </c>
      <c r="Z39" s="85">
        <f t="shared" si="13"/>
        <v>38</v>
      </c>
      <c r="AA39" s="100" t="s">
        <v>250</v>
      </c>
      <c r="AB39" s="100"/>
      <c r="AC39" s="100"/>
      <c r="AD39" s="100" t="s">
        <v>249</v>
      </c>
      <c r="AE39" s="100">
        <v>1</v>
      </c>
      <c r="AF39" s="85">
        <f t="shared" si="14"/>
        <v>1</v>
      </c>
      <c r="AG39" s="100"/>
      <c r="AH39" s="85">
        <v>1</v>
      </c>
      <c r="AI39" s="87">
        <f t="shared" si="15"/>
        <v>1</v>
      </c>
      <c r="AJ39" s="171"/>
      <c r="AK39" s="173"/>
      <c r="AL39" s="224"/>
      <c r="AM39" s="224"/>
      <c r="AN39" s="173"/>
      <c r="AO39" s="173"/>
      <c r="AP39" s="175"/>
      <c r="AQ39" s="166"/>
      <c r="AR39" s="166"/>
      <c r="AS39" s="166"/>
      <c r="AT39" s="166"/>
      <c r="AU39" s="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</row>
    <row r="40" spans="1:138" x14ac:dyDescent="0.2">
      <c r="A40" s="121">
        <v>35</v>
      </c>
      <c r="B40" s="198"/>
      <c r="C40" s="12" t="s">
        <v>40</v>
      </c>
      <c r="D40" s="12" t="s">
        <v>282</v>
      </c>
      <c r="E40" s="12" t="s">
        <v>283</v>
      </c>
      <c r="F40" s="23" t="s">
        <v>65</v>
      </c>
      <c r="G40" s="23" t="s">
        <v>168</v>
      </c>
      <c r="H40" s="23" t="s">
        <v>191</v>
      </c>
      <c r="I40" s="26" t="s">
        <v>13</v>
      </c>
      <c r="J40" s="17" t="s">
        <v>328</v>
      </c>
      <c r="K40" s="14" t="s">
        <v>279</v>
      </c>
      <c r="L40" s="14" t="s">
        <v>250</v>
      </c>
      <c r="N40" s="14" t="s">
        <v>249</v>
      </c>
      <c r="O40" s="15">
        <v>43586</v>
      </c>
      <c r="P40" s="14" t="s">
        <v>249</v>
      </c>
      <c r="Q40" s="14">
        <v>5</v>
      </c>
      <c r="R40" s="14">
        <f>Q40</f>
        <v>5</v>
      </c>
      <c r="S40" s="14" t="s">
        <v>250</v>
      </c>
      <c r="T40" s="14">
        <v>0</v>
      </c>
      <c r="U40" s="51">
        <f t="shared" si="11"/>
        <v>0</v>
      </c>
      <c r="V40" s="14" t="s">
        <v>250</v>
      </c>
      <c r="Z40" s="40">
        <f t="shared" si="13"/>
        <v>0</v>
      </c>
      <c r="AA40" s="14" t="s">
        <v>250</v>
      </c>
      <c r="AD40" s="14" t="s">
        <v>250</v>
      </c>
      <c r="AE40" s="14">
        <v>0</v>
      </c>
      <c r="AF40" s="14">
        <f>AE40</f>
        <v>0</v>
      </c>
      <c r="AH40" s="47"/>
      <c r="AI40" s="53"/>
      <c r="AJ40" s="171"/>
      <c r="AK40" s="173"/>
      <c r="AL40" s="224"/>
      <c r="AM40" s="224"/>
      <c r="AN40" s="173"/>
      <c r="AO40" s="173"/>
      <c r="AP40" s="175"/>
      <c r="AQ40" s="166"/>
      <c r="AR40" s="166"/>
      <c r="AS40" s="166"/>
      <c r="AT40" s="166"/>
      <c r="AU40" s="5"/>
    </row>
    <row r="41" spans="1:138" x14ac:dyDescent="0.2">
      <c r="A41" s="121">
        <v>36</v>
      </c>
      <c r="B41" s="198"/>
      <c r="C41" s="12" t="s">
        <v>40</v>
      </c>
      <c r="D41" s="12" t="s">
        <v>282</v>
      </c>
      <c r="E41" s="12" t="s">
        <v>283</v>
      </c>
      <c r="F41" s="23" t="s">
        <v>66</v>
      </c>
      <c r="G41" s="23" t="s">
        <v>168</v>
      </c>
      <c r="H41" s="23" t="s">
        <v>191</v>
      </c>
      <c r="I41" s="26" t="s">
        <v>14</v>
      </c>
      <c r="J41" s="17" t="s">
        <v>328</v>
      </c>
      <c r="K41" s="14" t="s">
        <v>279</v>
      </c>
      <c r="L41" s="14" t="s">
        <v>250</v>
      </c>
      <c r="N41" s="14" t="s">
        <v>249</v>
      </c>
      <c r="O41" s="15">
        <v>43586</v>
      </c>
      <c r="P41" s="14" t="s">
        <v>249</v>
      </c>
      <c r="Q41" s="14">
        <v>13</v>
      </c>
      <c r="R41" s="14">
        <f t="shared" ref="R41:R55" si="16">Q41</f>
        <v>13</v>
      </c>
      <c r="S41" s="14" t="s">
        <v>250</v>
      </c>
      <c r="T41" s="14">
        <v>0</v>
      </c>
      <c r="U41" s="51">
        <f t="shared" si="11"/>
        <v>0</v>
      </c>
      <c r="V41" s="14" t="s">
        <v>249</v>
      </c>
      <c r="Y41" s="14">
        <v>1</v>
      </c>
      <c r="Z41" s="40">
        <f t="shared" si="13"/>
        <v>1</v>
      </c>
      <c r="AA41" s="14" t="s">
        <v>250</v>
      </c>
      <c r="AD41" s="14" t="s">
        <v>250</v>
      </c>
      <c r="AE41" s="14">
        <v>0</v>
      </c>
      <c r="AF41" s="14">
        <f t="shared" ref="AF41:AF55" si="17">AE41</f>
        <v>0</v>
      </c>
      <c r="AH41" s="47"/>
      <c r="AI41" s="53"/>
      <c r="AJ41" s="171"/>
      <c r="AK41" s="173"/>
      <c r="AL41" s="224"/>
      <c r="AM41" s="224"/>
      <c r="AN41" s="173"/>
      <c r="AO41" s="173"/>
      <c r="AP41" s="175"/>
      <c r="AQ41" s="166"/>
      <c r="AR41" s="166"/>
      <c r="AS41" s="166"/>
      <c r="AT41" s="166"/>
      <c r="AU41" s="5"/>
    </row>
    <row r="42" spans="1:138" x14ac:dyDescent="0.2">
      <c r="A42" s="121">
        <v>37</v>
      </c>
      <c r="B42" s="198"/>
      <c r="C42" s="12" t="s">
        <v>40</v>
      </c>
      <c r="D42" s="12" t="s">
        <v>282</v>
      </c>
      <c r="E42" s="12" t="s">
        <v>283</v>
      </c>
      <c r="F42" s="23" t="s">
        <v>67</v>
      </c>
      <c r="G42" s="23" t="s">
        <v>168</v>
      </c>
      <c r="H42" s="23" t="s">
        <v>169</v>
      </c>
      <c r="I42" s="26" t="s">
        <v>15</v>
      </c>
      <c r="J42" s="17" t="s">
        <v>328</v>
      </c>
      <c r="K42" s="14" t="s">
        <v>279</v>
      </c>
      <c r="L42" s="14" t="s">
        <v>250</v>
      </c>
      <c r="N42" s="14" t="s">
        <v>249</v>
      </c>
      <c r="O42" s="15">
        <v>43586</v>
      </c>
      <c r="P42" s="14" t="s">
        <v>249</v>
      </c>
      <c r="Q42" s="14">
        <v>13</v>
      </c>
      <c r="R42" s="14">
        <f t="shared" si="16"/>
        <v>13</v>
      </c>
      <c r="S42" s="14" t="s">
        <v>250</v>
      </c>
      <c r="T42" s="14">
        <v>0</v>
      </c>
      <c r="U42" s="51">
        <f t="shared" si="11"/>
        <v>0</v>
      </c>
      <c r="V42" s="14" t="s">
        <v>250</v>
      </c>
      <c r="Z42" s="40">
        <f t="shared" si="13"/>
        <v>0</v>
      </c>
      <c r="AA42" s="14" t="s">
        <v>250</v>
      </c>
      <c r="AD42" s="14" t="s">
        <v>250</v>
      </c>
      <c r="AE42" s="14">
        <v>0</v>
      </c>
      <c r="AF42" s="14">
        <f t="shared" si="17"/>
        <v>0</v>
      </c>
      <c r="AH42" s="47"/>
      <c r="AI42" s="53"/>
      <c r="AJ42" s="171"/>
      <c r="AK42" s="173"/>
      <c r="AL42" s="224"/>
      <c r="AM42" s="224"/>
      <c r="AN42" s="173"/>
      <c r="AO42" s="173"/>
      <c r="AP42" s="175"/>
      <c r="AQ42" s="166"/>
      <c r="AR42" s="166"/>
      <c r="AS42" s="166"/>
      <c r="AT42" s="166"/>
      <c r="AU42" s="5"/>
    </row>
    <row r="43" spans="1:138" x14ac:dyDescent="0.2">
      <c r="A43" s="121">
        <v>38</v>
      </c>
      <c r="B43" s="198"/>
      <c r="C43" s="12" t="s">
        <v>40</v>
      </c>
      <c r="D43" s="12" t="s">
        <v>282</v>
      </c>
      <c r="E43" s="12" t="s">
        <v>283</v>
      </c>
      <c r="F43" s="23" t="s">
        <v>309</v>
      </c>
      <c r="G43" s="23" t="s">
        <v>160</v>
      </c>
      <c r="H43" s="23" t="s">
        <v>175</v>
      </c>
      <c r="I43" s="26" t="s">
        <v>310</v>
      </c>
      <c r="J43" s="17" t="s">
        <v>328</v>
      </c>
      <c r="K43" s="14" t="s">
        <v>279</v>
      </c>
      <c r="L43" s="14" t="s">
        <v>250</v>
      </c>
      <c r="N43" s="14" t="s">
        <v>249</v>
      </c>
      <c r="O43" s="15">
        <v>43586</v>
      </c>
      <c r="P43" s="14" t="s">
        <v>250</v>
      </c>
      <c r="Q43" s="14">
        <v>0</v>
      </c>
      <c r="R43" s="14">
        <f t="shared" si="16"/>
        <v>0</v>
      </c>
      <c r="S43" s="14" t="s">
        <v>250</v>
      </c>
      <c r="T43" s="14">
        <v>0</v>
      </c>
      <c r="U43" s="51">
        <f t="shared" si="11"/>
        <v>0</v>
      </c>
      <c r="V43" s="14" t="s">
        <v>250</v>
      </c>
      <c r="Z43" s="40">
        <f t="shared" si="13"/>
        <v>0</v>
      </c>
      <c r="AA43" s="14" t="s">
        <v>250</v>
      </c>
      <c r="AD43" s="14" t="s">
        <v>250</v>
      </c>
      <c r="AE43" s="14">
        <v>0</v>
      </c>
      <c r="AF43" s="14">
        <f t="shared" si="17"/>
        <v>0</v>
      </c>
      <c r="AH43" s="47"/>
      <c r="AI43" s="53"/>
      <c r="AJ43" s="171"/>
      <c r="AK43" s="173"/>
      <c r="AL43" s="224"/>
      <c r="AM43" s="224"/>
      <c r="AN43" s="173"/>
      <c r="AO43" s="173"/>
      <c r="AP43" s="175"/>
      <c r="AQ43" s="166"/>
      <c r="AR43" s="166"/>
      <c r="AS43" s="166"/>
      <c r="AT43" s="166"/>
      <c r="AU43" s="5"/>
    </row>
    <row r="44" spans="1:138" x14ac:dyDescent="0.2">
      <c r="A44" s="121">
        <v>39</v>
      </c>
      <c r="B44" s="198"/>
      <c r="C44" s="12" t="s">
        <v>40</v>
      </c>
      <c r="D44" s="12" t="s">
        <v>282</v>
      </c>
      <c r="E44" s="12" t="s">
        <v>283</v>
      </c>
      <c r="F44" s="23" t="s">
        <v>68</v>
      </c>
      <c r="G44" s="23" t="s">
        <v>168</v>
      </c>
      <c r="H44" s="23" t="s">
        <v>192</v>
      </c>
      <c r="I44" s="26" t="s">
        <v>16</v>
      </c>
      <c r="J44" s="17" t="s">
        <v>328</v>
      </c>
      <c r="K44" s="14" t="s">
        <v>279</v>
      </c>
      <c r="L44" s="14" t="s">
        <v>250</v>
      </c>
      <c r="N44" s="14" t="s">
        <v>249</v>
      </c>
      <c r="O44" s="15">
        <v>43586</v>
      </c>
      <c r="P44" s="14" t="s">
        <v>249</v>
      </c>
      <c r="Q44" s="14">
        <v>7</v>
      </c>
      <c r="R44" s="14">
        <f t="shared" si="16"/>
        <v>7</v>
      </c>
      <c r="S44" s="14" t="s">
        <v>250</v>
      </c>
      <c r="T44" s="14">
        <v>0</v>
      </c>
      <c r="U44" s="51">
        <f t="shared" si="11"/>
        <v>0</v>
      </c>
      <c r="V44" s="14" t="s">
        <v>250</v>
      </c>
      <c r="Z44" s="40">
        <f t="shared" si="13"/>
        <v>0</v>
      </c>
      <c r="AA44" s="14" t="s">
        <v>250</v>
      </c>
      <c r="AD44" s="14" t="s">
        <v>250</v>
      </c>
      <c r="AE44" s="14">
        <v>0</v>
      </c>
      <c r="AF44" s="14">
        <f t="shared" si="17"/>
        <v>0</v>
      </c>
      <c r="AH44" s="47"/>
      <c r="AI44" s="53"/>
      <c r="AJ44" s="171"/>
      <c r="AK44" s="173"/>
      <c r="AL44" s="224"/>
      <c r="AM44" s="224"/>
      <c r="AN44" s="173"/>
      <c r="AO44" s="173"/>
      <c r="AP44" s="175"/>
      <c r="AQ44" s="166"/>
      <c r="AR44" s="166"/>
      <c r="AS44" s="166"/>
      <c r="AT44" s="166"/>
      <c r="AU44" s="5"/>
    </row>
    <row r="45" spans="1:138" x14ac:dyDescent="0.2">
      <c r="A45" s="121">
        <v>40</v>
      </c>
      <c r="B45" s="198"/>
      <c r="C45" s="12" t="s">
        <v>40</v>
      </c>
      <c r="D45" s="12" t="s">
        <v>282</v>
      </c>
      <c r="E45" s="12" t="s">
        <v>283</v>
      </c>
      <c r="F45" s="23" t="s">
        <v>69</v>
      </c>
      <c r="G45" s="23" t="s">
        <v>168</v>
      </c>
      <c r="H45" s="23" t="s">
        <v>172</v>
      </c>
      <c r="I45" s="26" t="s">
        <v>17</v>
      </c>
      <c r="J45" s="17" t="s">
        <v>328</v>
      </c>
      <c r="K45" s="14" t="s">
        <v>279</v>
      </c>
      <c r="L45" s="14" t="s">
        <v>250</v>
      </c>
      <c r="N45" s="14" t="s">
        <v>249</v>
      </c>
      <c r="O45" s="15">
        <v>43586</v>
      </c>
      <c r="P45" s="14" t="s">
        <v>249</v>
      </c>
      <c r="Q45" s="14">
        <v>16</v>
      </c>
      <c r="R45" s="14">
        <f t="shared" si="16"/>
        <v>16</v>
      </c>
      <c r="S45" s="14" t="s">
        <v>250</v>
      </c>
      <c r="T45" s="14">
        <v>0</v>
      </c>
      <c r="U45" s="51">
        <f t="shared" si="11"/>
        <v>0</v>
      </c>
      <c r="V45" s="14" t="s">
        <v>249</v>
      </c>
      <c r="Y45" s="14">
        <v>1</v>
      </c>
      <c r="Z45" s="40">
        <f t="shared" si="13"/>
        <v>1</v>
      </c>
      <c r="AA45" s="14" t="s">
        <v>250</v>
      </c>
      <c r="AD45" s="14" t="s">
        <v>250</v>
      </c>
      <c r="AE45" s="14">
        <v>0</v>
      </c>
      <c r="AF45" s="14">
        <f t="shared" si="17"/>
        <v>0</v>
      </c>
      <c r="AH45" s="47"/>
      <c r="AI45" s="53"/>
      <c r="AJ45" s="171"/>
      <c r="AK45" s="173"/>
      <c r="AL45" s="224"/>
      <c r="AM45" s="224"/>
      <c r="AN45" s="173"/>
      <c r="AO45" s="173"/>
      <c r="AP45" s="175"/>
      <c r="AQ45" s="166"/>
      <c r="AR45" s="166"/>
      <c r="AS45" s="166"/>
      <c r="AT45" s="166"/>
      <c r="AU45" s="5"/>
    </row>
    <row r="46" spans="1:138" s="3" customFormat="1" x14ac:dyDescent="0.2">
      <c r="A46" s="121">
        <v>41</v>
      </c>
      <c r="B46" s="198"/>
      <c r="C46" s="26" t="s">
        <v>40</v>
      </c>
      <c r="D46" s="26" t="s">
        <v>284</v>
      </c>
      <c r="E46" s="26" t="s">
        <v>285</v>
      </c>
      <c r="F46" s="26" t="s">
        <v>104</v>
      </c>
      <c r="G46" s="26" t="s">
        <v>168</v>
      </c>
      <c r="H46" s="26" t="s">
        <v>169</v>
      </c>
      <c r="I46" s="16" t="s">
        <v>107</v>
      </c>
      <c r="J46" s="17" t="s">
        <v>328</v>
      </c>
      <c r="K46" s="17" t="s">
        <v>279</v>
      </c>
      <c r="L46" s="17" t="s">
        <v>250</v>
      </c>
      <c r="M46" s="17"/>
      <c r="N46" s="17" t="s">
        <v>249</v>
      </c>
      <c r="O46" s="27">
        <v>43556</v>
      </c>
      <c r="P46" s="22" t="s">
        <v>249</v>
      </c>
      <c r="Q46" s="22">
        <v>20</v>
      </c>
      <c r="R46" s="14">
        <f t="shared" si="16"/>
        <v>20</v>
      </c>
      <c r="S46" s="22" t="s">
        <v>249</v>
      </c>
      <c r="T46" s="22">
        <v>11</v>
      </c>
      <c r="U46" s="51">
        <f t="shared" si="11"/>
        <v>11</v>
      </c>
      <c r="V46" s="22" t="s">
        <v>249</v>
      </c>
      <c r="W46" s="22">
        <v>3</v>
      </c>
      <c r="X46" s="22">
        <v>1</v>
      </c>
      <c r="Y46" s="22">
        <v>4</v>
      </c>
      <c r="Z46" s="40">
        <f t="shared" si="13"/>
        <v>8</v>
      </c>
      <c r="AA46" s="22" t="s">
        <v>250</v>
      </c>
      <c r="AB46" s="22"/>
      <c r="AC46" s="22"/>
      <c r="AD46" s="22" t="s">
        <v>250</v>
      </c>
      <c r="AE46" s="14">
        <v>0</v>
      </c>
      <c r="AF46" s="14">
        <f t="shared" si="17"/>
        <v>0</v>
      </c>
      <c r="AG46" s="22"/>
      <c r="AH46" s="40"/>
      <c r="AI46" s="55"/>
      <c r="AJ46" s="171"/>
      <c r="AK46" s="173"/>
      <c r="AL46" s="224"/>
      <c r="AM46" s="224"/>
      <c r="AN46" s="173"/>
      <c r="AO46" s="173"/>
      <c r="AP46" s="175"/>
      <c r="AQ46" s="166"/>
      <c r="AR46" s="166"/>
      <c r="AS46" s="166"/>
      <c r="AT46" s="166"/>
      <c r="AU46" s="5"/>
    </row>
    <row r="47" spans="1:138" x14ac:dyDescent="0.2">
      <c r="A47" s="121">
        <v>42</v>
      </c>
      <c r="B47" s="198"/>
      <c r="C47" s="12" t="s">
        <v>40</v>
      </c>
      <c r="D47" s="12" t="s">
        <v>284</v>
      </c>
      <c r="E47" s="12" t="s">
        <v>285</v>
      </c>
      <c r="F47" s="26" t="s">
        <v>115</v>
      </c>
      <c r="G47" s="26" t="s">
        <v>168</v>
      </c>
      <c r="H47" s="26" t="s">
        <v>172</v>
      </c>
      <c r="I47" s="16" t="s">
        <v>300</v>
      </c>
      <c r="J47" s="17" t="s">
        <v>328</v>
      </c>
      <c r="K47" s="19" t="s">
        <v>279</v>
      </c>
      <c r="L47" s="19" t="s">
        <v>250</v>
      </c>
      <c r="M47" s="19"/>
      <c r="N47" s="19" t="s">
        <v>249</v>
      </c>
      <c r="O47" s="15">
        <v>43586</v>
      </c>
      <c r="P47" s="14" t="s">
        <v>249</v>
      </c>
      <c r="Q47" s="14">
        <v>6</v>
      </c>
      <c r="R47" s="14">
        <f t="shared" si="16"/>
        <v>6</v>
      </c>
      <c r="S47" s="14" t="s">
        <v>249</v>
      </c>
      <c r="T47" s="14">
        <v>5</v>
      </c>
      <c r="U47" s="51">
        <f t="shared" si="11"/>
        <v>5</v>
      </c>
      <c r="V47" s="14" t="s">
        <v>250</v>
      </c>
      <c r="Z47" s="40">
        <f t="shared" si="13"/>
        <v>0</v>
      </c>
      <c r="AA47" s="14" t="s">
        <v>250</v>
      </c>
      <c r="AD47" s="14" t="s">
        <v>250</v>
      </c>
      <c r="AE47" s="14">
        <v>0</v>
      </c>
      <c r="AF47" s="14">
        <f t="shared" si="17"/>
        <v>0</v>
      </c>
      <c r="AH47" s="47"/>
      <c r="AI47" s="53"/>
      <c r="AJ47" s="171"/>
      <c r="AK47" s="173"/>
      <c r="AL47" s="224"/>
      <c r="AM47" s="224"/>
      <c r="AN47" s="173"/>
      <c r="AO47" s="173"/>
      <c r="AP47" s="175"/>
      <c r="AQ47" s="166"/>
      <c r="AR47" s="166"/>
      <c r="AS47" s="166"/>
      <c r="AT47" s="166"/>
      <c r="AU47" s="5"/>
    </row>
    <row r="48" spans="1:138" x14ac:dyDescent="0.2">
      <c r="A48" s="121">
        <v>43</v>
      </c>
      <c r="B48" s="198"/>
      <c r="C48" s="12" t="s">
        <v>40</v>
      </c>
      <c r="D48" s="12" t="s">
        <v>284</v>
      </c>
      <c r="E48" s="12" t="s">
        <v>285</v>
      </c>
      <c r="F48" s="26" t="s">
        <v>112</v>
      </c>
      <c r="G48" s="26" t="s">
        <v>168</v>
      </c>
      <c r="H48" s="26" t="s">
        <v>169</v>
      </c>
      <c r="I48" s="16" t="s">
        <v>301</v>
      </c>
      <c r="J48" s="17" t="s">
        <v>328</v>
      </c>
      <c r="K48" s="19" t="s">
        <v>279</v>
      </c>
      <c r="L48" s="19" t="s">
        <v>250</v>
      </c>
      <c r="M48" s="19"/>
      <c r="N48" s="19" t="s">
        <v>249</v>
      </c>
      <c r="O48" s="15">
        <v>43586</v>
      </c>
      <c r="P48" s="14" t="s">
        <v>249</v>
      </c>
      <c r="Q48" s="14">
        <v>6</v>
      </c>
      <c r="R48" s="14">
        <f t="shared" si="16"/>
        <v>6</v>
      </c>
      <c r="S48" s="14" t="s">
        <v>249</v>
      </c>
      <c r="T48" s="14">
        <v>5</v>
      </c>
      <c r="U48" s="51">
        <f t="shared" si="11"/>
        <v>5</v>
      </c>
      <c r="V48" s="14" t="s">
        <v>250</v>
      </c>
      <c r="Z48" s="40">
        <f t="shared" si="13"/>
        <v>0</v>
      </c>
      <c r="AA48" s="14" t="s">
        <v>250</v>
      </c>
      <c r="AD48" s="14" t="s">
        <v>250</v>
      </c>
      <c r="AE48" s="14">
        <v>0</v>
      </c>
      <c r="AF48" s="14">
        <f t="shared" si="17"/>
        <v>0</v>
      </c>
      <c r="AH48" s="47"/>
      <c r="AI48" s="53"/>
      <c r="AJ48" s="171"/>
      <c r="AK48" s="173"/>
      <c r="AL48" s="224"/>
      <c r="AM48" s="224"/>
      <c r="AN48" s="173"/>
      <c r="AO48" s="173"/>
      <c r="AP48" s="175"/>
      <c r="AQ48" s="166"/>
      <c r="AR48" s="166"/>
      <c r="AS48" s="166"/>
      <c r="AT48" s="166"/>
      <c r="AU48" s="5"/>
    </row>
    <row r="49" spans="1:138" x14ac:dyDescent="0.2">
      <c r="A49" s="121">
        <v>44</v>
      </c>
      <c r="B49" s="198"/>
      <c r="C49" s="12" t="s">
        <v>40</v>
      </c>
      <c r="D49" s="12" t="s">
        <v>284</v>
      </c>
      <c r="E49" s="12" t="s">
        <v>285</v>
      </c>
      <c r="F49" s="26" t="s">
        <v>42</v>
      </c>
      <c r="G49" s="26" t="s">
        <v>168</v>
      </c>
      <c r="H49" s="26" t="s">
        <v>171</v>
      </c>
      <c r="I49" s="16" t="s">
        <v>302</v>
      </c>
      <c r="J49" s="17" t="s">
        <v>328</v>
      </c>
      <c r="K49" s="19" t="s">
        <v>279</v>
      </c>
      <c r="L49" s="19" t="s">
        <v>250</v>
      </c>
      <c r="M49" s="19"/>
      <c r="N49" s="19" t="s">
        <v>249</v>
      </c>
      <c r="O49" s="15">
        <v>43586</v>
      </c>
      <c r="P49" s="14" t="s">
        <v>249</v>
      </c>
      <c r="Q49" s="14">
        <v>6</v>
      </c>
      <c r="R49" s="14">
        <f t="shared" si="16"/>
        <v>6</v>
      </c>
      <c r="S49" s="14" t="s">
        <v>249</v>
      </c>
      <c r="T49" s="14">
        <v>5</v>
      </c>
      <c r="U49" s="51">
        <f t="shared" si="11"/>
        <v>5</v>
      </c>
      <c r="V49" s="14" t="s">
        <v>250</v>
      </c>
      <c r="Z49" s="40">
        <f t="shared" si="13"/>
        <v>0</v>
      </c>
      <c r="AA49" s="14" t="s">
        <v>250</v>
      </c>
      <c r="AD49" s="14" t="s">
        <v>250</v>
      </c>
      <c r="AE49" s="14">
        <v>0</v>
      </c>
      <c r="AF49" s="14">
        <f t="shared" si="17"/>
        <v>0</v>
      </c>
      <c r="AH49" s="47"/>
      <c r="AI49" s="53"/>
      <c r="AJ49" s="171"/>
      <c r="AK49" s="173"/>
      <c r="AL49" s="224"/>
      <c r="AM49" s="224"/>
      <c r="AN49" s="173"/>
      <c r="AO49" s="173"/>
      <c r="AP49" s="175"/>
      <c r="AQ49" s="166"/>
      <c r="AR49" s="166"/>
      <c r="AS49" s="166"/>
      <c r="AT49" s="166"/>
      <c r="AU49" s="5"/>
    </row>
    <row r="50" spans="1:138" x14ac:dyDescent="0.2">
      <c r="A50" s="121">
        <v>45</v>
      </c>
      <c r="B50" s="198"/>
      <c r="C50" s="12" t="s">
        <v>40</v>
      </c>
      <c r="D50" s="12" t="s">
        <v>284</v>
      </c>
      <c r="E50" s="12" t="s">
        <v>285</v>
      </c>
      <c r="F50" s="26" t="s">
        <v>113</v>
      </c>
      <c r="G50" s="26" t="s">
        <v>168</v>
      </c>
      <c r="H50" s="26" t="s">
        <v>169</v>
      </c>
      <c r="I50" s="16" t="s">
        <v>303</v>
      </c>
      <c r="J50" s="17" t="s">
        <v>328</v>
      </c>
      <c r="K50" s="19" t="s">
        <v>279</v>
      </c>
      <c r="L50" s="19" t="s">
        <v>250</v>
      </c>
      <c r="M50" s="19"/>
      <c r="N50" s="19" t="s">
        <v>249</v>
      </c>
      <c r="O50" s="15">
        <v>43586</v>
      </c>
      <c r="P50" s="14" t="s">
        <v>249</v>
      </c>
      <c r="Q50" s="14">
        <v>6</v>
      </c>
      <c r="R50" s="14">
        <f t="shared" si="16"/>
        <v>6</v>
      </c>
      <c r="S50" s="14" t="s">
        <v>249</v>
      </c>
      <c r="T50" s="14">
        <v>5</v>
      </c>
      <c r="U50" s="51">
        <f t="shared" si="11"/>
        <v>5</v>
      </c>
      <c r="V50" s="14" t="s">
        <v>250</v>
      </c>
      <c r="Z50" s="40">
        <f t="shared" si="13"/>
        <v>0</v>
      </c>
      <c r="AA50" s="14" t="s">
        <v>250</v>
      </c>
      <c r="AD50" s="14" t="s">
        <v>250</v>
      </c>
      <c r="AE50" s="14">
        <v>0</v>
      </c>
      <c r="AF50" s="14">
        <f t="shared" si="17"/>
        <v>0</v>
      </c>
      <c r="AH50" s="47"/>
      <c r="AI50" s="53"/>
      <c r="AJ50" s="171"/>
      <c r="AK50" s="173"/>
      <c r="AL50" s="224"/>
      <c r="AM50" s="224"/>
      <c r="AN50" s="173"/>
      <c r="AO50" s="173"/>
      <c r="AP50" s="175"/>
      <c r="AQ50" s="166"/>
      <c r="AR50" s="166"/>
      <c r="AS50" s="166"/>
      <c r="AT50" s="166"/>
      <c r="AU50" s="5"/>
    </row>
    <row r="51" spans="1:138" x14ac:dyDescent="0.2">
      <c r="A51" s="121">
        <v>46</v>
      </c>
      <c r="B51" s="198"/>
      <c r="C51" s="12" t="s">
        <v>40</v>
      </c>
      <c r="D51" s="12" t="s">
        <v>284</v>
      </c>
      <c r="E51" s="12" t="s">
        <v>285</v>
      </c>
      <c r="F51" s="26" t="s">
        <v>108</v>
      </c>
      <c r="G51" s="26" t="s">
        <v>168</v>
      </c>
      <c r="H51" s="26" t="s">
        <v>171</v>
      </c>
      <c r="I51" s="16" t="s">
        <v>304</v>
      </c>
      <c r="J51" s="17" t="s">
        <v>328</v>
      </c>
      <c r="K51" s="19" t="s">
        <v>279</v>
      </c>
      <c r="L51" s="19" t="s">
        <v>250</v>
      </c>
      <c r="M51" s="19"/>
      <c r="N51" s="19" t="s">
        <v>249</v>
      </c>
      <c r="O51" s="15">
        <v>43586</v>
      </c>
      <c r="P51" s="14" t="s">
        <v>249</v>
      </c>
      <c r="Q51" s="14">
        <v>250</v>
      </c>
      <c r="R51" s="14">
        <f t="shared" si="16"/>
        <v>250</v>
      </c>
      <c r="S51" s="14" t="s">
        <v>250</v>
      </c>
      <c r="T51" s="14">
        <v>0</v>
      </c>
      <c r="U51" s="51">
        <f t="shared" si="11"/>
        <v>0</v>
      </c>
      <c r="V51" s="14" t="s">
        <v>249</v>
      </c>
      <c r="X51" s="14">
        <v>1</v>
      </c>
      <c r="Z51" s="40">
        <f t="shared" si="13"/>
        <v>1</v>
      </c>
      <c r="AA51" s="14" t="s">
        <v>250</v>
      </c>
      <c r="AD51" s="14" t="s">
        <v>250</v>
      </c>
      <c r="AE51" s="14">
        <v>0</v>
      </c>
      <c r="AF51" s="14">
        <f t="shared" si="17"/>
        <v>0</v>
      </c>
      <c r="AH51" s="47"/>
      <c r="AI51" s="53"/>
      <c r="AJ51" s="171"/>
      <c r="AK51" s="173"/>
      <c r="AL51" s="224"/>
      <c r="AM51" s="224"/>
      <c r="AN51" s="173"/>
      <c r="AO51" s="173"/>
      <c r="AP51" s="175"/>
      <c r="AQ51" s="166"/>
      <c r="AR51" s="166"/>
      <c r="AS51" s="166"/>
      <c r="AT51" s="166"/>
      <c r="AU51" s="5"/>
    </row>
    <row r="52" spans="1:138" x14ac:dyDescent="0.2">
      <c r="A52" s="121">
        <v>47</v>
      </c>
      <c r="B52" s="198"/>
      <c r="C52" s="12" t="s">
        <v>40</v>
      </c>
      <c r="D52" s="12" t="s">
        <v>284</v>
      </c>
      <c r="E52" s="12" t="s">
        <v>285</v>
      </c>
      <c r="F52" s="26" t="s">
        <v>109</v>
      </c>
      <c r="G52" s="26" t="s">
        <v>168</v>
      </c>
      <c r="H52" s="26" t="s">
        <v>170</v>
      </c>
      <c r="I52" s="16" t="s">
        <v>305</v>
      </c>
      <c r="J52" s="17" t="s">
        <v>328</v>
      </c>
      <c r="K52" s="19" t="s">
        <v>279</v>
      </c>
      <c r="L52" s="19" t="s">
        <v>250</v>
      </c>
      <c r="M52" s="19"/>
      <c r="N52" s="19" t="s">
        <v>249</v>
      </c>
      <c r="O52" s="15">
        <v>43586</v>
      </c>
      <c r="P52" s="14" t="s">
        <v>249</v>
      </c>
      <c r="Q52" s="14">
        <v>40</v>
      </c>
      <c r="R52" s="14">
        <f t="shared" si="16"/>
        <v>40</v>
      </c>
      <c r="S52" s="14" t="s">
        <v>249</v>
      </c>
      <c r="T52" s="14">
        <v>5</v>
      </c>
      <c r="U52" s="51">
        <f t="shared" si="11"/>
        <v>5</v>
      </c>
      <c r="V52" s="14" t="s">
        <v>250</v>
      </c>
      <c r="Z52" s="40">
        <f t="shared" si="13"/>
        <v>0</v>
      </c>
      <c r="AA52" s="14" t="s">
        <v>250</v>
      </c>
      <c r="AD52" s="14" t="s">
        <v>250</v>
      </c>
      <c r="AE52" s="14">
        <v>0</v>
      </c>
      <c r="AF52" s="14">
        <f t="shared" si="17"/>
        <v>0</v>
      </c>
      <c r="AH52" s="47"/>
      <c r="AI52" s="53"/>
      <c r="AJ52" s="171"/>
      <c r="AK52" s="173"/>
      <c r="AL52" s="224"/>
      <c r="AM52" s="224"/>
      <c r="AN52" s="173"/>
      <c r="AO52" s="173"/>
      <c r="AP52" s="175"/>
      <c r="AQ52" s="166"/>
      <c r="AR52" s="166"/>
      <c r="AS52" s="166"/>
      <c r="AT52" s="166"/>
      <c r="AU52" s="5"/>
    </row>
    <row r="53" spans="1:138" x14ac:dyDescent="0.2">
      <c r="A53" s="121">
        <v>48</v>
      </c>
      <c r="B53" s="198"/>
      <c r="C53" s="12" t="s">
        <v>40</v>
      </c>
      <c r="D53" s="12" t="s">
        <v>284</v>
      </c>
      <c r="E53" s="12" t="s">
        <v>285</v>
      </c>
      <c r="F53" s="26" t="s">
        <v>110</v>
      </c>
      <c r="G53" s="26" t="s">
        <v>168</v>
      </c>
      <c r="H53" s="26" t="s">
        <v>170</v>
      </c>
      <c r="I53" s="16" t="s">
        <v>306</v>
      </c>
      <c r="J53" s="17" t="s">
        <v>328</v>
      </c>
      <c r="K53" s="19" t="s">
        <v>279</v>
      </c>
      <c r="L53" s="19" t="s">
        <v>250</v>
      </c>
      <c r="M53" s="19"/>
      <c r="N53" s="19" t="s">
        <v>249</v>
      </c>
      <c r="O53" s="15">
        <v>43586</v>
      </c>
      <c r="P53" s="14" t="s">
        <v>249</v>
      </c>
      <c r="Q53" s="14">
        <v>30</v>
      </c>
      <c r="R53" s="14">
        <f t="shared" si="16"/>
        <v>30</v>
      </c>
      <c r="S53" s="14" t="s">
        <v>250</v>
      </c>
      <c r="T53" s="14">
        <v>0</v>
      </c>
      <c r="U53" s="51">
        <f t="shared" si="11"/>
        <v>0</v>
      </c>
      <c r="V53" s="14" t="s">
        <v>250</v>
      </c>
      <c r="Z53" s="40">
        <f t="shared" si="13"/>
        <v>0</v>
      </c>
      <c r="AA53" s="14" t="s">
        <v>250</v>
      </c>
      <c r="AD53" s="14" t="s">
        <v>250</v>
      </c>
      <c r="AE53" s="14">
        <v>0</v>
      </c>
      <c r="AF53" s="14">
        <f t="shared" si="17"/>
        <v>0</v>
      </c>
      <c r="AH53" s="47"/>
      <c r="AI53" s="53"/>
      <c r="AJ53" s="171"/>
      <c r="AK53" s="173"/>
      <c r="AL53" s="224"/>
      <c r="AM53" s="224"/>
      <c r="AN53" s="173"/>
      <c r="AO53" s="173"/>
      <c r="AP53" s="175"/>
      <c r="AQ53" s="166"/>
      <c r="AR53" s="166"/>
      <c r="AS53" s="166"/>
      <c r="AT53" s="166"/>
      <c r="AU53" s="5"/>
    </row>
    <row r="54" spans="1:138" x14ac:dyDescent="0.2">
      <c r="A54" s="121">
        <v>49</v>
      </c>
      <c r="B54" s="198"/>
      <c r="C54" s="146" t="s">
        <v>40</v>
      </c>
      <c r="D54" s="146" t="s">
        <v>284</v>
      </c>
      <c r="E54" s="146" t="s">
        <v>285</v>
      </c>
      <c r="F54" s="147" t="s">
        <v>228</v>
      </c>
      <c r="G54" s="147" t="s">
        <v>168</v>
      </c>
      <c r="H54" s="147" t="s">
        <v>312</v>
      </c>
      <c r="I54" s="147" t="s">
        <v>307</v>
      </c>
      <c r="J54" s="127" t="s">
        <v>328</v>
      </c>
      <c r="K54" s="148" t="s">
        <v>279</v>
      </c>
      <c r="L54" s="148" t="s">
        <v>250</v>
      </c>
      <c r="M54" s="47"/>
      <c r="N54" s="148" t="s">
        <v>249</v>
      </c>
      <c r="O54" s="149">
        <v>43586</v>
      </c>
      <c r="P54" s="47" t="s">
        <v>249</v>
      </c>
      <c r="Q54" s="47">
        <v>35</v>
      </c>
      <c r="R54" s="47">
        <f t="shared" ref="R54" si="18">Q54</f>
        <v>35</v>
      </c>
      <c r="S54" s="47" t="s">
        <v>250</v>
      </c>
      <c r="T54" s="47">
        <v>0</v>
      </c>
      <c r="U54" s="140">
        <f t="shared" ref="U54" si="19">T54</f>
        <v>0</v>
      </c>
      <c r="V54" s="47" t="s">
        <v>250</v>
      </c>
      <c r="W54" s="47"/>
      <c r="X54" s="47"/>
      <c r="Y54" s="47"/>
      <c r="Z54" s="40">
        <f t="shared" ref="Z54" si="20">(W54+X54+Y54)</f>
        <v>0</v>
      </c>
      <c r="AA54" s="47" t="s">
        <v>250</v>
      </c>
      <c r="AB54" s="47"/>
      <c r="AC54" s="47"/>
      <c r="AD54" s="47" t="s">
        <v>250</v>
      </c>
      <c r="AE54" s="47">
        <v>0</v>
      </c>
      <c r="AF54" s="47">
        <f t="shared" ref="AF54" si="21">AE54</f>
        <v>0</v>
      </c>
      <c r="AG54" s="47"/>
      <c r="AH54" s="47"/>
      <c r="AI54" s="53"/>
      <c r="AJ54" s="168"/>
      <c r="AK54" s="173"/>
      <c r="AL54" s="224"/>
      <c r="AM54" s="224"/>
      <c r="AN54" s="173"/>
      <c r="AO54" s="173"/>
      <c r="AP54" s="175"/>
      <c r="AQ54" s="166"/>
      <c r="AR54" s="166"/>
      <c r="AS54" s="166"/>
      <c r="AT54" s="166"/>
      <c r="AU54" s="5"/>
    </row>
    <row r="55" spans="1:138" x14ac:dyDescent="0.2">
      <c r="A55" s="122">
        <v>50</v>
      </c>
      <c r="B55" s="225"/>
      <c r="C55" s="28" t="s">
        <v>40</v>
      </c>
      <c r="D55" s="28" t="s">
        <v>333</v>
      </c>
      <c r="E55" s="28" t="s">
        <v>334</v>
      </c>
      <c r="F55" s="29" t="s">
        <v>40</v>
      </c>
      <c r="G55" s="29" t="s">
        <v>168</v>
      </c>
      <c r="H55" s="29" t="s">
        <v>169</v>
      </c>
      <c r="I55" s="29" t="s">
        <v>335</v>
      </c>
      <c r="J55" s="17" t="s">
        <v>328</v>
      </c>
      <c r="K55" s="30" t="s">
        <v>279</v>
      </c>
      <c r="L55" s="30" t="s">
        <v>250</v>
      </c>
      <c r="M55" s="31"/>
      <c r="N55" s="30" t="s">
        <v>249</v>
      </c>
      <c r="O55" s="32" t="s">
        <v>336</v>
      </c>
      <c r="P55" s="31" t="s">
        <v>249</v>
      </c>
      <c r="Q55" s="31">
        <v>47</v>
      </c>
      <c r="R55" s="14">
        <f t="shared" si="16"/>
        <v>47</v>
      </c>
      <c r="S55" s="31" t="s">
        <v>250</v>
      </c>
      <c r="T55" s="31">
        <v>16</v>
      </c>
      <c r="U55" s="51">
        <f t="shared" si="11"/>
        <v>16</v>
      </c>
      <c r="V55" s="31" t="s">
        <v>250</v>
      </c>
      <c r="W55" s="31">
        <v>14</v>
      </c>
      <c r="X55" s="31"/>
      <c r="Y55" s="31">
        <v>3</v>
      </c>
      <c r="Z55" s="40">
        <f t="shared" si="13"/>
        <v>17</v>
      </c>
      <c r="AA55" s="31" t="s">
        <v>250</v>
      </c>
      <c r="AB55" s="31"/>
      <c r="AC55" s="31"/>
      <c r="AD55" s="31" t="s">
        <v>250</v>
      </c>
      <c r="AE55" s="14">
        <v>0</v>
      </c>
      <c r="AF55" s="14">
        <f t="shared" si="17"/>
        <v>0</v>
      </c>
      <c r="AG55" s="31"/>
      <c r="AH55" s="31"/>
      <c r="AI55" s="141"/>
      <c r="AJ55" s="171"/>
      <c r="AK55" s="173"/>
      <c r="AL55" s="224"/>
      <c r="AM55" s="224"/>
      <c r="AN55" s="173"/>
      <c r="AO55" s="173"/>
      <c r="AP55" s="175"/>
      <c r="AQ55" s="166"/>
      <c r="AR55" s="166"/>
      <c r="AS55" s="166"/>
      <c r="AT55" s="166"/>
      <c r="AU55" s="5"/>
    </row>
    <row r="56" spans="1:138" s="82" customFormat="1" ht="12.75" customHeight="1" x14ac:dyDescent="0.2">
      <c r="A56" s="121">
        <v>51</v>
      </c>
      <c r="B56" s="197" t="s">
        <v>290</v>
      </c>
      <c r="C56" s="104" t="s">
        <v>49</v>
      </c>
      <c r="D56" s="104" t="s">
        <v>282</v>
      </c>
      <c r="E56" s="104" t="s">
        <v>283</v>
      </c>
      <c r="F56" s="105" t="s">
        <v>49</v>
      </c>
      <c r="G56" s="105" t="s">
        <v>157</v>
      </c>
      <c r="H56" s="105" t="s">
        <v>178</v>
      </c>
      <c r="I56" s="104" t="s">
        <v>251</v>
      </c>
      <c r="J56" s="111">
        <v>43656</v>
      </c>
      <c r="K56" s="73" t="s">
        <v>278</v>
      </c>
      <c r="L56" s="73" t="s">
        <v>249</v>
      </c>
      <c r="M56" s="73" t="s">
        <v>249</v>
      </c>
      <c r="N56" s="73"/>
      <c r="O56" s="74">
        <v>43556</v>
      </c>
      <c r="P56" s="73" t="s">
        <v>249</v>
      </c>
      <c r="Q56" s="73">
        <v>192</v>
      </c>
      <c r="R56" s="60">
        <f>2*Q56</f>
        <v>384</v>
      </c>
      <c r="S56" s="73" t="s">
        <v>249</v>
      </c>
      <c r="T56" s="73">
        <v>32</v>
      </c>
      <c r="U56" s="60">
        <f>2*T56</f>
        <v>64</v>
      </c>
      <c r="V56" s="73" t="s">
        <v>249</v>
      </c>
      <c r="W56" s="73">
        <v>121</v>
      </c>
      <c r="X56" s="73">
        <v>1</v>
      </c>
      <c r="Y56" s="73">
        <v>5</v>
      </c>
      <c r="Z56" s="73">
        <f>2*(W56+X56+Y56)</f>
        <v>254</v>
      </c>
      <c r="AA56" s="73" t="s">
        <v>249</v>
      </c>
      <c r="AB56" s="73">
        <v>32</v>
      </c>
      <c r="AC56" s="67">
        <v>2</v>
      </c>
      <c r="AD56" s="73" t="s">
        <v>250</v>
      </c>
      <c r="AE56" s="73">
        <v>0</v>
      </c>
      <c r="AF56" s="73">
        <f>2*AE56</f>
        <v>0</v>
      </c>
      <c r="AG56" s="73" t="s">
        <v>249</v>
      </c>
      <c r="AH56" s="73">
        <v>1</v>
      </c>
      <c r="AI56" s="81">
        <f>2*AH56</f>
        <v>2</v>
      </c>
      <c r="AJ56" s="170" t="s">
        <v>226</v>
      </c>
      <c r="AK56" s="159" t="s">
        <v>227</v>
      </c>
      <c r="AL56" s="162" t="s">
        <v>241</v>
      </c>
      <c r="AM56" s="162" t="s">
        <v>243</v>
      </c>
      <c r="AN56" s="159" t="s">
        <v>234</v>
      </c>
      <c r="AO56" s="159" t="s">
        <v>330</v>
      </c>
      <c r="AP56" s="174" t="s">
        <v>237</v>
      </c>
      <c r="AQ56" s="166"/>
      <c r="AR56" s="166"/>
      <c r="AS56" s="166"/>
      <c r="AT56" s="166"/>
      <c r="AU56" s="9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</row>
    <row r="57" spans="1:138" s="82" customFormat="1" x14ac:dyDescent="0.2">
      <c r="A57" s="121">
        <v>52</v>
      </c>
      <c r="B57" s="198"/>
      <c r="C57" s="106" t="s">
        <v>49</v>
      </c>
      <c r="D57" s="106" t="s">
        <v>282</v>
      </c>
      <c r="E57" s="106" t="s">
        <v>283</v>
      </c>
      <c r="F57" s="107" t="s">
        <v>50</v>
      </c>
      <c r="G57" s="107" t="s">
        <v>157</v>
      </c>
      <c r="H57" s="107" t="s">
        <v>179</v>
      </c>
      <c r="I57" s="106" t="s">
        <v>130</v>
      </c>
      <c r="J57" s="116">
        <v>43656</v>
      </c>
      <c r="K57" s="108" t="s">
        <v>278</v>
      </c>
      <c r="L57" s="108" t="s">
        <v>249</v>
      </c>
      <c r="M57" s="108" t="s">
        <v>249</v>
      </c>
      <c r="N57" s="108"/>
      <c r="O57" s="109">
        <v>43556</v>
      </c>
      <c r="P57" s="108" t="s">
        <v>249</v>
      </c>
      <c r="Q57" s="108">
        <v>313</v>
      </c>
      <c r="R57" s="102">
        <f>2*Q57</f>
        <v>626</v>
      </c>
      <c r="S57" s="108" t="s">
        <v>249</v>
      </c>
      <c r="T57" s="108">
        <v>34</v>
      </c>
      <c r="U57" s="102">
        <f>2*T57</f>
        <v>68</v>
      </c>
      <c r="V57" s="108" t="s">
        <v>249</v>
      </c>
      <c r="W57" s="108">
        <v>72</v>
      </c>
      <c r="X57" s="108">
        <v>4</v>
      </c>
      <c r="Y57" s="108">
        <v>4</v>
      </c>
      <c r="Z57" s="56">
        <f>2*(W57+X57+Y57)</f>
        <v>160</v>
      </c>
      <c r="AA57" s="108" t="s">
        <v>250</v>
      </c>
      <c r="AB57" s="108"/>
      <c r="AC57" s="108"/>
      <c r="AD57" s="108" t="s">
        <v>250</v>
      </c>
      <c r="AE57" s="108">
        <v>0</v>
      </c>
      <c r="AF57" s="56">
        <f>2*AE57</f>
        <v>0</v>
      </c>
      <c r="AG57" s="108" t="s">
        <v>249</v>
      </c>
      <c r="AH57" s="56">
        <v>1</v>
      </c>
      <c r="AI57" s="81">
        <f>2*AH57</f>
        <v>2</v>
      </c>
      <c r="AJ57" s="171"/>
      <c r="AK57" s="173"/>
      <c r="AL57" s="224"/>
      <c r="AM57" s="224"/>
      <c r="AN57" s="173"/>
      <c r="AO57" s="173"/>
      <c r="AP57" s="175"/>
      <c r="AQ57" s="166"/>
      <c r="AR57" s="166"/>
      <c r="AS57" s="166"/>
      <c r="AT57" s="166"/>
      <c r="AU57" s="9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</row>
    <row r="58" spans="1:138" s="88" customFormat="1" x14ac:dyDescent="0.2">
      <c r="A58" s="121">
        <v>53</v>
      </c>
      <c r="B58" s="198"/>
      <c r="C58" s="98" t="s">
        <v>49</v>
      </c>
      <c r="D58" s="98" t="s">
        <v>282</v>
      </c>
      <c r="E58" s="98" t="s">
        <v>283</v>
      </c>
      <c r="F58" s="99" t="s">
        <v>49</v>
      </c>
      <c r="G58" s="99" t="s">
        <v>157</v>
      </c>
      <c r="H58" s="99" t="s">
        <v>178</v>
      </c>
      <c r="I58" s="98" t="s">
        <v>258</v>
      </c>
      <c r="J58" s="117">
        <v>43656</v>
      </c>
      <c r="K58" s="100" t="s">
        <v>278</v>
      </c>
      <c r="L58" s="100" t="s">
        <v>249</v>
      </c>
      <c r="M58" s="100"/>
      <c r="N58" s="100" t="s">
        <v>249</v>
      </c>
      <c r="O58" s="101">
        <v>43586</v>
      </c>
      <c r="P58" s="100" t="s">
        <v>249</v>
      </c>
      <c r="Q58" s="100">
        <v>65</v>
      </c>
      <c r="R58" s="95">
        <f t="shared" ref="R58:R67" si="22">Q58</f>
        <v>65</v>
      </c>
      <c r="S58" s="100" t="s">
        <v>249</v>
      </c>
      <c r="T58" s="100">
        <v>20</v>
      </c>
      <c r="U58" s="95">
        <f t="shared" ref="U58:U78" si="23">T58</f>
        <v>20</v>
      </c>
      <c r="V58" s="100" t="s">
        <v>249</v>
      </c>
      <c r="W58" s="100">
        <v>47</v>
      </c>
      <c r="X58" s="100">
        <v>3</v>
      </c>
      <c r="Y58" s="100">
        <v>2</v>
      </c>
      <c r="Z58" s="85">
        <f t="shared" ref="Z58:Z78" si="24">(W58+X58+Y58)</f>
        <v>52</v>
      </c>
      <c r="AA58" s="100" t="s">
        <v>250</v>
      </c>
      <c r="AB58" s="100"/>
      <c r="AC58" s="100"/>
      <c r="AD58" s="100" t="s">
        <v>249</v>
      </c>
      <c r="AE58" s="100">
        <v>1</v>
      </c>
      <c r="AF58" s="100">
        <f>AE58</f>
        <v>1</v>
      </c>
      <c r="AG58" s="100"/>
      <c r="AH58" s="85"/>
      <c r="AI58" s="87">
        <f>AH58</f>
        <v>0</v>
      </c>
      <c r="AJ58" s="171"/>
      <c r="AK58" s="173"/>
      <c r="AL58" s="224"/>
      <c r="AM58" s="224"/>
      <c r="AN58" s="173"/>
      <c r="AO58" s="173"/>
      <c r="AP58" s="175"/>
      <c r="AQ58" s="166"/>
      <c r="AR58" s="166"/>
      <c r="AS58" s="166"/>
      <c r="AT58" s="166"/>
      <c r="AU58" s="9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</row>
    <row r="59" spans="1:138" s="88" customFormat="1" x14ac:dyDescent="0.2">
      <c r="A59" s="121">
        <v>54</v>
      </c>
      <c r="B59" s="198"/>
      <c r="C59" s="98" t="s">
        <v>49</v>
      </c>
      <c r="D59" s="98" t="s">
        <v>282</v>
      </c>
      <c r="E59" s="98" t="s">
        <v>283</v>
      </c>
      <c r="F59" s="99" t="s">
        <v>49</v>
      </c>
      <c r="G59" s="99" t="s">
        <v>157</v>
      </c>
      <c r="H59" s="99" t="s">
        <v>178</v>
      </c>
      <c r="I59" s="98" t="s">
        <v>150</v>
      </c>
      <c r="J59" s="117">
        <v>43656</v>
      </c>
      <c r="K59" s="100" t="s">
        <v>278</v>
      </c>
      <c r="L59" s="100" t="s">
        <v>249</v>
      </c>
      <c r="M59" s="100"/>
      <c r="N59" s="100" t="s">
        <v>249</v>
      </c>
      <c r="O59" s="101">
        <v>43586</v>
      </c>
      <c r="P59" s="100" t="s">
        <v>249</v>
      </c>
      <c r="Q59" s="100">
        <v>259</v>
      </c>
      <c r="R59" s="95">
        <f t="shared" si="22"/>
        <v>259</v>
      </c>
      <c r="S59" s="100" t="s">
        <v>249</v>
      </c>
      <c r="T59" s="100">
        <v>33</v>
      </c>
      <c r="U59" s="95">
        <f t="shared" si="23"/>
        <v>33</v>
      </c>
      <c r="V59" s="100" t="s">
        <v>249</v>
      </c>
      <c r="W59" s="100">
        <v>58</v>
      </c>
      <c r="X59" s="100">
        <v>3</v>
      </c>
      <c r="Y59" s="100">
        <v>3</v>
      </c>
      <c r="Z59" s="85">
        <f t="shared" si="24"/>
        <v>64</v>
      </c>
      <c r="AA59" s="100" t="s">
        <v>250</v>
      </c>
      <c r="AB59" s="100"/>
      <c r="AC59" s="100"/>
      <c r="AD59" s="100" t="s">
        <v>249</v>
      </c>
      <c r="AE59" s="100">
        <v>3</v>
      </c>
      <c r="AF59" s="100">
        <f t="shared" ref="AF59:AF67" si="25">AE59</f>
        <v>3</v>
      </c>
      <c r="AG59" s="100"/>
      <c r="AH59" s="85"/>
      <c r="AI59" s="87">
        <f t="shared" ref="AI59:AI67" si="26">AH59</f>
        <v>0</v>
      </c>
      <c r="AJ59" s="171"/>
      <c r="AK59" s="173"/>
      <c r="AL59" s="224"/>
      <c r="AM59" s="224"/>
      <c r="AN59" s="173"/>
      <c r="AO59" s="173"/>
      <c r="AP59" s="175"/>
      <c r="AQ59" s="166"/>
      <c r="AR59" s="166"/>
      <c r="AS59" s="166"/>
      <c r="AT59" s="166"/>
      <c r="AU59" s="9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</row>
    <row r="60" spans="1:138" s="88" customFormat="1" x14ac:dyDescent="0.2">
      <c r="A60" s="121">
        <v>55</v>
      </c>
      <c r="B60" s="198"/>
      <c r="C60" s="98" t="s">
        <v>49</v>
      </c>
      <c r="D60" s="98" t="s">
        <v>282</v>
      </c>
      <c r="E60" s="98" t="s">
        <v>283</v>
      </c>
      <c r="F60" s="99" t="s">
        <v>50</v>
      </c>
      <c r="G60" s="99" t="s">
        <v>157</v>
      </c>
      <c r="H60" s="99" t="s">
        <v>179</v>
      </c>
      <c r="I60" s="98" t="s">
        <v>138</v>
      </c>
      <c r="J60" s="117">
        <v>43656</v>
      </c>
      <c r="K60" s="100" t="s">
        <v>278</v>
      </c>
      <c r="L60" s="100" t="s">
        <v>249</v>
      </c>
      <c r="M60" s="100"/>
      <c r="N60" s="100" t="s">
        <v>249</v>
      </c>
      <c r="O60" s="101">
        <v>43586</v>
      </c>
      <c r="P60" s="100" t="s">
        <v>249</v>
      </c>
      <c r="Q60" s="100">
        <v>113</v>
      </c>
      <c r="R60" s="95">
        <f t="shared" si="22"/>
        <v>113</v>
      </c>
      <c r="S60" s="100" t="s">
        <v>249</v>
      </c>
      <c r="T60" s="100">
        <v>15</v>
      </c>
      <c r="U60" s="95">
        <f t="shared" si="23"/>
        <v>15</v>
      </c>
      <c r="V60" s="100" t="s">
        <v>249</v>
      </c>
      <c r="W60" s="100">
        <v>34</v>
      </c>
      <c r="X60" s="100">
        <v>2</v>
      </c>
      <c r="Y60" s="100">
        <v>3</v>
      </c>
      <c r="Z60" s="85">
        <f t="shared" si="24"/>
        <v>39</v>
      </c>
      <c r="AA60" s="100" t="s">
        <v>250</v>
      </c>
      <c r="AB60" s="100"/>
      <c r="AC60" s="100"/>
      <c r="AD60" s="100" t="s">
        <v>249</v>
      </c>
      <c r="AE60" s="100">
        <v>1</v>
      </c>
      <c r="AF60" s="100">
        <f t="shared" si="25"/>
        <v>1</v>
      </c>
      <c r="AG60" s="100"/>
      <c r="AH60" s="85"/>
      <c r="AI60" s="87">
        <f t="shared" si="26"/>
        <v>0</v>
      </c>
      <c r="AJ60" s="171"/>
      <c r="AK60" s="173"/>
      <c r="AL60" s="224"/>
      <c r="AM60" s="224"/>
      <c r="AN60" s="173"/>
      <c r="AO60" s="173"/>
      <c r="AP60" s="175"/>
      <c r="AQ60" s="166"/>
      <c r="AR60" s="166"/>
      <c r="AS60" s="166"/>
      <c r="AT60" s="166"/>
      <c r="AU60" s="9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</row>
    <row r="61" spans="1:138" s="88" customFormat="1" x14ac:dyDescent="0.2">
      <c r="A61" s="121">
        <v>56</v>
      </c>
      <c r="B61" s="198"/>
      <c r="C61" s="98" t="s">
        <v>49</v>
      </c>
      <c r="D61" s="98" t="s">
        <v>282</v>
      </c>
      <c r="E61" s="98" t="s">
        <v>283</v>
      </c>
      <c r="F61" s="99" t="s">
        <v>51</v>
      </c>
      <c r="G61" s="99" t="s">
        <v>157</v>
      </c>
      <c r="H61" s="99" t="s">
        <v>180</v>
      </c>
      <c r="I61" s="98" t="s">
        <v>126</v>
      </c>
      <c r="J61" s="117">
        <v>43656</v>
      </c>
      <c r="K61" s="100" t="s">
        <v>278</v>
      </c>
      <c r="L61" s="100" t="s">
        <v>249</v>
      </c>
      <c r="M61" s="100"/>
      <c r="N61" s="100" t="s">
        <v>249</v>
      </c>
      <c r="O61" s="101">
        <v>43586</v>
      </c>
      <c r="P61" s="100" t="s">
        <v>249</v>
      </c>
      <c r="Q61" s="100">
        <v>166</v>
      </c>
      <c r="R61" s="95">
        <f t="shared" si="22"/>
        <v>166</v>
      </c>
      <c r="S61" s="100" t="s">
        <v>249</v>
      </c>
      <c r="T61" s="100">
        <v>29</v>
      </c>
      <c r="U61" s="95">
        <f t="shared" si="23"/>
        <v>29</v>
      </c>
      <c r="V61" s="100" t="s">
        <v>249</v>
      </c>
      <c r="W61" s="100">
        <v>43</v>
      </c>
      <c r="X61" s="100">
        <v>3</v>
      </c>
      <c r="Y61" s="100">
        <v>3</v>
      </c>
      <c r="Z61" s="85">
        <f t="shared" si="24"/>
        <v>49</v>
      </c>
      <c r="AA61" s="100" t="s">
        <v>250</v>
      </c>
      <c r="AB61" s="100"/>
      <c r="AC61" s="100"/>
      <c r="AD61" s="100" t="s">
        <v>249</v>
      </c>
      <c r="AE61" s="100">
        <v>2</v>
      </c>
      <c r="AF61" s="100">
        <f t="shared" si="25"/>
        <v>2</v>
      </c>
      <c r="AG61" s="100"/>
      <c r="AH61" s="85">
        <v>1</v>
      </c>
      <c r="AI61" s="87">
        <f t="shared" si="26"/>
        <v>1</v>
      </c>
      <c r="AJ61" s="171"/>
      <c r="AK61" s="173"/>
      <c r="AL61" s="224"/>
      <c r="AM61" s="224"/>
      <c r="AN61" s="173"/>
      <c r="AO61" s="173"/>
      <c r="AP61" s="175"/>
      <c r="AQ61" s="166"/>
      <c r="AR61" s="166"/>
      <c r="AS61" s="166"/>
      <c r="AT61" s="166"/>
      <c r="AU61" s="9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</row>
    <row r="62" spans="1:138" s="88" customFormat="1" x14ac:dyDescent="0.2">
      <c r="A62" s="121">
        <v>57</v>
      </c>
      <c r="B62" s="198"/>
      <c r="C62" s="98" t="s">
        <v>49</v>
      </c>
      <c r="D62" s="98" t="s">
        <v>282</v>
      </c>
      <c r="E62" s="98" t="s">
        <v>283</v>
      </c>
      <c r="F62" s="99" t="s">
        <v>52</v>
      </c>
      <c r="G62" s="99" t="s">
        <v>157</v>
      </c>
      <c r="H62" s="99" t="s">
        <v>158</v>
      </c>
      <c r="I62" s="98" t="s">
        <v>5</v>
      </c>
      <c r="J62" s="117">
        <v>43656</v>
      </c>
      <c r="K62" s="100" t="s">
        <v>278</v>
      </c>
      <c r="L62" s="100" t="s">
        <v>249</v>
      </c>
      <c r="M62" s="100"/>
      <c r="N62" s="100" t="s">
        <v>249</v>
      </c>
      <c r="O62" s="101">
        <v>43586</v>
      </c>
      <c r="P62" s="100" t="s">
        <v>249</v>
      </c>
      <c r="Q62" s="100">
        <v>46</v>
      </c>
      <c r="R62" s="95">
        <f t="shared" si="22"/>
        <v>46</v>
      </c>
      <c r="S62" s="100" t="s">
        <v>249</v>
      </c>
      <c r="T62" s="100">
        <v>10</v>
      </c>
      <c r="U62" s="95">
        <f t="shared" si="23"/>
        <v>10</v>
      </c>
      <c r="V62" s="100" t="s">
        <v>249</v>
      </c>
      <c r="W62" s="100">
        <v>14</v>
      </c>
      <c r="X62" s="100">
        <v>2</v>
      </c>
      <c r="Y62" s="100">
        <v>2</v>
      </c>
      <c r="Z62" s="85">
        <f t="shared" si="24"/>
        <v>18</v>
      </c>
      <c r="AA62" s="100" t="s">
        <v>250</v>
      </c>
      <c r="AB62" s="100"/>
      <c r="AC62" s="100"/>
      <c r="AD62" s="100" t="s">
        <v>249</v>
      </c>
      <c r="AE62" s="100">
        <v>1</v>
      </c>
      <c r="AF62" s="100">
        <f t="shared" si="25"/>
        <v>1</v>
      </c>
      <c r="AG62" s="100"/>
      <c r="AH62" s="85"/>
      <c r="AI62" s="87">
        <f t="shared" si="26"/>
        <v>0</v>
      </c>
      <c r="AJ62" s="171"/>
      <c r="AK62" s="173"/>
      <c r="AL62" s="224"/>
      <c r="AM62" s="224"/>
      <c r="AN62" s="173"/>
      <c r="AO62" s="173"/>
      <c r="AP62" s="175"/>
      <c r="AQ62" s="166"/>
      <c r="AR62" s="166"/>
      <c r="AS62" s="166"/>
      <c r="AT62" s="166"/>
      <c r="AU62" s="9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</row>
    <row r="63" spans="1:138" s="88" customFormat="1" x14ac:dyDescent="0.2">
      <c r="A63" s="121">
        <v>58</v>
      </c>
      <c r="B63" s="198"/>
      <c r="C63" s="98" t="s">
        <v>49</v>
      </c>
      <c r="D63" s="98" t="s">
        <v>282</v>
      </c>
      <c r="E63" s="98" t="s">
        <v>283</v>
      </c>
      <c r="F63" s="99" t="s">
        <v>53</v>
      </c>
      <c r="G63" s="99" t="s">
        <v>157</v>
      </c>
      <c r="H63" s="99" t="s">
        <v>173</v>
      </c>
      <c r="I63" s="98" t="s">
        <v>128</v>
      </c>
      <c r="J63" s="117">
        <v>43656</v>
      </c>
      <c r="K63" s="100" t="s">
        <v>278</v>
      </c>
      <c r="L63" s="100" t="s">
        <v>249</v>
      </c>
      <c r="M63" s="100"/>
      <c r="N63" s="100" t="s">
        <v>249</v>
      </c>
      <c r="O63" s="101">
        <v>43586</v>
      </c>
      <c r="P63" s="100" t="s">
        <v>249</v>
      </c>
      <c r="Q63" s="100">
        <v>179</v>
      </c>
      <c r="R63" s="95">
        <f t="shared" si="22"/>
        <v>179</v>
      </c>
      <c r="S63" s="100" t="s">
        <v>249</v>
      </c>
      <c r="T63" s="100">
        <v>18</v>
      </c>
      <c r="U63" s="95">
        <f t="shared" si="23"/>
        <v>18</v>
      </c>
      <c r="V63" s="100" t="s">
        <v>249</v>
      </c>
      <c r="W63" s="100">
        <v>30</v>
      </c>
      <c r="X63" s="100">
        <v>2</v>
      </c>
      <c r="Y63" s="100">
        <v>1</v>
      </c>
      <c r="Z63" s="85">
        <f t="shared" si="24"/>
        <v>33</v>
      </c>
      <c r="AA63" s="100" t="s">
        <v>250</v>
      </c>
      <c r="AB63" s="100"/>
      <c r="AC63" s="100"/>
      <c r="AD63" s="100" t="s">
        <v>249</v>
      </c>
      <c r="AE63" s="100">
        <v>2</v>
      </c>
      <c r="AF63" s="100">
        <f t="shared" si="25"/>
        <v>2</v>
      </c>
      <c r="AG63" s="100"/>
      <c r="AH63" s="85"/>
      <c r="AI63" s="87">
        <f t="shared" si="26"/>
        <v>0</v>
      </c>
      <c r="AJ63" s="171"/>
      <c r="AK63" s="173"/>
      <c r="AL63" s="224"/>
      <c r="AM63" s="224"/>
      <c r="AN63" s="173"/>
      <c r="AO63" s="173"/>
      <c r="AP63" s="175"/>
      <c r="AQ63" s="166"/>
      <c r="AR63" s="166"/>
      <c r="AS63" s="166"/>
      <c r="AT63" s="166"/>
      <c r="AU63" s="9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</row>
    <row r="64" spans="1:138" s="88" customFormat="1" x14ac:dyDescent="0.2">
      <c r="A64" s="121">
        <v>59</v>
      </c>
      <c r="B64" s="198"/>
      <c r="C64" s="98" t="s">
        <v>49</v>
      </c>
      <c r="D64" s="98" t="s">
        <v>282</v>
      </c>
      <c r="E64" s="98" t="s">
        <v>283</v>
      </c>
      <c r="F64" s="99" t="s">
        <v>54</v>
      </c>
      <c r="G64" s="99" t="s">
        <v>157</v>
      </c>
      <c r="H64" s="99" t="s">
        <v>181</v>
      </c>
      <c r="I64" s="98" t="s">
        <v>129</v>
      </c>
      <c r="J64" s="117">
        <v>43656</v>
      </c>
      <c r="K64" s="100" t="s">
        <v>278</v>
      </c>
      <c r="L64" s="100" t="s">
        <v>249</v>
      </c>
      <c r="M64" s="100"/>
      <c r="N64" s="100" t="s">
        <v>249</v>
      </c>
      <c r="O64" s="101">
        <v>43586</v>
      </c>
      <c r="P64" s="100" t="s">
        <v>249</v>
      </c>
      <c r="Q64" s="100">
        <v>196</v>
      </c>
      <c r="R64" s="95">
        <f t="shared" si="22"/>
        <v>196</v>
      </c>
      <c r="S64" s="100" t="s">
        <v>249</v>
      </c>
      <c r="T64" s="100">
        <v>19</v>
      </c>
      <c r="U64" s="95">
        <f t="shared" si="23"/>
        <v>19</v>
      </c>
      <c r="V64" s="100" t="s">
        <v>249</v>
      </c>
      <c r="W64" s="100">
        <v>64</v>
      </c>
      <c r="X64" s="100">
        <v>2</v>
      </c>
      <c r="Y64" s="100">
        <v>2</v>
      </c>
      <c r="Z64" s="85">
        <f t="shared" si="24"/>
        <v>68</v>
      </c>
      <c r="AA64" s="100" t="s">
        <v>250</v>
      </c>
      <c r="AB64" s="100"/>
      <c r="AC64" s="100"/>
      <c r="AD64" s="100" t="s">
        <v>249</v>
      </c>
      <c r="AE64" s="100">
        <v>2</v>
      </c>
      <c r="AF64" s="100">
        <f t="shared" si="25"/>
        <v>2</v>
      </c>
      <c r="AG64" s="100"/>
      <c r="AH64" s="85"/>
      <c r="AI64" s="87">
        <f t="shared" si="26"/>
        <v>0</v>
      </c>
      <c r="AJ64" s="171"/>
      <c r="AK64" s="173"/>
      <c r="AL64" s="224"/>
      <c r="AM64" s="224"/>
      <c r="AN64" s="173"/>
      <c r="AO64" s="173"/>
      <c r="AP64" s="175"/>
      <c r="AQ64" s="166"/>
      <c r="AR64" s="166"/>
      <c r="AS64" s="166"/>
      <c r="AT64" s="166"/>
      <c r="AU64" s="9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</row>
    <row r="65" spans="1:138" s="88" customFormat="1" x14ac:dyDescent="0.2">
      <c r="A65" s="121">
        <v>60</v>
      </c>
      <c r="B65" s="198"/>
      <c r="C65" s="98" t="s">
        <v>49</v>
      </c>
      <c r="D65" s="98" t="s">
        <v>282</v>
      </c>
      <c r="E65" s="98" t="s">
        <v>283</v>
      </c>
      <c r="F65" s="99" t="s">
        <v>55</v>
      </c>
      <c r="G65" s="99" t="s">
        <v>157</v>
      </c>
      <c r="H65" s="99" t="s">
        <v>182</v>
      </c>
      <c r="I65" s="98" t="s">
        <v>127</v>
      </c>
      <c r="J65" s="117">
        <v>43656</v>
      </c>
      <c r="K65" s="100" t="s">
        <v>278</v>
      </c>
      <c r="L65" s="100" t="s">
        <v>249</v>
      </c>
      <c r="M65" s="100"/>
      <c r="N65" s="100" t="s">
        <v>249</v>
      </c>
      <c r="O65" s="101">
        <v>43586</v>
      </c>
      <c r="P65" s="100" t="s">
        <v>249</v>
      </c>
      <c r="Q65" s="100">
        <v>170</v>
      </c>
      <c r="R65" s="95">
        <f t="shared" si="22"/>
        <v>170</v>
      </c>
      <c r="S65" s="100" t="s">
        <v>249</v>
      </c>
      <c r="T65" s="100">
        <v>23</v>
      </c>
      <c r="U65" s="95">
        <f t="shared" si="23"/>
        <v>23</v>
      </c>
      <c r="V65" s="100" t="s">
        <v>249</v>
      </c>
      <c r="W65" s="100">
        <v>32</v>
      </c>
      <c r="X65" s="100">
        <v>4</v>
      </c>
      <c r="Y65" s="100">
        <v>2</v>
      </c>
      <c r="Z65" s="85">
        <f t="shared" si="24"/>
        <v>38</v>
      </c>
      <c r="AA65" s="100" t="s">
        <v>250</v>
      </c>
      <c r="AB65" s="100"/>
      <c r="AC65" s="100"/>
      <c r="AD65" s="100" t="s">
        <v>249</v>
      </c>
      <c r="AE65" s="100">
        <v>2</v>
      </c>
      <c r="AF65" s="100">
        <f t="shared" si="25"/>
        <v>2</v>
      </c>
      <c r="AG65" s="100"/>
      <c r="AH65" s="85"/>
      <c r="AI65" s="87">
        <f t="shared" si="26"/>
        <v>0</v>
      </c>
      <c r="AJ65" s="171"/>
      <c r="AK65" s="173"/>
      <c r="AL65" s="224"/>
      <c r="AM65" s="224"/>
      <c r="AN65" s="173"/>
      <c r="AO65" s="173"/>
      <c r="AP65" s="175"/>
      <c r="AQ65" s="166"/>
      <c r="AR65" s="166"/>
      <c r="AS65" s="166"/>
      <c r="AT65" s="166"/>
      <c r="AU65" s="9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</row>
    <row r="66" spans="1:138" s="88" customFormat="1" x14ac:dyDescent="0.2">
      <c r="A66" s="121">
        <v>61</v>
      </c>
      <c r="B66" s="198"/>
      <c r="C66" s="98" t="s">
        <v>49</v>
      </c>
      <c r="D66" s="98" t="s">
        <v>282</v>
      </c>
      <c r="E66" s="98" t="s">
        <v>283</v>
      </c>
      <c r="F66" s="99" t="s">
        <v>253</v>
      </c>
      <c r="G66" s="99" t="s">
        <v>157</v>
      </c>
      <c r="H66" s="99" t="s">
        <v>183</v>
      </c>
      <c r="I66" s="98" t="s">
        <v>254</v>
      </c>
      <c r="J66" s="117">
        <v>43656</v>
      </c>
      <c r="K66" s="100" t="s">
        <v>278</v>
      </c>
      <c r="L66" s="100" t="s">
        <v>249</v>
      </c>
      <c r="M66" s="100"/>
      <c r="N66" s="100" t="s">
        <v>249</v>
      </c>
      <c r="O66" s="101">
        <v>43586</v>
      </c>
      <c r="P66" s="100" t="s">
        <v>249</v>
      </c>
      <c r="Q66" s="100">
        <v>167</v>
      </c>
      <c r="R66" s="95">
        <f t="shared" si="22"/>
        <v>167</v>
      </c>
      <c r="S66" s="100" t="s">
        <v>249</v>
      </c>
      <c r="T66" s="100">
        <v>23</v>
      </c>
      <c r="U66" s="95">
        <f t="shared" si="23"/>
        <v>23</v>
      </c>
      <c r="V66" s="100" t="s">
        <v>249</v>
      </c>
      <c r="W66" s="100">
        <v>17</v>
      </c>
      <c r="X66" s="100">
        <v>2</v>
      </c>
      <c r="Y66" s="100">
        <v>3</v>
      </c>
      <c r="Z66" s="85">
        <f t="shared" si="24"/>
        <v>22</v>
      </c>
      <c r="AA66" s="100" t="s">
        <v>250</v>
      </c>
      <c r="AB66" s="100"/>
      <c r="AC66" s="100"/>
      <c r="AD66" s="100" t="s">
        <v>249</v>
      </c>
      <c r="AE66" s="100">
        <v>2</v>
      </c>
      <c r="AF66" s="100">
        <f t="shared" si="25"/>
        <v>2</v>
      </c>
      <c r="AG66" s="100"/>
      <c r="AH66" s="85"/>
      <c r="AI66" s="87">
        <f t="shared" si="26"/>
        <v>0</v>
      </c>
      <c r="AJ66" s="171"/>
      <c r="AK66" s="173"/>
      <c r="AL66" s="224"/>
      <c r="AM66" s="224"/>
      <c r="AN66" s="173"/>
      <c r="AO66" s="173"/>
      <c r="AP66" s="175"/>
      <c r="AQ66" s="166"/>
      <c r="AR66" s="166"/>
      <c r="AS66" s="166"/>
      <c r="AT66" s="166"/>
      <c r="AU66" s="9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</row>
    <row r="67" spans="1:138" s="91" customFormat="1" x14ac:dyDescent="0.2">
      <c r="A67" s="121">
        <v>62</v>
      </c>
      <c r="B67" s="198"/>
      <c r="C67" s="92" t="s">
        <v>49</v>
      </c>
      <c r="D67" s="92" t="s">
        <v>282</v>
      </c>
      <c r="E67" s="92" t="s">
        <v>283</v>
      </c>
      <c r="F67" s="93" t="s">
        <v>56</v>
      </c>
      <c r="G67" s="93" t="s">
        <v>157</v>
      </c>
      <c r="H67" s="93" t="s">
        <v>184</v>
      </c>
      <c r="I67" s="92" t="s">
        <v>149</v>
      </c>
      <c r="J67" s="117">
        <v>43656</v>
      </c>
      <c r="K67" s="95" t="s">
        <v>278</v>
      </c>
      <c r="L67" s="95" t="s">
        <v>249</v>
      </c>
      <c r="M67" s="95"/>
      <c r="N67" s="95" t="s">
        <v>249</v>
      </c>
      <c r="O67" s="97">
        <v>43586</v>
      </c>
      <c r="P67" s="95" t="s">
        <v>249</v>
      </c>
      <c r="Q67" s="95">
        <v>63</v>
      </c>
      <c r="R67" s="95">
        <f t="shared" si="22"/>
        <v>63</v>
      </c>
      <c r="S67" s="95" t="s">
        <v>249</v>
      </c>
      <c r="T67" s="95">
        <v>13</v>
      </c>
      <c r="U67" s="95">
        <f t="shared" si="23"/>
        <v>13</v>
      </c>
      <c r="V67" s="95" t="s">
        <v>249</v>
      </c>
      <c r="W67" s="95">
        <v>13</v>
      </c>
      <c r="X67" s="95">
        <v>2</v>
      </c>
      <c r="Y67" s="95">
        <v>1</v>
      </c>
      <c r="Z67" s="85">
        <f t="shared" si="24"/>
        <v>16</v>
      </c>
      <c r="AA67" s="95" t="s">
        <v>250</v>
      </c>
      <c r="AB67" s="95"/>
      <c r="AC67" s="95"/>
      <c r="AD67" s="95" t="s">
        <v>249</v>
      </c>
      <c r="AE67" s="95">
        <v>1</v>
      </c>
      <c r="AF67" s="100">
        <f t="shared" si="25"/>
        <v>1</v>
      </c>
      <c r="AG67" s="95"/>
      <c r="AH67" s="89"/>
      <c r="AI67" s="87">
        <f t="shared" si="26"/>
        <v>0</v>
      </c>
      <c r="AJ67" s="171"/>
      <c r="AK67" s="173"/>
      <c r="AL67" s="224"/>
      <c r="AM67" s="224"/>
      <c r="AN67" s="173"/>
      <c r="AO67" s="173"/>
      <c r="AP67" s="175"/>
      <c r="AQ67" s="166"/>
      <c r="AR67" s="166"/>
      <c r="AS67" s="166"/>
      <c r="AT67" s="166"/>
      <c r="AU67" s="7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</row>
    <row r="68" spans="1:138" s="3" customFormat="1" x14ac:dyDescent="0.2">
      <c r="A68" s="121">
        <v>63</v>
      </c>
      <c r="B68" s="198"/>
      <c r="C68" s="26" t="s">
        <v>49</v>
      </c>
      <c r="D68" s="26" t="s">
        <v>282</v>
      </c>
      <c r="E68" s="26" t="s">
        <v>283</v>
      </c>
      <c r="F68" s="23" t="s">
        <v>50</v>
      </c>
      <c r="G68" s="23" t="s">
        <v>157</v>
      </c>
      <c r="H68" s="23" t="s">
        <v>179</v>
      </c>
      <c r="I68" s="26" t="s">
        <v>311</v>
      </c>
      <c r="J68" s="17" t="s">
        <v>328</v>
      </c>
      <c r="K68" s="22" t="s">
        <v>279</v>
      </c>
      <c r="L68" s="22" t="s">
        <v>250</v>
      </c>
      <c r="M68" s="22"/>
      <c r="N68" s="22" t="s">
        <v>249</v>
      </c>
      <c r="O68" s="27">
        <v>43586</v>
      </c>
      <c r="P68" s="22" t="s">
        <v>249</v>
      </c>
      <c r="Q68" s="22">
        <v>61</v>
      </c>
      <c r="R68" s="14">
        <f>Q68</f>
        <v>61</v>
      </c>
      <c r="S68" s="22" t="s">
        <v>249</v>
      </c>
      <c r="T68" s="22">
        <v>0</v>
      </c>
      <c r="U68" s="51">
        <f t="shared" si="23"/>
        <v>0</v>
      </c>
      <c r="V68" s="22" t="s">
        <v>250</v>
      </c>
      <c r="W68" s="22"/>
      <c r="X68" s="22"/>
      <c r="Y68" s="22">
        <v>2</v>
      </c>
      <c r="Z68" s="40">
        <f t="shared" si="24"/>
        <v>2</v>
      </c>
      <c r="AA68" s="22" t="s">
        <v>250</v>
      </c>
      <c r="AB68" s="22"/>
      <c r="AC68" s="22"/>
      <c r="AD68" s="22" t="s">
        <v>250</v>
      </c>
      <c r="AE68" s="18">
        <v>0</v>
      </c>
      <c r="AF68" s="18">
        <f>AE68</f>
        <v>0</v>
      </c>
      <c r="AG68" s="22"/>
      <c r="AH68" s="40"/>
      <c r="AI68" s="55"/>
      <c r="AJ68" s="171"/>
      <c r="AK68" s="173"/>
      <c r="AL68" s="224"/>
      <c r="AM68" s="224"/>
      <c r="AN68" s="173"/>
      <c r="AO68" s="173"/>
      <c r="AP68" s="175"/>
      <c r="AQ68" s="166"/>
      <c r="AR68" s="166"/>
      <c r="AS68" s="166"/>
      <c r="AT68" s="166"/>
      <c r="AU68" s="9"/>
    </row>
    <row r="69" spans="1:138" x14ac:dyDescent="0.2">
      <c r="A69" s="121">
        <v>64</v>
      </c>
      <c r="B69" s="198"/>
      <c r="C69" s="12" t="s">
        <v>49</v>
      </c>
      <c r="D69" s="12" t="s">
        <v>282</v>
      </c>
      <c r="E69" s="12" t="s">
        <v>283</v>
      </c>
      <c r="F69" s="23" t="s">
        <v>57</v>
      </c>
      <c r="G69" s="23" t="s">
        <v>157</v>
      </c>
      <c r="H69" s="23" t="s">
        <v>185</v>
      </c>
      <c r="I69" s="26" t="s">
        <v>6</v>
      </c>
      <c r="J69" s="17" t="s">
        <v>328</v>
      </c>
      <c r="K69" s="14" t="s">
        <v>279</v>
      </c>
      <c r="L69" s="14" t="s">
        <v>250</v>
      </c>
      <c r="N69" s="14" t="s">
        <v>249</v>
      </c>
      <c r="O69" s="15">
        <v>43586</v>
      </c>
      <c r="P69" s="14" t="s">
        <v>249</v>
      </c>
      <c r="Q69" s="14">
        <v>21</v>
      </c>
      <c r="R69" s="14">
        <f t="shared" ref="R69:R78" si="27">Q69</f>
        <v>21</v>
      </c>
      <c r="S69" s="14" t="s">
        <v>250</v>
      </c>
      <c r="T69" s="14">
        <v>0</v>
      </c>
      <c r="U69" s="51">
        <f t="shared" si="23"/>
        <v>0</v>
      </c>
      <c r="V69" s="14" t="s">
        <v>249</v>
      </c>
      <c r="Y69" s="14">
        <v>1</v>
      </c>
      <c r="Z69" s="40">
        <f t="shared" si="24"/>
        <v>1</v>
      </c>
      <c r="AA69" s="14" t="s">
        <v>250</v>
      </c>
      <c r="AD69" s="14" t="s">
        <v>250</v>
      </c>
      <c r="AE69" s="18">
        <v>0</v>
      </c>
      <c r="AF69" s="18">
        <f t="shared" ref="AF69:AF78" si="28">AE69</f>
        <v>0</v>
      </c>
      <c r="AH69" s="47"/>
      <c r="AI69" s="53"/>
      <c r="AJ69" s="171"/>
      <c r="AK69" s="173"/>
      <c r="AL69" s="224"/>
      <c r="AM69" s="224"/>
      <c r="AN69" s="173"/>
      <c r="AO69" s="173"/>
      <c r="AP69" s="175"/>
      <c r="AQ69" s="166"/>
      <c r="AR69" s="166"/>
      <c r="AS69" s="166"/>
      <c r="AT69" s="166"/>
    </row>
    <row r="70" spans="1:138" x14ac:dyDescent="0.2">
      <c r="A70" s="121">
        <v>65</v>
      </c>
      <c r="B70" s="198"/>
      <c r="C70" s="12" t="s">
        <v>49</v>
      </c>
      <c r="D70" s="12" t="s">
        <v>282</v>
      </c>
      <c r="E70" s="12" t="s">
        <v>283</v>
      </c>
      <c r="F70" s="23" t="s">
        <v>58</v>
      </c>
      <c r="G70" s="23" t="s">
        <v>157</v>
      </c>
      <c r="H70" s="23" t="s">
        <v>178</v>
      </c>
      <c r="I70" s="26" t="s">
        <v>7</v>
      </c>
      <c r="J70" s="17" t="s">
        <v>328</v>
      </c>
      <c r="K70" s="14" t="s">
        <v>279</v>
      </c>
      <c r="L70" s="14" t="s">
        <v>250</v>
      </c>
      <c r="N70" s="14" t="s">
        <v>249</v>
      </c>
      <c r="O70" s="15">
        <v>43586</v>
      </c>
      <c r="P70" s="14" t="s">
        <v>249</v>
      </c>
      <c r="Q70" s="14">
        <v>17</v>
      </c>
      <c r="R70" s="14">
        <f t="shared" si="27"/>
        <v>17</v>
      </c>
      <c r="S70" s="14" t="s">
        <v>250</v>
      </c>
      <c r="T70" s="14">
        <v>0</v>
      </c>
      <c r="U70" s="51">
        <f t="shared" si="23"/>
        <v>0</v>
      </c>
      <c r="V70" s="14" t="s">
        <v>250</v>
      </c>
      <c r="Z70" s="40">
        <f t="shared" si="24"/>
        <v>0</v>
      </c>
      <c r="AA70" s="14" t="s">
        <v>250</v>
      </c>
      <c r="AD70" s="14" t="s">
        <v>250</v>
      </c>
      <c r="AE70" s="18">
        <v>0</v>
      </c>
      <c r="AF70" s="18">
        <f t="shared" si="28"/>
        <v>0</v>
      </c>
      <c r="AH70" s="47"/>
      <c r="AI70" s="53"/>
      <c r="AJ70" s="171"/>
      <c r="AK70" s="173"/>
      <c r="AL70" s="224"/>
      <c r="AM70" s="224"/>
      <c r="AN70" s="173"/>
      <c r="AO70" s="173"/>
      <c r="AP70" s="175"/>
      <c r="AQ70" s="166"/>
      <c r="AR70" s="166"/>
      <c r="AS70" s="166"/>
      <c r="AT70" s="166"/>
      <c r="AU70" s="5"/>
    </row>
    <row r="71" spans="1:138" x14ac:dyDescent="0.2">
      <c r="A71" s="121">
        <v>66</v>
      </c>
      <c r="B71" s="198"/>
      <c r="C71" s="12" t="s">
        <v>49</v>
      </c>
      <c r="D71" s="12" t="s">
        <v>282</v>
      </c>
      <c r="E71" s="12" t="s">
        <v>283</v>
      </c>
      <c r="F71" s="23" t="s">
        <v>59</v>
      </c>
      <c r="G71" s="23" t="s">
        <v>157</v>
      </c>
      <c r="H71" s="23" t="s">
        <v>187</v>
      </c>
      <c r="I71" s="26" t="s">
        <v>8</v>
      </c>
      <c r="J71" s="17" t="s">
        <v>328</v>
      </c>
      <c r="K71" s="14" t="s">
        <v>279</v>
      </c>
      <c r="L71" s="14" t="s">
        <v>250</v>
      </c>
      <c r="N71" s="14" t="s">
        <v>249</v>
      </c>
      <c r="O71" s="15">
        <v>43586</v>
      </c>
      <c r="P71" s="14" t="s">
        <v>249</v>
      </c>
      <c r="Q71" s="14">
        <v>17</v>
      </c>
      <c r="R71" s="14">
        <f t="shared" si="27"/>
        <v>17</v>
      </c>
      <c r="S71" s="14" t="s">
        <v>250</v>
      </c>
      <c r="T71" s="14">
        <v>0</v>
      </c>
      <c r="U71" s="51">
        <f t="shared" si="23"/>
        <v>0</v>
      </c>
      <c r="V71" s="14" t="s">
        <v>250</v>
      </c>
      <c r="Z71" s="40">
        <f t="shared" si="24"/>
        <v>0</v>
      </c>
      <c r="AA71" s="14" t="s">
        <v>250</v>
      </c>
      <c r="AD71" s="14" t="s">
        <v>250</v>
      </c>
      <c r="AE71" s="18">
        <v>0</v>
      </c>
      <c r="AF71" s="18">
        <f t="shared" si="28"/>
        <v>0</v>
      </c>
      <c r="AH71" s="47"/>
      <c r="AI71" s="53"/>
      <c r="AJ71" s="171"/>
      <c r="AK71" s="173"/>
      <c r="AL71" s="224"/>
      <c r="AM71" s="224"/>
      <c r="AN71" s="173"/>
      <c r="AO71" s="173"/>
      <c r="AP71" s="175"/>
      <c r="AQ71" s="166"/>
      <c r="AR71" s="166"/>
      <c r="AS71" s="166"/>
      <c r="AT71" s="166"/>
      <c r="AU71" s="5"/>
    </row>
    <row r="72" spans="1:138" x14ac:dyDescent="0.2">
      <c r="A72" s="121">
        <v>67</v>
      </c>
      <c r="B72" s="198"/>
      <c r="C72" s="12" t="s">
        <v>49</v>
      </c>
      <c r="D72" s="12" t="s">
        <v>282</v>
      </c>
      <c r="E72" s="12" t="s">
        <v>283</v>
      </c>
      <c r="F72" s="23" t="s">
        <v>60</v>
      </c>
      <c r="G72" s="23" t="s">
        <v>157</v>
      </c>
      <c r="H72" s="23" t="s">
        <v>188</v>
      </c>
      <c r="I72" s="26" t="s">
        <v>9</v>
      </c>
      <c r="J72" s="17" t="s">
        <v>328</v>
      </c>
      <c r="K72" s="14" t="s">
        <v>279</v>
      </c>
      <c r="L72" s="14" t="s">
        <v>250</v>
      </c>
      <c r="N72" s="14" t="s">
        <v>249</v>
      </c>
      <c r="O72" s="15">
        <v>43586</v>
      </c>
      <c r="P72" s="14" t="s">
        <v>249</v>
      </c>
      <c r="Q72" s="14">
        <v>23</v>
      </c>
      <c r="R72" s="14">
        <f t="shared" si="27"/>
        <v>23</v>
      </c>
      <c r="S72" s="14" t="s">
        <v>250</v>
      </c>
      <c r="T72" s="14">
        <v>0</v>
      </c>
      <c r="U72" s="51">
        <f t="shared" si="23"/>
        <v>0</v>
      </c>
      <c r="V72" s="14" t="s">
        <v>250</v>
      </c>
      <c r="Z72" s="40">
        <f t="shared" si="24"/>
        <v>0</v>
      </c>
      <c r="AA72" s="14" t="s">
        <v>250</v>
      </c>
      <c r="AD72" s="14" t="s">
        <v>250</v>
      </c>
      <c r="AE72" s="18">
        <v>0</v>
      </c>
      <c r="AF72" s="18">
        <f t="shared" si="28"/>
        <v>0</v>
      </c>
      <c r="AH72" s="47"/>
      <c r="AI72" s="53"/>
      <c r="AJ72" s="171"/>
      <c r="AK72" s="173"/>
      <c r="AL72" s="224"/>
      <c r="AM72" s="224"/>
      <c r="AN72" s="173"/>
      <c r="AO72" s="173"/>
      <c r="AP72" s="175"/>
      <c r="AQ72" s="166"/>
      <c r="AR72" s="166"/>
      <c r="AS72" s="166"/>
      <c r="AT72" s="166"/>
      <c r="AU72" s="5"/>
    </row>
    <row r="73" spans="1:138" x14ac:dyDescent="0.2">
      <c r="A73" s="121">
        <v>68</v>
      </c>
      <c r="B73" s="198"/>
      <c r="C73" s="12" t="s">
        <v>49</v>
      </c>
      <c r="D73" s="12" t="s">
        <v>282</v>
      </c>
      <c r="E73" s="12" t="s">
        <v>283</v>
      </c>
      <c r="F73" s="23" t="s">
        <v>61</v>
      </c>
      <c r="G73" s="23" t="s">
        <v>160</v>
      </c>
      <c r="H73" s="23" t="s">
        <v>189</v>
      </c>
      <c r="I73" s="26" t="s">
        <v>10</v>
      </c>
      <c r="J73" s="17" t="s">
        <v>328</v>
      </c>
      <c r="K73" s="14" t="s">
        <v>279</v>
      </c>
      <c r="L73" s="14" t="s">
        <v>250</v>
      </c>
      <c r="N73" s="14" t="s">
        <v>249</v>
      </c>
      <c r="O73" s="15">
        <v>43586</v>
      </c>
      <c r="P73" s="14" t="s">
        <v>249</v>
      </c>
      <c r="Q73" s="14">
        <v>14</v>
      </c>
      <c r="R73" s="14">
        <f t="shared" si="27"/>
        <v>14</v>
      </c>
      <c r="S73" s="14" t="s">
        <v>250</v>
      </c>
      <c r="T73" s="14">
        <v>0</v>
      </c>
      <c r="U73" s="51">
        <f t="shared" si="23"/>
        <v>0</v>
      </c>
      <c r="V73" s="14" t="s">
        <v>250</v>
      </c>
      <c r="Z73" s="40">
        <f t="shared" si="24"/>
        <v>0</v>
      </c>
      <c r="AA73" s="14" t="s">
        <v>250</v>
      </c>
      <c r="AD73" s="14" t="s">
        <v>250</v>
      </c>
      <c r="AE73" s="18">
        <v>0</v>
      </c>
      <c r="AF73" s="18">
        <f t="shared" si="28"/>
        <v>0</v>
      </c>
      <c r="AH73" s="47"/>
      <c r="AI73" s="53"/>
      <c r="AJ73" s="171"/>
      <c r="AK73" s="173"/>
      <c r="AL73" s="224"/>
      <c r="AM73" s="224"/>
      <c r="AN73" s="173"/>
      <c r="AO73" s="173"/>
      <c r="AP73" s="175"/>
      <c r="AQ73" s="166"/>
      <c r="AR73" s="166"/>
      <c r="AS73" s="166"/>
      <c r="AT73" s="166"/>
      <c r="AU73" s="5"/>
    </row>
    <row r="74" spans="1:138" x14ac:dyDescent="0.2">
      <c r="A74" s="121">
        <v>69</v>
      </c>
      <c r="B74" s="198"/>
      <c r="C74" s="12" t="s">
        <v>49</v>
      </c>
      <c r="D74" s="12" t="s">
        <v>282</v>
      </c>
      <c r="E74" s="12" t="s">
        <v>283</v>
      </c>
      <c r="F74" s="23" t="s">
        <v>62</v>
      </c>
      <c r="G74" s="23" t="s">
        <v>157</v>
      </c>
      <c r="H74" s="23" t="s">
        <v>180</v>
      </c>
      <c r="I74" s="26" t="s">
        <v>11</v>
      </c>
      <c r="J74" s="17" t="s">
        <v>328</v>
      </c>
      <c r="K74" s="14" t="s">
        <v>279</v>
      </c>
      <c r="L74" s="14" t="s">
        <v>250</v>
      </c>
      <c r="N74" s="14" t="s">
        <v>249</v>
      </c>
      <c r="O74" s="15">
        <v>43586</v>
      </c>
      <c r="P74" s="14" t="s">
        <v>249</v>
      </c>
      <c r="Q74" s="14">
        <v>15</v>
      </c>
      <c r="R74" s="14">
        <f t="shared" si="27"/>
        <v>15</v>
      </c>
      <c r="S74" s="14" t="s">
        <v>250</v>
      </c>
      <c r="T74" s="14">
        <v>0</v>
      </c>
      <c r="U74" s="51">
        <f t="shared" si="23"/>
        <v>0</v>
      </c>
      <c r="V74" s="14" t="s">
        <v>250</v>
      </c>
      <c r="Z74" s="40">
        <f t="shared" si="24"/>
        <v>0</v>
      </c>
      <c r="AA74" s="14" t="s">
        <v>250</v>
      </c>
      <c r="AD74" s="14" t="s">
        <v>250</v>
      </c>
      <c r="AE74" s="18">
        <v>0</v>
      </c>
      <c r="AF74" s="18">
        <f t="shared" si="28"/>
        <v>0</v>
      </c>
      <c r="AH74" s="47"/>
      <c r="AI74" s="53"/>
      <c r="AJ74" s="171"/>
      <c r="AK74" s="173"/>
      <c r="AL74" s="224"/>
      <c r="AM74" s="224"/>
      <c r="AN74" s="173"/>
      <c r="AO74" s="173"/>
      <c r="AP74" s="175"/>
      <c r="AQ74" s="166"/>
      <c r="AR74" s="166"/>
      <c r="AS74" s="166"/>
      <c r="AT74" s="166"/>
      <c r="AU74" s="5"/>
    </row>
    <row r="75" spans="1:138" x14ac:dyDescent="0.2">
      <c r="A75" s="121">
        <v>70</v>
      </c>
      <c r="B75" s="198"/>
      <c r="C75" s="12" t="s">
        <v>49</v>
      </c>
      <c r="D75" s="12" t="s">
        <v>282</v>
      </c>
      <c r="E75" s="12" t="s">
        <v>283</v>
      </c>
      <c r="F75" s="23" t="s">
        <v>63</v>
      </c>
      <c r="G75" s="23" t="s">
        <v>157</v>
      </c>
      <c r="H75" s="23" t="s">
        <v>182</v>
      </c>
      <c r="I75" s="26" t="s">
        <v>12</v>
      </c>
      <c r="J75" s="17" t="s">
        <v>328</v>
      </c>
      <c r="K75" s="14" t="s">
        <v>279</v>
      </c>
      <c r="L75" s="14" t="s">
        <v>250</v>
      </c>
      <c r="N75" s="14" t="s">
        <v>249</v>
      </c>
      <c r="O75" s="15">
        <v>43586</v>
      </c>
      <c r="P75" s="14" t="s">
        <v>249</v>
      </c>
      <c r="Q75" s="14">
        <v>18</v>
      </c>
      <c r="R75" s="14">
        <f t="shared" si="27"/>
        <v>18</v>
      </c>
      <c r="S75" s="14" t="s">
        <v>250</v>
      </c>
      <c r="T75" s="14">
        <v>0</v>
      </c>
      <c r="U75" s="51">
        <f t="shared" si="23"/>
        <v>0</v>
      </c>
      <c r="V75" s="14" t="s">
        <v>250</v>
      </c>
      <c r="Z75" s="40">
        <f t="shared" si="24"/>
        <v>0</v>
      </c>
      <c r="AA75" s="14" t="s">
        <v>250</v>
      </c>
      <c r="AD75" s="14" t="s">
        <v>250</v>
      </c>
      <c r="AE75" s="18">
        <v>0</v>
      </c>
      <c r="AF75" s="18">
        <f t="shared" si="28"/>
        <v>0</v>
      </c>
      <c r="AH75" s="47"/>
      <c r="AI75" s="53"/>
      <c r="AJ75" s="171"/>
      <c r="AK75" s="173"/>
      <c r="AL75" s="224"/>
      <c r="AM75" s="224"/>
      <c r="AN75" s="173"/>
      <c r="AO75" s="173"/>
      <c r="AP75" s="175"/>
      <c r="AQ75" s="166"/>
      <c r="AR75" s="166"/>
      <c r="AS75" s="166"/>
      <c r="AT75" s="166"/>
      <c r="AU75" s="5"/>
    </row>
    <row r="76" spans="1:138" x14ac:dyDescent="0.2">
      <c r="A76" s="121">
        <v>71</v>
      </c>
      <c r="B76" s="198"/>
      <c r="C76" s="12" t="s">
        <v>49</v>
      </c>
      <c r="D76" s="12" t="s">
        <v>282</v>
      </c>
      <c r="E76" s="12" t="s">
        <v>283</v>
      </c>
      <c r="F76" s="23" t="s">
        <v>64</v>
      </c>
      <c r="G76" s="23" t="s">
        <v>157</v>
      </c>
      <c r="H76" s="23" t="s">
        <v>190</v>
      </c>
      <c r="I76" s="26" t="s">
        <v>137</v>
      </c>
      <c r="J76" s="17" t="s">
        <v>328</v>
      </c>
      <c r="K76" s="14" t="s">
        <v>279</v>
      </c>
      <c r="L76" s="14" t="s">
        <v>250</v>
      </c>
      <c r="N76" s="14" t="s">
        <v>249</v>
      </c>
      <c r="O76" s="15">
        <v>43586</v>
      </c>
      <c r="P76" s="14" t="s">
        <v>249</v>
      </c>
      <c r="Q76" s="14">
        <v>15</v>
      </c>
      <c r="R76" s="14">
        <f t="shared" si="27"/>
        <v>15</v>
      </c>
      <c r="S76" s="14" t="s">
        <v>250</v>
      </c>
      <c r="T76" s="14">
        <v>0</v>
      </c>
      <c r="U76" s="51">
        <f t="shared" si="23"/>
        <v>0</v>
      </c>
      <c r="V76" s="14" t="s">
        <v>250</v>
      </c>
      <c r="Z76" s="40">
        <f t="shared" si="24"/>
        <v>0</v>
      </c>
      <c r="AA76" s="14" t="s">
        <v>250</v>
      </c>
      <c r="AD76" s="14" t="s">
        <v>250</v>
      </c>
      <c r="AE76" s="18">
        <v>0</v>
      </c>
      <c r="AF76" s="18">
        <f>AE76</f>
        <v>0</v>
      </c>
      <c r="AH76" s="47"/>
      <c r="AI76" s="53"/>
      <c r="AJ76" s="171"/>
      <c r="AK76" s="173"/>
      <c r="AL76" s="224"/>
      <c r="AM76" s="224"/>
      <c r="AN76" s="173"/>
      <c r="AO76" s="173"/>
      <c r="AP76" s="175"/>
      <c r="AQ76" s="166"/>
      <c r="AR76" s="166"/>
      <c r="AS76" s="166"/>
      <c r="AT76" s="166"/>
      <c r="AU76" s="5"/>
    </row>
    <row r="77" spans="1:138" ht="13.5" customHeight="1" x14ac:dyDescent="0.2">
      <c r="A77" s="121">
        <v>72</v>
      </c>
      <c r="B77" s="198"/>
      <c r="C77" s="12" t="s">
        <v>49</v>
      </c>
      <c r="D77" s="12" t="s">
        <v>282</v>
      </c>
      <c r="E77" s="12" t="s">
        <v>283</v>
      </c>
      <c r="F77" s="23" t="s">
        <v>156</v>
      </c>
      <c r="G77" s="23" t="s">
        <v>157</v>
      </c>
      <c r="H77" s="23" t="s">
        <v>158</v>
      </c>
      <c r="I77" s="16" t="s">
        <v>159</v>
      </c>
      <c r="J77" s="17" t="s">
        <v>328</v>
      </c>
      <c r="K77" s="14" t="s">
        <v>279</v>
      </c>
      <c r="L77" s="19" t="s">
        <v>250</v>
      </c>
      <c r="M77" s="19"/>
      <c r="N77" s="14" t="s">
        <v>249</v>
      </c>
      <c r="O77" s="15">
        <v>43586</v>
      </c>
      <c r="P77" s="14" t="s">
        <v>249</v>
      </c>
      <c r="Q77" s="14">
        <v>10</v>
      </c>
      <c r="R77" s="14">
        <f t="shared" si="27"/>
        <v>10</v>
      </c>
      <c r="S77" s="14" t="s">
        <v>250</v>
      </c>
      <c r="T77" s="14">
        <v>0</v>
      </c>
      <c r="U77" s="51">
        <f t="shared" si="23"/>
        <v>0</v>
      </c>
      <c r="V77" s="14" t="s">
        <v>250</v>
      </c>
      <c r="Z77" s="40">
        <f t="shared" si="24"/>
        <v>0</v>
      </c>
      <c r="AA77" s="14" t="s">
        <v>250</v>
      </c>
      <c r="AD77" s="14" t="s">
        <v>250</v>
      </c>
      <c r="AE77" s="18">
        <v>0</v>
      </c>
      <c r="AF77" s="18">
        <f t="shared" si="28"/>
        <v>0</v>
      </c>
      <c r="AH77" s="47"/>
      <c r="AI77" s="53"/>
      <c r="AJ77" s="171"/>
      <c r="AK77" s="173"/>
      <c r="AL77" s="224"/>
      <c r="AM77" s="224"/>
      <c r="AN77" s="173"/>
      <c r="AO77" s="173"/>
      <c r="AP77" s="175"/>
      <c r="AQ77" s="166"/>
      <c r="AR77" s="166"/>
      <c r="AS77" s="166"/>
      <c r="AT77" s="166"/>
      <c r="AU77" s="5"/>
    </row>
    <row r="78" spans="1:138" x14ac:dyDescent="0.2">
      <c r="A78" s="122">
        <v>73</v>
      </c>
      <c r="B78" s="198"/>
      <c r="C78" s="12" t="s">
        <v>49</v>
      </c>
      <c r="D78" s="12" t="s">
        <v>284</v>
      </c>
      <c r="E78" s="12" t="s">
        <v>285</v>
      </c>
      <c r="F78" s="26" t="s">
        <v>114</v>
      </c>
      <c r="G78" s="26" t="s">
        <v>157</v>
      </c>
      <c r="H78" s="26" t="s">
        <v>186</v>
      </c>
      <c r="I78" s="16" t="s">
        <v>313</v>
      </c>
      <c r="J78" s="17" t="s">
        <v>328</v>
      </c>
      <c r="K78" s="19" t="s">
        <v>279</v>
      </c>
      <c r="L78" s="19" t="s">
        <v>250</v>
      </c>
      <c r="M78" s="19"/>
      <c r="N78" s="19" t="s">
        <v>249</v>
      </c>
      <c r="O78" s="15">
        <v>43586</v>
      </c>
      <c r="P78" s="14" t="s">
        <v>249</v>
      </c>
      <c r="Q78" s="14">
        <v>12</v>
      </c>
      <c r="R78" s="14">
        <f t="shared" si="27"/>
        <v>12</v>
      </c>
      <c r="S78" s="14" t="s">
        <v>249</v>
      </c>
      <c r="T78" s="14">
        <v>5</v>
      </c>
      <c r="U78" s="51">
        <f t="shared" si="23"/>
        <v>5</v>
      </c>
      <c r="V78" s="14" t="s">
        <v>250</v>
      </c>
      <c r="Z78" s="123">
        <f t="shared" si="24"/>
        <v>0</v>
      </c>
      <c r="AA78" s="14" t="s">
        <v>250</v>
      </c>
      <c r="AD78" s="14" t="s">
        <v>250</v>
      </c>
      <c r="AE78" s="18">
        <v>0</v>
      </c>
      <c r="AF78" s="18">
        <f t="shared" si="28"/>
        <v>0</v>
      </c>
      <c r="AH78" s="31"/>
      <c r="AI78" s="103"/>
      <c r="AJ78" s="171"/>
      <c r="AK78" s="173"/>
      <c r="AL78" s="224"/>
      <c r="AM78" s="224"/>
      <c r="AN78" s="173"/>
      <c r="AO78" s="173"/>
      <c r="AP78" s="175"/>
      <c r="AQ78" s="166"/>
      <c r="AR78" s="166"/>
      <c r="AS78" s="166"/>
      <c r="AT78" s="166"/>
      <c r="AU78" s="5"/>
    </row>
    <row r="79" spans="1:138" s="82" customFormat="1" ht="12.75" customHeight="1" x14ac:dyDescent="0.2">
      <c r="A79" s="121">
        <v>74</v>
      </c>
      <c r="B79" s="197" t="s">
        <v>321</v>
      </c>
      <c r="C79" s="104" t="s">
        <v>74</v>
      </c>
      <c r="D79" s="104" t="s">
        <v>282</v>
      </c>
      <c r="E79" s="104" t="s">
        <v>283</v>
      </c>
      <c r="F79" s="105" t="s">
        <v>74</v>
      </c>
      <c r="G79" s="105" t="s">
        <v>198</v>
      </c>
      <c r="H79" s="105" t="s">
        <v>199</v>
      </c>
      <c r="I79" s="59" t="s">
        <v>259</v>
      </c>
      <c r="J79" s="61" t="s">
        <v>329</v>
      </c>
      <c r="K79" s="61" t="s">
        <v>278</v>
      </c>
      <c r="L79" s="61" t="s">
        <v>249</v>
      </c>
      <c r="M79" s="61" t="s">
        <v>249</v>
      </c>
      <c r="N79" s="61"/>
      <c r="O79" s="74">
        <v>43556</v>
      </c>
      <c r="P79" s="73" t="s">
        <v>249</v>
      </c>
      <c r="Q79" s="73">
        <v>334</v>
      </c>
      <c r="R79" s="60">
        <f>2*Q79</f>
        <v>668</v>
      </c>
      <c r="S79" s="73" t="s">
        <v>249</v>
      </c>
      <c r="T79" s="73">
        <v>41</v>
      </c>
      <c r="U79" s="60">
        <f>2*T79</f>
        <v>82</v>
      </c>
      <c r="V79" s="73" t="s">
        <v>249</v>
      </c>
      <c r="W79" s="73">
        <v>70</v>
      </c>
      <c r="X79" s="73">
        <v>4</v>
      </c>
      <c r="Y79" s="73">
        <v>4</v>
      </c>
      <c r="Z79" s="56">
        <f>2*(W79+X79+Y79)</f>
        <v>156</v>
      </c>
      <c r="AA79" s="73" t="s">
        <v>250</v>
      </c>
      <c r="AB79" s="73"/>
      <c r="AC79" s="73"/>
      <c r="AD79" s="73" t="s">
        <v>250</v>
      </c>
      <c r="AE79" s="73">
        <v>0</v>
      </c>
      <c r="AF79" s="73">
        <f>2*AE79</f>
        <v>0</v>
      </c>
      <c r="AG79" s="73" t="s">
        <v>249</v>
      </c>
      <c r="AH79" s="73">
        <v>1</v>
      </c>
      <c r="AI79" s="81">
        <f>2*AH79</f>
        <v>2</v>
      </c>
      <c r="AJ79" s="170" t="s">
        <v>226</v>
      </c>
      <c r="AK79" s="159" t="s">
        <v>227</v>
      </c>
      <c r="AL79" s="162" t="s">
        <v>241</v>
      </c>
      <c r="AM79" s="162" t="s">
        <v>243</v>
      </c>
      <c r="AN79" s="159" t="s">
        <v>234</v>
      </c>
      <c r="AO79" s="159" t="s">
        <v>330</v>
      </c>
      <c r="AP79" s="174" t="s">
        <v>237</v>
      </c>
      <c r="AQ79" s="166"/>
      <c r="AR79" s="166"/>
      <c r="AS79" s="166"/>
      <c r="AT79" s="166"/>
      <c r="AU79" s="9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</row>
    <row r="80" spans="1:138" s="82" customFormat="1" x14ac:dyDescent="0.2">
      <c r="A80" s="121">
        <v>75</v>
      </c>
      <c r="B80" s="198"/>
      <c r="C80" s="106" t="s">
        <v>74</v>
      </c>
      <c r="D80" s="106" t="s">
        <v>282</v>
      </c>
      <c r="E80" s="106" t="s">
        <v>283</v>
      </c>
      <c r="F80" s="107" t="s">
        <v>74</v>
      </c>
      <c r="G80" s="107" t="s">
        <v>198</v>
      </c>
      <c r="H80" s="107" t="s">
        <v>199</v>
      </c>
      <c r="I80" s="66" t="s">
        <v>151</v>
      </c>
      <c r="J80" s="118">
        <v>43690</v>
      </c>
      <c r="K80" s="68" t="s">
        <v>278</v>
      </c>
      <c r="L80" s="68" t="s">
        <v>249</v>
      </c>
      <c r="M80" s="68" t="s">
        <v>249</v>
      </c>
      <c r="N80" s="68"/>
      <c r="O80" s="109">
        <v>43556</v>
      </c>
      <c r="P80" s="108" t="s">
        <v>249</v>
      </c>
      <c r="Q80" s="108">
        <v>60</v>
      </c>
      <c r="R80" s="102">
        <f>2*Q80</f>
        <v>120</v>
      </c>
      <c r="S80" s="108" t="s">
        <v>249</v>
      </c>
      <c r="T80" s="108">
        <v>10</v>
      </c>
      <c r="U80" s="102">
        <f>2*T80</f>
        <v>20</v>
      </c>
      <c r="V80" s="108" t="s">
        <v>249</v>
      </c>
      <c r="W80" s="108">
        <v>15</v>
      </c>
      <c r="X80" s="108">
        <v>1</v>
      </c>
      <c r="Y80" s="108">
        <v>2</v>
      </c>
      <c r="Z80" s="56">
        <f>2*(W80+X80+Y80)</f>
        <v>36</v>
      </c>
      <c r="AA80" s="108" t="s">
        <v>249</v>
      </c>
      <c r="AB80" s="108">
        <v>30</v>
      </c>
      <c r="AC80" s="67">
        <v>2</v>
      </c>
      <c r="AD80" s="108" t="s">
        <v>250</v>
      </c>
      <c r="AE80" s="108">
        <v>0</v>
      </c>
      <c r="AF80" s="56">
        <f>2*AE80</f>
        <v>0</v>
      </c>
      <c r="AG80" s="108" t="s">
        <v>249</v>
      </c>
      <c r="AH80" s="56">
        <v>1</v>
      </c>
      <c r="AI80" s="81">
        <f>2*AH80</f>
        <v>2</v>
      </c>
      <c r="AJ80" s="171"/>
      <c r="AK80" s="173"/>
      <c r="AL80" s="224"/>
      <c r="AM80" s="224"/>
      <c r="AN80" s="173"/>
      <c r="AO80" s="173"/>
      <c r="AP80" s="175"/>
      <c r="AQ80" s="166"/>
      <c r="AR80" s="166"/>
      <c r="AS80" s="166"/>
      <c r="AT80" s="166"/>
      <c r="AU80" s="9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</row>
    <row r="81" spans="1:138" s="88" customFormat="1" ht="12.75" customHeight="1" x14ac:dyDescent="0.2">
      <c r="A81" s="121">
        <v>76</v>
      </c>
      <c r="B81" s="198"/>
      <c r="C81" s="98" t="s">
        <v>74</v>
      </c>
      <c r="D81" s="98" t="s">
        <v>282</v>
      </c>
      <c r="E81" s="98" t="s">
        <v>283</v>
      </c>
      <c r="F81" s="99" t="s">
        <v>74</v>
      </c>
      <c r="G81" s="99" t="s">
        <v>198</v>
      </c>
      <c r="H81" s="99" t="s">
        <v>199</v>
      </c>
      <c r="I81" s="94" t="s">
        <v>152</v>
      </c>
      <c r="J81" s="96" t="s">
        <v>329</v>
      </c>
      <c r="K81" s="96" t="s">
        <v>278</v>
      </c>
      <c r="L81" s="96" t="s">
        <v>249</v>
      </c>
      <c r="M81" s="96"/>
      <c r="N81" s="96" t="s">
        <v>249</v>
      </c>
      <c r="O81" s="101">
        <v>43586</v>
      </c>
      <c r="P81" s="100" t="s">
        <v>249</v>
      </c>
      <c r="Q81" s="100">
        <v>99</v>
      </c>
      <c r="R81" s="95">
        <f t="shared" ref="R81:R97" si="29">Q81</f>
        <v>99</v>
      </c>
      <c r="S81" s="100" t="s">
        <v>249</v>
      </c>
      <c r="T81" s="100">
        <v>9</v>
      </c>
      <c r="U81" s="95">
        <f t="shared" ref="U81:U97" si="30">T81</f>
        <v>9</v>
      </c>
      <c r="V81" s="100" t="s">
        <v>249</v>
      </c>
      <c r="W81" s="100">
        <v>46</v>
      </c>
      <c r="X81" s="100">
        <v>2</v>
      </c>
      <c r="Y81" s="100">
        <v>6</v>
      </c>
      <c r="Z81" s="85">
        <f>(W81+X81+Y81)</f>
        <v>54</v>
      </c>
      <c r="AA81" s="100" t="s">
        <v>250</v>
      </c>
      <c r="AB81" s="100"/>
      <c r="AC81" s="100"/>
      <c r="AD81" s="100" t="s">
        <v>249</v>
      </c>
      <c r="AE81" s="100">
        <v>2</v>
      </c>
      <c r="AF81" s="100">
        <f t="shared" ref="AF81:AF88" si="31">AE81</f>
        <v>2</v>
      </c>
      <c r="AG81" s="100"/>
      <c r="AH81" s="85">
        <v>1</v>
      </c>
      <c r="AI81" s="87">
        <f>AH81</f>
        <v>1</v>
      </c>
      <c r="AJ81" s="171"/>
      <c r="AK81" s="173"/>
      <c r="AL81" s="224"/>
      <c r="AM81" s="224"/>
      <c r="AN81" s="173"/>
      <c r="AO81" s="173"/>
      <c r="AP81" s="175"/>
      <c r="AQ81" s="166"/>
      <c r="AR81" s="166"/>
      <c r="AS81" s="166"/>
      <c r="AT81" s="166"/>
      <c r="AU81" s="9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</row>
    <row r="82" spans="1:138" s="88" customFormat="1" x14ac:dyDescent="0.2">
      <c r="A82" s="121">
        <v>77</v>
      </c>
      <c r="B82" s="198"/>
      <c r="C82" s="98" t="s">
        <v>74</v>
      </c>
      <c r="D82" s="98" t="s">
        <v>282</v>
      </c>
      <c r="E82" s="98" t="s">
        <v>283</v>
      </c>
      <c r="F82" s="99" t="s">
        <v>75</v>
      </c>
      <c r="G82" s="99" t="s">
        <v>200</v>
      </c>
      <c r="H82" s="99" t="s">
        <v>201</v>
      </c>
      <c r="I82" s="94" t="s">
        <v>147</v>
      </c>
      <c r="J82" s="96" t="s">
        <v>329</v>
      </c>
      <c r="K82" s="96" t="s">
        <v>278</v>
      </c>
      <c r="L82" s="96" t="s">
        <v>249</v>
      </c>
      <c r="M82" s="96"/>
      <c r="N82" s="96" t="s">
        <v>249</v>
      </c>
      <c r="O82" s="101">
        <v>43586</v>
      </c>
      <c r="P82" s="100" t="s">
        <v>249</v>
      </c>
      <c r="Q82" s="100">
        <v>96</v>
      </c>
      <c r="R82" s="95">
        <f t="shared" si="29"/>
        <v>96</v>
      </c>
      <c r="S82" s="100" t="s">
        <v>249</v>
      </c>
      <c r="T82" s="100">
        <v>11</v>
      </c>
      <c r="U82" s="95">
        <f t="shared" si="30"/>
        <v>11</v>
      </c>
      <c r="V82" s="100" t="s">
        <v>249</v>
      </c>
      <c r="W82" s="100">
        <v>19</v>
      </c>
      <c r="X82" s="100">
        <v>2</v>
      </c>
      <c r="Y82" s="100">
        <v>3</v>
      </c>
      <c r="Z82" s="85">
        <f t="shared" ref="Z82:Z97" si="32">(W82+X82+Y82)</f>
        <v>24</v>
      </c>
      <c r="AA82" s="100" t="s">
        <v>250</v>
      </c>
      <c r="AB82" s="100"/>
      <c r="AC82" s="100"/>
      <c r="AD82" s="100" t="s">
        <v>249</v>
      </c>
      <c r="AE82" s="100">
        <v>1</v>
      </c>
      <c r="AF82" s="100">
        <f t="shared" si="31"/>
        <v>1</v>
      </c>
      <c r="AG82" s="100"/>
      <c r="AH82" s="85">
        <v>1</v>
      </c>
      <c r="AI82" s="87">
        <f t="shared" ref="AI82:AI87" si="33">AH82</f>
        <v>1</v>
      </c>
      <c r="AJ82" s="171"/>
      <c r="AK82" s="173"/>
      <c r="AL82" s="224"/>
      <c r="AM82" s="224"/>
      <c r="AN82" s="173"/>
      <c r="AO82" s="173"/>
      <c r="AP82" s="175"/>
      <c r="AQ82" s="166"/>
      <c r="AR82" s="166"/>
      <c r="AS82" s="166"/>
      <c r="AT82" s="166"/>
      <c r="AU82" s="9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</row>
    <row r="83" spans="1:138" s="88" customFormat="1" ht="12.75" customHeight="1" x14ac:dyDescent="0.2">
      <c r="A83" s="121">
        <v>78</v>
      </c>
      <c r="B83" s="198"/>
      <c r="C83" s="98" t="s">
        <v>74</v>
      </c>
      <c r="D83" s="98" t="s">
        <v>282</v>
      </c>
      <c r="E83" s="98" t="s">
        <v>283</v>
      </c>
      <c r="F83" s="99" t="s">
        <v>75</v>
      </c>
      <c r="G83" s="99" t="s">
        <v>200</v>
      </c>
      <c r="H83" s="99" t="s">
        <v>201</v>
      </c>
      <c r="I83" s="94" t="s">
        <v>148</v>
      </c>
      <c r="J83" s="96" t="s">
        <v>329</v>
      </c>
      <c r="K83" s="96" t="s">
        <v>278</v>
      </c>
      <c r="L83" s="96" t="s">
        <v>249</v>
      </c>
      <c r="M83" s="96"/>
      <c r="N83" s="96" t="s">
        <v>249</v>
      </c>
      <c r="O83" s="101">
        <v>43586</v>
      </c>
      <c r="P83" s="100" t="s">
        <v>249</v>
      </c>
      <c r="Q83" s="100">
        <v>89</v>
      </c>
      <c r="R83" s="95">
        <f t="shared" si="29"/>
        <v>89</v>
      </c>
      <c r="S83" s="100" t="s">
        <v>249</v>
      </c>
      <c r="T83" s="100">
        <v>12</v>
      </c>
      <c r="U83" s="95">
        <f t="shared" si="30"/>
        <v>12</v>
      </c>
      <c r="V83" s="100" t="s">
        <v>249</v>
      </c>
      <c r="W83" s="100">
        <v>9</v>
      </c>
      <c r="X83" s="100">
        <v>2</v>
      </c>
      <c r="Y83" s="100">
        <v>2</v>
      </c>
      <c r="Z83" s="85">
        <f t="shared" si="32"/>
        <v>13</v>
      </c>
      <c r="AA83" s="100" t="s">
        <v>250</v>
      </c>
      <c r="AB83" s="100"/>
      <c r="AC83" s="100"/>
      <c r="AD83" s="100" t="s">
        <v>249</v>
      </c>
      <c r="AE83" s="100">
        <v>2</v>
      </c>
      <c r="AF83" s="100">
        <f t="shared" si="31"/>
        <v>2</v>
      </c>
      <c r="AG83" s="100"/>
      <c r="AH83" s="85">
        <v>1</v>
      </c>
      <c r="AI83" s="87">
        <f t="shared" si="33"/>
        <v>1</v>
      </c>
      <c r="AJ83" s="171"/>
      <c r="AK83" s="173"/>
      <c r="AL83" s="224"/>
      <c r="AM83" s="224"/>
      <c r="AN83" s="173"/>
      <c r="AO83" s="173"/>
      <c r="AP83" s="175"/>
      <c r="AQ83" s="166"/>
      <c r="AR83" s="166"/>
      <c r="AS83" s="166"/>
      <c r="AT83" s="166"/>
      <c r="AU83" s="9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</row>
    <row r="84" spans="1:138" s="88" customFormat="1" x14ac:dyDescent="0.2">
      <c r="A84" s="121">
        <v>79</v>
      </c>
      <c r="B84" s="198"/>
      <c r="C84" s="98" t="s">
        <v>74</v>
      </c>
      <c r="D84" s="98" t="s">
        <v>282</v>
      </c>
      <c r="E84" s="98" t="s">
        <v>283</v>
      </c>
      <c r="F84" s="99" t="s">
        <v>76</v>
      </c>
      <c r="G84" s="99" t="s">
        <v>198</v>
      </c>
      <c r="H84" s="99" t="s">
        <v>202</v>
      </c>
      <c r="I84" s="94" t="s">
        <v>18</v>
      </c>
      <c r="J84" s="96" t="s">
        <v>329</v>
      </c>
      <c r="K84" s="96" t="s">
        <v>278</v>
      </c>
      <c r="L84" s="96" t="s">
        <v>249</v>
      </c>
      <c r="M84" s="96"/>
      <c r="N84" s="96" t="s">
        <v>249</v>
      </c>
      <c r="O84" s="101">
        <v>43586</v>
      </c>
      <c r="P84" s="100" t="s">
        <v>249</v>
      </c>
      <c r="Q84" s="100">
        <v>106</v>
      </c>
      <c r="R84" s="95">
        <f t="shared" si="29"/>
        <v>106</v>
      </c>
      <c r="S84" s="100" t="s">
        <v>249</v>
      </c>
      <c r="T84" s="100">
        <v>14</v>
      </c>
      <c r="U84" s="95">
        <f t="shared" si="30"/>
        <v>14</v>
      </c>
      <c r="V84" s="100" t="s">
        <v>249</v>
      </c>
      <c r="W84" s="100">
        <v>20</v>
      </c>
      <c r="X84" s="100">
        <v>2</v>
      </c>
      <c r="Y84" s="100">
        <v>2</v>
      </c>
      <c r="Z84" s="85">
        <f t="shared" si="32"/>
        <v>24</v>
      </c>
      <c r="AA84" s="100" t="s">
        <v>250</v>
      </c>
      <c r="AB84" s="100"/>
      <c r="AC84" s="100"/>
      <c r="AD84" s="100" t="s">
        <v>249</v>
      </c>
      <c r="AE84" s="100">
        <v>3</v>
      </c>
      <c r="AF84" s="100">
        <f t="shared" si="31"/>
        <v>3</v>
      </c>
      <c r="AG84" s="100"/>
      <c r="AH84" s="85">
        <v>1</v>
      </c>
      <c r="AI84" s="87">
        <f t="shared" si="33"/>
        <v>1</v>
      </c>
      <c r="AJ84" s="171"/>
      <c r="AK84" s="173"/>
      <c r="AL84" s="224"/>
      <c r="AM84" s="224"/>
      <c r="AN84" s="173"/>
      <c r="AO84" s="173"/>
      <c r="AP84" s="175"/>
      <c r="AQ84" s="166"/>
      <c r="AR84" s="166"/>
      <c r="AS84" s="166"/>
      <c r="AT84" s="166"/>
      <c r="AU84" s="9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</row>
    <row r="85" spans="1:138" s="88" customFormat="1" ht="12.75" customHeight="1" x14ac:dyDescent="0.2">
      <c r="A85" s="121">
        <v>80</v>
      </c>
      <c r="B85" s="198"/>
      <c r="C85" s="98" t="s">
        <v>74</v>
      </c>
      <c r="D85" s="98" t="s">
        <v>282</v>
      </c>
      <c r="E85" s="98" t="s">
        <v>283</v>
      </c>
      <c r="F85" s="99" t="s">
        <v>77</v>
      </c>
      <c r="G85" s="99" t="s">
        <v>198</v>
      </c>
      <c r="H85" s="99" t="s">
        <v>203</v>
      </c>
      <c r="I85" s="94" t="s">
        <v>131</v>
      </c>
      <c r="J85" s="96" t="s">
        <v>329</v>
      </c>
      <c r="K85" s="96" t="s">
        <v>278</v>
      </c>
      <c r="L85" s="96" t="s">
        <v>249</v>
      </c>
      <c r="M85" s="96"/>
      <c r="N85" s="96" t="s">
        <v>249</v>
      </c>
      <c r="O85" s="101">
        <v>43586</v>
      </c>
      <c r="P85" s="100" t="s">
        <v>249</v>
      </c>
      <c r="Q85" s="100">
        <v>145</v>
      </c>
      <c r="R85" s="95">
        <f t="shared" si="29"/>
        <v>145</v>
      </c>
      <c r="S85" s="100" t="s">
        <v>249</v>
      </c>
      <c r="T85" s="100">
        <v>17</v>
      </c>
      <c r="U85" s="95">
        <f t="shared" si="30"/>
        <v>17</v>
      </c>
      <c r="V85" s="100" t="s">
        <v>249</v>
      </c>
      <c r="W85" s="100">
        <v>49</v>
      </c>
      <c r="X85" s="100">
        <v>2</v>
      </c>
      <c r="Y85" s="100">
        <v>8</v>
      </c>
      <c r="Z85" s="85">
        <f t="shared" si="32"/>
        <v>59</v>
      </c>
      <c r="AA85" s="100" t="s">
        <v>250</v>
      </c>
      <c r="AB85" s="100"/>
      <c r="AC85" s="100"/>
      <c r="AD85" s="100" t="s">
        <v>249</v>
      </c>
      <c r="AE85" s="100">
        <v>2</v>
      </c>
      <c r="AF85" s="100">
        <f t="shared" si="31"/>
        <v>2</v>
      </c>
      <c r="AG85" s="100"/>
      <c r="AH85" s="85">
        <v>1</v>
      </c>
      <c r="AI85" s="87">
        <f t="shared" si="33"/>
        <v>1</v>
      </c>
      <c r="AJ85" s="171"/>
      <c r="AK85" s="173"/>
      <c r="AL85" s="224"/>
      <c r="AM85" s="224"/>
      <c r="AN85" s="173"/>
      <c r="AO85" s="173"/>
      <c r="AP85" s="175"/>
      <c r="AQ85" s="166"/>
      <c r="AR85" s="166"/>
      <c r="AS85" s="166"/>
      <c r="AT85" s="166"/>
      <c r="AU85" s="9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</row>
    <row r="86" spans="1:138" s="88" customFormat="1" x14ac:dyDescent="0.2">
      <c r="A86" s="121">
        <v>81</v>
      </c>
      <c r="B86" s="198"/>
      <c r="C86" s="98" t="s">
        <v>74</v>
      </c>
      <c r="D86" s="98" t="s">
        <v>282</v>
      </c>
      <c r="E86" s="98" t="s">
        <v>283</v>
      </c>
      <c r="F86" s="99" t="s">
        <v>78</v>
      </c>
      <c r="G86" s="99" t="s">
        <v>198</v>
      </c>
      <c r="H86" s="99" t="s">
        <v>224</v>
      </c>
      <c r="I86" s="94" t="s">
        <v>132</v>
      </c>
      <c r="J86" s="96" t="s">
        <v>329</v>
      </c>
      <c r="K86" s="96" t="s">
        <v>278</v>
      </c>
      <c r="L86" s="96" t="s">
        <v>249</v>
      </c>
      <c r="M86" s="96"/>
      <c r="N86" s="96" t="s">
        <v>249</v>
      </c>
      <c r="O86" s="101">
        <v>43586</v>
      </c>
      <c r="P86" s="100" t="s">
        <v>249</v>
      </c>
      <c r="Q86" s="100">
        <v>143</v>
      </c>
      <c r="R86" s="95">
        <f t="shared" si="29"/>
        <v>143</v>
      </c>
      <c r="S86" s="100" t="s">
        <v>249</v>
      </c>
      <c r="T86" s="100">
        <v>24</v>
      </c>
      <c r="U86" s="95">
        <f t="shared" si="30"/>
        <v>24</v>
      </c>
      <c r="V86" s="100" t="s">
        <v>249</v>
      </c>
      <c r="W86" s="100">
        <v>42</v>
      </c>
      <c r="X86" s="100">
        <v>2</v>
      </c>
      <c r="Y86" s="100">
        <v>2</v>
      </c>
      <c r="Z86" s="85">
        <f t="shared" si="32"/>
        <v>46</v>
      </c>
      <c r="AA86" s="100" t="s">
        <v>250</v>
      </c>
      <c r="AB86" s="100"/>
      <c r="AC86" s="100"/>
      <c r="AD86" s="100" t="s">
        <v>249</v>
      </c>
      <c r="AE86" s="100">
        <v>2</v>
      </c>
      <c r="AF86" s="100">
        <f t="shared" si="31"/>
        <v>2</v>
      </c>
      <c r="AG86" s="100"/>
      <c r="AH86" s="85">
        <v>1</v>
      </c>
      <c r="AI86" s="87">
        <f t="shared" si="33"/>
        <v>1</v>
      </c>
      <c r="AJ86" s="171"/>
      <c r="AK86" s="173"/>
      <c r="AL86" s="224"/>
      <c r="AM86" s="224"/>
      <c r="AN86" s="173"/>
      <c r="AO86" s="173"/>
      <c r="AP86" s="175"/>
      <c r="AQ86" s="166"/>
      <c r="AR86" s="166"/>
      <c r="AS86" s="166"/>
      <c r="AT86" s="166"/>
      <c r="AU86" s="9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</row>
    <row r="87" spans="1:138" s="88" customFormat="1" ht="12.75" customHeight="1" x14ac:dyDescent="0.2">
      <c r="A87" s="121">
        <v>82</v>
      </c>
      <c r="B87" s="198"/>
      <c r="C87" s="98" t="s">
        <v>74</v>
      </c>
      <c r="D87" s="98" t="s">
        <v>282</v>
      </c>
      <c r="E87" s="98" t="s">
        <v>283</v>
      </c>
      <c r="F87" s="99" t="s">
        <v>79</v>
      </c>
      <c r="G87" s="99" t="s">
        <v>198</v>
      </c>
      <c r="H87" s="99" t="s">
        <v>204</v>
      </c>
      <c r="I87" s="94" t="s">
        <v>134</v>
      </c>
      <c r="J87" s="96" t="s">
        <v>329</v>
      </c>
      <c r="K87" s="96" t="s">
        <v>278</v>
      </c>
      <c r="L87" s="96" t="s">
        <v>249</v>
      </c>
      <c r="M87" s="96"/>
      <c r="N87" s="96" t="s">
        <v>249</v>
      </c>
      <c r="O87" s="101">
        <v>43586</v>
      </c>
      <c r="P87" s="100" t="s">
        <v>249</v>
      </c>
      <c r="Q87" s="100">
        <v>167</v>
      </c>
      <c r="R87" s="95">
        <f t="shared" si="29"/>
        <v>167</v>
      </c>
      <c r="S87" s="100" t="s">
        <v>249</v>
      </c>
      <c r="T87" s="100">
        <v>18</v>
      </c>
      <c r="U87" s="95">
        <f t="shared" si="30"/>
        <v>18</v>
      </c>
      <c r="V87" s="100" t="s">
        <v>249</v>
      </c>
      <c r="W87" s="100">
        <v>42</v>
      </c>
      <c r="X87" s="100">
        <v>3</v>
      </c>
      <c r="Y87" s="100">
        <v>2</v>
      </c>
      <c r="Z87" s="85">
        <f t="shared" si="32"/>
        <v>47</v>
      </c>
      <c r="AA87" s="100" t="s">
        <v>250</v>
      </c>
      <c r="AB87" s="100"/>
      <c r="AC87" s="100"/>
      <c r="AD87" s="100" t="s">
        <v>249</v>
      </c>
      <c r="AE87" s="100">
        <v>2</v>
      </c>
      <c r="AF87" s="100">
        <f t="shared" si="31"/>
        <v>2</v>
      </c>
      <c r="AG87" s="100"/>
      <c r="AH87" s="85">
        <v>1</v>
      </c>
      <c r="AI87" s="87">
        <f t="shared" si="33"/>
        <v>1</v>
      </c>
      <c r="AJ87" s="171"/>
      <c r="AK87" s="173"/>
      <c r="AL87" s="224"/>
      <c r="AM87" s="224"/>
      <c r="AN87" s="173"/>
      <c r="AO87" s="173"/>
      <c r="AP87" s="175"/>
      <c r="AQ87" s="166"/>
      <c r="AR87" s="166"/>
      <c r="AS87" s="166"/>
      <c r="AT87" s="166"/>
      <c r="AU87" s="9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</row>
    <row r="88" spans="1:138" s="88" customFormat="1" x14ac:dyDescent="0.2">
      <c r="A88" s="121">
        <v>83</v>
      </c>
      <c r="B88" s="198"/>
      <c r="C88" s="98" t="s">
        <v>74</v>
      </c>
      <c r="D88" s="98" t="s">
        <v>282</v>
      </c>
      <c r="E88" s="98" t="s">
        <v>283</v>
      </c>
      <c r="F88" s="99" t="s">
        <v>80</v>
      </c>
      <c r="G88" s="99" t="s">
        <v>198</v>
      </c>
      <c r="H88" s="99" t="s">
        <v>205</v>
      </c>
      <c r="I88" s="94" t="s">
        <v>255</v>
      </c>
      <c r="J88" s="96" t="s">
        <v>329</v>
      </c>
      <c r="K88" s="96" t="s">
        <v>278</v>
      </c>
      <c r="L88" s="96" t="s">
        <v>249</v>
      </c>
      <c r="M88" s="96"/>
      <c r="N88" s="96" t="s">
        <v>249</v>
      </c>
      <c r="O88" s="101">
        <v>43586</v>
      </c>
      <c r="P88" s="100" t="s">
        <v>249</v>
      </c>
      <c r="Q88" s="100">
        <v>96</v>
      </c>
      <c r="R88" s="95">
        <f t="shared" si="29"/>
        <v>96</v>
      </c>
      <c r="S88" s="100" t="s">
        <v>249</v>
      </c>
      <c r="T88" s="100">
        <v>14</v>
      </c>
      <c r="U88" s="95">
        <f t="shared" si="30"/>
        <v>14</v>
      </c>
      <c r="V88" s="100" t="s">
        <v>249</v>
      </c>
      <c r="W88" s="100">
        <v>39</v>
      </c>
      <c r="X88" s="100">
        <v>2</v>
      </c>
      <c r="Y88" s="100">
        <v>3</v>
      </c>
      <c r="Z88" s="85">
        <f t="shared" si="32"/>
        <v>44</v>
      </c>
      <c r="AA88" s="100" t="s">
        <v>250</v>
      </c>
      <c r="AB88" s="100"/>
      <c r="AC88" s="100"/>
      <c r="AD88" s="100" t="s">
        <v>249</v>
      </c>
      <c r="AE88" s="100">
        <v>2</v>
      </c>
      <c r="AF88" s="100">
        <f t="shared" si="31"/>
        <v>2</v>
      </c>
      <c r="AG88" s="100"/>
      <c r="AH88" s="85">
        <v>1</v>
      </c>
      <c r="AI88" s="87">
        <f>AH88</f>
        <v>1</v>
      </c>
      <c r="AJ88" s="171"/>
      <c r="AK88" s="173"/>
      <c r="AL88" s="224"/>
      <c r="AM88" s="224"/>
      <c r="AN88" s="173"/>
      <c r="AO88" s="173"/>
      <c r="AP88" s="175"/>
      <c r="AQ88" s="166"/>
      <c r="AR88" s="166"/>
      <c r="AS88" s="166"/>
      <c r="AT88" s="166"/>
      <c r="AU88" s="9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</row>
    <row r="89" spans="1:138" ht="12.75" customHeight="1" x14ac:dyDescent="0.2">
      <c r="A89" s="121">
        <v>84</v>
      </c>
      <c r="B89" s="198"/>
      <c r="C89" s="12" t="s">
        <v>74</v>
      </c>
      <c r="D89" s="12" t="s">
        <v>282</v>
      </c>
      <c r="E89" s="12" t="s">
        <v>283</v>
      </c>
      <c r="F89" s="23" t="s">
        <v>87</v>
      </c>
      <c r="G89" s="23" t="s">
        <v>157</v>
      </c>
      <c r="H89" s="23" t="s">
        <v>214</v>
      </c>
      <c r="I89" s="33" t="s">
        <v>314</v>
      </c>
      <c r="J89" s="17" t="s">
        <v>328</v>
      </c>
      <c r="K89" s="51" t="s">
        <v>279</v>
      </c>
      <c r="L89" s="51" t="s">
        <v>250</v>
      </c>
      <c r="M89" s="51"/>
      <c r="N89" s="19" t="s">
        <v>249</v>
      </c>
      <c r="O89" s="15">
        <v>43586</v>
      </c>
      <c r="P89" s="14" t="s">
        <v>249</v>
      </c>
      <c r="Q89" s="14">
        <v>21</v>
      </c>
      <c r="R89" s="14">
        <f t="shared" si="29"/>
        <v>21</v>
      </c>
      <c r="S89" s="14" t="s">
        <v>250</v>
      </c>
      <c r="T89" s="14">
        <v>0</v>
      </c>
      <c r="U89" s="51">
        <f t="shared" si="30"/>
        <v>0</v>
      </c>
      <c r="V89" s="14" t="s">
        <v>249</v>
      </c>
      <c r="Y89" s="14">
        <v>1</v>
      </c>
      <c r="Z89" s="40">
        <f t="shared" si="32"/>
        <v>1</v>
      </c>
      <c r="AA89" s="14" t="s">
        <v>250</v>
      </c>
      <c r="AD89" s="14" t="s">
        <v>250</v>
      </c>
      <c r="AE89" s="18">
        <v>0</v>
      </c>
      <c r="AF89" s="18">
        <f>AE89</f>
        <v>0</v>
      </c>
      <c r="AH89" s="47"/>
      <c r="AI89" s="53"/>
      <c r="AJ89" s="171"/>
      <c r="AK89" s="173"/>
      <c r="AL89" s="224"/>
      <c r="AM89" s="224"/>
      <c r="AN89" s="173"/>
      <c r="AO89" s="173"/>
      <c r="AP89" s="175"/>
      <c r="AQ89" s="166"/>
      <c r="AR89" s="166"/>
      <c r="AS89" s="166"/>
      <c r="AT89" s="166"/>
      <c r="AU89" s="5"/>
    </row>
    <row r="90" spans="1:138" x14ac:dyDescent="0.2">
      <c r="A90" s="121">
        <v>85</v>
      </c>
      <c r="B90" s="198"/>
      <c r="C90" s="12" t="s">
        <v>74</v>
      </c>
      <c r="D90" s="12" t="s">
        <v>282</v>
      </c>
      <c r="E90" s="12" t="s">
        <v>283</v>
      </c>
      <c r="F90" s="23" t="s">
        <v>88</v>
      </c>
      <c r="G90" s="23" t="s">
        <v>157</v>
      </c>
      <c r="H90" s="23" t="s">
        <v>182</v>
      </c>
      <c r="I90" s="16" t="s">
        <v>19</v>
      </c>
      <c r="J90" s="17" t="s">
        <v>328</v>
      </c>
      <c r="K90" s="51" t="s">
        <v>279</v>
      </c>
      <c r="L90" s="19" t="s">
        <v>250</v>
      </c>
      <c r="M90" s="19"/>
      <c r="N90" s="19" t="s">
        <v>249</v>
      </c>
      <c r="O90" s="15">
        <v>43586</v>
      </c>
      <c r="P90" s="14" t="s">
        <v>249</v>
      </c>
      <c r="Q90" s="14">
        <v>20</v>
      </c>
      <c r="R90" s="14">
        <f t="shared" si="29"/>
        <v>20</v>
      </c>
      <c r="S90" s="14" t="s">
        <v>250</v>
      </c>
      <c r="T90" s="14">
        <v>0</v>
      </c>
      <c r="U90" s="14">
        <f t="shared" si="30"/>
        <v>0</v>
      </c>
      <c r="V90" s="14" t="s">
        <v>249</v>
      </c>
      <c r="Y90" s="14">
        <v>1</v>
      </c>
      <c r="Z90" s="40">
        <f t="shared" si="32"/>
        <v>1</v>
      </c>
      <c r="AA90" s="14" t="s">
        <v>250</v>
      </c>
      <c r="AD90" s="14" t="s">
        <v>250</v>
      </c>
      <c r="AE90" s="18">
        <v>0</v>
      </c>
      <c r="AF90" s="18">
        <f>AE90</f>
        <v>0</v>
      </c>
      <c r="AH90" s="47"/>
      <c r="AI90" s="53"/>
      <c r="AJ90" s="171"/>
      <c r="AK90" s="173"/>
      <c r="AL90" s="224"/>
      <c r="AM90" s="224"/>
      <c r="AN90" s="173"/>
      <c r="AO90" s="173"/>
      <c r="AP90" s="175"/>
      <c r="AQ90" s="166"/>
      <c r="AR90" s="166"/>
      <c r="AS90" s="166"/>
      <c r="AT90" s="166"/>
      <c r="AU90" s="5"/>
    </row>
    <row r="91" spans="1:138" ht="12.75" customHeight="1" x14ac:dyDescent="0.2">
      <c r="A91" s="121">
        <v>86</v>
      </c>
      <c r="B91" s="198"/>
      <c r="C91" s="12" t="s">
        <v>74</v>
      </c>
      <c r="D91" s="12" t="s">
        <v>282</v>
      </c>
      <c r="E91" s="12" t="s">
        <v>283</v>
      </c>
      <c r="F91" s="23" t="s">
        <v>89</v>
      </c>
      <c r="G91" s="23" t="s">
        <v>200</v>
      </c>
      <c r="H91" s="23" t="s">
        <v>215</v>
      </c>
      <c r="I91" s="16" t="s">
        <v>20</v>
      </c>
      <c r="J91" s="17" t="s">
        <v>328</v>
      </c>
      <c r="K91" s="51" t="s">
        <v>279</v>
      </c>
      <c r="L91" s="19" t="s">
        <v>250</v>
      </c>
      <c r="M91" s="19"/>
      <c r="N91" s="19" t="s">
        <v>249</v>
      </c>
      <c r="O91" s="15">
        <v>43586</v>
      </c>
      <c r="P91" s="14" t="s">
        <v>249</v>
      </c>
      <c r="Q91" s="14">
        <v>28</v>
      </c>
      <c r="R91" s="14">
        <f t="shared" si="29"/>
        <v>28</v>
      </c>
      <c r="S91" s="14" t="s">
        <v>250</v>
      </c>
      <c r="T91" s="14">
        <v>0</v>
      </c>
      <c r="U91" s="14">
        <f t="shared" si="30"/>
        <v>0</v>
      </c>
      <c r="V91" s="14" t="s">
        <v>250</v>
      </c>
      <c r="Z91" s="40">
        <f t="shared" si="32"/>
        <v>0</v>
      </c>
      <c r="AA91" s="14" t="s">
        <v>250</v>
      </c>
      <c r="AD91" s="14" t="s">
        <v>250</v>
      </c>
      <c r="AE91" s="18">
        <v>0</v>
      </c>
      <c r="AF91" s="18">
        <f t="shared" ref="AF91:AF97" si="34">AE91</f>
        <v>0</v>
      </c>
      <c r="AH91" s="47"/>
      <c r="AI91" s="53"/>
      <c r="AJ91" s="171"/>
      <c r="AK91" s="173"/>
      <c r="AL91" s="224"/>
      <c r="AM91" s="224"/>
      <c r="AN91" s="173"/>
      <c r="AO91" s="173"/>
      <c r="AP91" s="175"/>
      <c r="AQ91" s="166"/>
      <c r="AR91" s="166"/>
      <c r="AS91" s="166"/>
      <c r="AT91" s="166"/>
      <c r="AU91" s="5"/>
    </row>
    <row r="92" spans="1:138" x14ac:dyDescent="0.2">
      <c r="A92" s="121">
        <v>87</v>
      </c>
      <c r="B92" s="198"/>
      <c r="C92" s="12" t="s">
        <v>74</v>
      </c>
      <c r="D92" s="12" t="s">
        <v>282</v>
      </c>
      <c r="E92" s="12" t="s">
        <v>283</v>
      </c>
      <c r="F92" s="23" t="s">
        <v>90</v>
      </c>
      <c r="G92" s="23" t="s">
        <v>198</v>
      </c>
      <c r="H92" s="23" t="s">
        <v>189</v>
      </c>
      <c r="I92" s="16" t="s">
        <v>21</v>
      </c>
      <c r="J92" s="17" t="s">
        <v>328</v>
      </c>
      <c r="K92" s="51" t="s">
        <v>279</v>
      </c>
      <c r="L92" s="19" t="s">
        <v>250</v>
      </c>
      <c r="M92" s="19"/>
      <c r="N92" s="19" t="s">
        <v>249</v>
      </c>
      <c r="O92" s="15">
        <v>43586</v>
      </c>
      <c r="P92" s="14" t="s">
        <v>249</v>
      </c>
      <c r="Q92" s="14">
        <v>14</v>
      </c>
      <c r="R92" s="14">
        <f t="shared" si="29"/>
        <v>14</v>
      </c>
      <c r="S92" s="14" t="s">
        <v>250</v>
      </c>
      <c r="T92" s="14">
        <v>0</v>
      </c>
      <c r="U92" s="14">
        <f t="shared" si="30"/>
        <v>0</v>
      </c>
      <c r="V92" s="14" t="s">
        <v>250</v>
      </c>
      <c r="Z92" s="40">
        <f t="shared" si="32"/>
        <v>0</v>
      </c>
      <c r="AA92" s="14" t="s">
        <v>250</v>
      </c>
      <c r="AD92" s="14" t="s">
        <v>250</v>
      </c>
      <c r="AE92" s="18">
        <v>0</v>
      </c>
      <c r="AF92" s="18">
        <f t="shared" si="34"/>
        <v>0</v>
      </c>
      <c r="AH92" s="47"/>
      <c r="AI92" s="53"/>
      <c r="AJ92" s="171"/>
      <c r="AK92" s="173"/>
      <c r="AL92" s="224"/>
      <c r="AM92" s="224"/>
      <c r="AN92" s="173"/>
      <c r="AO92" s="173"/>
      <c r="AP92" s="175"/>
      <c r="AQ92" s="166"/>
      <c r="AR92" s="166"/>
      <c r="AS92" s="166"/>
      <c r="AT92" s="166"/>
      <c r="AU92" s="5"/>
    </row>
    <row r="93" spans="1:138" ht="12.75" customHeight="1" x14ac:dyDescent="0.2">
      <c r="A93" s="121">
        <v>88</v>
      </c>
      <c r="B93" s="198"/>
      <c r="C93" s="12" t="s">
        <v>74</v>
      </c>
      <c r="D93" s="12" t="s">
        <v>282</v>
      </c>
      <c r="E93" s="12" t="s">
        <v>283</v>
      </c>
      <c r="F93" s="23" t="s">
        <v>91</v>
      </c>
      <c r="G93" s="23" t="s">
        <v>198</v>
      </c>
      <c r="H93" s="23" t="s">
        <v>216</v>
      </c>
      <c r="I93" s="16" t="s">
        <v>22</v>
      </c>
      <c r="J93" s="17" t="s">
        <v>328</v>
      </c>
      <c r="K93" s="51" t="s">
        <v>279</v>
      </c>
      <c r="L93" s="19" t="s">
        <v>250</v>
      </c>
      <c r="M93" s="19"/>
      <c r="N93" s="19" t="s">
        <v>249</v>
      </c>
      <c r="O93" s="15">
        <v>43586</v>
      </c>
      <c r="P93" s="14" t="s">
        <v>249</v>
      </c>
      <c r="Q93" s="14">
        <v>23</v>
      </c>
      <c r="R93" s="14">
        <f t="shared" si="29"/>
        <v>23</v>
      </c>
      <c r="S93" s="14" t="s">
        <v>250</v>
      </c>
      <c r="T93" s="14">
        <v>0</v>
      </c>
      <c r="U93" s="14">
        <f t="shared" si="30"/>
        <v>0</v>
      </c>
      <c r="V93" s="14" t="s">
        <v>250</v>
      </c>
      <c r="Z93" s="40">
        <f t="shared" si="32"/>
        <v>0</v>
      </c>
      <c r="AA93" s="14" t="s">
        <v>250</v>
      </c>
      <c r="AD93" s="14" t="s">
        <v>250</v>
      </c>
      <c r="AE93" s="18">
        <v>0</v>
      </c>
      <c r="AF93" s="18">
        <f t="shared" si="34"/>
        <v>0</v>
      </c>
      <c r="AH93" s="47"/>
      <c r="AI93" s="53"/>
      <c r="AJ93" s="171"/>
      <c r="AK93" s="173"/>
      <c r="AL93" s="224"/>
      <c r="AM93" s="224"/>
      <c r="AN93" s="173"/>
      <c r="AO93" s="173"/>
      <c r="AP93" s="175"/>
      <c r="AQ93" s="166"/>
      <c r="AR93" s="166"/>
      <c r="AS93" s="166"/>
      <c r="AT93" s="166"/>
      <c r="AU93" s="5"/>
    </row>
    <row r="94" spans="1:138" x14ac:dyDescent="0.2">
      <c r="A94" s="121">
        <v>89</v>
      </c>
      <c r="B94" s="198"/>
      <c r="C94" s="12" t="s">
        <v>74</v>
      </c>
      <c r="D94" s="12" t="s">
        <v>282</v>
      </c>
      <c r="E94" s="12" t="s">
        <v>283</v>
      </c>
      <c r="F94" s="23" t="s">
        <v>92</v>
      </c>
      <c r="G94" s="23" t="s">
        <v>198</v>
      </c>
      <c r="H94" s="23" t="s">
        <v>205</v>
      </c>
      <c r="I94" s="16" t="s">
        <v>23</v>
      </c>
      <c r="J94" s="17" t="s">
        <v>328</v>
      </c>
      <c r="K94" s="51" t="s">
        <v>279</v>
      </c>
      <c r="L94" s="19" t="s">
        <v>250</v>
      </c>
      <c r="M94" s="19"/>
      <c r="N94" s="19" t="s">
        <v>249</v>
      </c>
      <c r="O94" s="15">
        <v>43586</v>
      </c>
      <c r="P94" s="14" t="s">
        <v>249</v>
      </c>
      <c r="Q94" s="14">
        <v>10</v>
      </c>
      <c r="R94" s="14">
        <f t="shared" si="29"/>
        <v>10</v>
      </c>
      <c r="S94" s="14" t="s">
        <v>250</v>
      </c>
      <c r="T94" s="14">
        <v>0</v>
      </c>
      <c r="U94" s="14">
        <f t="shared" si="30"/>
        <v>0</v>
      </c>
      <c r="V94" s="14" t="s">
        <v>250</v>
      </c>
      <c r="Z94" s="40">
        <f t="shared" si="32"/>
        <v>0</v>
      </c>
      <c r="AA94" s="14" t="s">
        <v>250</v>
      </c>
      <c r="AD94" s="14" t="s">
        <v>250</v>
      </c>
      <c r="AE94" s="18">
        <v>0</v>
      </c>
      <c r="AF94" s="18">
        <f t="shared" si="34"/>
        <v>0</v>
      </c>
      <c r="AH94" s="47"/>
      <c r="AI94" s="53"/>
      <c r="AJ94" s="171"/>
      <c r="AK94" s="173"/>
      <c r="AL94" s="224"/>
      <c r="AM94" s="224"/>
      <c r="AN94" s="173"/>
      <c r="AO94" s="173"/>
      <c r="AP94" s="175"/>
      <c r="AQ94" s="166"/>
      <c r="AR94" s="166"/>
      <c r="AS94" s="166"/>
      <c r="AT94" s="166"/>
      <c r="AU94" s="5"/>
    </row>
    <row r="95" spans="1:138" ht="12.75" customHeight="1" x14ac:dyDescent="0.2">
      <c r="A95" s="121">
        <v>90</v>
      </c>
      <c r="B95" s="198"/>
      <c r="C95" s="12" t="s">
        <v>74</v>
      </c>
      <c r="D95" s="12" t="s">
        <v>282</v>
      </c>
      <c r="E95" s="12" t="s">
        <v>283</v>
      </c>
      <c r="F95" s="23" t="s">
        <v>315</v>
      </c>
      <c r="G95" s="23" t="s">
        <v>198</v>
      </c>
      <c r="H95" s="23" t="s">
        <v>202</v>
      </c>
      <c r="I95" s="33" t="s">
        <v>316</v>
      </c>
      <c r="J95" s="17" t="s">
        <v>328</v>
      </c>
      <c r="K95" s="51" t="s">
        <v>279</v>
      </c>
      <c r="L95" s="51" t="s">
        <v>250</v>
      </c>
      <c r="M95" s="51"/>
      <c r="N95" s="19" t="s">
        <v>249</v>
      </c>
      <c r="O95" s="15">
        <v>43586</v>
      </c>
      <c r="P95" s="14" t="s">
        <v>249</v>
      </c>
      <c r="Q95" s="14">
        <v>8</v>
      </c>
      <c r="R95" s="14">
        <f t="shared" si="29"/>
        <v>8</v>
      </c>
      <c r="S95" s="14" t="s">
        <v>250</v>
      </c>
      <c r="T95" s="14">
        <v>0</v>
      </c>
      <c r="U95" s="14">
        <f t="shared" si="30"/>
        <v>0</v>
      </c>
      <c r="V95" s="14" t="s">
        <v>250</v>
      </c>
      <c r="Z95" s="40">
        <f t="shared" si="32"/>
        <v>0</v>
      </c>
      <c r="AA95" s="14" t="s">
        <v>250</v>
      </c>
      <c r="AD95" s="14" t="s">
        <v>250</v>
      </c>
      <c r="AE95" s="18">
        <v>0</v>
      </c>
      <c r="AF95" s="18">
        <f t="shared" si="34"/>
        <v>0</v>
      </c>
      <c r="AH95" s="47"/>
      <c r="AI95" s="53"/>
      <c r="AJ95" s="171"/>
      <c r="AK95" s="173"/>
      <c r="AL95" s="224"/>
      <c r="AM95" s="224"/>
      <c r="AN95" s="173"/>
      <c r="AO95" s="173"/>
      <c r="AP95" s="175"/>
      <c r="AQ95" s="166"/>
      <c r="AR95" s="166"/>
      <c r="AS95" s="166"/>
      <c r="AT95" s="166"/>
      <c r="AU95" s="5"/>
    </row>
    <row r="96" spans="1:138" ht="12.75" customHeight="1" x14ac:dyDescent="0.2">
      <c r="A96" s="121">
        <v>91</v>
      </c>
      <c r="B96" s="198"/>
      <c r="C96" s="12" t="s">
        <v>74</v>
      </c>
      <c r="D96" s="12" t="s">
        <v>282</v>
      </c>
      <c r="E96" s="12" t="s">
        <v>283</v>
      </c>
      <c r="F96" s="23" t="s">
        <v>93</v>
      </c>
      <c r="G96" s="23" t="s">
        <v>198</v>
      </c>
      <c r="H96" s="23" t="s">
        <v>199</v>
      </c>
      <c r="I96" s="16" t="s">
        <v>24</v>
      </c>
      <c r="J96" s="17" t="s">
        <v>328</v>
      </c>
      <c r="K96" s="51" t="s">
        <v>279</v>
      </c>
      <c r="L96" s="19" t="s">
        <v>250</v>
      </c>
      <c r="M96" s="19"/>
      <c r="N96" s="19" t="s">
        <v>249</v>
      </c>
      <c r="O96" s="15">
        <v>43586</v>
      </c>
      <c r="P96" s="14" t="s">
        <v>249</v>
      </c>
      <c r="Q96" s="14">
        <v>14</v>
      </c>
      <c r="R96" s="14">
        <f t="shared" si="29"/>
        <v>14</v>
      </c>
      <c r="S96" s="14" t="s">
        <v>250</v>
      </c>
      <c r="T96" s="14">
        <v>0</v>
      </c>
      <c r="U96" s="14">
        <f t="shared" si="30"/>
        <v>0</v>
      </c>
      <c r="V96" s="14" t="s">
        <v>250</v>
      </c>
      <c r="Z96" s="40">
        <f t="shared" si="32"/>
        <v>0</v>
      </c>
      <c r="AA96" s="14" t="s">
        <v>250</v>
      </c>
      <c r="AD96" s="14" t="s">
        <v>250</v>
      </c>
      <c r="AE96" s="18">
        <v>0</v>
      </c>
      <c r="AF96" s="18">
        <f t="shared" si="34"/>
        <v>0</v>
      </c>
      <c r="AH96" s="47"/>
      <c r="AI96" s="53"/>
      <c r="AJ96" s="171"/>
      <c r="AK96" s="173"/>
      <c r="AL96" s="224"/>
      <c r="AM96" s="224"/>
      <c r="AN96" s="173"/>
      <c r="AO96" s="173"/>
      <c r="AP96" s="175"/>
      <c r="AQ96" s="166"/>
      <c r="AR96" s="166"/>
      <c r="AS96" s="166"/>
      <c r="AT96" s="166"/>
      <c r="AU96" s="5"/>
    </row>
    <row r="97" spans="1:138" x14ac:dyDescent="0.2">
      <c r="A97" s="122">
        <v>92</v>
      </c>
      <c r="B97" s="198"/>
      <c r="C97" s="12" t="s">
        <v>74</v>
      </c>
      <c r="D97" s="12" t="s">
        <v>282</v>
      </c>
      <c r="E97" s="12" t="s">
        <v>283</v>
      </c>
      <c r="F97" s="23" t="s">
        <v>94</v>
      </c>
      <c r="G97" s="23" t="s">
        <v>198</v>
      </c>
      <c r="H97" s="23" t="s">
        <v>217</v>
      </c>
      <c r="I97" s="16" t="s">
        <v>25</v>
      </c>
      <c r="J97" s="17" t="s">
        <v>328</v>
      </c>
      <c r="K97" s="51" t="s">
        <v>279</v>
      </c>
      <c r="L97" s="19" t="s">
        <v>250</v>
      </c>
      <c r="M97" s="19"/>
      <c r="N97" s="19" t="s">
        <v>249</v>
      </c>
      <c r="O97" s="15">
        <v>43586</v>
      </c>
      <c r="P97" s="14" t="s">
        <v>249</v>
      </c>
      <c r="Q97" s="14">
        <v>12</v>
      </c>
      <c r="R97" s="14">
        <f t="shared" si="29"/>
        <v>12</v>
      </c>
      <c r="S97" s="14" t="s">
        <v>250</v>
      </c>
      <c r="T97" s="14">
        <v>0</v>
      </c>
      <c r="U97" s="14">
        <f t="shared" si="30"/>
        <v>0</v>
      </c>
      <c r="V97" s="14" t="s">
        <v>250</v>
      </c>
      <c r="Y97" s="14">
        <v>1</v>
      </c>
      <c r="Z97" s="123">
        <f t="shared" si="32"/>
        <v>1</v>
      </c>
      <c r="AA97" s="14" t="s">
        <v>250</v>
      </c>
      <c r="AD97" s="14" t="s">
        <v>250</v>
      </c>
      <c r="AE97" s="18">
        <v>0</v>
      </c>
      <c r="AF97" s="18">
        <f t="shared" si="34"/>
        <v>0</v>
      </c>
      <c r="AH97" s="31"/>
      <c r="AI97" s="103"/>
      <c r="AJ97" s="172"/>
      <c r="AK97" s="173"/>
      <c r="AL97" s="224"/>
      <c r="AM97" s="224"/>
      <c r="AN97" s="173"/>
      <c r="AO97" s="173"/>
      <c r="AP97" s="175"/>
      <c r="AQ97" s="166"/>
      <c r="AR97" s="166"/>
      <c r="AS97" s="166"/>
      <c r="AT97" s="166"/>
      <c r="AU97" s="5"/>
    </row>
    <row r="98" spans="1:138" s="82" customFormat="1" ht="12.75" customHeight="1" x14ac:dyDescent="0.2">
      <c r="A98" s="121">
        <v>93</v>
      </c>
      <c r="B98" s="197" t="s">
        <v>291</v>
      </c>
      <c r="C98" s="104" t="s">
        <v>70</v>
      </c>
      <c r="D98" s="104" t="s">
        <v>282</v>
      </c>
      <c r="E98" s="104" t="s">
        <v>283</v>
      </c>
      <c r="F98" s="105" t="s">
        <v>70</v>
      </c>
      <c r="G98" s="105" t="s">
        <v>193</v>
      </c>
      <c r="H98" s="105" t="s">
        <v>194</v>
      </c>
      <c r="I98" s="59" t="s">
        <v>154</v>
      </c>
      <c r="J98" s="119">
        <v>44210</v>
      </c>
      <c r="K98" s="61" t="s">
        <v>278</v>
      </c>
      <c r="L98" s="61" t="s">
        <v>249</v>
      </c>
      <c r="M98" s="61" t="s">
        <v>249</v>
      </c>
      <c r="N98" s="61"/>
      <c r="O98" s="74">
        <v>43556</v>
      </c>
      <c r="P98" s="73" t="s">
        <v>249</v>
      </c>
      <c r="Q98" s="73">
        <v>283</v>
      </c>
      <c r="R98" s="60">
        <f>2*Q98</f>
        <v>566</v>
      </c>
      <c r="S98" s="73" t="s">
        <v>249</v>
      </c>
      <c r="T98" s="73">
        <v>35</v>
      </c>
      <c r="U98" s="60">
        <f>2*T98</f>
        <v>70</v>
      </c>
      <c r="V98" s="73" t="s">
        <v>249</v>
      </c>
      <c r="W98" s="73">
        <v>60</v>
      </c>
      <c r="X98" s="73">
        <v>2</v>
      </c>
      <c r="Y98" s="73">
        <v>4</v>
      </c>
      <c r="Z98" s="56">
        <f>2*(W98+X98+Y98)</f>
        <v>132</v>
      </c>
      <c r="AA98" s="73" t="s">
        <v>250</v>
      </c>
      <c r="AB98" s="73"/>
      <c r="AC98" s="73"/>
      <c r="AD98" s="73" t="s">
        <v>250</v>
      </c>
      <c r="AE98" s="73">
        <v>0</v>
      </c>
      <c r="AF98" s="73">
        <f>2*AE98</f>
        <v>0</v>
      </c>
      <c r="AG98" s="73" t="s">
        <v>249</v>
      </c>
      <c r="AH98" s="73">
        <v>1</v>
      </c>
      <c r="AI98" s="75">
        <f>2*AH98</f>
        <v>2</v>
      </c>
      <c r="AJ98" s="170" t="s">
        <v>226</v>
      </c>
      <c r="AK98" s="159" t="s">
        <v>227</v>
      </c>
      <c r="AL98" s="162" t="s">
        <v>241</v>
      </c>
      <c r="AM98" s="162" t="s">
        <v>243</v>
      </c>
      <c r="AN98" s="159" t="s">
        <v>234</v>
      </c>
      <c r="AO98" s="159" t="s">
        <v>330</v>
      </c>
      <c r="AP98" s="174" t="s">
        <v>237</v>
      </c>
      <c r="AQ98" s="166"/>
      <c r="AR98" s="166"/>
      <c r="AS98" s="166"/>
      <c r="AT98" s="166"/>
      <c r="AU98" s="9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</row>
    <row r="99" spans="1:138" s="82" customFormat="1" x14ac:dyDescent="0.2">
      <c r="A99" s="121">
        <v>94</v>
      </c>
      <c r="B99" s="198"/>
      <c r="C99" s="106" t="s">
        <v>70</v>
      </c>
      <c r="D99" s="106" t="s">
        <v>282</v>
      </c>
      <c r="E99" s="106" t="s">
        <v>283</v>
      </c>
      <c r="F99" s="107" t="s">
        <v>70</v>
      </c>
      <c r="G99" s="107" t="s">
        <v>193</v>
      </c>
      <c r="H99" s="107" t="s">
        <v>194</v>
      </c>
      <c r="I99" s="66" t="s">
        <v>155</v>
      </c>
      <c r="J99" s="118">
        <v>43890</v>
      </c>
      <c r="K99" s="68" t="s">
        <v>278</v>
      </c>
      <c r="L99" s="68" t="s">
        <v>249</v>
      </c>
      <c r="M99" s="68" t="s">
        <v>249</v>
      </c>
      <c r="N99" s="68"/>
      <c r="O99" s="109">
        <v>43556</v>
      </c>
      <c r="P99" s="108" t="s">
        <v>249</v>
      </c>
      <c r="Q99" s="108">
        <v>242</v>
      </c>
      <c r="R99" s="102">
        <f>2*Q99</f>
        <v>484</v>
      </c>
      <c r="S99" s="108" t="s">
        <v>249</v>
      </c>
      <c r="T99" s="108">
        <v>35</v>
      </c>
      <c r="U99" s="102">
        <f>2*T99</f>
        <v>70</v>
      </c>
      <c r="V99" s="108" t="s">
        <v>249</v>
      </c>
      <c r="W99" s="108">
        <v>200</v>
      </c>
      <c r="X99" s="108">
        <v>7</v>
      </c>
      <c r="Y99" s="108">
        <v>3</v>
      </c>
      <c r="Z99" s="56">
        <f>2*(W99+X99+Y99)</f>
        <v>420</v>
      </c>
      <c r="AA99" s="108" t="s">
        <v>249</v>
      </c>
      <c r="AB99" s="108">
        <v>28</v>
      </c>
      <c r="AC99" s="67">
        <v>2</v>
      </c>
      <c r="AD99" s="108" t="s">
        <v>250</v>
      </c>
      <c r="AE99" s="108">
        <v>0</v>
      </c>
      <c r="AF99" s="56">
        <f>2*AE99</f>
        <v>0</v>
      </c>
      <c r="AG99" s="108" t="s">
        <v>249</v>
      </c>
      <c r="AH99" s="56">
        <v>1</v>
      </c>
      <c r="AI99" s="81">
        <f>2*AH99</f>
        <v>2</v>
      </c>
      <c r="AJ99" s="171"/>
      <c r="AK99" s="173"/>
      <c r="AL99" s="224"/>
      <c r="AM99" s="224"/>
      <c r="AN99" s="173"/>
      <c r="AO99" s="173"/>
      <c r="AP99" s="175"/>
      <c r="AQ99" s="166"/>
      <c r="AR99" s="166"/>
      <c r="AS99" s="166"/>
      <c r="AT99" s="166"/>
      <c r="AU99" s="9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</row>
    <row r="100" spans="1:138" s="88" customFormat="1" x14ac:dyDescent="0.2">
      <c r="A100" s="121">
        <v>95</v>
      </c>
      <c r="B100" s="198"/>
      <c r="C100" s="98" t="s">
        <v>70</v>
      </c>
      <c r="D100" s="98" t="s">
        <v>282</v>
      </c>
      <c r="E100" s="98" t="s">
        <v>283</v>
      </c>
      <c r="F100" s="99" t="s">
        <v>71</v>
      </c>
      <c r="G100" s="99" t="s">
        <v>193</v>
      </c>
      <c r="H100" s="99" t="s">
        <v>195</v>
      </c>
      <c r="I100" s="94" t="s">
        <v>133</v>
      </c>
      <c r="J100" s="115">
        <v>44210</v>
      </c>
      <c r="K100" s="96" t="s">
        <v>278</v>
      </c>
      <c r="L100" s="96" t="s">
        <v>249</v>
      </c>
      <c r="M100" s="96"/>
      <c r="N100" s="96" t="s">
        <v>249</v>
      </c>
      <c r="O100" s="101">
        <v>43586</v>
      </c>
      <c r="P100" s="100" t="s">
        <v>249</v>
      </c>
      <c r="Q100" s="100">
        <v>123</v>
      </c>
      <c r="R100" s="95">
        <f t="shared" ref="R100:R111" si="35">Q100</f>
        <v>123</v>
      </c>
      <c r="S100" s="100" t="s">
        <v>249</v>
      </c>
      <c r="T100" s="100">
        <v>15</v>
      </c>
      <c r="U100" s="95">
        <f t="shared" ref="U100:U111" si="36">T100</f>
        <v>15</v>
      </c>
      <c r="V100" s="100" t="s">
        <v>249</v>
      </c>
      <c r="W100" s="100">
        <v>90</v>
      </c>
      <c r="X100" s="100">
        <v>6</v>
      </c>
      <c r="Y100" s="100">
        <v>2</v>
      </c>
      <c r="Z100" s="85">
        <f t="shared" ref="Z100:Z111" si="37">(W100+X100+Y100)</f>
        <v>98</v>
      </c>
      <c r="AA100" s="100" t="s">
        <v>250</v>
      </c>
      <c r="AB100" s="100"/>
      <c r="AC100" s="100"/>
      <c r="AD100" s="100" t="s">
        <v>249</v>
      </c>
      <c r="AE100" s="100">
        <v>2</v>
      </c>
      <c r="AF100" s="100">
        <f t="shared" ref="AF100:AF102" si="38">AE100</f>
        <v>2</v>
      </c>
      <c r="AG100" s="100"/>
      <c r="AH100" s="85">
        <v>1</v>
      </c>
      <c r="AI100" s="87">
        <f>AH100</f>
        <v>1</v>
      </c>
      <c r="AJ100" s="171"/>
      <c r="AK100" s="173"/>
      <c r="AL100" s="224"/>
      <c r="AM100" s="224"/>
      <c r="AN100" s="173"/>
      <c r="AO100" s="173"/>
      <c r="AP100" s="175"/>
      <c r="AQ100" s="166"/>
      <c r="AR100" s="166"/>
      <c r="AS100" s="166"/>
      <c r="AT100" s="166"/>
      <c r="AU100" s="9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</row>
    <row r="101" spans="1:138" s="88" customFormat="1" x14ac:dyDescent="0.2">
      <c r="A101" s="121">
        <v>96</v>
      </c>
      <c r="B101" s="198"/>
      <c r="C101" s="98" t="s">
        <v>70</v>
      </c>
      <c r="D101" s="98" t="s">
        <v>282</v>
      </c>
      <c r="E101" s="98" t="s">
        <v>283</v>
      </c>
      <c r="F101" s="99" t="s">
        <v>72</v>
      </c>
      <c r="G101" s="99" t="s">
        <v>193</v>
      </c>
      <c r="H101" s="99" t="s">
        <v>196</v>
      </c>
      <c r="I101" s="94" t="s">
        <v>117</v>
      </c>
      <c r="J101" s="115">
        <v>44210</v>
      </c>
      <c r="K101" s="96" t="s">
        <v>278</v>
      </c>
      <c r="L101" s="96" t="s">
        <v>249</v>
      </c>
      <c r="M101" s="96"/>
      <c r="N101" s="96" t="s">
        <v>249</v>
      </c>
      <c r="O101" s="101">
        <v>43586</v>
      </c>
      <c r="P101" s="100" t="s">
        <v>249</v>
      </c>
      <c r="Q101" s="100">
        <v>140</v>
      </c>
      <c r="R101" s="95">
        <f t="shared" si="35"/>
        <v>140</v>
      </c>
      <c r="S101" s="100" t="s">
        <v>249</v>
      </c>
      <c r="T101" s="100">
        <v>27</v>
      </c>
      <c r="U101" s="95">
        <f t="shared" si="36"/>
        <v>27</v>
      </c>
      <c r="V101" s="100" t="s">
        <v>249</v>
      </c>
      <c r="W101" s="100">
        <v>125</v>
      </c>
      <c r="X101" s="100">
        <v>3</v>
      </c>
      <c r="Y101" s="100">
        <v>4</v>
      </c>
      <c r="Z101" s="85">
        <f t="shared" si="37"/>
        <v>132</v>
      </c>
      <c r="AA101" s="100" t="s">
        <v>250</v>
      </c>
      <c r="AB101" s="100"/>
      <c r="AC101" s="100"/>
      <c r="AD101" s="100" t="s">
        <v>249</v>
      </c>
      <c r="AE101" s="100">
        <v>3</v>
      </c>
      <c r="AF101" s="100">
        <f t="shared" si="38"/>
        <v>3</v>
      </c>
      <c r="AG101" s="100"/>
      <c r="AH101" s="85">
        <v>1</v>
      </c>
      <c r="AI101" s="87">
        <f>AH101</f>
        <v>1</v>
      </c>
      <c r="AJ101" s="171"/>
      <c r="AK101" s="173"/>
      <c r="AL101" s="224"/>
      <c r="AM101" s="224"/>
      <c r="AN101" s="173"/>
      <c r="AO101" s="173"/>
      <c r="AP101" s="175"/>
      <c r="AQ101" s="166"/>
      <c r="AR101" s="166"/>
      <c r="AS101" s="166"/>
      <c r="AT101" s="166"/>
      <c r="AU101" s="9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</row>
    <row r="102" spans="1:138" s="88" customFormat="1" x14ac:dyDescent="0.2">
      <c r="A102" s="121">
        <v>97</v>
      </c>
      <c r="B102" s="198"/>
      <c r="C102" s="98" t="s">
        <v>70</v>
      </c>
      <c r="D102" s="98" t="s">
        <v>282</v>
      </c>
      <c r="E102" s="98" t="s">
        <v>283</v>
      </c>
      <c r="F102" s="99" t="s">
        <v>73</v>
      </c>
      <c r="G102" s="99" t="s">
        <v>193</v>
      </c>
      <c r="H102" s="99" t="s">
        <v>197</v>
      </c>
      <c r="I102" s="94" t="s">
        <v>139</v>
      </c>
      <c r="J102" s="115">
        <v>44210</v>
      </c>
      <c r="K102" s="96" t="s">
        <v>278</v>
      </c>
      <c r="L102" s="96" t="s">
        <v>249</v>
      </c>
      <c r="M102" s="96"/>
      <c r="N102" s="96" t="s">
        <v>249</v>
      </c>
      <c r="O102" s="101">
        <v>43586</v>
      </c>
      <c r="P102" s="100" t="s">
        <v>249</v>
      </c>
      <c r="Q102" s="100">
        <v>144</v>
      </c>
      <c r="R102" s="95">
        <f t="shared" si="35"/>
        <v>144</v>
      </c>
      <c r="S102" s="100" t="s">
        <v>249</v>
      </c>
      <c r="T102" s="100">
        <v>23</v>
      </c>
      <c r="U102" s="95">
        <f t="shared" si="36"/>
        <v>23</v>
      </c>
      <c r="V102" s="100" t="s">
        <v>249</v>
      </c>
      <c r="W102" s="100">
        <v>31</v>
      </c>
      <c r="X102" s="100">
        <v>4</v>
      </c>
      <c r="Y102" s="100">
        <v>3</v>
      </c>
      <c r="Z102" s="85">
        <f t="shared" si="37"/>
        <v>38</v>
      </c>
      <c r="AA102" s="100" t="s">
        <v>250</v>
      </c>
      <c r="AB102" s="100"/>
      <c r="AC102" s="100"/>
      <c r="AD102" s="100" t="s">
        <v>249</v>
      </c>
      <c r="AE102" s="100">
        <v>2</v>
      </c>
      <c r="AF102" s="100">
        <f t="shared" si="38"/>
        <v>2</v>
      </c>
      <c r="AG102" s="100"/>
      <c r="AH102" s="85">
        <v>1</v>
      </c>
      <c r="AI102" s="87">
        <f>AH102</f>
        <v>1</v>
      </c>
      <c r="AJ102" s="171"/>
      <c r="AK102" s="173"/>
      <c r="AL102" s="224"/>
      <c r="AM102" s="224"/>
      <c r="AN102" s="173"/>
      <c r="AO102" s="173"/>
      <c r="AP102" s="175"/>
      <c r="AQ102" s="166"/>
      <c r="AR102" s="166"/>
      <c r="AS102" s="166"/>
      <c r="AT102" s="166"/>
      <c r="AU102" s="9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</row>
    <row r="103" spans="1:138" x14ac:dyDescent="0.2">
      <c r="A103" s="121">
        <v>98</v>
      </c>
      <c r="B103" s="198"/>
      <c r="C103" s="12" t="s">
        <v>70</v>
      </c>
      <c r="D103" s="12" t="s">
        <v>282</v>
      </c>
      <c r="E103" s="12" t="s">
        <v>283</v>
      </c>
      <c r="F103" s="13" t="s">
        <v>317</v>
      </c>
      <c r="G103" s="13" t="s">
        <v>193</v>
      </c>
      <c r="H103" s="13" t="s">
        <v>318</v>
      </c>
      <c r="I103" s="21" t="s">
        <v>319</v>
      </c>
      <c r="J103" s="17" t="s">
        <v>328</v>
      </c>
      <c r="K103" s="19" t="s">
        <v>279</v>
      </c>
      <c r="L103" s="19" t="s">
        <v>250</v>
      </c>
      <c r="M103" s="19"/>
      <c r="N103" s="19" t="s">
        <v>249</v>
      </c>
      <c r="O103" s="15">
        <v>43586</v>
      </c>
      <c r="P103" s="14" t="s">
        <v>249</v>
      </c>
      <c r="Q103" s="14">
        <v>16</v>
      </c>
      <c r="R103" s="14">
        <f t="shared" si="35"/>
        <v>16</v>
      </c>
      <c r="S103" s="14" t="s">
        <v>249</v>
      </c>
      <c r="T103" s="14">
        <v>5</v>
      </c>
      <c r="U103" s="14">
        <f t="shared" si="36"/>
        <v>5</v>
      </c>
      <c r="V103" s="14" t="s">
        <v>249</v>
      </c>
      <c r="Y103" s="14">
        <v>1</v>
      </c>
      <c r="Z103" s="40">
        <f t="shared" si="37"/>
        <v>1</v>
      </c>
      <c r="AA103" s="14" t="s">
        <v>250</v>
      </c>
      <c r="AD103" s="14" t="s">
        <v>250</v>
      </c>
      <c r="AE103" s="18">
        <v>0</v>
      </c>
      <c r="AF103" s="18">
        <f t="shared" ref="AF103:AF111" si="39">AE103</f>
        <v>0</v>
      </c>
      <c r="AH103" s="47"/>
      <c r="AI103" s="53"/>
      <c r="AJ103" s="171"/>
      <c r="AK103" s="173"/>
      <c r="AL103" s="224"/>
      <c r="AM103" s="224"/>
      <c r="AN103" s="173"/>
      <c r="AO103" s="173"/>
      <c r="AP103" s="175"/>
      <c r="AQ103" s="166"/>
      <c r="AR103" s="166"/>
      <c r="AS103" s="166"/>
      <c r="AT103" s="166"/>
      <c r="AU103" s="5"/>
    </row>
    <row r="104" spans="1:138" s="3" customFormat="1" x14ac:dyDescent="0.2">
      <c r="A104" s="121">
        <v>99</v>
      </c>
      <c r="B104" s="198"/>
      <c r="C104" s="26" t="s">
        <v>70</v>
      </c>
      <c r="D104" s="26" t="s">
        <v>282</v>
      </c>
      <c r="E104" s="26" t="s">
        <v>283</v>
      </c>
      <c r="F104" s="23" t="s">
        <v>95</v>
      </c>
      <c r="G104" s="23" t="s">
        <v>193</v>
      </c>
      <c r="H104" s="23" t="s">
        <v>218</v>
      </c>
      <c r="I104" s="16" t="s">
        <v>26</v>
      </c>
      <c r="J104" s="17" t="s">
        <v>328</v>
      </c>
      <c r="K104" s="17" t="s">
        <v>279</v>
      </c>
      <c r="L104" s="17" t="s">
        <v>250</v>
      </c>
      <c r="M104" s="17"/>
      <c r="N104" s="17" t="s">
        <v>249</v>
      </c>
      <c r="O104" s="27">
        <v>43586</v>
      </c>
      <c r="P104" s="22" t="s">
        <v>249</v>
      </c>
      <c r="Q104" s="22">
        <v>24</v>
      </c>
      <c r="R104" s="14">
        <f t="shared" si="35"/>
        <v>24</v>
      </c>
      <c r="S104" s="22" t="s">
        <v>250</v>
      </c>
      <c r="T104" s="22">
        <v>0</v>
      </c>
      <c r="U104" s="14">
        <f t="shared" si="36"/>
        <v>0</v>
      </c>
      <c r="V104" s="22" t="s">
        <v>250</v>
      </c>
      <c r="W104" s="22"/>
      <c r="X104" s="22"/>
      <c r="Y104" s="22"/>
      <c r="Z104" s="40">
        <f t="shared" si="37"/>
        <v>0</v>
      </c>
      <c r="AA104" s="22" t="s">
        <v>250</v>
      </c>
      <c r="AB104" s="22"/>
      <c r="AC104" s="22"/>
      <c r="AD104" s="22" t="s">
        <v>250</v>
      </c>
      <c r="AE104" s="18">
        <v>0</v>
      </c>
      <c r="AF104" s="18">
        <f t="shared" si="39"/>
        <v>0</v>
      </c>
      <c r="AG104" s="22"/>
      <c r="AH104" s="40"/>
      <c r="AI104" s="55"/>
      <c r="AJ104" s="171"/>
      <c r="AK104" s="173"/>
      <c r="AL104" s="224"/>
      <c r="AM104" s="224"/>
      <c r="AN104" s="173"/>
      <c r="AO104" s="173"/>
      <c r="AP104" s="175"/>
      <c r="AQ104" s="166"/>
      <c r="AR104" s="166"/>
      <c r="AS104" s="166"/>
      <c r="AT104" s="166"/>
      <c r="AU104" s="5"/>
    </row>
    <row r="105" spans="1:138" s="3" customFormat="1" x14ac:dyDescent="0.2">
      <c r="A105" s="121">
        <v>100</v>
      </c>
      <c r="B105" s="198"/>
      <c r="C105" s="26" t="s">
        <v>70</v>
      </c>
      <c r="D105" s="26" t="s">
        <v>282</v>
      </c>
      <c r="E105" s="26" t="s">
        <v>283</v>
      </c>
      <c r="F105" s="23" t="s">
        <v>96</v>
      </c>
      <c r="G105" s="23" t="s">
        <v>193</v>
      </c>
      <c r="H105" s="23" t="s">
        <v>219</v>
      </c>
      <c r="I105" s="16" t="s">
        <v>27</v>
      </c>
      <c r="J105" s="17" t="s">
        <v>328</v>
      </c>
      <c r="K105" s="17" t="s">
        <v>279</v>
      </c>
      <c r="L105" s="17" t="s">
        <v>250</v>
      </c>
      <c r="M105" s="17"/>
      <c r="N105" s="17" t="s">
        <v>249</v>
      </c>
      <c r="O105" s="27">
        <v>43586</v>
      </c>
      <c r="P105" s="22" t="s">
        <v>249</v>
      </c>
      <c r="Q105" s="22">
        <v>15</v>
      </c>
      <c r="R105" s="14">
        <f t="shared" si="35"/>
        <v>15</v>
      </c>
      <c r="S105" s="22" t="s">
        <v>250</v>
      </c>
      <c r="T105" s="22">
        <v>0</v>
      </c>
      <c r="U105" s="14">
        <f t="shared" si="36"/>
        <v>0</v>
      </c>
      <c r="V105" s="22" t="s">
        <v>249</v>
      </c>
      <c r="W105" s="22"/>
      <c r="X105" s="22"/>
      <c r="Y105" s="22">
        <v>1</v>
      </c>
      <c r="Z105" s="40">
        <f t="shared" si="37"/>
        <v>1</v>
      </c>
      <c r="AA105" s="22" t="s">
        <v>250</v>
      </c>
      <c r="AB105" s="22"/>
      <c r="AC105" s="22"/>
      <c r="AD105" s="22" t="s">
        <v>250</v>
      </c>
      <c r="AE105" s="18">
        <v>0</v>
      </c>
      <c r="AF105" s="18">
        <f t="shared" si="39"/>
        <v>0</v>
      </c>
      <c r="AG105" s="22"/>
      <c r="AH105" s="40"/>
      <c r="AI105" s="55"/>
      <c r="AJ105" s="171"/>
      <c r="AK105" s="173"/>
      <c r="AL105" s="224"/>
      <c r="AM105" s="224"/>
      <c r="AN105" s="173"/>
      <c r="AO105" s="173"/>
      <c r="AP105" s="175"/>
      <c r="AQ105" s="166"/>
      <c r="AR105" s="166"/>
      <c r="AS105" s="166"/>
      <c r="AT105" s="166"/>
      <c r="AU105" s="5"/>
    </row>
    <row r="106" spans="1:138" s="3" customFormat="1" x14ac:dyDescent="0.2">
      <c r="A106" s="121">
        <v>101</v>
      </c>
      <c r="B106" s="198"/>
      <c r="C106" s="26" t="s">
        <v>70</v>
      </c>
      <c r="D106" s="26" t="s">
        <v>282</v>
      </c>
      <c r="E106" s="26" t="s">
        <v>283</v>
      </c>
      <c r="F106" s="23" t="s">
        <v>97</v>
      </c>
      <c r="G106" s="23" t="s">
        <v>157</v>
      </c>
      <c r="H106" s="23" t="s">
        <v>220</v>
      </c>
      <c r="I106" s="16" t="s">
        <v>28</v>
      </c>
      <c r="J106" s="17" t="s">
        <v>328</v>
      </c>
      <c r="K106" s="17" t="s">
        <v>279</v>
      </c>
      <c r="L106" s="17" t="s">
        <v>250</v>
      </c>
      <c r="M106" s="17"/>
      <c r="N106" s="17" t="s">
        <v>249</v>
      </c>
      <c r="O106" s="27">
        <v>43586</v>
      </c>
      <c r="P106" s="22" t="s">
        <v>249</v>
      </c>
      <c r="Q106" s="22">
        <v>10</v>
      </c>
      <c r="R106" s="14">
        <f t="shared" si="35"/>
        <v>10</v>
      </c>
      <c r="S106" s="22" t="s">
        <v>250</v>
      </c>
      <c r="T106" s="22">
        <v>0</v>
      </c>
      <c r="U106" s="14">
        <f t="shared" si="36"/>
        <v>0</v>
      </c>
      <c r="V106" s="22" t="s">
        <v>250</v>
      </c>
      <c r="W106" s="22"/>
      <c r="X106" s="22"/>
      <c r="Y106" s="22"/>
      <c r="Z106" s="40">
        <f t="shared" si="37"/>
        <v>0</v>
      </c>
      <c r="AA106" s="22" t="s">
        <v>250</v>
      </c>
      <c r="AB106" s="22"/>
      <c r="AC106" s="22"/>
      <c r="AD106" s="22" t="s">
        <v>250</v>
      </c>
      <c r="AE106" s="18">
        <v>0</v>
      </c>
      <c r="AF106" s="18">
        <f t="shared" si="39"/>
        <v>0</v>
      </c>
      <c r="AG106" s="22"/>
      <c r="AH106" s="40"/>
      <c r="AI106" s="55"/>
      <c r="AJ106" s="171"/>
      <c r="AK106" s="173"/>
      <c r="AL106" s="224"/>
      <c r="AM106" s="224"/>
      <c r="AN106" s="173"/>
      <c r="AO106" s="173"/>
      <c r="AP106" s="175"/>
      <c r="AQ106" s="166"/>
      <c r="AR106" s="166"/>
      <c r="AS106" s="166"/>
      <c r="AT106" s="166"/>
      <c r="AU106" s="5"/>
    </row>
    <row r="107" spans="1:138" s="3" customFormat="1" x14ac:dyDescent="0.2">
      <c r="A107" s="121">
        <v>102</v>
      </c>
      <c r="B107" s="198"/>
      <c r="C107" s="26" t="s">
        <v>70</v>
      </c>
      <c r="D107" s="26" t="s">
        <v>282</v>
      </c>
      <c r="E107" s="26" t="s">
        <v>283</v>
      </c>
      <c r="F107" s="23" t="s">
        <v>98</v>
      </c>
      <c r="G107" s="23" t="s">
        <v>193</v>
      </c>
      <c r="H107" s="23" t="s">
        <v>221</v>
      </c>
      <c r="I107" s="16" t="s">
        <v>29</v>
      </c>
      <c r="J107" s="17" t="s">
        <v>328</v>
      </c>
      <c r="K107" s="17" t="s">
        <v>279</v>
      </c>
      <c r="L107" s="17" t="s">
        <v>250</v>
      </c>
      <c r="M107" s="17"/>
      <c r="N107" s="17" t="s">
        <v>249</v>
      </c>
      <c r="O107" s="27">
        <v>43586</v>
      </c>
      <c r="P107" s="22" t="s">
        <v>249</v>
      </c>
      <c r="Q107" s="22">
        <v>20</v>
      </c>
      <c r="R107" s="14">
        <f t="shared" si="35"/>
        <v>20</v>
      </c>
      <c r="S107" s="22" t="s">
        <v>250</v>
      </c>
      <c r="T107" s="22">
        <v>0</v>
      </c>
      <c r="U107" s="14">
        <f t="shared" si="36"/>
        <v>0</v>
      </c>
      <c r="V107" s="22" t="s">
        <v>250</v>
      </c>
      <c r="W107" s="22"/>
      <c r="X107" s="22"/>
      <c r="Y107" s="22"/>
      <c r="Z107" s="40">
        <f t="shared" si="37"/>
        <v>0</v>
      </c>
      <c r="AA107" s="22" t="s">
        <v>250</v>
      </c>
      <c r="AB107" s="22"/>
      <c r="AC107" s="22"/>
      <c r="AD107" s="22" t="s">
        <v>250</v>
      </c>
      <c r="AE107" s="18">
        <v>0</v>
      </c>
      <c r="AF107" s="18">
        <f t="shared" si="39"/>
        <v>0</v>
      </c>
      <c r="AG107" s="22"/>
      <c r="AH107" s="40"/>
      <c r="AI107" s="55"/>
      <c r="AJ107" s="171"/>
      <c r="AK107" s="173"/>
      <c r="AL107" s="224"/>
      <c r="AM107" s="224"/>
      <c r="AN107" s="173"/>
      <c r="AO107" s="173"/>
      <c r="AP107" s="175"/>
      <c r="AQ107" s="166"/>
      <c r="AR107" s="166"/>
      <c r="AS107" s="166"/>
      <c r="AT107" s="166"/>
      <c r="AU107" s="5"/>
    </row>
    <row r="108" spans="1:138" s="3" customFormat="1" x14ac:dyDescent="0.2">
      <c r="A108" s="121">
        <v>103</v>
      </c>
      <c r="B108" s="198"/>
      <c r="C108" s="26" t="s">
        <v>70</v>
      </c>
      <c r="D108" s="26" t="s">
        <v>282</v>
      </c>
      <c r="E108" s="26" t="s">
        <v>283</v>
      </c>
      <c r="F108" s="23" t="s">
        <v>99</v>
      </c>
      <c r="G108" s="23" t="s">
        <v>193</v>
      </c>
      <c r="H108" s="23" t="s">
        <v>194</v>
      </c>
      <c r="I108" s="16" t="s">
        <v>30</v>
      </c>
      <c r="J108" s="17" t="s">
        <v>328</v>
      </c>
      <c r="K108" s="17" t="s">
        <v>279</v>
      </c>
      <c r="L108" s="17" t="s">
        <v>250</v>
      </c>
      <c r="M108" s="17"/>
      <c r="N108" s="17" t="s">
        <v>249</v>
      </c>
      <c r="O108" s="27">
        <v>43586</v>
      </c>
      <c r="P108" s="22" t="s">
        <v>249</v>
      </c>
      <c r="Q108" s="22">
        <v>13</v>
      </c>
      <c r="R108" s="14">
        <f t="shared" si="35"/>
        <v>13</v>
      </c>
      <c r="S108" s="22" t="s">
        <v>250</v>
      </c>
      <c r="T108" s="22">
        <v>0</v>
      </c>
      <c r="U108" s="14">
        <f t="shared" si="36"/>
        <v>0</v>
      </c>
      <c r="V108" s="22" t="s">
        <v>250</v>
      </c>
      <c r="W108" s="22"/>
      <c r="X108" s="22"/>
      <c r="Y108" s="22"/>
      <c r="Z108" s="40">
        <f t="shared" si="37"/>
        <v>0</v>
      </c>
      <c r="AA108" s="22" t="s">
        <v>250</v>
      </c>
      <c r="AB108" s="22"/>
      <c r="AC108" s="22"/>
      <c r="AD108" s="22" t="s">
        <v>250</v>
      </c>
      <c r="AE108" s="18">
        <v>0</v>
      </c>
      <c r="AF108" s="18">
        <f t="shared" si="39"/>
        <v>0</v>
      </c>
      <c r="AG108" s="22"/>
      <c r="AH108" s="40"/>
      <c r="AI108" s="55"/>
      <c r="AJ108" s="171"/>
      <c r="AK108" s="173"/>
      <c r="AL108" s="224"/>
      <c r="AM108" s="224"/>
      <c r="AN108" s="173"/>
      <c r="AO108" s="173"/>
      <c r="AP108" s="175"/>
      <c r="AQ108" s="166"/>
      <c r="AR108" s="166"/>
      <c r="AS108" s="166"/>
      <c r="AT108" s="166"/>
      <c r="AU108" s="5"/>
    </row>
    <row r="109" spans="1:138" s="110" customFormat="1" x14ac:dyDescent="0.2">
      <c r="A109" s="121">
        <v>104</v>
      </c>
      <c r="B109" s="198"/>
      <c r="C109" s="106" t="s">
        <v>70</v>
      </c>
      <c r="D109" s="106" t="s">
        <v>284</v>
      </c>
      <c r="E109" s="106" t="s">
        <v>285</v>
      </c>
      <c r="F109" s="106" t="s">
        <v>72</v>
      </c>
      <c r="G109" s="106" t="s">
        <v>193</v>
      </c>
      <c r="H109" s="106" t="s">
        <v>196</v>
      </c>
      <c r="I109" s="66" t="s">
        <v>299</v>
      </c>
      <c r="J109" s="68" t="s">
        <v>328</v>
      </c>
      <c r="K109" s="68" t="s">
        <v>278</v>
      </c>
      <c r="L109" s="68" t="s">
        <v>249</v>
      </c>
      <c r="M109" s="68" t="s">
        <v>249</v>
      </c>
      <c r="N109" s="68"/>
      <c r="O109" s="109">
        <v>43556</v>
      </c>
      <c r="P109" s="108" t="s">
        <v>249</v>
      </c>
      <c r="Q109" s="108">
        <v>15</v>
      </c>
      <c r="R109" s="102">
        <f>2*Q109</f>
        <v>30</v>
      </c>
      <c r="S109" s="108" t="s">
        <v>249</v>
      </c>
      <c r="T109" s="108">
        <v>11</v>
      </c>
      <c r="U109" s="102">
        <f>2*T109</f>
        <v>22</v>
      </c>
      <c r="V109" s="108" t="s">
        <v>249</v>
      </c>
      <c r="W109" s="108">
        <v>0</v>
      </c>
      <c r="X109" s="108">
        <v>1</v>
      </c>
      <c r="Y109" s="108">
        <v>4</v>
      </c>
      <c r="Z109" s="56">
        <f>2*(W109+X109+Y109)</f>
        <v>10</v>
      </c>
      <c r="AA109" s="108" t="s">
        <v>250</v>
      </c>
      <c r="AB109" s="108"/>
      <c r="AC109" s="108"/>
      <c r="AD109" s="108" t="s">
        <v>250</v>
      </c>
      <c r="AE109" s="67">
        <v>0</v>
      </c>
      <c r="AF109" s="67">
        <f>2*AE109</f>
        <v>0</v>
      </c>
      <c r="AG109" s="108"/>
      <c r="AH109" s="56"/>
      <c r="AI109" s="81"/>
      <c r="AJ109" s="171"/>
      <c r="AK109" s="173"/>
      <c r="AL109" s="224"/>
      <c r="AM109" s="224"/>
      <c r="AN109" s="173"/>
      <c r="AO109" s="173"/>
      <c r="AP109" s="175"/>
      <c r="AQ109" s="166"/>
      <c r="AR109" s="166"/>
      <c r="AS109" s="166"/>
      <c r="AT109" s="166"/>
      <c r="AU109" s="5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</row>
    <row r="110" spans="1:138" s="3" customFormat="1" x14ac:dyDescent="0.2">
      <c r="A110" s="121">
        <v>105</v>
      </c>
      <c r="B110" s="198"/>
      <c r="C110" s="34" t="s">
        <v>70</v>
      </c>
      <c r="D110" s="34" t="s">
        <v>282</v>
      </c>
      <c r="E110" s="34" t="s">
        <v>283</v>
      </c>
      <c r="F110" s="26" t="s">
        <v>320</v>
      </c>
      <c r="G110" s="26" t="s">
        <v>193</v>
      </c>
      <c r="H110" s="26" t="s">
        <v>196</v>
      </c>
      <c r="I110" s="16" t="s">
        <v>322</v>
      </c>
      <c r="J110" s="17" t="s">
        <v>328</v>
      </c>
      <c r="K110" s="17" t="s">
        <v>279</v>
      </c>
      <c r="L110" s="17" t="s">
        <v>250</v>
      </c>
      <c r="M110" s="17"/>
      <c r="N110" s="17" t="s">
        <v>249</v>
      </c>
      <c r="O110" s="35">
        <v>43556</v>
      </c>
      <c r="P110" s="22" t="s">
        <v>249</v>
      </c>
      <c r="Q110" s="22">
        <v>14</v>
      </c>
      <c r="R110" s="14">
        <f t="shared" si="35"/>
        <v>14</v>
      </c>
      <c r="S110" s="22" t="s">
        <v>250</v>
      </c>
      <c r="T110" s="22">
        <v>0</v>
      </c>
      <c r="U110" s="14">
        <f t="shared" si="36"/>
        <v>0</v>
      </c>
      <c r="V110" s="22" t="s">
        <v>250</v>
      </c>
      <c r="W110" s="22"/>
      <c r="X110" s="22"/>
      <c r="Y110" s="22"/>
      <c r="Z110" s="40">
        <f t="shared" si="37"/>
        <v>0</v>
      </c>
      <c r="AA110" s="22" t="s">
        <v>250</v>
      </c>
      <c r="AB110" s="22"/>
      <c r="AC110" s="22"/>
      <c r="AD110" s="22" t="s">
        <v>250</v>
      </c>
      <c r="AE110" s="18">
        <v>0</v>
      </c>
      <c r="AF110" s="18">
        <f t="shared" si="39"/>
        <v>0</v>
      </c>
      <c r="AG110" s="22"/>
      <c r="AH110" s="40"/>
      <c r="AI110" s="55"/>
      <c r="AJ110" s="171"/>
      <c r="AK110" s="173"/>
      <c r="AL110" s="224"/>
      <c r="AM110" s="224"/>
      <c r="AN110" s="173"/>
      <c r="AO110" s="173"/>
      <c r="AP110" s="175"/>
      <c r="AQ110" s="166"/>
      <c r="AR110" s="166"/>
      <c r="AS110" s="166"/>
      <c r="AT110" s="166"/>
      <c r="AU110" s="10"/>
    </row>
    <row r="111" spans="1:138" s="6" customFormat="1" x14ac:dyDescent="0.2">
      <c r="A111" s="121">
        <v>106</v>
      </c>
      <c r="B111" s="215"/>
      <c r="C111" s="34" t="s">
        <v>70</v>
      </c>
      <c r="D111" s="34" t="s">
        <v>282</v>
      </c>
      <c r="E111" s="34" t="s">
        <v>283</v>
      </c>
      <c r="F111" s="125" t="s">
        <v>70</v>
      </c>
      <c r="G111" s="26" t="s">
        <v>193</v>
      </c>
      <c r="H111" s="125" t="s">
        <v>194</v>
      </c>
      <c r="I111" s="126" t="s">
        <v>256</v>
      </c>
      <c r="J111" s="17" t="s">
        <v>328</v>
      </c>
      <c r="K111" s="127" t="s">
        <v>279</v>
      </c>
      <c r="L111" s="127" t="s">
        <v>250</v>
      </c>
      <c r="M111" s="127"/>
      <c r="N111" s="127" t="s">
        <v>249</v>
      </c>
      <c r="O111" s="35">
        <v>43586</v>
      </c>
      <c r="P111" s="43" t="s">
        <v>249</v>
      </c>
      <c r="Q111" s="43">
        <v>19</v>
      </c>
      <c r="R111" s="14">
        <f t="shared" si="35"/>
        <v>19</v>
      </c>
      <c r="S111" s="43" t="s">
        <v>250</v>
      </c>
      <c r="T111" s="43">
        <v>0</v>
      </c>
      <c r="U111" s="14">
        <f t="shared" si="36"/>
        <v>0</v>
      </c>
      <c r="V111" s="43" t="s">
        <v>249</v>
      </c>
      <c r="W111" s="43">
        <v>5</v>
      </c>
      <c r="X111" s="43"/>
      <c r="Y111" s="43">
        <v>2</v>
      </c>
      <c r="Z111" s="40">
        <f t="shared" si="37"/>
        <v>7</v>
      </c>
      <c r="AA111" s="43" t="s">
        <v>250</v>
      </c>
      <c r="AB111" s="43"/>
      <c r="AC111" s="43"/>
      <c r="AD111" s="43" t="s">
        <v>250</v>
      </c>
      <c r="AE111" s="18">
        <v>0</v>
      </c>
      <c r="AF111" s="18">
        <f t="shared" si="39"/>
        <v>0</v>
      </c>
      <c r="AG111" s="43"/>
      <c r="AH111" s="43"/>
      <c r="AI111" s="54"/>
      <c r="AJ111" s="171"/>
      <c r="AK111" s="173"/>
      <c r="AL111" s="224"/>
      <c r="AM111" s="224"/>
      <c r="AN111" s="173"/>
      <c r="AO111" s="173"/>
      <c r="AP111" s="175"/>
      <c r="AQ111" s="166"/>
      <c r="AR111" s="166"/>
      <c r="AS111" s="166"/>
      <c r="AT111" s="166"/>
      <c r="AU111" s="7"/>
    </row>
    <row r="112" spans="1:138" s="6" customFormat="1" x14ac:dyDescent="0.2">
      <c r="A112" s="128"/>
      <c r="B112" s="129"/>
      <c r="C112" s="130"/>
      <c r="D112" s="130"/>
      <c r="E112" s="130"/>
      <c r="F112" s="131"/>
      <c r="G112" s="132"/>
      <c r="H112" s="131"/>
      <c r="I112" s="133"/>
      <c r="J112" s="134"/>
      <c r="K112" s="134"/>
      <c r="L112" s="134"/>
      <c r="M112" s="134"/>
      <c r="N112" s="134"/>
      <c r="O112" s="135"/>
      <c r="P112" s="136"/>
      <c r="Q112" s="136"/>
      <c r="R112" s="48">
        <f>SUM(R$6:R$111)</f>
        <v>13035</v>
      </c>
      <c r="S112" s="136"/>
      <c r="T112" s="136"/>
      <c r="U112" s="48">
        <f>SUM(U$6:U$111)</f>
        <v>1850</v>
      </c>
      <c r="V112" s="136"/>
      <c r="W112" s="136"/>
      <c r="X112" s="136"/>
      <c r="Y112" s="136"/>
      <c r="Z112" s="48">
        <f>SUM(Z$6:Z$111)</f>
        <v>4125</v>
      </c>
      <c r="AA112" s="136"/>
      <c r="AB112" s="136"/>
      <c r="AC112" s="48">
        <f>SUM(AC6:AC111)</f>
        <v>12</v>
      </c>
      <c r="AD112" s="136"/>
      <c r="AE112" s="136"/>
      <c r="AF112" s="48">
        <f>SUM(AF$6:AF$111)</f>
        <v>81</v>
      </c>
      <c r="AG112" s="136"/>
      <c r="AH112" s="136"/>
      <c r="AI112" s="48">
        <f>SUM(AI$6:AI$111)</f>
        <v>38</v>
      </c>
      <c r="AJ112" s="171"/>
      <c r="AK112" s="173"/>
      <c r="AL112" s="224"/>
      <c r="AM112" s="224"/>
      <c r="AN112" s="173"/>
      <c r="AO112" s="173"/>
      <c r="AP112" s="175"/>
      <c r="AQ112" s="166"/>
      <c r="AR112" s="166"/>
      <c r="AS112" s="166"/>
      <c r="AT112" s="166"/>
      <c r="AU112" s="7"/>
    </row>
    <row r="113" spans="1:182" x14ac:dyDescent="0.2">
      <c r="A113" s="24"/>
      <c r="B113" s="25"/>
      <c r="C113" s="25"/>
      <c r="D113" s="25"/>
      <c r="E113" s="25"/>
      <c r="F113" s="25"/>
      <c r="G113" s="25"/>
      <c r="H113" s="25"/>
      <c r="I113" s="36"/>
      <c r="J113" s="36"/>
      <c r="K113" s="20"/>
      <c r="L113" s="137"/>
      <c r="M113" s="137"/>
      <c r="N113" s="137"/>
      <c r="O113" s="137"/>
      <c r="P113" s="137"/>
      <c r="Q113" s="137" t="s">
        <v>292</v>
      </c>
      <c r="R113" s="143">
        <v>0</v>
      </c>
      <c r="S113" s="154" t="s">
        <v>347</v>
      </c>
      <c r="T113" s="137" t="s">
        <v>292</v>
      </c>
      <c r="U113" s="143">
        <v>0</v>
      </c>
      <c r="V113" s="154" t="s">
        <v>347</v>
      </c>
      <c r="W113" s="137"/>
      <c r="X113" s="137"/>
      <c r="Y113" s="151" t="s">
        <v>292</v>
      </c>
      <c r="Z113" s="143">
        <v>0</v>
      </c>
      <c r="AA113" s="154" t="s">
        <v>347</v>
      </c>
      <c r="AB113" s="138" t="s">
        <v>292</v>
      </c>
      <c r="AC113" s="143">
        <v>0</v>
      </c>
      <c r="AD113" s="154" t="s">
        <v>347</v>
      </c>
      <c r="AE113" s="139" t="s">
        <v>292</v>
      </c>
      <c r="AF113" s="143">
        <v>0</v>
      </c>
      <c r="AG113" s="154" t="s">
        <v>347</v>
      </c>
      <c r="AH113" s="139" t="s">
        <v>292</v>
      </c>
      <c r="AI113" s="143">
        <v>0</v>
      </c>
      <c r="AJ113" s="231" t="s">
        <v>347</v>
      </c>
      <c r="AK113" s="169"/>
      <c r="AL113" s="164"/>
      <c r="AM113" s="164"/>
      <c r="AN113" s="169"/>
      <c r="AO113" s="169"/>
      <c r="AP113" s="176"/>
      <c r="AQ113" s="167"/>
      <c r="AR113" s="167"/>
      <c r="AS113" s="167"/>
      <c r="AT113" s="167"/>
    </row>
    <row r="114" spans="1:182" ht="15" customHeight="1" x14ac:dyDescent="0.2">
      <c r="A114" s="213" t="s">
        <v>348</v>
      </c>
      <c r="B114" s="213"/>
      <c r="C114" s="213"/>
      <c r="D114" s="213"/>
      <c r="E114" s="213"/>
      <c r="F114" s="213"/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14"/>
      <c r="R114" s="142">
        <f>R112*R113</f>
        <v>0</v>
      </c>
      <c r="S114" s="226"/>
      <c r="T114" s="227"/>
      <c r="U114" s="150">
        <f>U112*U113</f>
        <v>0</v>
      </c>
      <c r="V114" s="226"/>
      <c r="W114" s="228"/>
      <c r="X114" s="228"/>
      <c r="Y114" s="227"/>
      <c r="Z114" s="150">
        <f>Z112*Z113</f>
        <v>0</v>
      </c>
      <c r="AA114" s="226"/>
      <c r="AB114" s="227"/>
      <c r="AC114" s="150">
        <f>AC112*AC113</f>
        <v>0</v>
      </c>
      <c r="AD114" s="226"/>
      <c r="AE114" s="227"/>
      <c r="AF114" s="150">
        <f>AF112*AF113</f>
        <v>0</v>
      </c>
      <c r="AG114" s="226"/>
      <c r="AH114" s="227"/>
      <c r="AI114" s="150">
        <f>AI112*AI113</f>
        <v>0</v>
      </c>
    </row>
    <row r="115" spans="1:182" ht="15" customHeight="1" x14ac:dyDescent="0.2">
      <c r="A115" s="160" t="s">
        <v>349</v>
      </c>
      <c r="B115" s="160"/>
      <c r="C115" s="160"/>
      <c r="D115" s="160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55"/>
      <c r="S115" s="155"/>
      <c r="T115" s="155"/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6"/>
      <c r="AH115" s="230"/>
      <c r="AI115" s="229"/>
      <c r="AK115" s="186">
        <v>3500</v>
      </c>
      <c r="AL115" s="186"/>
      <c r="AM115" s="186"/>
      <c r="AN115" s="186"/>
      <c r="AO115" s="178"/>
      <c r="AP115" s="178"/>
      <c r="AQ115" s="178"/>
      <c r="AR115" s="178"/>
      <c r="AS115" s="3"/>
      <c r="AT115" s="3"/>
      <c r="AU115" s="3"/>
      <c r="FU115" s="1"/>
      <c r="FV115" s="1"/>
      <c r="FW115" s="1"/>
      <c r="FX115" s="1"/>
      <c r="FY115" s="1"/>
      <c r="FZ115" s="1"/>
    </row>
    <row r="116" spans="1:182" x14ac:dyDescent="0.2">
      <c r="A116" s="26"/>
      <c r="B116" s="124"/>
      <c r="C116" s="124"/>
      <c r="D116" s="124"/>
      <c r="E116" s="124"/>
      <c r="F116" s="124"/>
      <c r="G116" s="124"/>
      <c r="H116" s="124"/>
      <c r="AD116" s="37"/>
      <c r="AK116" s="186"/>
      <c r="AL116" s="186"/>
      <c r="AM116" s="186"/>
      <c r="AN116" s="186"/>
      <c r="AO116" s="177">
        <f>1/3</f>
        <v>0.33333333333333331</v>
      </c>
      <c r="AP116" s="177"/>
      <c r="AQ116" s="177">
        <f>1-AO116</f>
        <v>0.66666666666666674</v>
      </c>
      <c r="AR116" s="177"/>
      <c r="AS116" s="3"/>
      <c r="AT116" s="3"/>
      <c r="AU116" s="3"/>
      <c r="FU116" s="1"/>
      <c r="FV116" s="1"/>
      <c r="FW116" s="1"/>
      <c r="FX116" s="1"/>
      <c r="FY116" s="1"/>
      <c r="FZ116" s="1"/>
    </row>
    <row r="117" spans="1:182" ht="12.75" customHeight="1" x14ac:dyDescent="0.2">
      <c r="A117" s="26"/>
      <c r="B117" s="124"/>
      <c r="C117" s="124"/>
      <c r="D117" s="124"/>
      <c r="E117" s="124"/>
      <c r="F117" s="124"/>
      <c r="G117" s="124"/>
      <c r="H117" s="124"/>
      <c r="AD117" s="37"/>
      <c r="AK117" s="187" t="s">
        <v>337</v>
      </c>
      <c r="AL117" s="187"/>
      <c r="AM117" s="187"/>
      <c r="AN117" s="187"/>
      <c r="AO117" s="179">
        <f>AO116*$AK$115</f>
        <v>1166.6666666666665</v>
      </c>
      <c r="AP117" s="179"/>
      <c r="AQ117" s="179">
        <f>AQ116*$AK$115</f>
        <v>2333.3333333333335</v>
      </c>
      <c r="AR117" s="179"/>
      <c r="AS117" s="3"/>
      <c r="AT117" s="3"/>
      <c r="AU117" s="3"/>
      <c r="FU117" s="1"/>
      <c r="FV117" s="1"/>
      <c r="FW117" s="1"/>
      <c r="FX117" s="1"/>
      <c r="FY117" s="1"/>
      <c r="FZ117" s="1"/>
    </row>
    <row r="118" spans="1:182" x14ac:dyDescent="0.2">
      <c r="A118" s="26"/>
      <c r="B118" s="124"/>
      <c r="C118" s="124"/>
      <c r="D118" s="124"/>
      <c r="E118" s="124"/>
      <c r="F118" s="124"/>
      <c r="G118" s="124"/>
      <c r="H118" s="124"/>
      <c r="AK118" s="187"/>
      <c r="AL118" s="187"/>
      <c r="AM118" s="187"/>
      <c r="AN118" s="187"/>
      <c r="AO118" s="179"/>
      <c r="AP118" s="179"/>
      <c r="AQ118" s="179"/>
      <c r="AR118" s="179"/>
    </row>
    <row r="119" spans="1:182" ht="12.75" customHeight="1" x14ac:dyDescent="0.2">
      <c r="A119" s="26"/>
      <c r="B119" s="26"/>
      <c r="C119" s="26"/>
      <c r="D119" s="26"/>
      <c r="E119" s="26"/>
      <c r="F119" s="26"/>
      <c r="G119" s="26"/>
      <c r="H119" s="26"/>
      <c r="AK119" s="188" t="s">
        <v>332</v>
      </c>
      <c r="AL119" s="188"/>
      <c r="AM119" s="188"/>
      <c r="AN119" s="188"/>
      <c r="AO119" s="180">
        <f>AO117*$AQ$6</f>
        <v>0</v>
      </c>
      <c r="AP119" s="181"/>
      <c r="AQ119" s="180">
        <f>AQ117*$AS$6</f>
        <v>0</v>
      </c>
      <c r="AR119" s="181"/>
    </row>
    <row r="120" spans="1:182" x14ac:dyDescent="0.2">
      <c r="AK120" s="188"/>
      <c r="AL120" s="188"/>
      <c r="AM120" s="189"/>
      <c r="AN120" s="189"/>
      <c r="AO120" s="182"/>
      <c r="AP120" s="183"/>
      <c r="AQ120" s="182"/>
      <c r="AR120" s="183"/>
      <c r="FY120" s="1"/>
      <c r="FZ120" s="1"/>
    </row>
    <row r="121" spans="1:182" ht="26.25" customHeight="1" x14ac:dyDescent="0.2">
      <c r="AM121" s="152"/>
      <c r="AN121" s="153"/>
      <c r="AO121" s="195" t="s">
        <v>338</v>
      </c>
      <c r="AP121" s="195"/>
      <c r="AQ121" s="195"/>
      <c r="AR121" s="196"/>
      <c r="AS121" s="192" t="s">
        <v>331</v>
      </c>
      <c r="AT121" s="192"/>
      <c r="AU121" s="192"/>
      <c r="FY121" s="1"/>
      <c r="FZ121" s="1"/>
    </row>
    <row r="122" spans="1:182" x14ac:dyDescent="0.2">
      <c r="AO122" s="190">
        <f>SUM(AO119:AR120)</f>
        <v>0</v>
      </c>
      <c r="AP122" s="190"/>
      <c r="AQ122" s="190"/>
      <c r="AR122" s="190"/>
      <c r="AS122" s="191">
        <f>SUM(R114:AI114)</f>
        <v>0</v>
      </c>
      <c r="AT122" s="191"/>
      <c r="AU122" s="191"/>
      <c r="AV122" s="1"/>
      <c r="FY122" s="1"/>
      <c r="FZ122" s="1"/>
    </row>
    <row r="123" spans="1:182" ht="15" customHeight="1" x14ac:dyDescent="0.2"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/>
      <c r="AH123" s="158"/>
      <c r="AI123" s="193" t="s">
        <v>339</v>
      </c>
      <c r="AJ123" s="193"/>
      <c r="AK123" s="193"/>
      <c r="AL123" s="193"/>
      <c r="AM123" s="193"/>
      <c r="AN123" s="193"/>
      <c r="AO123" s="184">
        <f>(AO122+AS122)*0.1</f>
        <v>0</v>
      </c>
      <c r="AP123" s="184"/>
      <c r="AQ123" s="184"/>
      <c r="AR123" s="184"/>
      <c r="AS123" s="184"/>
      <c r="AT123" s="184"/>
      <c r="AU123" s="184"/>
      <c r="AV123" s="144"/>
    </row>
    <row r="124" spans="1:182" ht="15" customHeight="1" x14ac:dyDescent="0.2">
      <c r="AI124" s="185" t="s">
        <v>340</v>
      </c>
      <c r="AJ124" s="185"/>
      <c r="AK124" s="185"/>
      <c r="AL124" s="185"/>
      <c r="AM124" s="185"/>
      <c r="AN124" s="185"/>
      <c r="AO124" s="184">
        <f>(AO122+AS122)</f>
        <v>0</v>
      </c>
      <c r="AP124" s="184"/>
      <c r="AQ124" s="184"/>
      <c r="AR124" s="184"/>
      <c r="AS124" s="184"/>
      <c r="AT124" s="184"/>
      <c r="AU124" s="184"/>
      <c r="FX124" s="1"/>
      <c r="FY124" s="1"/>
      <c r="FZ124" s="1"/>
    </row>
    <row r="125" spans="1:182" x14ac:dyDescent="0.2">
      <c r="AI125" s="194" t="s">
        <v>341</v>
      </c>
      <c r="AJ125" s="194"/>
      <c r="AK125" s="194"/>
      <c r="AL125" s="194"/>
      <c r="AM125" s="194"/>
      <c r="AN125" s="194"/>
      <c r="AO125" s="184">
        <f>AO123+AO124</f>
        <v>0</v>
      </c>
      <c r="AP125" s="184"/>
      <c r="AQ125" s="184"/>
      <c r="AR125" s="184"/>
      <c r="AS125" s="184"/>
      <c r="AT125" s="184"/>
      <c r="AU125" s="184"/>
    </row>
    <row r="126" spans="1:182" x14ac:dyDescent="0.2">
      <c r="AI126" s="159" t="s">
        <v>342</v>
      </c>
      <c r="AJ126" s="159"/>
      <c r="AK126" s="159"/>
      <c r="AL126" s="159"/>
      <c r="AM126" s="159"/>
      <c r="AN126" s="159"/>
      <c r="AO126" s="47"/>
      <c r="AP126" s="47"/>
      <c r="AQ126" s="145"/>
      <c r="AR126" s="145"/>
    </row>
    <row r="127" spans="1:182" x14ac:dyDescent="0.2">
      <c r="AM127" s="47"/>
      <c r="AN127" s="47"/>
      <c r="AO127" s="47"/>
      <c r="AP127" s="47"/>
      <c r="AQ127" s="145"/>
      <c r="AR127" s="145"/>
    </row>
    <row r="129" spans="32:182" x14ac:dyDescent="0.2">
      <c r="AF129" s="37"/>
      <c r="AG129" s="37"/>
      <c r="AH129" s="37"/>
      <c r="AI129" s="37"/>
      <c r="AJ129" s="9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</row>
    <row r="130" spans="32:182" x14ac:dyDescent="0.2">
      <c r="AF130" s="37"/>
      <c r="AG130" s="37"/>
      <c r="AH130" s="37"/>
      <c r="AI130" s="37"/>
      <c r="AJ130" s="9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</row>
    <row r="131" spans="32:182" x14ac:dyDescent="0.2">
      <c r="AF131" s="37"/>
      <c r="AG131" s="37"/>
      <c r="AH131" s="37"/>
      <c r="AI131" s="37"/>
      <c r="AJ131" s="9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</row>
    <row r="136" spans="32:182" ht="15" customHeight="1" x14ac:dyDescent="0.2"/>
    <row r="139" spans="32:182" ht="15" customHeight="1" x14ac:dyDescent="0.2"/>
  </sheetData>
  <mergeCells count="123">
    <mergeCell ref="AL98:AL113"/>
    <mergeCell ref="AM98:AM113"/>
    <mergeCell ref="AN98:AN113"/>
    <mergeCell ref="S114:T114"/>
    <mergeCell ref="V114:Y114"/>
    <mergeCell ref="AA114:AB114"/>
    <mergeCell ref="AD114:AE114"/>
    <mergeCell ref="AG114:AH114"/>
    <mergeCell ref="AJ98:AJ112"/>
    <mergeCell ref="AL79:AL97"/>
    <mergeCell ref="AM79:AM97"/>
    <mergeCell ref="AN79:AN97"/>
    <mergeCell ref="AO79:AO97"/>
    <mergeCell ref="B20:B29"/>
    <mergeCell ref="AJ20:AJ29"/>
    <mergeCell ref="AK20:AK29"/>
    <mergeCell ref="AL20:AL29"/>
    <mergeCell ref="AM20:AM29"/>
    <mergeCell ref="B30:B55"/>
    <mergeCell ref="AJ30:AJ55"/>
    <mergeCell ref="AK30:AK55"/>
    <mergeCell ref="AL30:AL55"/>
    <mergeCell ref="AM30:AM55"/>
    <mergeCell ref="AL56:AL78"/>
    <mergeCell ref="AM56:AM78"/>
    <mergeCell ref="AQ4:AQ5"/>
    <mergeCell ref="AR4:AR5"/>
    <mergeCell ref="AS4:AS5"/>
    <mergeCell ref="AT4:AT5"/>
    <mergeCell ref="AP3:AP5"/>
    <mergeCell ref="AQ2:AR3"/>
    <mergeCell ref="AS2:AT3"/>
    <mergeCell ref="AO3:AO5"/>
    <mergeCell ref="AJ3:AJ5"/>
    <mergeCell ref="AK3:AK5"/>
    <mergeCell ref="AL3:AL5"/>
    <mergeCell ref="AM3:AM5"/>
    <mergeCell ref="AN3:AN5"/>
    <mergeCell ref="AJ2:AP2"/>
    <mergeCell ref="A114:Q114"/>
    <mergeCell ref="B98:B111"/>
    <mergeCell ref="AK98:AK113"/>
    <mergeCell ref="A2:A5"/>
    <mergeCell ref="B2:B5"/>
    <mergeCell ref="C2:C5"/>
    <mergeCell ref="D2:D5"/>
    <mergeCell ref="E2:E5"/>
    <mergeCell ref="F2:F5"/>
    <mergeCell ref="J2:J5"/>
    <mergeCell ref="P3:R3"/>
    <mergeCell ref="P4:R4"/>
    <mergeCell ref="B6:B19"/>
    <mergeCell ref="B56:B78"/>
    <mergeCell ref="AJ56:AJ78"/>
    <mergeCell ref="AK56:AK78"/>
    <mergeCell ref="AP79:AP97"/>
    <mergeCell ref="B79:B97"/>
    <mergeCell ref="AJ79:AJ97"/>
    <mergeCell ref="AK79:AK97"/>
    <mergeCell ref="G2:G5"/>
    <mergeCell ref="H2:H5"/>
    <mergeCell ref="I2:I5"/>
    <mergeCell ref="K2:K5"/>
    <mergeCell ref="L2:L4"/>
    <mergeCell ref="M2:N2"/>
    <mergeCell ref="O2:O4"/>
    <mergeCell ref="P2:AI2"/>
    <mergeCell ref="S4:U4"/>
    <mergeCell ref="V4:Z4"/>
    <mergeCell ref="AA4:AC4"/>
    <mergeCell ref="AD4:AF4"/>
    <mergeCell ref="AD3:AF3"/>
    <mergeCell ref="AG3:AI3"/>
    <mergeCell ref="AG4:AI4"/>
    <mergeCell ref="S3:U3"/>
    <mergeCell ref="V3:Z3"/>
    <mergeCell ref="AA3:AC3"/>
    <mergeCell ref="AP6:AP19"/>
    <mergeCell ref="AO6:AO19"/>
    <mergeCell ref="AN6:AN19"/>
    <mergeCell ref="AO116:AP116"/>
    <mergeCell ref="AQ115:AR115"/>
    <mergeCell ref="AQ116:AR116"/>
    <mergeCell ref="AO117:AP118"/>
    <mergeCell ref="AQ117:AR118"/>
    <mergeCell ref="AO119:AP120"/>
    <mergeCell ref="AO125:AU125"/>
    <mergeCell ref="AI124:AN124"/>
    <mergeCell ref="AK115:AN116"/>
    <mergeCell ref="AK117:AN118"/>
    <mergeCell ref="AK119:AN120"/>
    <mergeCell ref="AO122:AR122"/>
    <mergeCell ref="AS122:AU122"/>
    <mergeCell ref="AS121:AU121"/>
    <mergeCell ref="AI123:AN123"/>
    <mergeCell ref="AO123:AU123"/>
    <mergeCell ref="AO124:AU124"/>
    <mergeCell ref="AI125:AN125"/>
    <mergeCell ref="AO115:AP115"/>
    <mergeCell ref="AQ119:AR120"/>
    <mergeCell ref="AO121:AR121"/>
    <mergeCell ref="AI126:AN126"/>
    <mergeCell ref="A115:Q115"/>
    <mergeCell ref="A1:AT1"/>
    <mergeCell ref="AM6:AM19"/>
    <mergeCell ref="AL6:AL19"/>
    <mergeCell ref="AQ6:AQ113"/>
    <mergeCell ref="AR6:AR113"/>
    <mergeCell ref="AK6:AK19"/>
    <mergeCell ref="AJ6:AJ19"/>
    <mergeCell ref="AS6:AS113"/>
    <mergeCell ref="AT6:AT113"/>
    <mergeCell ref="AO20:AO29"/>
    <mergeCell ref="AN20:AN29"/>
    <mergeCell ref="AO98:AO113"/>
    <mergeCell ref="AP98:AP113"/>
    <mergeCell ref="AP20:AP29"/>
    <mergeCell ref="AO30:AO55"/>
    <mergeCell ref="AP30:AP55"/>
    <mergeCell ref="AN30:AN55"/>
    <mergeCell ref="AO56:AO78"/>
    <mergeCell ref="AP56:AP78"/>
    <mergeCell ref="AN56:AN78"/>
  </mergeCells>
  <pageMargins left="0.25" right="0.25" top="0.75" bottom="0.75" header="0.3" footer="0.3"/>
  <pageSetup paperSize="8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</vt:lpstr>
      <vt:lpstr>'CZĘŚĆ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Ostrzycki Marcin</dc:creator>
  <cp:lastModifiedBy>Bronk Jacek</cp:lastModifiedBy>
  <cp:lastPrinted>2019-10-15T14:16:45Z</cp:lastPrinted>
  <dcterms:created xsi:type="dcterms:W3CDTF">2018-01-31T09:17:12Z</dcterms:created>
  <dcterms:modified xsi:type="dcterms:W3CDTF">2019-10-31T14:55:34Z</dcterms:modified>
</cp:coreProperties>
</file>