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75" windowHeight="42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'Arkusz1'!$A$1:$H$111</definedName>
    <definedName name="_xlnm.Print_Area" localSheetId="1">'Arkusz2'!$A$1:$H$119</definedName>
    <definedName name="_xlnm.Print_Area" localSheetId="2">'Arkusz3'!$A$1:$H$66</definedName>
  </definedNames>
  <calcPr fullCalcOnLoad="1"/>
</workbook>
</file>

<file path=xl/sharedStrings.xml><?xml version="1.0" encoding="utf-8"?>
<sst xmlns="http://schemas.openxmlformats.org/spreadsheetml/2006/main" count="321" uniqueCount="150">
  <si>
    <t>m2</t>
  </si>
  <si>
    <t>suma</t>
  </si>
  <si>
    <t>mb</t>
  </si>
  <si>
    <t>szt</t>
  </si>
  <si>
    <t>kpl</t>
  </si>
  <si>
    <t>Opis</t>
  </si>
  <si>
    <t>obmiar</t>
  </si>
  <si>
    <t>jednostka miary</t>
  </si>
  <si>
    <t>L.p</t>
  </si>
  <si>
    <t>Malowanie ścian farbą emulsyjną z reperacją</t>
  </si>
  <si>
    <t>podłoża ( gipsowanie )</t>
  </si>
  <si>
    <t>minus okna i drzwi</t>
  </si>
  <si>
    <t>a</t>
  </si>
  <si>
    <t>b</t>
  </si>
  <si>
    <t>minus drzwi</t>
  </si>
  <si>
    <t>c</t>
  </si>
  <si>
    <t>d</t>
  </si>
  <si>
    <t>e</t>
  </si>
  <si>
    <t>minus drzwi i glazura</t>
  </si>
  <si>
    <t>f</t>
  </si>
  <si>
    <t>g</t>
  </si>
  <si>
    <t>h</t>
  </si>
  <si>
    <t>W-C</t>
  </si>
  <si>
    <t xml:space="preserve">Malowanie sufitów z reperacją podłoża </t>
  </si>
  <si>
    <t>( przecierka gipsowa )</t>
  </si>
  <si>
    <t xml:space="preserve">a </t>
  </si>
  <si>
    <t xml:space="preserve">Wykonanie sufitu podwieszonego z płyty gipsowej </t>
  </si>
  <si>
    <t>na wysokości 2.7 metra łącznie z malowaniem farbą</t>
  </si>
  <si>
    <t>emulsyjną</t>
  </si>
  <si>
    <t xml:space="preserve">Skucie starej glazury z wywiezieniem gruzu + </t>
  </si>
  <si>
    <t>ułozenie nowej glazury</t>
  </si>
  <si>
    <t>wywiezieniem gruzu+ułożenie nowej terrakoty 30x 30 cm</t>
  </si>
  <si>
    <t xml:space="preserve">Skucie starej wykładziny PCV i terrakoty z </t>
  </si>
  <si>
    <t>Montaż kabiny prysznicowej na brodziku + bateria</t>
  </si>
  <si>
    <t>Demontaz starej i montaz nowej umywalki szer 0.8 m</t>
  </si>
  <si>
    <t>Zabudowa z k-g poziomów i pionów  wod-kan</t>
  </si>
  <si>
    <t>Demontaz starego i montaż nowego  w-c compact</t>
  </si>
  <si>
    <t>Wymiana osprzetu elektrycznego</t>
  </si>
  <si>
    <t>wyłaczniki</t>
  </si>
  <si>
    <t>lampy oświetleniowesufitowe 2x 36 W</t>
  </si>
  <si>
    <t>gniazda wtykowe podwójne 10A</t>
  </si>
  <si>
    <t>lampy hermetyczne punktowe do pom w-c i natrysku</t>
  </si>
  <si>
    <t>Montaz parapetu zewnętrznego z blachy ocynk. Szer w rozwinięciu</t>
  </si>
  <si>
    <t>35 cm</t>
  </si>
  <si>
    <t>Demontaż drzwi zewnetrznych szer 90cm i montaz nowych</t>
  </si>
  <si>
    <t xml:space="preserve">Demontaz drz\wi wewnetrznych łącznie z ościeżnicami i montaż </t>
  </si>
  <si>
    <t>ościeżnić nakładanych z drzwiami w oleinie drewnopodobnej</t>
  </si>
  <si>
    <t>drzwi i ościeznice  szer 90 cm</t>
  </si>
  <si>
    <t>z cokolikami wysokości 10 cm</t>
  </si>
  <si>
    <t>pokój hydraulików</t>
  </si>
  <si>
    <t>łazienka i w-c</t>
  </si>
  <si>
    <t>pokój elektryków</t>
  </si>
  <si>
    <t>korytarz</t>
  </si>
  <si>
    <t>pomieszczenie socjalne</t>
  </si>
  <si>
    <t>łazienka</t>
  </si>
  <si>
    <t xml:space="preserve">Demontaż ścianki działowej pomiedzy w-ci łazienką </t>
  </si>
  <si>
    <t>gr 12 cm. z cegły.</t>
  </si>
  <si>
    <t>wymiana okien drewnianych na okna z PCV białe</t>
  </si>
  <si>
    <t>okno 1.35 x 0.8  szt 2</t>
  </si>
  <si>
    <t>cena jednostkowa netto</t>
  </si>
  <si>
    <t>OGÓŁEM</t>
  </si>
  <si>
    <t>3 x 5</t>
  </si>
  <si>
    <t>PodatekVat</t>
  </si>
  <si>
    <t>6 x 7</t>
  </si>
  <si>
    <t>Podpis  składającego ofertę</t>
  </si>
  <si>
    <t>Wartość brutto PLN</t>
  </si>
  <si>
    <t>Wartość netto PLN</t>
  </si>
  <si>
    <t>PLN</t>
  </si>
  <si>
    <t>cena jednostkowa netto PLN</t>
  </si>
  <si>
    <t>………………………..</t>
  </si>
  <si>
    <t>Pieczęć Wykonawcy</t>
  </si>
  <si>
    <t>Zakład Opieki Zdrowotnej</t>
  </si>
  <si>
    <t>ul. Północna 42</t>
  </si>
  <si>
    <t>11-425 Łódź</t>
  </si>
  <si>
    <t xml:space="preserve">Załącznik nr 2 /b </t>
  </si>
  <si>
    <t>FORMULARZ CENOWY - POMIESZCZENIA OBSŁUGI TECHNICZNEJ</t>
  </si>
  <si>
    <t xml:space="preserve">Załącznik nr 2 /c </t>
  </si>
  <si>
    <t>FORMULARZ CENOWY - POMIESZCZENIE TECHNICZNE</t>
  </si>
  <si>
    <t>Pomieszczenie  techniczne</t>
  </si>
  <si>
    <t>kg</t>
  </si>
  <si>
    <t>Pomieszczenie  techniczne - wartość szacunkowa</t>
  </si>
  <si>
    <t>Demontaż starych , nieczynnych elementów wentylacyjnych z wywiezieniem na składowisko.</t>
  </si>
  <si>
    <t>Wykonanie warstwy podkładowej na zagruzowanym podłożu z betonu B15 grubości 10 cm z zatarciem na gładko</t>
  </si>
  <si>
    <t xml:space="preserve">Pomieszczenie  techniczne </t>
  </si>
  <si>
    <t>Ułożenie wykładziny PCV termmozgrzewalnej na kle z wywinięciem wykładziny naściany (cokół wysokości 10 cm )j</t>
  </si>
  <si>
    <t>Malowanie ścian i sufitów farbą emulsyjną z reperacją</t>
  </si>
  <si>
    <t>Pomieszczenie  techniczne ściany</t>
  </si>
  <si>
    <t>sufit</t>
  </si>
  <si>
    <t>lampy oświetleniowe naścienne 2x 36 W</t>
  </si>
  <si>
    <t xml:space="preserve">Demontaz drz\wi wewnetrznych  i montaż </t>
  </si>
  <si>
    <t>nowych drzwiami  w okleinie drewnopodobnej z 2 zamkami typu Yalle</t>
  </si>
  <si>
    <t>drzwi i ościeznice  szer 110 cm</t>
  </si>
  <si>
    <t>Uwaga</t>
  </si>
  <si>
    <t>Drzwi fimy Porta, Pol-kone lub innej firmy porównywalnej jakościowo.</t>
  </si>
  <si>
    <t>Lampy oświetleniowe sufitowe systemu PLEXIFORM typ IMOLA lub podobne o porównywalnym kształcie i jakości i mocy.</t>
  </si>
  <si>
    <t>Lampy oświetleniowe ścienna systemu PLEXIFORM typ IMOLA lub podobne o porównywalnym kształcie i jakości i mocy.</t>
  </si>
  <si>
    <t>Podatek Vat</t>
  </si>
  <si>
    <t>i</t>
  </si>
  <si>
    <t>W-C z przedsionkiem</t>
  </si>
  <si>
    <t>j</t>
  </si>
  <si>
    <t>k</t>
  </si>
  <si>
    <t>m</t>
  </si>
  <si>
    <t>pomieszczenie nr 1 - gabinet lekarski</t>
  </si>
  <si>
    <t>pomieszczenie nr 8 - gabinet lekarski</t>
  </si>
  <si>
    <t>pomieszczenie nr 9 - gabinet lekarski</t>
  </si>
  <si>
    <t>pomieszczenie nr 10 - gabinet lekarski</t>
  </si>
  <si>
    <t>pomieszczenie nr 11 - gabinet lekarski</t>
  </si>
  <si>
    <t>pomieszczenie nr 13 - recepcja</t>
  </si>
  <si>
    <t>pomieszczenie nr 14 - gabinet lekarski</t>
  </si>
  <si>
    <t>pomieszczenie nr 15 - kartoteka</t>
  </si>
  <si>
    <t>pomieszczenie nr 5 - pok. Socjalny</t>
  </si>
  <si>
    <t>pomieszczenie nr 6 - przedsionek</t>
  </si>
  <si>
    <t>l</t>
  </si>
  <si>
    <t xml:space="preserve">lampy oświetleniowesufitowe LED o wym 60x 60 cm  barwa światła ciepła </t>
  </si>
  <si>
    <t>Prace hydrauliczne</t>
  </si>
  <si>
    <t xml:space="preserve">Montaż nakładek z PCV na parapety łącznie </t>
  </si>
  <si>
    <t xml:space="preserve">Wykucie ościeżnicy metalowej ze ściany gr 12 cm </t>
  </si>
  <si>
    <t xml:space="preserve">Wykucie otworów w ścianach gr 12 cm  łącznie </t>
  </si>
  <si>
    <t xml:space="preserve">Wywóz śmieci po pracach budowlanych </t>
  </si>
  <si>
    <t>Demontaż drzwi wewnętrznych łącznie z ościeżnicami i montaż ościeżnić nakładanych z drzwiami kolor biały lub szary firmy PORTA lub 
POL-SKONE lub inne  w porównywalnym standardzie.</t>
  </si>
  <si>
    <t>Wymiana osprzętu elektrycznego</t>
  </si>
  <si>
    <t>wyłączniki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</si>
  <si>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</si>
  <si>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2</t>
    </r>
  </si>
  <si>
    <t>Możliwa jest wizja lokalna po uzgodnieniu telefonicznym z Zamawiającym.</t>
  </si>
  <si>
    <t>pomieszczenie nr 7 - komunikacja (holl)</t>
  </si>
  <si>
    <t>Samodzielny Publiczny 
Zakład Opieki Zdrowotnej 
MSWiA w Łodzi</t>
  </si>
  <si>
    <t>drzwi z wygłuszeniem szer 90 cm prawe</t>
  </si>
  <si>
    <t>drzwi  90 lewe do W-C</t>
  </si>
  <si>
    <t>drzwi  110 prawe do W-C</t>
  </si>
  <si>
    <t xml:space="preserve">drzwi  90 prawe </t>
  </si>
  <si>
    <t>drzwi  90 lewe</t>
  </si>
  <si>
    <t>drzwi  100 prawe</t>
  </si>
  <si>
    <t>drzwi  110  prawe</t>
  </si>
  <si>
    <t>wymiana  umywalek na umywalki stalowe 1 komorowe wpuszczane w blat z bateriami umywalkowymi sztorcowymi</t>
  </si>
  <si>
    <t>wymiana umywalki  na umywalkę stalową 2 komorową wpuszczaną w blat z baterią sztorcową (przeróbka z baterii ściennej) w pomieszczeniu socjalnym .</t>
  </si>
  <si>
    <t xml:space="preserve">wymiana  umywalek na umywalki ceramiczne w pomieszczeniach W-C z bateriami sztorcowymi (przeróbka z baterii ściennych) </t>
  </si>
  <si>
    <t xml:space="preserve">wymiana  sedesów w pomieszczeniach W-C na na sedesy podwieszane ze spłuczką podtynkową </t>
  </si>
  <si>
    <t>Wykucie nowego otworu na drzwi (drzwi 90)
w przedsionku w ścianie z cegły grubości 25 cm</t>
  </si>
  <si>
    <t xml:space="preserve">Przesuwanie (lub wynoszenie mebli) z gabinetów na czas trwania prac </t>
  </si>
  <si>
    <t>Wymiana gresu w pomieszczeniach W-C oraz w przedsionku. Łącznie</t>
  </si>
  <si>
    <t xml:space="preserve">Wkucie przewodów elektrycznych i słaboprądowych pod tynk   </t>
  </si>
  <si>
    <t>pomieszczenie nr 5 - pok. socjalny</t>
  </si>
  <si>
    <t>91-425 Łódź, ul. Północna 42</t>
  </si>
  <si>
    <t>n</t>
  </si>
  <si>
    <r>
      <t>Wymiana wykładziny PCV - łacznie 162,4 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cokoliki 120 mb x 0,1 m</t>
    </r>
  </si>
  <si>
    <t xml:space="preserve">Wymiana okładzin ściennych - glazury w pomieszczeniach W-C , pomieszczeniu  socjalnym i w gabinetach - łącznie </t>
  </si>
  <si>
    <t>Dwukrotne malowanie ścian farbą emulsyjną
z reperacją podłoża.</t>
  </si>
  <si>
    <t>Dwukrotne malowanie sufitów farbą emulsyjną 
z reperacją podłoża.</t>
  </si>
  <si>
    <t>FORMULARZ CENOWY - Modernizacja Poradni Medycyny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</si>
</sst>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0" applyNumberFormat="1" applyBorder="1" applyAlignment="1">
      <alignment/>
    </xf>
    <xf numFmtId="9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vertical="top" wrapText="1"/>
    </xf>
    <xf numFmtId="1" fontId="0" fillId="0" borderId="2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.8515625" style="0" customWidth="1"/>
    <col min="2" max="2" width="48.140625" style="0" customWidth="1"/>
    <col min="3" max="3" width="8.28125" style="2" customWidth="1"/>
    <col min="4" max="4" width="9.8515625" style="2" customWidth="1"/>
    <col min="5" max="5" width="12.8515625" style="0" customWidth="1"/>
    <col min="6" max="6" width="13.57421875" style="0" customWidth="1"/>
    <col min="7" max="7" width="10.140625" style="0" customWidth="1"/>
    <col min="8" max="8" width="12.7109375" style="0" customWidth="1"/>
  </cols>
  <sheetData>
    <row r="1" spans="6:8" ht="39" customHeight="1">
      <c r="F1" s="81" t="s">
        <v>126</v>
      </c>
      <c r="G1" s="81"/>
      <c r="H1" s="81"/>
    </row>
    <row r="2" spans="6:8" ht="13.5" customHeight="1">
      <c r="F2" s="82" t="s">
        <v>143</v>
      </c>
      <c r="G2" s="83"/>
      <c r="H2" s="83"/>
    </row>
    <row r="3" ht="12.75">
      <c r="H3" s="2"/>
    </row>
    <row r="8" ht="12.75">
      <c r="B8" s="53" t="s">
        <v>149</v>
      </c>
    </row>
    <row r="10" spans="1:2" ht="16.5" thickBot="1">
      <c r="A10" s="1"/>
      <c r="B10" s="1"/>
    </row>
    <row r="11" spans="1:8" ht="38.25">
      <c r="A11" s="3" t="s">
        <v>8</v>
      </c>
      <c r="B11" s="9" t="s">
        <v>5</v>
      </c>
      <c r="C11" s="64" t="s">
        <v>6</v>
      </c>
      <c r="D11" s="65" t="s">
        <v>7</v>
      </c>
      <c r="E11" s="66" t="s">
        <v>59</v>
      </c>
      <c r="F11" s="65" t="s">
        <v>66</v>
      </c>
      <c r="G11" s="67" t="s">
        <v>96</v>
      </c>
      <c r="H11" s="65" t="s">
        <v>65</v>
      </c>
    </row>
    <row r="12" spans="1:8" ht="15.75">
      <c r="A12" s="13"/>
      <c r="B12" s="5"/>
      <c r="C12" s="20"/>
      <c r="D12" s="35"/>
      <c r="E12" s="46" t="s">
        <v>67</v>
      </c>
      <c r="F12" s="40" t="s">
        <v>61</v>
      </c>
      <c r="G12" s="49"/>
      <c r="H12" s="92"/>
    </row>
    <row r="13" spans="1:8" ht="12.75">
      <c r="A13" s="38">
        <v>1</v>
      </c>
      <c r="B13" s="36">
        <v>2</v>
      </c>
      <c r="C13" s="36">
        <v>3</v>
      </c>
      <c r="D13" s="37">
        <v>4</v>
      </c>
      <c r="E13" s="47">
        <v>5</v>
      </c>
      <c r="F13" s="37">
        <v>6</v>
      </c>
      <c r="G13" s="50">
        <v>7</v>
      </c>
      <c r="H13" s="37">
        <v>8</v>
      </c>
    </row>
    <row r="14" spans="1:8" ht="4.5" customHeight="1" thickBot="1">
      <c r="A14" s="4"/>
      <c r="B14" s="4"/>
      <c r="C14" s="8"/>
      <c r="D14" s="8"/>
      <c r="F14" s="29"/>
      <c r="H14" s="29"/>
    </row>
    <row r="15" spans="1:8" ht="25.5">
      <c r="A15" s="20">
        <v>1</v>
      </c>
      <c r="B15" s="19" t="s">
        <v>147</v>
      </c>
      <c r="C15" s="57"/>
      <c r="D15" s="14"/>
      <c r="E15" s="42"/>
      <c r="F15" s="48"/>
      <c r="G15" s="43"/>
      <c r="H15" s="48"/>
    </row>
    <row r="16" spans="1:8" ht="12.75">
      <c r="A16" s="20"/>
      <c r="B16" s="13"/>
      <c r="C16" s="57"/>
      <c r="D16" s="14"/>
      <c r="E16" s="44"/>
      <c r="F16" s="29"/>
      <c r="G16" s="30"/>
      <c r="H16" s="29"/>
    </row>
    <row r="17" spans="1:8" ht="14.25">
      <c r="A17" s="14" t="s">
        <v>12</v>
      </c>
      <c r="B17" s="15" t="s">
        <v>102</v>
      </c>
      <c r="C17" s="29">
        <v>40.6</v>
      </c>
      <c r="D17" s="14" t="s">
        <v>122</v>
      </c>
      <c r="E17" s="44"/>
      <c r="F17" s="29"/>
      <c r="G17" s="30"/>
      <c r="H17" s="29"/>
    </row>
    <row r="18" spans="1:8" ht="14.25">
      <c r="A18" s="14" t="s">
        <v>13</v>
      </c>
      <c r="B18" s="15" t="s">
        <v>103</v>
      </c>
      <c r="C18" s="29">
        <v>44.45</v>
      </c>
      <c r="D18" s="14" t="s">
        <v>122</v>
      </c>
      <c r="E18" s="44"/>
      <c r="F18" s="29"/>
      <c r="G18" s="30"/>
      <c r="H18" s="29"/>
    </row>
    <row r="19" spans="1:8" ht="14.25">
      <c r="A19" s="14" t="s">
        <v>15</v>
      </c>
      <c r="B19" s="15" t="s">
        <v>104</v>
      </c>
      <c r="C19" s="29">
        <v>53.55</v>
      </c>
      <c r="D19" s="14" t="s">
        <v>122</v>
      </c>
      <c r="E19" s="44"/>
      <c r="F19" s="29"/>
      <c r="G19" s="30"/>
      <c r="H19" s="29"/>
    </row>
    <row r="20" spans="1:8" ht="14.25">
      <c r="A20" s="14" t="s">
        <v>16</v>
      </c>
      <c r="B20" s="15" t="s">
        <v>105</v>
      </c>
      <c r="C20" s="29">
        <v>49.7</v>
      </c>
      <c r="D20" s="14" t="s">
        <v>122</v>
      </c>
      <c r="E20" s="44"/>
      <c r="F20" s="29"/>
      <c r="G20" s="30"/>
      <c r="H20" s="29"/>
    </row>
    <row r="21" spans="1:8" ht="14.25">
      <c r="A21" s="14" t="s">
        <v>17</v>
      </c>
      <c r="B21" s="15" t="s">
        <v>106</v>
      </c>
      <c r="C21" s="29">
        <v>53.2</v>
      </c>
      <c r="D21" s="14" t="s">
        <v>122</v>
      </c>
      <c r="E21" s="44"/>
      <c r="F21" s="29"/>
      <c r="G21" s="30"/>
      <c r="H21" s="29"/>
    </row>
    <row r="22" spans="1:8" ht="14.25">
      <c r="A22" s="14" t="s">
        <v>19</v>
      </c>
      <c r="B22" s="15" t="s">
        <v>107</v>
      </c>
      <c r="C22" s="29">
        <v>35.35</v>
      </c>
      <c r="D22" s="14" t="s">
        <v>122</v>
      </c>
      <c r="E22" s="44"/>
      <c r="F22" s="29"/>
      <c r="G22" s="30"/>
      <c r="H22" s="29"/>
    </row>
    <row r="23" spans="1:8" ht="14.25">
      <c r="A23" s="14" t="s">
        <v>20</v>
      </c>
      <c r="B23" s="15" t="s">
        <v>108</v>
      </c>
      <c r="C23" s="29">
        <v>45.15</v>
      </c>
      <c r="D23" s="14" t="s">
        <v>122</v>
      </c>
      <c r="E23" s="44"/>
      <c r="F23" s="29"/>
      <c r="G23" s="30"/>
      <c r="H23" s="29"/>
    </row>
    <row r="24" spans="1:8" ht="14.25">
      <c r="A24" s="14" t="s">
        <v>21</v>
      </c>
      <c r="B24" s="15" t="s">
        <v>109</v>
      </c>
      <c r="C24" s="29">
        <v>49</v>
      </c>
      <c r="D24" s="14" t="s">
        <v>122</v>
      </c>
      <c r="E24" s="44"/>
      <c r="F24" s="29"/>
      <c r="G24" s="30"/>
      <c r="H24" s="29"/>
    </row>
    <row r="25" spans="1:8" ht="14.25">
      <c r="A25" s="14" t="s">
        <v>97</v>
      </c>
      <c r="B25" s="15" t="s">
        <v>110</v>
      </c>
      <c r="C25" s="29">
        <v>31.15</v>
      </c>
      <c r="D25" s="14" t="s">
        <v>122</v>
      </c>
      <c r="E25" s="44"/>
      <c r="F25" s="29"/>
      <c r="G25" s="30"/>
      <c r="H25" s="29"/>
    </row>
    <row r="26" spans="1:8" ht="14.25">
      <c r="A26" s="14" t="s">
        <v>99</v>
      </c>
      <c r="B26" s="15" t="s">
        <v>111</v>
      </c>
      <c r="C26" s="29">
        <v>10.5</v>
      </c>
      <c r="D26" s="14" t="s">
        <v>122</v>
      </c>
      <c r="E26" s="44"/>
      <c r="F26" s="29"/>
      <c r="G26" s="30"/>
      <c r="H26" s="29"/>
    </row>
    <row r="27" spans="1:8" ht="14.25">
      <c r="A27" s="14" t="s">
        <v>100</v>
      </c>
      <c r="B27" s="15" t="s">
        <v>125</v>
      </c>
      <c r="C27" s="29">
        <v>143.85</v>
      </c>
      <c r="D27" s="14" t="s">
        <v>122</v>
      </c>
      <c r="E27" s="44"/>
      <c r="F27" s="29"/>
      <c r="G27" s="30"/>
      <c r="H27" s="29"/>
    </row>
    <row r="28" spans="1:8" ht="12.75">
      <c r="A28" s="14"/>
      <c r="B28" s="15"/>
      <c r="C28" s="57"/>
      <c r="D28" s="14"/>
      <c r="E28" s="44"/>
      <c r="F28" s="29"/>
      <c r="G28" s="30"/>
      <c r="H28" s="29"/>
    </row>
    <row r="29" spans="1:8" ht="14.25">
      <c r="A29" s="20"/>
      <c r="B29" s="20" t="s">
        <v>1</v>
      </c>
      <c r="C29" s="58">
        <f>SUM(C16:C28)</f>
        <v>556.5</v>
      </c>
      <c r="D29" s="20" t="s">
        <v>123</v>
      </c>
      <c r="E29" s="44"/>
      <c r="F29" s="29"/>
      <c r="G29" s="55"/>
      <c r="H29" s="29"/>
    </row>
    <row r="30" spans="1:8" ht="13.5" thickBot="1">
      <c r="A30" s="18"/>
      <c r="B30" s="16"/>
      <c r="C30" s="59"/>
      <c r="D30" s="18"/>
      <c r="E30" s="51"/>
      <c r="F30" s="32"/>
      <c r="G30" s="52"/>
      <c r="H30" s="32"/>
    </row>
    <row r="31" spans="1:8" ht="13.5" thickTop="1">
      <c r="A31" s="20"/>
      <c r="B31" s="15"/>
      <c r="C31" s="57"/>
      <c r="D31" s="14"/>
      <c r="E31" s="44"/>
      <c r="F31" s="29"/>
      <c r="G31" s="30"/>
      <c r="H31" s="29"/>
    </row>
    <row r="32" spans="1:8" ht="25.5">
      <c r="A32" s="20">
        <v>2</v>
      </c>
      <c r="B32" s="19" t="s">
        <v>148</v>
      </c>
      <c r="C32" s="57"/>
      <c r="D32" s="14"/>
      <c r="E32" s="44"/>
      <c r="F32" s="29"/>
      <c r="G32" s="30"/>
      <c r="H32" s="29"/>
    </row>
    <row r="33" spans="1:8" ht="12.75">
      <c r="A33" s="20"/>
      <c r="B33" s="13"/>
      <c r="C33" s="57"/>
      <c r="D33" s="14"/>
      <c r="E33" s="44"/>
      <c r="F33" s="29"/>
      <c r="G33" s="30"/>
      <c r="H33" s="29"/>
    </row>
    <row r="34" spans="1:8" ht="12.75">
      <c r="A34" s="20"/>
      <c r="B34" s="15"/>
      <c r="C34" s="57"/>
      <c r="D34" s="14"/>
      <c r="E34" s="44"/>
      <c r="F34" s="29"/>
      <c r="G34" s="30"/>
      <c r="H34" s="29"/>
    </row>
    <row r="35" spans="1:8" ht="14.25">
      <c r="A35" s="86" t="s">
        <v>12</v>
      </c>
      <c r="B35" s="91" t="s">
        <v>102</v>
      </c>
      <c r="C35" s="85">
        <v>15</v>
      </c>
      <c r="D35" s="86" t="s">
        <v>122</v>
      </c>
      <c r="E35" s="44"/>
      <c r="F35" s="29"/>
      <c r="G35" s="30"/>
      <c r="H35" s="29"/>
    </row>
    <row r="36" spans="1:8" ht="14.25">
      <c r="A36" s="86" t="s">
        <v>13</v>
      </c>
      <c r="B36" s="91" t="s">
        <v>103</v>
      </c>
      <c r="C36" s="85">
        <v>12.7</v>
      </c>
      <c r="D36" s="86" t="s">
        <v>122</v>
      </c>
      <c r="E36" s="44"/>
      <c r="F36" s="29"/>
      <c r="G36" s="30"/>
      <c r="H36" s="29"/>
    </row>
    <row r="37" spans="1:8" ht="14.25">
      <c r="A37" s="86" t="s">
        <v>15</v>
      </c>
      <c r="B37" s="91" t="s">
        <v>104</v>
      </c>
      <c r="C37" s="85">
        <v>15.3</v>
      </c>
      <c r="D37" s="86" t="s">
        <v>122</v>
      </c>
      <c r="E37" s="44"/>
      <c r="F37" s="29"/>
      <c r="G37" s="30"/>
      <c r="H37" s="29"/>
    </row>
    <row r="38" spans="1:8" ht="14.25">
      <c r="A38" s="86" t="s">
        <v>16</v>
      </c>
      <c r="B38" s="91" t="s">
        <v>105</v>
      </c>
      <c r="C38" s="85">
        <v>14.2</v>
      </c>
      <c r="D38" s="86" t="s">
        <v>122</v>
      </c>
      <c r="E38" s="44"/>
      <c r="F38" s="29"/>
      <c r="G38" s="30"/>
      <c r="H38" s="29"/>
    </row>
    <row r="39" spans="1:8" ht="14.25">
      <c r="A39" s="86" t="s">
        <v>17</v>
      </c>
      <c r="B39" s="91" t="s">
        <v>106</v>
      </c>
      <c r="C39" s="85">
        <v>15.2</v>
      </c>
      <c r="D39" s="86" t="s">
        <v>122</v>
      </c>
      <c r="E39" s="44"/>
      <c r="F39" s="29"/>
      <c r="G39" s="30"/>
      <c r="H39" s="29"/>
    </row>
    <row r="40" spans="1:8" ht="14.25">
      <c r="A40" s="86" t="s">
        <v>19</v>
      </c>
      <c r="B40" s="91" t="s">
        <v>107</v>
      </c>
      <c r="C40" s="85">
        <v>10.1</v>
      </c>
      <c r="D40" s="86" t="s">
        <v>122</v>
      </c>
      <c r="E40" s="44"/>
      <c r="F40" s="29"/>
      <c r="G40" s="30"/>
      <c r="H40" s="29"/>
    </row>
    <row r="41" spans="1:8" ht="14.25">
      <c r="A41" s="86" t="s">
        <v>20</v>
      </c>
      <c r="B41" s="91" t="s">
        <v>108</v>
      </c>
      <c r="C41" s="85">
        <v>12.9</v>
      </c>
      <c r="D41" s="86" t="s">
        <v>122</v>
      </c>
      <c r="E41" s="44"/>
      <c r="F41" s="29"/>
      <c r="G41" s="30"/>
      <c r="H41" s="29"/>
    </row>
    <row r="42" spans="1:8" ht="14.25">
      <c r="A42" s="86" t="s">
        <v>21</v>
      </c>
      <c r="B42" s="91" t="s">
        <v>109</v>
      </c>
      <c r="C42" s="85">
        <v>14</v>
      </c>
      <c r="D42" s="86" t="s">
        <v>122</v>
      </c>
      <c r="E42" s="44"/>
      <c r="F42" s="29"/>
      <c r="G42" s="30"/>
      <c r="H42" s="29"/>
    </row>
    <row r="43" spans="1:8" ht="14.25">
      <c r="A43" s="86" t="s">
        <v>97</v>
      </c>
      <c r="B43" s="91" t="s">
        <v>142</v>
      </c>
      <c r="C43" s="85">
        <v>8.9</v>
      </c>
      <c r="D43" s="86" t="s">
        <v>122</v>
      </c>
      <c r="E43" s="44"/>
      <c r="F43" s="29"/>
      <c r="G43" s="30"/>
      <c r="H43" s="29"/>
    </row>
    <row r="44" spans="1:8" ht="14.25">
      <c r="A44" s="86" t="s">
        <v>99</v>
      </c>
      <c r="B44" s="91" t="s">
        <v>111</v>
      </c>
      <c r="C44" s="85">
        <v>3</v>
      </c>
      <c r="D44" s="86" t="s">
        <v>122</v>
      </c>
      <c r="E44" s="44"/>
      <c r="F44" s="29"/>
      <c r="G44" s="30"/>
      <c r="H44" s="29"/>
    </row>
    <row r="45" spans="1:8" ht="14.25">
      <c r="A45" s="86" t="s">
        <v>112</v>
      </c>
      <c r="B45" s="91" t="s">
        <v>22</v>
      </c>
      <c r="C45" s="85">
        <v>3.6</v>
      </c>
      <c r="D45" s="86" t="s">
        <v>122</v>
      </c>
      <c r="E45" s="44"/>
      <c r="F45" s="29"/>
      <c r="G45" s="30"/>
      <c r="H45" s="29"/>
    </row>
    <row r="46" spans="1:8" ht="14.25">
      <c r="A46" s="86" t="s">
        <v>101</v>
      </c>
      <c r="B46" s="91" t="s">
        <v>98</v>
      </c>
      <c r="C46" s="85">
        <v>4.8</v>
      </c>
      <c r="D46" s="86" t="s">
        <v>122</v>
      </c>
      <c r="E46" s="44"/>
      <c r="F46" s="29"/>
      <c r="G46" s="30"/>
      <c r="H46" s="29"/>
    </row>
    <row r="47" spans="1:8" ht="14.25">
      <c r="A47" s="86" t="s">
        <v>144</v>
      </c>
      <c r="B47" s="91" t="s">
        <v>125</v>
      </c>
      <c r="C47" s="85">
        <v>41.1</v>
      </c>
      <c r="D47" s="86" t="s">
        <v>122</v>
      </c>
      <c r="E47" s="44"/>
      <c r="F47" s="29"/>
      <c r="G47" s="30"/>
      <c r="H47" s="29"/>
    </row>
    <row r="48" spans="1:8" ht="12.75">
      <c r="A48" s="20"/>
      <c r="B48" s="15"/>
      <c r="C48" s="57"/>
      <c r="D48" s="14"/>
      <c r="E48" s="44"/>
      <c r="F48" s="29"/>
      <c r="G48" s="30"/>
      <c r="H48" s="29"/>
    </row>
    <row r="49" spans="1:8" ht="14.25">
      <c r="A49" s="20"/>
      <c r="B49" s="20" t="s">
        <v>1</v>
      </c>
      <c r="C49" s="58">
        <f>SUM(C34:C47)</f>
        <v>170.8</v>
      </c>
      <c r="D49" s="20" t="s">
        <v>123</v>
      </c>
      <c r="E49" s="44"/>
      <c r="F49" s="29"/>
      <c r="G49" s="55"/>
      <c r="H49" s="29"/>
    </row>
    <row r="50" spans="1:8" ht="13.5" thickBot="1">
      <c r="A50" s="18"/>
      <c r="B50" s="16"/>
      <c r="C50" s="59"/>
      <c r="D50" s="18"/>
      <c r="E50" s="51"/>
      <c r="F50" s="32"/>
      <c r="G50" s="52"/>
      <c r="H50" s="32"/>
    </row>
    <row r="51" spans="1:8" ht="13.5" thickTop="1">
      <c r="A51" s="20"/>
      <c r="B51" s="19"/>
      <c r="C51" s="20"/>
      <c r="D51" s="20"/>
      <c r="E51" s="44"/>
      <c r="F51" s="29"/>
      <c r="G51" s="30"/>
      <c r="H51" s="29"/>
    </row>
    <row r="52" spans="1:8" ht="12.75">
      <c r="A52" s="20">
        <v>3</v>
      </c>
      <c r="B52" s="19" t="s">
        <v>120</v>
      </c>
      <c r="C52" s="20"/>
      <c r="D52" s="20"/>
      <c r="E52" s="44"/>
      <c r="F52" s="29"/>
      <c r="G52" s="30"/>
      <c r="H52" s="29"/>
    </row>
    <row r="53" spans="1:8" ht="12.75">
      <c r="A53" s="20"/>
      <c r="B53" s="19" t="s">
        <v>121</v>
      </c>
      <c r="C53" s="20">
        <v>12</v>
      </c>
      <c r="D53" s="20" t="s">
        <v>3</v>
      </c>
      <c r="E53" s="44"/>
      <c r="F53" s="29"/>
      <c r="G53" s="55"/>
      <c r="H53" s="29"/>
    </row>
    <row r="54" spans="1:8" ht="12.75">
      <c r="A54" s="20"/>
      <c r="B54" s="19" t="s">
        <v>40</v>
      </c>
      <c r="C54" s="20">
        <v>22</v>
      </c>
      <c r="D54" s="20" t="s">
        <v>3</v>
      </c>
      <c r="E54" s="44"/>
      <c r="F54" s="29"/>
      <c r="G54" s="55"/>
      <c r="H54" s="29"/>
    </row>
    <row r="55" spans="1:8" ht="25.5">
      <c r="A55" s="20"/>
      <c r="B55" s="19" t="s">
        <v>113</v>
      </c>
      <c r="C55" s="20">
        <v>22</v>
      </c>
      <c r="D55" s="20" t="s">
        <v>3</v>
      </c>
      <c r="E55" s="44"/>
      <c r="F55" s="29"/>
      <c r="G55" s="55"/>
      <c r="H55" s="29"/>
    </row>
    <row r="56" spans="1:8" ht="13.5" thickBot="1">
      <c r="A56" s="18"/>
      <c r="B56" s="61"/>
      <c r="C56" s="34"/>
      <c r="D56" s="34"/>
      <c r="E56" s="51"/>
      <c r="F56" s="32"/>
      <c r="G56" s="52"/>
      <c r="H56" s="32"/>
    </row>
    <row r="57" spans="1:8" ht="13.5" thickTop="1">
      <c r="A57" s="20"/>
      <c r="B57" s="62"/>
      <c r="C57" s="57"/>
      <c r="D57" s="14"/>
      <c r="E57" s="44"/>
      <c r="F57" s="29"/>
      <c r="G57" s="30"/>
      <c r="H57" s="29"/>
    </row>
    <row r="58" spans="1:8" ht="63.75">
      <c r="A58" s="20">
        <v>4</v>
      </c>
      <c r="B58" s="63" t="s">
        <v>119</v>
      </c>
      <c r="C58" s="57"/>
      <c r="D58" s="14"/>
      <c r="E58" s="44"/>
      <c r="F58" s="29"/>
      <c r="G58" s="30"/>
      <c r="H58" s="29"/>
    </row>
    <row r="59" spans="1:8" ht="12.75">
      <c r="A59" s="20"/>
      <c r="B59" s="19"/>
      <c r="C59" s="60"/>
      <c r="D59" s="14"/>
      <c r="E59" s="44"/>
      <c r="F59" s="29"/>
      <c r="G59" s="30"/>
      <c r="H59" s="29"/>
    </row>
    <row r="60" spans="1:8" s="72" customFormat="1" ht="12.75">
      <c r="A60" s="86" t="s">
        <v>12</v>
      </c>
      <c r="B60" s="84" t="s">
        <v>127</v>
      </c>
      <c r="C60" s="87">
        <v>1</v>
      </c>
      <c r="D60" s="86" t="s">
        <v>4</v>
      </c>
      <c r="E60" s="69"/>
      <c r="F60" s="70"/>
      <c r="G60" s="71"/>
      <c r="H60" s="70"/>
    </row>
    <row r="61" spans="1:8" s="72" customFormat="1" ht="12.75">
      <c r="A61" s="86" t="s">
        <v>13</v>
      </c>
      <c r="B61" s="84" t="s">
        <v>128</v>
      </c>
      <c r="C61" s="87">
        <v>2</v>
      </c>
      <c r="D61" s="86" t="s">
        <v>4</v>
      </c>
      <c r="E61" s="69"/>
      <c r="F61" s="70"/>
      <c r="G61" s="71"/>
      <c r="H61" s="70"/>
    </row>
    <row r="62" spans="1:8" s="72" customFormat="1" ht="12.75">
      <c r="A62" s="86" t="s">
        <v>15</v>
      </c>
      <c r="B62" s="84" t="s">
        <v>129</v>
      </c>
      <c r="C62" s="87">
        <v>1</v>
      </c>
      <c r="D62" s="86"/>
      <c r="E62" s="69"/>
      <c r="F62" s="70"/>
      <c r="G62" s="71"/>
      <c r="H62" s="70"/>
    </row>
    <row r="63" spans="1:8" s="72" customFormat="1" ht="12.75">
      <c r="A63" s="86" t="s">
        <v>16</v>
      </c>
      <c r="B63" s="84" t="s">
        <v>130</v>
      </c>
      <c r="C63" s="87">
        <v>5</v>
      </c>
      <c r="D63" s="86" t="s">
        <v>4</v>
      </c>
      <c r="E63" s="69"/>
      <c r="F63" s="70"/>
      <c r="G63" s="71"/>
      <c r="H63" s="70"/>
    </row>
    <row r="64" spans="1:8" s="72" customFormat="1" ht="12.75">
      <c r="A64" s="86" t="s">
        <v>17</v>
      </c>
      <c r="B64" s="84" t="s">
        <v>131</v>
      </c>
      <c r="C64" s="87">
        <v>1</v>
      </c>
      <c r="D64" s="86" t="s">
        <v>4</v>
      </c>
      <c r="E64" s="69"/>
      <c r="F64" s="70"/>
      <c r="G64" s="71"/>
      <c r="H64" s="70"/>
    </row>
    <row r="65" spans="1:8" s="72" customFormat="1" ht="12.75">
      <c r="A65" s="86" t="s">
        <v>19</v>
      </c>
      <c r="B65" s="84" t="s">
        <v>132</v>
      </c>
      <c r="C65" s="87">
        <v>1</v>
      </c>
      <c r="D65" s="86" t="s">
        <v>4</v>
      </c>
      <c r="E65" s="69"/>
      <c r="F65" s="70"/>
      <c r="G65" s="71"/>
      <c r="H65" s="70"/>
    </row>
    <row r="66" spans="1:8" s="72" customFormat="1" ht="18.75" customHeight="1" thickBot="1">
      <c r="A66" s="88" t="s">
        <v>20</v>
      </c>
      <c r="B66" s="89" t="s">
        <v>133</v>
      </c>
      <c r="C66" s="90">
        <v>1</v>
      </c>
      <c r="D66" s="88" t="s">
        <v>4</v>
      </c>
      <c r="E66" s="73"/>
      <c r="F66" s="74"/>
      <c r="G66" s="75"/>
      <c r="H66" s="74"/>
    </row>
    <row r="67" spans="1:8" ht="13.5" thickTop="1">
      <c r="A67" s="20"/>
      <c r="B67" s="19"/>
      <c r="C67" s="58"/>
      <c r="D67" s="20"/>
      <c r="E67" s="44"/>
      <c r="F67" s="29"/>
      <c r="G67" s="30"/>
      <c r="H67" s="29"/>
    </row>
    <row r="68" spans="1:8" ht="25.5">
      <c r="A68" s="20">
        <v>5</v>
      </c>
      <c r="B68" s="19" t="s">
        <v>141</v>
      </c>
      <c r="C68" s="58">
        <v>30</v>
      </c>
      <c r="D68" s="20" t="s">
        <v>2</v>
      </c>
      <c r="E68" s="44"/>
      <c r="F68" s="29"/>
      <c r="G68" s="30"/>
      <c r="H68" s="29"/>
    </row>
    <row r="69" spans="1:8" ht="12.75">
      <c r="A69" s="20"/>
      <c r="B69" s="19"/>
      <c r="C69" s="58"/>
      <c r="D69" s="20"/>
      <c r="E69" s="44"/>
      <c r="F69" s="29"/>
      <c r="G69" s="30"/>
      <c r="H69" s="29"/>
    </row>
    <row r="70" spans="1:8" ht="38.25">
      <c r="A70" s="20">
        <v>6</v>
      </c>
      <c r="B70" s="19" t="s">
        <v>146</v>
      </c>
      <c r="C70" s="58">
        <v>61</v>
      </c>
      <c r="D70" s="20" t="s">
        <v>123</v>
      </c>
      <c r="E70" s="44"/>
      <c r="F70" s="29"/>
      <c r="G70" s="30"/>
      <c r="H70" s="29"/>
    </row>
    <row r="71" spans="1:8" ht="12.75">
      <c r="A71" s="20"/>
      <c r="B71" s="19"/>
      <c r="C71" s="58"/>
      <c r="D71" s="20"/>
      <c r="E71" s="44"/>
      <c r="F71" s="29"/>
      <c r="G71" s="30"/>
      <c r="H71" s="29"/>
    </row>
    <row r="72" spans="1:8" ht="25.5">
      <c r="A72" s="20">
        <v>7</v>
      </c>
      <c r="B72" s="19" t="s">
        <v>140</v>
      </c>
      <c r="C72" s="58">
        <v>10.4</v>
      </c>
      <c r="D72" s="20" t="s">
        <v>123</v>
      </c>
      <c r="E72" s="44"/>
      <c r="F72" s="29"/>
      <c r="G72" s="30"/>
      <c r="H72" s="29"/>
    </row>
    <row r="73" spans="1:8" ht="12.75">
      <c r="A73" s="20"/>
      <c r="B73" s="19"/>
      <c r="C73" s="58"/>
      <c r="D73" s="20"/>
      <c r="E73" s="44"/>
      <c r="F73" s="29"/>
      <c r="G73" s="30"/>
      <c r="H73" s="29"/>
    </row>
    <row r="74" spans="1:8" ht="27">
      <c r="A74" s="20">
        <v>8</v>
      </c>
      <c r="B74" s="80" t="s">
        <v>145</v>
      </c>
      <c r="C74" s="58">
        <v>174.4</v>
      </c>
      <c r="D74" s="20" t="s">
        <v>123</v>
      </c>
      <c r="E74" s="44"/>
      <c r="F74" s="29"/>
      <c r="G74" s="30"/>
      <c r="H74" s="29"/>
    </row>
    <row r="75" spans="1:8" ht="12.75">
      <c r="A75" s="20"/>
      <c r="B75" s="19"/>
      <c r="C75" s="58"/>
      <c r="D75" s="20"/>
      <c r="E75" s="44"/>
      <c r="F75" s="29"/>
      <c r="G75" s="30"/>
      <c r="H75" s="29"/>
    </row>
    <row r="76" spans="1:8" ht="12.75">
      <c r="A76" s="20">
        <v>9</v>
      </c>
      <c r="B76" s="19" t="s">
        <v>114</v>
      </c>
      <c r="C76" s="58"/>
      <c r="D76" s="20"/>
      <c r="E76" s="44"/>
      <c r="F76" s="29"/>
      <c r="G76" s="30"/>
      <c r="H76" s="29"/>
    </row>
    <row r="77" spans="1:8" ht="48.75" customHeight="1">
      <c r="A77" s="86" t="s">
        <v>12</v>
      </c>
      <c r="B77" s="84" t="s">
        <v>134</v>
      </c>
      <c r="C77" s="85">
        <v>6</v>
      </c>
      <c r="D77" s="86" t="s">
        <v>4</v>
      </c>
      <c r="E77" s="44"/>
      <c r="F77" s="29"/>
      <c r="G77" s="30"/>
      <c r="H77" s="29"/>
    </row>
    <row r="78" spans="1:8" ht="52.5" customHeight="1">
      <c r="A78" s="86" t="s">
        <v>13</v>
      </c>
      <c r="B78" s="84" t="s">
        <v>135</v>
      </c>
      <c r="C78" s="85">
        <v>1</v>
      </c>
      <c r="D78" s="86" t="s">
        <v>4</v>
      </c>
      <c r="E78" s="44"/>
      <c r="F78" s="29"/>
      <c r="G78" s="30"/>
      <c r="H78" s="29"/>
    </row>
    <row r="79" spans="1:8" ht="47.25" customHeight="1">
      <c r="A79" s="86" t="s">
        <v>15</v>
      </c>
      <c r="B79" s="84" t="s">
        <v>136</v>
      </c>
      <c r="C79" s="85">
        <v>2</v>
      </c>
      <c r="D79" s="86" t="s">
        <v>4</v>
      </c>
      <c r="E79" s="44"/>
      <c r="F79" s="29"/>
      <c r="G79" s="30"/>
      <c r="H79" s="29"/>
    </row>
    <row r="80" spans="1:8" ht="25.5">
      <c r="A80" s="86" t="s">
        <v>16</v>
      </c>
      <c r="B80" s="84" t="s">
        <v>137</v>
      </c>
      <c r="C80" s="85">
        <v>2</v>
      </c>
      <c r="D80" s="86" t="s">
        <v>4</v>
      </c>
      <c r="E80" s="44"/>
      <c r="F80" s="29"/>
      <c r="G80" s="30"/>
      <c r="H80" s="29"/>
    </row>
    <row r="81" spans="1:8" ht="12.75">
      <c r="A81" s="20"/>
      <c r="B81" s="19"/>
      <c r="C81" s="58"/>
      <c r="D81" s="20"/>
      <c r="E81" s="44"/>
      <c r="F81" s="29"/>
      <c r="G81" s="30"/>
      <c r="H81" s="29"/>
    </row>
    <row r="82" spans="1:8" ht="12.75">
      <c r="A82" s="20">
        <v>10</v>
      </c>
      <c r="B82" s="19" t="s">
        <v>115</v>
      </c>
      <c r="C82" s="58">
        <v>36</v>
      </c>
      <c r="D82" s="20" t="s">
        <v>2</v>
      </c>
      <c r="E82" s="44"/>
      <c r="F82" s="29"/>
      <c r="G82" s="30"/>
      <c r="H82" s="29"/>
    </row>
    <row r="83" spans="1:8" ht="12.75">
      <c r="A83" s="20"/>
      <c r="B83" s="19"/>
      <c r="C83" s="58"/>
      <c r="D83" s="20"/>
      <c r="E83" s="44"/>
      <c r="F83" s="29"/>
      <c r="G83" s="30"/>
      <c r="H83" s="29"/>
    </row>
    <row r="84" spans="1:8" ht="25.5">
      <c r="A84" s="20">
        <v>11</v>
      </c>
      <c r="B84" s="19" t="s">
        <v>138</v>
      </c>
      <c r="C84" s="58">
        <v>2</v>
      </c>
      <c r="D84" s="20" t="s">
        <v>123</v>
      </c>
      <c r="E84" s="44"/>
      <c r="F84" s="29"/>
      <c r="G84" s="30"/>
      <c r="H84" s="29"/>
    </row>
    <row r="85" spans="1:8" ht="12.75">
      <c r="A85" s="20"/>
      <c r="B85" s="19"/>
      <c r="C85" s="58"/>
      <c r="D85" s="20"/>
      <c r="E85" s="44"/>
      <c r="F85" s="29"/>
      <c r="G85" s="30"/>
      <c r="H85" s="29"/>
    </row>
    <row r="86" spans="1:8" ht="12.75">
      <c r="A86" s="20">
        <v>12</v>
      </c>
      <c r="B86" s="19" t="s">
        <v>116</v>
      </c>
      <c r="C86" s="58">
        <v>1</v>
      </c>
      <c r="D86" s="20" t="s">
        <v>3</v>
      </c>
      <c r="E86" s="44"/>
      <c r="F86" s="29"/>
      <c r="G86" s="30"/>
      <c r="H86" s="29"/>
    </row>
    <row r="87" spans="1:8" ht="12.75">
      <c r="A87" s="20"/>
      <c r="B87" s="19"/>
      <c r="C87" s="58"/>
      <c r="D87" s="20"/>
      <c r="E87" s="44"/>
      <c r="F87" s="29"/>
      <c r="G87" s="30"/>
      <c r="H87" s="29"/>
    </row>
    <row r="88" spans="1:8" ht="14.25">
      <c r="A88" s="20">
        <v>13</v>
      </c>
      <c r="B88" s="19" t="s">
        <v>117</v>
      </c>
      <c r="C88" s="58">
        <v>3.5</v>
      </c>
      <c r="D88" s="20" t="s">
        <v>123</v>
      </c>
      <c r="E88" s="44"/>
      <c r="F88" s="29"/>
      <c r="G88" s="30"/>
      <c r="H88" s="29"/>
    </row>
    <row r="89" spans="1:8" ht="12.75">
      <c r="A89" s="20"/>
      <c r="B89" s="19"/>
      <c r="C89" s="58"/>
      <c r="D89" s="20"/>
      <c r="E89" s="44"/>
      <c r="F89" s="29"/>
      <c r="G89" s="30"/>
      <c r="H89" s="29"/>
    </row>
    <row r="90" spans="1:8" ht="25.5">
      <c r="A90" s="20">
        <v>14</v>
      </c>
      <c r="B90" s="19" t="s">
        <v>139</v>
      </c>
      <c r="C90" s="58">
        <v>1</v>
      </c>
      <c r="D90" s="20" t="s">
        <v>4</v>
      </c>
      <c r="E90" s="44"/>
      <c r="F90" s="29"/>
      <c r="G90" s="30"/>
      <c r="H90" s="29"/>
    </row>
    <row r="91" spans="1:8" ht="12.75">
      <c r="A91" s="20"/>
      <c r="B91" s="19"/>
      <c r="C91" s="58"/>
      <c r="D91" s="20"/>
      <c r="E91" s="44"/>
      <c r="F91" s="29"/>
      <c r="G91" s="30"/>
      <c r="H91" s="29"/>
    </row>
    <row r="92" spans="1:8" ht="12.75">
      <c r="A92" s="20">
        <v>15</v>
      </c>
      <c r="B92" s="19" t="s">
        <v>118</v>
      </c>
      <c r="C92" s="58">
        <v>1</v>
      </c>
      <c r="D92" s="20" t="s">
        <v>4</v>
      </c>
      <c r="E92" s="44"/>
      <c r="F92" s="29"/>
      <c r="G92" s="30"/>
      <c r="H92" s="29"/>
    </row>
    <row r="93" spans="1:8" ht="12.75">
      <c r="A93" s="20"/>
      <c r="B93" s="19"/>
      <c r="C93" s="58"/>
      <c r="D93" s="20"/>
      <c r="E93" s="44"/>
      <c r="F93" s="29"/>
      <c r="G93" s="30"/>
      <c r="H93" s="29"/>
    </row>
    <row r="94" spans="1:8" ht="12.75">
      <c r="A94" s="20"/>
      <c r="B94" s="19"/>
      <c r="C94" s="58"/>
      <c r="D94" s="20"/>
      <c r="E94" s="44"/>
      <c r="F94" s="29"/>
      <c r="G94" s="30"/>
      <c r="H94" s="29"/>
    </row>
    <row r="95" spans="1:8" ht="15.75">
      <c r="A95" s="5"/>
      <c r="B95" s="15"/>
      <c r="C95" s="14"/>
      <c r="D95" s="14"/>
      <c r="E95" s="44"/>
      <c r="F95" s="29"/>
      <c r="G95" s="30"/>
      <c r="H95" s="29"/>
    </row>
    <row r="96" spans="1:8" s="79" customFormat="1" ht="15">
      <c r="A96" s="68"/>
      <c r="B96" s="76" t="s">
        <v>60</v>
      </c>
      <c r="C96" s="68"/>
      <c r="D96" s="68"/>
      <c r="E96" s="77"/>
      <c r="F96" s="76">
        <f>SUM(F17:F95)</f>
        <v>0</v>
      </c>
      <c r="G96" s="78"/>
      <c r="H96" s="76">
        <f>SUM(H18:H95)</f>
        <v>0</v>
      </c>
    </row>
    <row r="97" spans="1:8" ht="16.5" thickBot="1">
      <c r="A97" s="6"/>
      <c r="B97" s="28"/>
      <c r="C97" s="31"/>
      <c r="D97" s="31"/>
      <c r="E97" s="4"/>
      <c r="F97" s="4"/>
      <c r="G97" s="45"/>
      <c r="H97" s="4"/>
    </row>
    <row r="99" ht="12.75">
      <c r="B99" s="53" t="s">
        <v>124</v>
      </c>
    </row>
    <row r="100" ht="12.75">
      <c r="B100" s="53"/>
    </row>
    <row r="101" ht="12.75">
      <c r="B101" s="53"/>
    </row>
    <row r="102" ht="12.75">
      <c r="B102" s="54"/>
    </row>
    <row r="103" ht="12.75">
      <c r="B103" s="54"/>
    </row>
    <row r="105" ht="12.75">
      <c r="E105" t="s">
        <v>64</v>
      </c>
    </row>
  </sheetData>
  <sheetProtection/>
  <mergeCells count="2">
    <mergeCell ref="F1:H1"/>
    <mergeCell ref="F2:H2"/>
  </mergeCells>
  <printOptions/>
  <pageMargins left="0.23" right="0.16" top="0.5" bottom="0.53" header="0.5" footer="0.16"/>
  <pageSetup horizontalDpi="600" verticalDpi="600" orientation="portrait" paperSize="9" scale="74" r:id="rId1"/>
  <rowBreaks count="1" manualBreakCount="1">
    <brk id="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3">
      <selection activeCell="I83" sqref="I83"/>
    </sheetView>
  </sheetViews>
  <sheetFormatPr defaultColWidth="9.140625" defaultRowHeight="12.75"/>
  <cols>
    <col min="1" max="1" width="4.8515625" style="0" customWidth="1"/>
    <col min="2" max="2" width="52.8515625" style="0" customWidth="1"/>
    <col min="4" max="4" width="11.00390625" style="0" customWidth="1"/>
    <col min="5" max="5" width="12.421875" style="0" customWidth="1"/>
    <col min="7" max="7" width="8.421875" style="0" customWidth="1"/>
    <col min="8" max="8" width="17.00390625" style="0" customWidth="1"/>
  </cols>
  <sheetData>
    <row r="1" spans="1:8" ht="12.75">
      <c r="A1" t="s">
        <v>74</v>
      </c>
      <c r="D1" s="2"/>
      <c r="G1" t="s">
        <v>71</v>
      </c>
      <c r="H1" s="2"/>
    </row>
    <row r="2" spans="4:8" ht="12.75">
      <c r="D2" s="2"/>
      <c r="G2" t="s">
        <v>72</v>
      </c>
      <c r="H2" s="2"/>
    </row>
    <row r="3" spans="4:8" ht="12.75">
      <c r="D3" s="2"/>
      <c r="G3" t="s">
        <v>73</v>
      </c>
      <c r="H3" s="2"/>
    </row>
    <row r="4" ht="12.75">
      <c r="D4" s="2"/>
    </row>
    <row r="5" spans="1:4" ht="12.75">
      <c r="A5" t="s">
        <v>69</v>
      </c>
      <c r="D5" s="2"/>
    </row>
    <row r="6" spans="1:4" ht="12.75">
      <c r="A6" t="s">
        <v>70</v>
      </c>
      <c r="D6" s="2"/>
    </row>
    <row r="7" ht="12.75">
      <c r="D7" s="2"/>
    </row>
    <row r="8" spans="2:4" ht="12.75">
      <c r="B8" s="53" t="s">
        <v>75</v>
      </c>
      <c r="D8" s="2"/>
    </row>
    <row r="9" spans="1:4" ht="15.75">
      <c r="A9" s="1"/>
      <c r="B9" s="1"/>
      <c r="D9" s="2"/>
    </row>
    <row r="10" spans="1:4" ht="16.5" thickBot="1">
      <c r="A10" s="1"/>
      <c r="B10" s="1"/>
      <c r="D10" s="2"/>
    </row>
    <row r="11" spans="1:8" ht="39">
      <c r="A11" s="3" t="s">
        <v>8</v>
      </c>
      <c r="B11" s="9" t="s">
        <v>5</v>
      </c>
      <c r="C11" s="7" t="s">
        <v>6</v>
      </c>
      <c r="D11" s="11" t="s">
        <v>7</v>
      </c>
      <c r="E11" s="27" t="s">
        <v>68</v>
      </c>
      <c r="F11" s="27" t="s">
        <v>66</v>
      </c>
      <c r="G11" s="27" t="s">
        <v>62</v>
      </c>
      <c r="H11" s="27" t="s">
        <v>65</v>
      </c>
    </row>
    <row r="12" spans="1:9" ht="18.75" customHeight="1">
      <c r="A12" s="13"/>
      <c r="B12" s="5"/>
      <c r="C12" s="20"/>
      <c r="D12" s="35"/>
      <c r="E12" s="35"/>
      <c r="F12" s="40" t="s">
        <v>61</v>
      </c>
      <c r="G12" s="40"/>
      <c r="H12" s="40" t="s">
        <v>63</v>
      </c>
      <c r="I12" s="41"/>
    </row>
    <row r="13" spans="1:8" ht="12.75">
      <c r="A13" s="38">
        <v>1</v>
      </c>
      <c r="B13" s="36">
        <v>2</v>
      </c>
      <c r="C13" s="36">
        <v>3</v>
      </c>
      <c r="D13" s="37">
        <v>4</v>
      </c>
      <c r="E13" s="37">
        <v>5</v>
      </c>
      <c r="F13" s="37">
        <v>6</v>
      </c>
      <c r="G13" s="37">
        <v>7</v>
      </c>
      <c r="H13" s="39">
        <v>8</v>
      </c>
    </row>
    <row r="14" spans="1:8" ht="3" customHeight="1" thickBot="1">
      <c r="A14" s="4"/>
      <c r="B14" s="4"/>
      <c r="C14" s="4"/>
      <c r="D14" s="8"/>
      <c r="E14" s="28"/>
      <c r="F14" s="28"/>
      <c r="G14" s="28"/>
      <c r="H14" s="28"/>
    </row>
    <row r="15" spans="1:8" ht="15.75">
      <c r="A15" s="5">
        <v>1</v>
      </c>
      <c r="B15" s="13" t="s">
        <v>9</v>
      </c>
      <c r="C15" s="12"/>
      <c r="D15" s="14"/>
      <c r="E15" s="29"/>
      <c r="F15" s="29"/>
      <c r="G15" s="29"/>
      <c r="H15" s="29"/>
    </row>
    <row r="16" spans="1:8" ht="15.75">
      <c r="A16" s="5"/>
      <c r="B16" s="13" t="s">
        <v>10</v>
      </c>
      <c r="C16" s="12"/>
      <c r="D16" s="14"/>
      <c r="E16" s="29"/>
      <c r="F16" s="29"/>
      <c r="G16" s="29"/>
      <c r="H16" s="29"/>
    </row>
    <row r="17" spans="1:8" ht="15.75">
      <c r="A17" s="5" t="s">
        <v>12</v>
      </c>
      <c r="B17" s="15" t="s">
        <v>49</v>
      </c>
      <c r="C17" s="12">
        <f>2*5.1*3.3+2*2.52*3.3</f>
        <v>50.291999999999994</v>
      </c>
      <c r="D17" s="14"/>
      <c r="E17" s="29"/>
      <c r="F17" s="29"/>
      <c r="G17" s="29"/>
      <c r="H17" s="29"/>
    </row>
    <row r="18" spans="1:8" ht="15.75">
      <c r="A18" s="5"/>
      <c r="B18" s="15" t="s">
        <v>11</v>
      </c>
      <c r="C18" s="12">
        <f>-1.35*0.88-0.9*2</f>
        <v>-2.9880000000000004</v>
      </c>
      <c r="D18" s="14"/>
      <c r="E18" s="29"/>
      <c r="F18" s="29"/>
      <c r="G18" s="29"/>
      <c r="H18" s="29"/>
    </row>
    <row r="19" spans="1:8" ht="15.75">
      <c r="A19" s="5" t="s">
        <v>13</v>
      </c>
      <c r="B19" s="15" t="s">
        <v>50</v>
      </c>
      <c r="C19" s="12">
        <f>2*2.52*2.7+2*2.714*2.7</f>
        <v>28.263600000000004</v>
      </c>
      <c r="D19" s="14"/>
      <c r="E19" s="29"/>
      <c r="F19" s="29"/>
      <c r="G19" s="29"/>
      <c r="H19" s="29"/>
    </row>
    <row r="20" spans="1:8" ht="15.75">
      <c r="A20" s="5"/>
      <c r="B20" s="15" t="s">
        <v>14</v>
      </c>
      <c r="C20" s="12">
        <f>-0.8*2*2</f>
        <v>-3.2</v>
      </c>
      <c r="D20" s="14"/>
      <c r="E20" s="29"/>
      <c r="F20" s="29"/>
      <c r="G20" s="29"/>
      <c r="H20" s="29"/>
    </row>
    <row r="21" spans="1:8" ht="15.75">
      <c r="A21" s="5" t="s">
        <v>15</v>
      </c>
      <c r="B21" s="15" t="s">
        <v>51</v>
      </c>
      <c r="C21" s="12">
        <f>3.84*2*3.3+1.5*2*3.3</f>
        <v>35.244</v>
      </c>
      <c r="D21" s="14"/>
      <c r="E21" s="29"/>
      <c r="F21" s="29"/>
      <c r="G21" s="29"/>
      <c r="H21" s="29"/>
    </row>
    <row r="22" spans="1:8" ht="15.75">
      <c r="A22" s="5"/>
      <c r="B22" s="15" t="s">
        <v>11</v>
      </c>
      <c r="C22" s="12">
        <f>-1.35*0.78-0.9*2</f>
        <v>-2.853</v>
      </c>
      <c r="D22" s="14"/>
      <c r="E22" s="29"/>
      <c r="F22" s="29"/>
      <c r="G22" s="29"/>
      <c r="H22" s="29"/>
    </row>
    <row r="23" spans="1:8" ht="15.75">
      <c r="A23" s="5" t="s">
        <v>16</v>
      </c>
      <c r="B23" s="15" t="s">
        <v>52</v>
      </c>
      <c r="C23" s="12">
        <f>3.84*2*3.3+1.5*2*3.3</f>
        <v>35.244</v>
      </c>
      <c r="D23" s="14"/>
      <c r="E23" s="29"/>
      <c r="F23" s="29"/>
      <c r="G23" s="29"/>
      <c r="H23" s="29"/>
    </row>
    <row r="24" spans="1:8" ht="15.75">
      <c r="A24" s="5"/>
      <c r="B24" s="15" t="s">
        <v>14</v>
      </c>
      <c r="C24" s="12">
        <f>-2*0.9*3</f>
        <v>-5.4</v>
      </c>
      <c r="D24" s="14"/>
      <c r="E24" s="29"/>
      <c r="F24" s="29"/>
      <c r="G24" s="29"/>
      <c r="H24" s="29"/>
    </row>
    <row r="25" spans="1:8" ht="15.75">
      <c r="A25" s="5" t="s">
        <v>17</v>
      </c>
      <c r="B25" s="15" t="s">
        <v>53</v>
      </c>
      <c r="C25" s="12">
        <f>2*3.17*3.3+2*2.7*3.3</f>
        <v>38.742</v>
      </c>
      <c r="D25" s="14"/>
      <c r="E25" s="29"/>
      <c r="F25" s="29"/>
      <c r="G25" s="29"/>
      <c r="H25" s="29"/>
    </row>
    <row r="26" spans="1:8" ht="15.75">
      <c r="A26" s="5"/>
      <c r="B26" s="15" t="s">
        <v>18</v>
      </c>
      <c r="C26" s="12">
        <f>-0.9*2-1.2*1.2</f>
        <v>-3.24</v>
      </c>
      <c r="D26" s="14"/>
      <c r="E26" s="29"/>
      <c r="F26" s="29"/>
      <c r="G26" s="29"/>
      <c r="H26" s="29"/>
    </row>
    <row r="27" spans="1:8" ht="15.75">
      <c r="A27" s="5"/>
      <c r="B27" s="20" t="s">
        <v>1</v>
      </c>
      <c r="C27" s="23">
        <f>SUM(C16:C26)</f>
        <v>170.10459999999998</v>
      </c>
      <c r="D27" s="20" t="s">
        <v>0</v>
      </c>
      <c r="E27" s="29">
        <v>15</v>
      </c>
      <c r="F27" s="29">
        <f>C27*E27</f>
        <v>2551.5689999999995</v>
      </c>
      <c r="G27" s="29"/>
      <c r="H27" s="29">
        <f>F27*1.23</f>
        <v>3138.4298699999995</v>
      </c>
    </row>
    <row r="28" spans="1:8" ht="16.5" thickBot="1">
      <c r="A28" s="10"/>
      <c r="B28" s="16"/>
      <c r="C28" s="17"/>
      <c r="D28" s="18"/>
      <c r="E28" s="32"/>
      <c r="F28" s="32"/>
      <c r="G28" s="32"/>
      <c r="H28" s="32"/>
    </row>
    <row r="29" spans="1:8" ht="16.5" thickTop="1">
      <c r="A29" s="5"/>
      <c r="B29" s="15"/>
      <c r="C29" s="12"/>
      <c r="D29" s="14"/>
      <c r="E29" s="29"/>
      <c r="F29" s="29"/>
      <c r="G29" s="29"/>
      <c r="H29" s="29"/>
    </row>
    <row r="30" spans="1:8" ht="15.75">
      <c r="A30" s="5">
        <v>2</v>
      </c>
      <c r="B30" s="13" t="s">
        <v>23</v>
      </c>
      <c r="C30" s="12"/>
      <c r="D30" s="14"/>
      <c r="E30" s="29"/>
      <c r="F30" s="29"/>
      <c r="G30" s="29"/>
      <c r="H30" s="29"/>
    </row>
    <row r="31" spans="1:8" ht="15.75">
      <c r="A31" s="5"/>
      <c r="B31" s="13" t="s">
        <v>24</v>
      </c>
      <c r="C31" s="12"/>
      <c r="D31" s="14"/>
      <c r="E31" s="29"/>
      <c r="F31" s="29"/>
      <c r="G31" s="29"/>
      <c r="H31" s="29"/>
    </row>
    <row r="32" spans="1:8" ht="15.75">
      <c r="A32" s="5" t="s">
        <v>25</v>
      </c>
      <c r="B32" s="15" t="s">
        <v>49</v>
      </c>
      <c r="C32" s="12">
        <f>5.1*2.52</f>
        <v>12.851999999999999</v>
      </c>
      <c r="D32" s="14"/>
      <c r="E32" s="29"/>
      <c r="F32" s="29"/>
      <c r="G32" s="29"/>
      <c r="H32" s="29"/>
    </row>
    <row r="33" spans="1:8" ht="15.75">
      <c r="A33" s="5" t="s">
        <v>13</v>
      </c>
      <c r="B33" s="15" t="s">
        <v>50</v>
      </c>
      <c r="C33" s="12">
        <f>2.52*2.714</f>
        <v>6.83928</v>
      </c>
      <c r="D33" s="14"/>
      <c r="E33" s="29"/>
      <c r="F33" s="29"/>
      <c r="G33" s="29"/>
      <c r="H33" s="29"/>
    </row>
    <row r="34" spans="1:8" ht="15.75">
      <c r="A34" s="5" t="s">
        <v>15</v>
      </c>
      <c r="B34" s="15" t="s">
        <v>51</v>
      </c>
      <c r="C34" s="12">
        <f>3.84*1.5</f>
        <v>5.76</v>
      </c>
      <c r="D34" s="14"/>
      <c r="E34" s="29"/>
      <c r="F34" s="29"/>
      <c r="G34" s="29"/>
      <c r="H34" s="29"/>
    </row>
    <row r="35" spans="1:8" ht="15.75">
      <c r="A35" s="5" t="s">
        <v>16</v>
      </c>
      <c r="B35" s="15" t="s">
        <v>52</v>
      </c>
      <c r="C35" s="12">
        <f>3.84*1.5</f>
        <v>5.76</v>
      </c>
      <c r="D35" s="14"/>
      <c r="E35" s="29"/>
      <c r="F35" s="29"/>
      <c r="G35" s="29"/>
      <c r="H35" s="29"/>
    </row>
    <row r="36" spans="1:8" ht="15.75">
      <c r="A36" s="5" t="s">
        <v>17</v>
      </c>
      <c r="B36" s="15" t="s">
        <v>53</v>
      </c>
      <c r="C36" s="12">
        <f>3.17*2.7</f>
        <v>8.559000000000001</v>
      </c>
      <c r="D36" s="14"/>
      <c r="E36" s="29"/>
      <c r="F36" s="29"/>
      <c r="G36" s="29"/>
      <c r="H36" s="29"/>
    </row>
    <row r="37" spans="1:8" ht="15.75">
      <c r="A37" s="5"/>
      <c r="B37" s="15"/>
      <c r="C37" s="12"/>
      <c r="D37" s="14"/>
      <c r="E37" s="29"/>
      <c r="F37" s="29"/>
      <c r="G37" s="29"/>
      <c r="H37" s="29"/>
    </row>
    <row r="38" spans="1:8" ht="15.75">
      <c r="A38" s="5"/>
      <c r="B38" s="15"/>
      <c r="C38" s="12"/>
      <c r="D38" s="14"/>
      <c r="E38" s="29"/>
      <c r="F38" s="29"/>
      <c r="G38" s="29"/>
      <c r="H38" s="29"/>
    </row>
    <row r="39" spans="1:8" ht="15.75">
      <c r="A39" s="5"/>
      <c r="B39" s="20" t="s">
        <v>1</v>
      </c>
      <c r="C39" s="23">
        <f>SUM(C31:C38)</f>
        <v>39.77028</v>
      </c>
      <c r="D39" s="20" t="s">
        <v>0</v>
      </c>
      <c r="E39" s="29">
        <v>15</v>
      </c>
      <c r="F39" s="29">
        <f>C39*E39</f>
        <v>596.5542</v>
      </c>
      <c r="G39" s="29"/>
      <c r="H39" s="29">
        <f>F39*1.23</f>
        <v>733.761666</v>
      </c>
    </row>
    <row r="40" spans="1:8" ht="16.5" thickBot="1">
      <c r="A40" s="10"/>
      <c r="B40" s="16"/>
      <c r="C40" s="17"/>
      <c r="D40" s="18"/>
      <c r="E40" s="32"/>
      <c r="F40" s="32"/>
      <c r="G40" s="32"/>
      <c r="H40" s="32"/>
    </row>
    <row r="41" spans="1:8" ht="16.5" thickTop="1">
      <c r="A41" s="5"/>
      <c r="B41" s="15"/>
      <c r="C41" s="12"/>
      <c r="D41" s="14"/>
      <c r="E41" s="29"/>
      <c r="F41" s="29"/>
      <c r="G41" s="29"/>
      <c r="H41" s="29"/>
    </row>
    <row r="42" spans="1:8" ht="15.75">
      <c r="A42" s="5">
        <v>3</v>
      </c>
      <c r="B42" s="19" t="s">
        <v>26</v>
      </c>
      <c r="C42" s="12"/>
      <c r="D42" s="14"/>
      <c r="E42" s="29"/>
      <c r="F42" s="29"/>
      <c r="G42" s="29"/>
      <c r="H42" s="29"/>
    </row>
    <row r="43" spans="1:8" ht="15.75">
      <c r="A43" s="5"/>
      <c r="B43" s="13" t="s">
        <v>27</v>
      </c>
      <c r="C43" s="12"/>
      <c r="D43" s="14"/>
      <c r="E43" s="29"/>
      <c r="F43" s="29"/>
      <c r="G43" s="29"/>
      <c r="H43" s="29"/>
    </row>
    <row r="44" spans="1:8" ht="15.75">
      <c r="A44" s="5"/>
      <c r="B44" s="13" t="s">
        <v>28</v>
      </c>
      <c r="C44" s="12"/>
      <c r="D44" s="14"/>
      <c r="E44" s="29"/>
      <c r="F44" s="29"/>
      <c r="G44" s="29"/>
      <c r="H44" s="29"/>
    </row>
    <row r="45" spans="1:8" ht="15.75">
      <c r="A45" s="5" t="s">
        <v>13</v>
      </c>
      <c r="B45" s="15" t="s">
        <v>50</v>
      </c>
      <c r="C45" s="12">
        <f>2.52*2.714</f>
        <v>6.83928</v>
      </c>
      <c r="D45" s="14"/>
      <c r="E45" s="29"/>
      <c r="F45" s="29"/>
      <c r="G45" s="29"/>
      <c r="H45" s="29"/>
    </row>
    <row r="46" spans="1:8" ht="15.75">
      <c r="A46" s="5"/>
      <c r="B46" s="20" t="s">
        <v>1</v>
      </c>
      <c r="C46" s="23">
        <f>SUM(C44:C45)</f>
        <v>6.83928</v>
      </c>
      <c r="D46" s="20" t="s">
        <v>0</v>
      </c>
      <c r="E46" s="29">
        <v>30</v>
      </c>
      <c r="F46" s="29">
        <f>C46*E46</f>
        <v>205.17839999999998</v>
      </c>
      <c r="G46" s="29"/>
      <c r="H46" s="29">
        <f>F46*1.23</f>
        <v>252.36943199999996</v>
      </c>
    </row>
    <row r="47" spans="1:8" ht="16.5" thickBot="1">
      <c r="A47" s="10"/>
      <c r="B47" s="16"/>
      <c r="C47" s="17"/>
      <c r="D47" s="18"/>
      <c r="E47" s="32"/>
      <c r="F47" s="32"/>
      <c r="G47" s="32"/>
      <c r="H47" s="32"/>
    </row>
    <row r="48" spans="1:8" ht="16.5" thickTop="1">
      <c r="A48" s="5"/>
      <c r="B48" s="15"/>
      <c r="C48" s="12"/>
      <c r="D48" s="14"/>
      <c r="E48" s="29"/>
      <c r="F48" s="29"/>
      <c r="G48" s="29"/>
      <c r="H48" s="29"/>
    </row>
    <row r="49" spans="1:8" ht="15.75">
      <c r="A49" s="5">
        <v>4</v>
      </c>
      <c r="B49" s="13" t="s">
        <v>29</v>
      </c>
      <c r="C49" s="12"/>
      <c r="D49" s="14"/>
      <c r="E49" s="29"/>
      <c r="F49" s="29"/>
      <c r="G49" s="29"/>
      <c r="H49" s="29"/>
    </row>
    <row r="50" spans="1:8" ht="15.75">
      <c r="A50" s="5"/>
      <c r="B50" s="13" t="s">
        <v>30</v>
      </c>
      <c r="C50" s="12"/>
      <c r="D50" s="14"/>
      <c r="E50" s="29"/>
      <c r="F50" s="29"/>
      <c r="G50" s="29"/>
      <c r="H50" s="29"/>
    </row>
    <row r="51" spans="1:8" ht="15.75">
      <c r="A51" s="5" t="s">
        <v>13</v>
      </c>
      <c r="B51" s="15" t="s">
        <v>54</v>
      </c>
      <c r="C51" s="12">
        <f>1.2*1.2</f>
        <v>1.44</v>
      </c>
      <c r="D51" s="14"/>
      <c r="E51" s="29"/>
      <c r="F51" s="29"/>
      <c r="G51" s="29"/>
      <c r="H51" s="29"/>
    </row>
    <row r="52" spans="1:8" ht="15.75">
      <c r="A52" s="5" t="s">
        <v>15</v>
      </c>
      <c r="B52" s="15" t="s">
        <v>22</v>
      </c>
      <c r="C52" s="12">
        <f>0.8*2*2+1.4*2*2-0.6*2</f>
        <v>7.6000000000000005</v>
      </c>
      <c r="D52" s="14"/>
      <c r="E52" s="29"/>
      <c r="F52" s="29"/>
      <c r="G52" s="29"/>
      <c r="H52" s="29"/>
    </row>
    <row r="53" spans="1:8" ht="15.75">
      <c r="A53" s="5"/>
      <c r="B53" s="20" t="s">
        <v>1</v>
      </c>
      <c r="C53" s="23">
        <f>SUM(C50:C52)</f>
        <v>9.040000000000001</v>
      </c>
      <c r="D53" s="20" t="s">
        <v>0</v>
      </c>
      <c r="E53" s="29">
        <v>70</v>
      </c>
      <c r="F53" s="29">
        <f>C53*E53</f>
        <v>632.8000000000001</v>
      </c>
      <c r="G53" s="29"/>
      <c r="H53" s="29">
        <f>F53*1.23</f>
        <v>778.344</v>
      </c>
    </row>
    <row r="54" spans="1:8" ht="16.5" thickBot="1">
      <c r="A54" s="10"/>
      <c r="B54" s="16"/>
      <c r="C54" s="17"/>
      <c r="D54" s="18"/>
      <c r="E54" s="32"/>
      <c r="F54" s="32"/>
      <c r="G54" s="32"/>
      <c r="H54" s="32"/>
    </row>
    <row r="55" spans="1:8" ht="16.5" thickTop="1">
      <c r="A55" s="5"/>
      <c r="B55" s="15"/>
      <c r="C55" s="12"/>
      <c r="D55" s="14"/>
      <c r="E55" s="29"/>
      <c r="F55" s="29"/>
      <c r="G55" s="29"/>
      <c r="H55" s="29"/>
    </row>
    <row r="56" spans="1:8" ht="15.75">
      <c r="A56" s="5">
        <v>5</v>
      </c>
      <c r="B56" s="13" t="s">
        <v>32</v>
      </c>
      <c r="C56" s="12"/>
      <c r="D56" s="14"/>
      <c r="E56" s="29"/>
      <c r="F56" s="29"/>
      <c r="G56" s="29"/>
      <c r="H56" s="29"/>
    </row>
    <row r="57" spans="1:8" ht="15.75">
      <c r="A57" s="5"/>
      <c r="B57" s="13" t="s">
        <v>31</v>
      </c>
      <c r="C57" s="12">
        <f>C39+C46</f>
        <v>46.60956</v>
      </c>
      <c r="D57" s="14"/>
      <c r="E57" s="29"/>
      <c r="F57" s="29"/>
      <c r="G57" s="29"/>
      <c r="H57" s="29"/>
    </row>
    <row r="58" spans="1:8" ht="15.75">
      <c r="A58" s="5"/>
      <c r="B58" s="13" t="s">
        <v>48</v>
      </c>
      <c r="C58" s="30"/>
      <c r="D58" s="14"/>
      <c r="E58" s="29"/>
      <c r="F58" s="29"/>
      <c r="G58" s="29"/>
      <c r="H58" s="29"/>
    </row>
    <row r="59" spans="1:8" ht="15.75">
      <c r="A59" s="5"/>
      <c r="B59" s="20" t="s">
        <v>1</v>
      </c>
      <c r="C59" s="23">
        <f>SUM(C56:C58)</f>
        <v>46.60956</v>
      </c>
      <c r="D59" s="20" t="s">
        <v>0</v>
      </c>
      <c r="E59" s="29">
        <v>70</v>
      </c>
      <c r="F59" s="29">
        <f>C59*E59</f>
        <v>3262.6692000000003</v>
      </c>
      <c r="G59" s="29"/>
      <c r="H59" s="29">
        <f>F59*1.23</f>
        <v>4013.0831160000002</v>
      </c>
    </row>
    <row r="60" spans="1:8" ht="16.5" thickBot="1">
      <c r="A60" s="10"/>
      <c r="B60" s="16"/>
      <c r="C60" s="17"/>
      <c r="D60" s="18"/>
      <c r="E60" s="32"/>
      <c r="F60" s="32"/>
      <c r="G60" s="32"/>
      <c r="H60" s="32"/>
    </row>
    <row r="61" spans="1:8" ht="16.5" thickTop="1">
      <c r="A61" s="5"/>
      <c r="B61" s="13"/>
      <c r="C61" s="13"/>
      <c r="D61" s="20"/>
      <c r="E61" s="29"/>
      <c r="F61" s="29"/>
      <c r="G61" s="29"/>
      <c r="H61" s="29"/>
    </row>
    <row r="62" spans="1:8" ht="15.75">
      <c r="A62" s="5">
        <v>6</v>
      </c>
      <c r="B62" s="19" t="s">
        <v>33</v>
      </c>
      <c r="C62" s="13">
        <v>1</v>
      </c>
      <c r="D62" s="20" t="s">
        <v>4</v>
      </c>
      <c r="E62" s="29">
        <v>400</v>
      </c>
      <c r="F62" s="29">
        <f>C62*E62</f>
        <v>400</v>
      </c>
      <c r="G62" s="29"/>
      <c r="H62" s="29">
        <f>F62*1.23</f>
        <v>492</v>
      </c>
    </row>
    <row r="63" spans="1:8" ht="15.75">
      <c r="A63" s="5"/>
      <c r="B63" s="19"/>
      <c r="C63" s="13"/>
      <c r="D63" s="20"/>
      <c r="E63" s="29"/>
      <c r="F63" s="29"/>
      <c r="G63" s="29"/>
      <c r="H63" s="29"/>
    </row>
    <row r="64" spans="1:8" ht="15.75">
      <c r="A64" s="5"/>
      <c r="B64" s="19" t="s">
        <v>34</v>
      </c>
      <c r="C64" s="13">
        <v>1</v>
      </c>
      <c r="D64" s="20" t="s">
        <v>4</v>
      </c>
      <c r="E64" s="29">
        <v>200</v>
      </c>
      <c r="F64" s="29">
        <f>C64*E64</f>
        <v>200</v>
      </c>
      <c r="G64" s="29"/>
      <c r="H64" s="29">
        <f>F64*1.23</f>
        <v>246</v>
      </c>
    </row>
    <row r="65" spans="1:8" ht="15.75">
      <c r="A65" s="5"/>
      <c r="B65" s="19"/>
      <c r="C65" s="13"/>
      <c r="D65" s="20"/>
      <c r="E65" s="29"/>
      <c r="F65" s="29"/>
      <c r="G65" s="29"/>
      <c r="H65" s="29"/>
    </row>
    <row r="66" spans="1:8" ht="15.75">
      <c r="A66" s="5"/>
      <c r="B66" s="19" t="s">
        <v>36</v>
      </c>
      <c r="C66" s="13">
        <v>1</v>
      </c>
      <c r="D66" s="20" t="s">
        <v>4</v>
      </c>
      <c r="E66" s="29">
        <v>400</v>
      </c>
      <c r="F66" s="29">
        <f>C66*E66</f>
        <v>400</v>
      </c>
      <c r="G66" s="29"/>
      <c r="H66" s="29">
        <f>F66*1.23</f>
        <v>492</v>
      </c>
    </row>
    <row r="67" spans="1:8" ht="16.5" thickBot="1">
      <c r="A67" s="6"/>
      <c r="B67" s="26"/>
      <c r="C67" s="21"/>
      <c r="D67" s="22"/>
      <c r="E67" s="32"/>
      <c r="F67" s="32"/>
      <c r="G67" s="32"/>
      <c r="H67" s="32"/>
    </row>
    <row r="68" spans="1:8" ht="15.75">
      <c r="A68" s="5"/>
      <c r="B68" s="15"/>
      <c r="C68" s="12"/>
      <c r="D68" s="14"/>
      <c r="E68" s="29"/>
      <c r="F68" s="29"/>
      <c r="G68" s="29"/>
      <c r="H68" s="29"/>
    </row>
    <row r="69" spans="1:8" ht="15.75">
      <c r="A69" s="5">
        <v>7</v>
      </c>
      <c r="B69" s="13" t="s">
        <v>35</v>
      </c>
      <c r="C69" s="23">
        <v>28</v>
      </c>
      <c r="D69" s="20" t="s">
        <v>2</v>
      </c>
      <c r="E69" s="29">
        <v>15</v>
      </c>
      <c r="F69" s="29">
        <f>C69*E69</f>
        <v>420</v>
      </c>
      <c r="G69" s="29"/>
      <c r="H69" s="29">
        <f>F69*1.23</f>
        <v>516.6</v>
      </c>
    </row>
    <row r="70" spans="1:8" ht="16.5" thickBot="1">
      <c r="A70" s="10"/>
      <c r="B70" s="16"/>
      <c r="C70" s="17"/>
      <c r="D70" s="18"/>
      <c r="E70" s="32"/>
      <c r="F70" s="32"/>
      <c r="G70" s="32"/>
      <c r="H70" s="32"/>
    </row>
    <row r="71" spans="1:8" ht="16.5" thickTop="1">
      <c r="A71" s="5"/>
      <c r="B71" s="15"/>
      <c r="C71" s="15"/>
      <c r="D71" s="14"/>
      <c r="E71" s="29"/>
      <c r="F71" s="29"/>
      <c r="G71" s="29"/>
      <c r="H71" s="29"/>
    </row>
    <row r="72" spans="1:8" ht="15.75">
      <c r="A72" s="5">
        <v>8</v>
      </c>
      <c r="B72" s="13" t="s">
        <v>55</v>
      </c>
      <c r="C72" s="13"/>
      <c r="D72" s="20"/>
      <c r="E72" s="29"/>
      <c r="F72" s="29"/>
      <c r="G72" s="29"/>
      <c r="H72" s="29"/>
    </row>
    <row r="73" spans="1:8" ht="15.75">
      <c r="A73" s="5"/>
      <c r="B73" s="13" t="s">
        <v>56</v>
      </c>
      <c r="C73" s="15">
        <f>1.4*3.3</f>
        <v>4.619999999999999</v>
      </c>
      <c r="D73" s="20"/>
      <c r="E73" s="29"/>
      <c r="F73" s="29"/>
      <c r="G73" s="29"/>
      <c r="H73" s="29"/>
    </row>
    <row r="74" spans="1:8" ht="15.75">
      <c r="A74" s="5"/>
      <c r="B74" s="13"/>
      <c r="C74" s="13"/>
      <c r="D74" s="20"/>
      <c r="E74" s="29"/>
      <c r="F74" s="29"/>
      <c r="G74" s="29"/>
      <c r="H74" s="29"/>
    </row>
    <row r="75" spans="1:8" ht="15.75">
      <c r="A75" s="5"/>
      <c r="B75" s="20" t="s">
        <v>1</v>
      </c>
      <c r="C75" s="13">
        <f>SUM(C72:C74)</f>
        <v>4.619999999999999</v>
      </c>
      <c r="D75" s="20" t="s">
        <v>0</v>
      </c>
      <c r="E75" s="29">
        <v>20</v>
      </c>
      <c r="F75" s="29">
        <f>C75*E75</f>
        <v>92.39999999999998</v>
      </c>
      <c r="G75" s="29"/>
      <c r="H75" s="29">
        <f>F75*1.23</f>
        <v>113.65199999999997</v>
      </c>
    </row>
    <row r="76" spans="1:8" ht="16.5" thickBot="1">
      <c r="A76" s="10"/>
      <c r="B76" s="16"/>
      <c r="C76" s="16"/>
      <c r="D76" s="18"/>
      <c r="E76" s="32"/>
      <c r="F76" s="32"/>
      <c r="G76" s="32"/>
      <c r="H76" s="32"/>
    </row>
    <row r="77" spans="1:8" ht="16.5" thickTop="1">
      <c r="A77" s="5"/>
      <c r="B77" s="13"/>
      <c r="C77" s="13"/>
      <c r="D77" s="20"/>
      <c r="E77" s="29"/>
      <c r="F77" s="29"/>
      <c r="G77" s="29"/>
      <c r="H77" s="29"/>
    </row>
    <row r="78" spans="1:8" ht="15.75">
      <c r="A78" s="5">
        <v>9</v>
      </c>
      <c r="B78" s="13" t="s">
        <v>37</v>
      </c>
      <c r="C78" s="13"/>
      <c r="D78" s="20"/>
      <c r="E78" s="29"/>
      <c r="F78" s="29"/>
      <c r="G78" s="29"/>
      <c r="H78" s="29"/>
    </row>
    <row r="79" spans="1:8" ht="15.75">
      <c r="A79" s="5"/>
      <c r="B79" s="13" t="s">
        <v>38</v>
      </c>
      <c r="C79" s="13">
        <v>5</v>
      </c>
      <c r="D79" s="20" t="s">
        <v>3</v>
      </c>
      <c r="E79" s="29">
        <v>20</v>
      </c>
      <c r="F79" s="29">
        <f>C79*E79</f>
        <v>100</v>
      </c>
      <c r="G79" s="29"/>
      <c r="H79" s="29">
        <f>F79*1.23</f>
        <v>123</v>
      </c>
    </row>
    <row r="80" spans="1:8" ht="15.75">
      <c r="A80" s="5"/>
      <c r="B80" s="13" t="s">
        <v>40</v>
      </c>
      <c r="C80" s="13">
        <v>5</v>
      </c>
      <c r="D80" s="20" t="s">
        <v>3</v>
      </c>
      <c r="E80" s="29">
        <v>20</v>
      </c>
      <c r="F80" s="29">
        <f>C80*E80</f>
        <v>100</v>
      </c>
      <c r="G80" s="29"/>
      <c r="H80" s="29">
        <f>F80*1.23</f>
        <v>123</v>
      </c>
    </row>
    <row r="81" spans="1:8" ht="15.75">
      <c r="A81" s="5"/>
      <c r="B81" s="13" t="s">
        <v>39</v>
      </c>
      <c r="C81" s="13">
        <v>9</v>
      </c>
      <c r="D81" s="20" t="s">
        <v>3</v>
      </c>
      <c r="E81" s="29">
        <v>200</v>
      </c>
      <c r="F81" s="29">
        <f>C81*E81</f>
        <v>1800</v>
      </c>
      <c r="G81" s="29"/>
      <c r="H81" s="29">
        <f>F81*1.23</f>
        <v>2214</v>
      </c>
    </row>
    <row r="82" spans="1:8" ht="15.75">
      <c r="A82" s="5"/>
      <c r="B82" s="13" t="s">
        <v>41</v>
      </c>
      <c r="C82" s="13">
        <v>2</v>
      </c>
      <c r="D82" s="20" t="s">
        <v>3</v>
      </c>
      <c r="E82" s="29">
        <v>100</v>
      </c>
      <c r="F82" s="29">
        <f>C82*E82</f>
        <v>200</v>
      </c>
      <c r="G82" s="29"/>
      <c r="H82" s="29">
        <f>F82*1.23</f>
        <v>246</v>
      </c>
    </row>
    <row r="83" spans="1:8" ht="16.5" thickBot="1">
      <c r="A83" s="10"/>
      <c r="B83" s="33"/>
      <c r="C83" s="33"/>
      <c r="D83" s="34"/>
      <c r="E83" s="32"/>
      <c r="F83" s="32"/>
      <c r="G83" s="32"/>
      <c r="H83" s="32"/>
    </row>
    <row r="84" spans="1:8" ht="16.5" thickTop="1">
      <c r="A84" s="5"/>
      <c r="B84" s="15"/>
      <c r="C84" s="12"/>
      <c r="D84" s="14"/>
      <c r="E84" s="29"/>
      <c r="F84" s="29"/>
      <c r="G84" s="29"/>
      <c r="H84" s="29"/>
    </row>
    <row r="85" spans="1:8" ht="15.75">
      <c r="A85" s="5">
        <v>10</v>
      </c>
      <c r="B85" s="13" t="s">
        <v>57</v>
      </c>
      <c r="C85" s="12"/>
      <c r="D85" s="14"/>
      <c r="E85" s="29"/>
      <c r="F85" s="29"/>
      <c r="G85" s="29"/>
      <c r="H85" s="29"/>
    </row>
    <row r="86" spans="1:8" ht="15.75">
      <c r="A86" s="5"/>
      <c r="B86" s="13" t="s">
        <v>58</v>
      </c>
      <c r="C86" s="12">
        <f>1.35*0.78*2</f>
        <v>2.1060000000000003</v>
      </c>
      <c r="D86" s="14"/>
      <c r="E86" s="29"/>
      <c r="F86" s="29"/>
      <c r="G86" s="29"/>
      <c r="H86" s="29"/>
    </row>
    <row r="87" spans="1:8" ht="15.75">
      <c r="A87" s="5"/>
      <c r="B87" s="13"/>
      <c r="C87" s="30"/>
      <c r="D87" s="14"/>
      <c r="E87" s="29"/>
      <c r="F87" s="29"/>
      <c r="G87" s="29"/>
      <c r="H87" s="29"/>
    </row>
    <row r="88" spans="1:8" ht="15.75">
      <c r="A88" s="5"/>
      <c r="B88" s="20" t="s">
        <v>1</v>
      </c>
      <c r="C88" s="23">
        <f>SUM(C84:C87)</f>
        <v>2.1060000000000003</v>
      </c>
      <c r="D88" s="20" t="s">
        <v>0</v>
      </c>
      <c r="E88" s="29">
        <v>300</v>
      </c>
      <c r="F88" s="29">
        <f>C88*E88</f>
        <v>631.8000000000001</v>
      </c>
      <c r="G88" s="29"/>
      <c r="H88" s="29">
        <f>F88*1.23</f>
        <v>777.114</v>
      </c>
    </row>
    <row r="89" spans="1:8" ht="16.5" thickBot="1">
      <c r="A89" s="10"/>
      <c r="B89" s="16"/>
      <c r="C89" s="17"/>
      <c r="D89" s="18"/>
      <c r="E89" s="32"/>
      <c r="F89" s="32"/>
      <c r="G89" s="32"/>
      <c r="H89" s="32"/>
    </row>
    <row r="90" spans="1:8" ht="16.5" thickTop="1">
      <c r="A90" s="5"/>
      <c r="B90" s="15"/>
      <c r="C90" s="15"/>
      <c r="D90" s="14"/>
      <c r="E90" s="29"/>
      <c r="F90" s="29"/>
      <c r="G90" s="29"/>
      <c r="H90" s="29"/>
    </row>
    <row r="91" spans="1:8" ht="15.75">
      <c r="A91" s="5">
        <v>11</v>
      </c>
      <c r="B91" s="13" t="s">
        <v>42</v>
      </c>
      <c r="C91" s="13"/>
      <c r="D91" s="20"/>
      <c r="E91" s="29"/>
      <c r="F91" s="29"/>
      <c r="G91" s="29"/>
      <c r="H91" s="29"/>
    </row>
    <row r="92" spans="1:8" ht="15.75">
      <c r="A92" s="5"/>
      <c r="B92" s="13" t="s">
        <v>43</v>
      </c>
      <c r="C92" s="15">
        <f>0.9*2</f>
        <v>1.8</v>
      </c>
      <c r="D92" s="20"/>
      <c r="E92" s="29"/>
      <c r="F92" s="29"/>
      <c r="G92" s="29"/>
      <c r="H92" s="29"/>
    </row>
    <row r="93" spans="1:8" ht="15.75">
      <c r="A93" s="5"/>
      <c r="B93" s="13"/>
      <c r="C93" s="13"/>
      <c r="D93" s="20"/>
      <c r="E93" s="29"/>
      <c r="F93" s="29"/>
      <c r="G93" s="29"/>
      <c r="H93" s="29"/>
    </row>
    <row r="94" spans="1:8" ht="15.75">
      <c r="A94" s="5"/>
      <c r="B94" s="20" t="s">
        <v>1</v>
      </c>
      <c r="C94" s="13">
        <f>SUM(C91:C93)</f>
        <v>1.8</v>
      </c>
      <c r="D94" s="20" t="s">
        <v>2</v>
      </c>
      <c r="E94" s="29">
        <v>20</v>
      </c>
      <c r="F94" s="29">
        <f>C94*E94</f>
        <v>36</v>
      </c>
      <c r="G94" s="29"/>
      <c r="H94" s="29">
        <f>F94*1.23</f>
        <v>44.28</v>
      </c>
    </row>
    <row r="95" spans="1:8" ht="16.5" thickBot="1">
      <c r="A95" s="10"/>
      <c r="B95" s="16"/>
      <c r="C95" s="16"/>
      <c r="D95" s="18"/>
      <c r="E95" s="32"/>
      <c r="F95" s="32"/>
      <c r="G95" s="32"/>
      <c r="H95" s="32"/>
    </row>
    <row r="96" spans="1:8" ht="16.5" thickTop="1">
      <c r="A96" s="5"/>
      <c r="B96" s="13"/>
      <c r="C96" s="13"/>
      <c r="D96" s="20"/>
      <c r="E96" s="29"/>
      <c r="F96" s="29"/>
      <c r="G96" s="29"/>
      <c r="H96" s="29"/>
    </row>
    <row r="97" spans="1:8" ht="15.75">
      <c r="A97" s="5">
        <v>12</v>
      </c>
      <c r="B97" s="13" t="s">
        <v>44</v>
      </c>
      <c r="C97" s="13">
        <v>2</v>
      </c>
      <c r="D97" s="20" t="s">
        <v>3</v>
      </c>
      <c r="E97" s="29">
        <v>400</v>
      </c>
      <c r="F97" s="29">
        <f>C97*E97</f>
        <v>800</v>
      </c>
      <c r="G97" s="29"/>
      <c r="H97" s="29">
        <f>F97*1.23</f>
        <v>984</v>
      </c>
    </row>
    <row r="98" spans="1:8" ht="16.5" thickBot="1">
      <c r="A98" s="10"/>
      <c r="B98" s="33"/>
      <c r="C98" s="33"/>
      <c r="D98" s="34"/>
      <c r="E98" s="32"/>
      <c r="F98" s="32"/>
      <c r="G98" s="32"/>
      <c r="H98" s="32"/>
    </row>
    <row r="99" spans="1:8" ht="16.5" thickTop="1">
      <c r="A99" s="5"/>
      <c r="B99" s="15"/>
      <c r="C99" s="12"/>
      <c r="D99" s="14"/>
      <c r="E99" s="29"/>
      <c r="F99" s="29"/>
      <c r="G99" s="29"/>
      <c r="H99" s="29"/>
    </row>
    <row r="100" spans="1:8" ht="15.75">
      <c r="A100" s="5">
        <v>13</v>
      </c>
      <c r="B100" s="13" t="s">
        <v>45</v>
      </c>
      <c r="C100" s="12"/>
      <c r="D100" s="14"/>
      <c r="E100" s="29"/>
      <c r="F100" s="29"/>
      <c r="G100" s="29"/>
      <c r="H100" s="29"/>
    </row>
    <row r="101" spans="1:8" ht="15.75">
      <c r="A101" s="5"/>
      <c r="B101" s="13" t="s">
        <v>46</v>
      </c>
      <c r="C101" s="24"/>
      <c r="D101" s="14"/>
      <c r="E101" s="29"/>
      <c r="F101" s="29"/>
      <c r="G101" s="29"/>
      <c r="H101" s="29"/>
    </row>
    <row r="102" spans="1:8" ht="15.75">
      <c r="A102" s="5"/>
      <c r="B102" s="13" t="s">
        <v>47</v>
      </c>
      <c r="C102" s="25">
        <v>3</v>
      </c>
      <c r="D102" s="20" t="s">
        <v>4</v>
      </c>
      <c r="E102" s="29">
        <v>500</v>
      </c>
      <c r="F102" s="29">
        <f>C102*E102</f>
        <v>1500</v>
      </c>
      <c r="G102" s="29"/>
      <c r="H102" s="29">
        <f>F102*1.23</f>
        <v>1845</v>
      </c>
    </row>
    <row r="103" spans="1:8" ht="16.5" thickBot="1">
      <c r="A103" s="10"/>
      <c r="B103" s="16"/>
      <c r="C103" s="17"/>
      <c r="D103" s="18"/>
      <c r="E103" s="32"/>
      <c r="F103" s="32"/>
      <c r="G103" s="32"/>
      <c r="H103" s="32"/>
    </row>
    <row r="104" spans="1:8" ht="16.5" thickTop="1">
      <c r="A104" s="5"/>
      <c r="B104" s="13"/>
      <c r="C104" s="23"/>
      <c r="D104" s="20"/>
      <c r="E104" s="29"/>
      <c r="F104" s="29"/>
      <c r="G104" s="29"/>
      <c r="H104" s="29"/>
    </row>
    <row r="105" spans="1:8" ht="15.75">
      <c r="A105" s="5"/>
      <c r="B105" s="13" t="s">
        <v>60</v>
      </c>
      <c r="C105" s="13"/>
      <c r="D105" s="20"/>
      <c r="E105" s="13"/>
      <c r="F105" s="13">
        <f>SUM(F23:F104)</f>
        <v>13928.9708</v>
      </c>
      <c r="G105" s="13"/>
      <c r="H105" s="13">
        <f>SUM(H17:H104)</f>
        <v>17132.634084</v>
      </c>
    </row>
    <row r="106" spans="1:8" ht="16.5" thickBot="1">
      <c r="A106" s="6"/>
      <c r="B106" s="28"/>
      <c r="C106" s="28"/>
      <c r="D106" s="31"/>
      <c r="E106" s="4"/>
      <c r="F106" s="4"/>
      <c r="G106" s="4"/>
      <c r="H106" s="4"/>
    </row>
    <row r="108" ht="12.75">
      <c r="B108" s="53" t="s">
        <v>92</v>
      </c>
    </row>
    <row r="109" ht="25.5">
      <c r="B109" s="54" t="s">
        <v>93</v>
      </c>
    </row>
    <row r="110" ht="38.25">
      <c r="B110" s="54" t="s">
        <v>94</v>
      </c>
    </row>
    <row r="113" ht="12.75">
      <c r="E113" t="s">
        <v>64</v>
      </c>
    </row>
  </sheetData>
  <sheetProtection/>
  <printOptions/>
  <pageMargins left="0.17" right="0.16" top="0.4" bottom="0.38" header="0.27" footer="0.1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7109375" style="0" customWidth="1"/>
    <col min="2" max="2" width="48.57421875" style="0" customWidth="1"/>
    <col min="6" max="6" width="12.7109375" style="0" customWidth="1"/>
    <col min="8" max="8" width="14.8515625" style="0" customWidth="1"/>
  </cols>
  <sheetData>
    <row r="1" spans="1:8" ht="12.75">
      <c r="A1" t="s">
        <v>76</v>
      </c>
      <c r="D1" s="2"/>
      <c r="G1" t="s">
        <v>71</v>
      </c>
      <c r="H1" s="2"/>
    </row>
    <row r="2" spans="4:8" ht="12.75">
      <c r="D2" s="2"/>
      <c r="G2" t="s">
        <v>72</v>
      </c>
      <c r="H2" s="2"/>
    </row>
    <row r="3" spans="4:8" ht="12.75">
      <c r="D3" s="2"/>
      <c r="G3" t="s">
        <v>73</v>
      </c>
      <c r="H3" s="2"/>
    </row>
    <row r="4" ht="12.75">
      <c r="D4" s="2"/>
    </row>
    <row r="5" spans="1:4" ht="12.75">
      <c r="A5" t="s">
        <v>69</v>
      </c>
      <c r="D5" s="2"/>
    </row>
    <row r="6" spans="1:4" ht="12.75">
      <c r="A6" t="s">
        <v>70</v>
      </c>
      <c r="D6" s="2"/>
    </row>
    <row r="7" ht="12.75">
      <c r="D7" s="2"/>
    </row>
    <row r="8" spans="2:4" ht="12.75">
      <c r="B8" s="53" t="s">
        <v>77</v>
      </c>
      <c r="D8" s="2"/>
    </row>
    <row r="9" spans="1:4" ht="16.5" thickBot="1">
      <c r="A9" s="1"/>
      <c r="B9" s="1"/>
      <c r="D9" s="2"/>
    </row>
    <row r="10" spans="1:8" ht="64.5">
      <c r="A10" s="3" t="s">
        <v>8</v>
      </c>
      <c r="B10" s="9" t="s">
        <v>5</v>
      </c>
      <c r="C10" s="7" t="s">
        <v>6</v>
      </c>
      <c r="D10" s="11" t="s">
        <v>7</v>
      </c>
      <c r="E10" s="27" t="s">
        <v>68</v>
      </c>
      <c r="F10" s="27" t="s">
        <v>66</v>
      </c>
      <c r="G10" s="27" t="s">
        <v>62</v>
      </c>
      <c r="H10" s="27" t="s">
        <v>65</v>
      </c>
    </row>
    <row r="11" spans="1:8" ht="15.75">
      <c r="A11" s="13"/>
      <c r="B11" s="5"/>
      <c r="C11" s="20"/>
      <c r="D11" s="35"/>
      <c r="E11" s="35"/>
      <c r="F11" s="40" t="s">
        <v>61</v>
      </c>
      <c r="G11" s="40"/>
      <c r="H11" s="40" t="s">
        <v>63</v>
      </c>
    </row>
    <row r="12" spans="1:8" ht="12.75">
      <c r="A12" s="38">
        <v>1</v>
      </c>
      <c r="B12" s="36">
        <v>2</v>
      </c>
      <c r="C12" s="36">
        <v>3</v>
      </c>
      <c r="D12" s="37">
        <v>4</v>
      </c>
      <c r="E12" s="37">
        <v>5</v>
      </c>
      <c r="F12" s="37">
        <v>6</v>
      </c>
      <c r="G12" s="37">
        <v>7</v>
      </c>
      <c r="H12" s="39">
        <v>8</v>
      </c>
    </row>
    <row r="13" spans="1:8" ht="13.5" thickBot="1">
      <c r="A13" s="4"/>
      <c r="B13" s="4"/>
      <c r="C13" s="4"/>
      <c r="D13" s="8"/>
      <c r="E13" s="28"/>
      <c r="F13" s="28"/>
      <c r="G13" s="28"/>
      <c r="H13" s="28"/>
    </row>
    <row r="14" spans="1:8" ht="15.75">
      <c r="A14" s="5">
        <v>1</v>
      </c>
      <c r="B14" s="13" t="s">
        <v>85</v>
      </c>
      <c r="C14" s="12"/>
      <c r="D14" s="14"/>
      <c r="E14" s="29"/>
      <c r="F14" s="29"/>
      <c r="G14" s="29"/>
      <c r="H14" s="29"/>
    </row>
    <row r="15" spans="1:8" ht="15.75">
      <c r="A15" s="5"/>
      <c r="B15" s="13" t="s">
        <v>10</v>
      </c>
      <c r="C15" s="12"/>
      <c r="D15" s="14"/>
      <c r="E15" s="29"/>
      <c r="F15" s="29"/>
      <c r="G15" s="29"/>
      <c r="H15" s="29"/>
    </row>
    <row r="16" spans="1:8" ht="15.75">
      <c r="A16" s="5" t="s">
        <v>12</v>
      </c>
      <c r="B16" s="15" t="s">
        <v>86</v>
      </c>
      <c r="C16" s="12">
        <f>2.67*6.5+5.65*2.67+1.2*2.67+0.48*2.67+5.3*2.67+5.17*2.67</f>
        <v>64.881</v>
      </c>
      <c r="D16" s="14"/>
      <c r="E16" s="29"/>
      <c r="F16" s="29"/>
      <c r="G16" s="29"/>
      <c r="H16" s="29"/>
    </row>
    <row r="17" spans="1:8" ht="15.75">
      <c r="A17" s="5"/>
      <c r="B17" s="15" t="s">
        <v>87</v>
      </c>
      <c r="C17" s="15">
        <f>6.5*5.17+1.2*0.48</f>
        <v>34.181</v>
      </c>
      <c r="D17" s="14"/>
      <c r="E17" s="29"/>
      <c r="F17" s="29"/>
      <c r="G17" s="29"/>
      <c r="H17" s="29"/>
    </row>
    <row r="18" spans="1:8" ht="15.75">
      <c r="A18" s="5"/>
      <c r="B18" s="15" t="s">
        <v>14</v>
      </c>
      <c r="C18" s="12">
        <f>-1.1*2</f>
        <v>-2.2</v>
      </c>
      <c r="D18" s="14"/>
      <c r="E18" s="29"/>
      <c r="F18" s="29"/>
      <c r="G18" s="29"/>
      <c r="H18" s="29"/>
    </row>
    <row r="19" spans="1:8" ht="15.75">
      <c r="A19" s="5"/>
      <c r="B19" s="20" t="s">
        <v>1</v>
      </c>
      <c r="C19" s="23">
        <f>SUM(C15:C18)</f>
        <v>96.862</v>
      </c>
      <c r="D19" s="20" t="s">
        <v>0</v>
      </c>
      <c r="E19" s="29">
        <v>15</v>
      </c>
      <c r="F19" s="29">
        <f>C19*E19</f>
        <v>1452.9299999999998</v>
      </c>
      <c r="G19" s="56">
        <v>0.23</v>
      </c>
      <c r="H19" s="29">
        <f>F19*1.23</f>
        <v>1787.1038999999998</v>
      </c>
    </row>
    <row r="20" spans="1:8" ht="16.5" thickBot="1">
      <c r="A20" s="10"/>
      <c r="B20" s="16"/>
      <c r="C20" s="17"/>
      <c r="D20" s="18"/>
      <c r="E20" s="32"/>
      <c r="F20" s="32"/>
      <c r="G20" s="32"/>
      <c r="H20" s="32"/>
    </row>
    <row r="21" spans="1:8" ht="16.5" thickTop="1">
      <c r="A21" s="5"/>
      <c r="B21" s="15"/>
      <c r="C21" s="12"/>
      <c r="D21" s="14"/>
      <c r="E21" s="29"/>
      <c r="F21" s="29"/>
      <c r="G21" s="29"/>
      <c r="H21" s="29"/>
    </row>
    <row r="22" spans="1:8" ht="39">
      <c r="A22" s="5">
        <v>2</v>
      </c>
      <c r="B22" s="19" t="s">
        <v>82</v>
      </c>
      <c r="C22" s="12"/>
      <c r="D22" s="14"/>
      <c r="E22" s="29"/>
      <c r="F22" s="29"/>
      <c r="G22" s="29"/>
      <c r="H22" s="29"/>
    </row>
    <row r="23" spans="1:8" ht="15.75">
      <c r="A23" s="5"/>
      <c r="B23" s="13"/>
      <c r="C23" s="12"/>
      <c r="D23" s="14"/>
      <c r="E23" s="29"/>
      <c r="F23" s="29"/>
      <c r="G23" s="29"/>
      <c r="H23" s="29"/>
    </row>
    <row r="24" spans="1:8" ht="15.75">
      <c r="A24" s="5" t="s">
        <v>25</v>
      </c>
      <c r="B24" s="15" t="s">
        <v>78</v>
      </c>
      <c r="C24" s="12">
        <f>6.5*4.6</f>
        <v>29.9</v>
      </c>
      <c r="D24" s="14"/>
      <c r="E24" s="29"/>
      <c r="F24" s="29"/>
      <c r="G24" s="29"/>
      <c r="H24" s="29"/>
    </row>
    <row r="25" spans="1:8" ht="15.75">
      <c r="A25" s="5"/>
      <c r="B25" s="15"/>
      <c r="C25" s="12"/>
      <c r="D25" s="14"/>
      <c r="E25" s="29"/>
      <c r="F25" s="29"/>
      <c r="G25" s="29"/>
      <c r="H25" s="29"/>
    </row>
    <row r="26" spans="1:8" ht="15.75">
      <c r="A26" s="5"/>
      <c r="B26" s="20" t="s">
        <v>1</v>
      </c>
      <c r="C26" s="23">
        <f>SUM(C23:C25)</f>
        <v>29.9</v>
      </c>
      <c r="D26" s="20" t="s">
        <v>0</v>
      </c>
      <c r="E26" s="29">
        <v>30</v>
      </c>
      <c r="F26" s="29">
        <f>C26*E26</f>
        <v>897</v>
      </c>
      <c r="G26" s="29"/>
      <c r="H26" s="29">
        <f>F26*1.23</f>
        <v>1103.31</v>
      </c>
    </row>
    <row r="27" spans="1:8" ht="16.5" thickBot="1">
      <c r="A27" s="10"/>
      <c r="B27" s="16"/>
      <c r="C27" s="17"/>
      <c r="D27" s="18"/>
      <c r="E27" s="32"/>
      <c r="F27" s="32"/>
      <c r="G27" s="32"/>
      <c r="H27" s="32"/>
    </row>
    <row r="28" spans="1:8" ht="16.5" thickTop="1">
      <c r="A28" s="5"/>
      <c r="B28" s="15"/>
      <c r="C28" s="12"/>
      <c r="D28" s="14"/>
      <c r="E28" s="29"/>
      <c r="F28" s="29"/>
      <c r="G28" s="29"/>
      <c r="H28" s="29"/>
    </row>
    <row r="29" spans="1:8" ht="26.25">
      <c r="A29" s="5">
        <v>3</v>
      </c>
      <c r="B29" s="19" t="s">
        <v>81</v>
      </c>
      <c r="C29" s="12"/>
      <c r="D29" s="14"/>
      <c r="E29" s="29"/>
      <c r="F29" s="29"/>
      <c r="G29" s="29"/>
      <c r="H29" s="29"/>
    </row>
    <row r="30" spans="1:8" ht="15.75">
      <c r="A30" s="5" t="s">
        <v>25</v>
      </c>
      <c r="B30" s="15" t="s">
        <v>80</v>
      </c>
      <c r="C30" s="12">
        <v>500</v>
      </c>
      <c r="D30" s="14"/>
      <c r="E30" s="29"/>
      <c r="F30" s="29"/>
      <c r="G30" s="29"/>
      <c r="H30" s="29"/>
    </row>
    <row r="31" spans="1:8" ht="15.75">
      <c r="A31" s="5"/>
      <c r="B31" s="13"/>
      <c r="C31" s="30"/>
      <c r="D31" s="14"/>
      <c r="E31" s="29"/>
      <c r="F31" s="29"/>
      <c r="G31" s="29"/>
      <c r="H31" s="29"/>
    </row>
    <row r="32" spans="1:8" ht="15.75">
      <c r="A32" s="5"/>
      <c r="B32" s="20" t="s">
        <v>1</v>
      </c>
      <c r="C32" s="23">
        <f>C30</f>
        <v>500</v>
      </c>
      <c r="D32" s="20" t="s">
        <v>79</v>
      </c>
      <c r="E32" s="29">
        <v>1</v>
      </c>
      <c r="F32" s="29">
        <f>C32*E32</f>
        <v>500</v>
      </c>
      <c r="G32" s="29"/>
      <c r="H32" s="29">
        <f>F32*1.23</f>
        <v>615</v>
      </c>
    </row>
    <row r="33" spans="1:8" ht="16.5" thickBot="1">
      <c r="A33" s="10"/>
      <c r="B33" s="16"/>
      <c r="C33" s="17"/>
      <c r="D33" s="18"/>
      <c r="E33" s="32"/>
      <c r="F33" s="32"/>
      <c r="G33" s="32"/>
      <c r="H33" s="32"/>
    </row>
    <row r="34" spans="1:8" ht="16.5" thickTop="1">
      <c r="A34" s="5"/>
      <c r="B34" s="15"/>
      <c r="C34" s="15"/>
      <c r="D34" s="14"/>
      <c r="E34" s="29"/>
      <c r="F34" s="29"/>
      <c r="G34" s="29"/>
      <c r="H34" s="29"/>
    </row>
    <row r="35" spans="1:8" ht="39">
      <c r="A35" s="5">
        <v>4</v>
      </c>
      <c r="B35" s="19" t="s">
        <v>84</v>
      </c>
      <c r="C35" s="13"/>
      <c r="D35" s="20"/>
      <c r="E35" s="29"/>
      <c r="F35" s="29"/>
      <c r="G35" s="29"/>
      <c r="H35" s="29"/>
    </row>
    <row r="36" spans="1:8" ht="15.75">
      <c r="A36" s="5" t="s">
        <v>25</v>
      </c>
      <c r="B36" s="15" t="s">
        <v>83</v>
      </c>
      <c r="C36" s="15">
        <f>6.5*5.17+1.2*0.48</f>
        <v>34.181</v>
      </c>
      <c r="D36" s="20"/>
      <c r="E36" s="29"/>
      <c r="F36" s="29"/>
      <c r="G36" s="29"/>
      <c r="H36" s="29"/>
    </row>
    <row r="37" spans="1:8" ht="15.75">
      <c r="A37" s="5"/>
      <c r="B37" s="13"/>
      <c r="C37" s="13"/>
      <c r="D37" s="20"/>
      <c r="E37" s="29"/>
      <c r="F37" s="29"/>
      <c r="G37" s="29"/>
      <c r="H37" s="29"/>
    </row>
    <row r="38" spans="1:8" ht="15.75">
      <c r="A38" s="5"/>
      <c r="B38" s="13" t="s">
        <v>1</v>
      </c>
      <c r="C38" s="13">
        <f>SUM(C35:C37)</f>
        <v>34.181</v>
      </c>
      <c r="D38" s="20" t="s">
        <v>0</v>
      </c>
      <c r="E38" s="29">
        <v>60</v>
      </c>
      <c r="F38" s="29">
        <f>C38*E38</f>
        <v>2050.8599999999997</v>
      </c>
      <c r="G38" s="29"/>
      <c r="H38" s="29">
        <f>F38*1.23</f>
        <v>2522.5577999999996</v>
      </c>
    </row>
    <row r="39" spans="1:8" ht="16.5" thickBot="1">
      <c r="A39" s="10"/>
      <c r="B39" s="16"/>
      <c r="C39" s="16"/>
      <c r="D39" s="18"/>
      <c r="E39" s="32"/>
      <c r="F39" s="32"/>
      <c r="G39" s="32"/>
      <c r="H39" s="32"/>
    </row>
    <row r="40" spans="1:8" ht="16.5" thickTop="1">
      <c r="A40" s="5"/>
      <c r="B40" s="13"/>
      <c r="C40" s="13"/>
      <c r="D40" s="20"/>
      <c r="E40" s="29"/>
      <c r="F40" s="29"/>
      <c r="G40" s="29"/>
      <c r="H40" s="29"/>
    </row>
    <row r="41" spans="1:8" ht="15.75">
      <c r="A41" s="5">
        <v>5</v>
      </c>
      <c r="B41" s="13" t="s">
        <v>37</v>
      </c>
      <c r="C41" s="13"/>
      <c r="D41" s="20"/>
      <c r="E41" s="29"/>
      <c r="F41" s="29"/>
      <c r="G41" s="29"/>
      <c r="H41" s="29"/>
    </row>
    <row r="42" spans="1:8" ht="15.75">
      <c r="A42" s="5"/>
      <c r="B42" s="13" t="s">
        <v>38</v>
      </c>
      <c r="C42" s="13">
        <v>1</v>
      </c>
      <c r="D42" s="20" t="s">
        <v>3</v>
      </c>
      <c r="E42" s="29">
        <v>25</v>
      </c>
      <c r="F42" s="29">
        <f>C42*E42</f>
        <v>25</v>
      </c>
      <c r="G42" s="29"/>
      <c r="H42" s="29">
        <f>F42*1.23</f>
        <v>30.75</v>
      </c>
    </row>
    <row r="43" spans="1:8" ht="15.75">
      <c r="A43" s="5"/>
      <c r="B43" s="13" t="s">
        <v>40</v>
      </c>
      <c r="C43" s="13">
        <v>2</v>
      </c>
      <c r="D43" s="20" t="s">
        <v>3</v>
      </c>
      <c r="E43" s="29">
        <v>25</v>
      </c>
      <c r="F43" s="29">
        <f>C43*E43</f>
        <v>50</v>
      </c>
      <c r="G43" s="29"/>
      <c r="H43" s="29">
        <f>F43*1.23</f>
        <v>61.5</v>
      </c>
    </row>
    <row r="44" spans="1:8" ht="15.75">
      <c r="A44" s="5"/>
      <c r="B44" s="13" t="s">
        <v>88</v>
      </c>
      <c r="C44" s="13">
        <v>3</v>
      </c>
      <c r="D44" s="20" t="s">
        <v>3</v>
      </c>
      <c r="E44" s="29">
        <v>200</v>
      </c>
      <c r="F44" s="29">
        <f>C44*E44</f>
        <v>600</v>
      </c>
      <c r="G44" s="29"/>
      <c r="H44" s="29">
        <f>F44*1.23</f>
        <v>738</v>
      </c>
    </row>
    <row r="45" spans="1:8" ht="16.5" thickBot="1">
      <c r="A45" s="10"/>
      <c r="B45" s="33"/>
      <c r="C45" s="33"/>
      <c r="D45" s="34"/>
      <c r="E45" s="32"/>
      <c r="F45" s="32"/>
      <c r="G45" s="32"/>
      <c r="H45" s="32"/>
    </row>
    <row r="46" spans="1:8" ht="16.5" thickTop="1">
      <c r="A46" s="5"/>
      <c r="B46" s="15"/>
      <c r="C46" s="12"/>
      <c r="D46" s="14"/>
      <c r="E46" s="29"/>
      <c r="F46" s="29"/>
      <c r="G46" s="29"/>
      <c r="H46" s="29"/>
    </row>
    <row r="47" spans="1:8" ht="15.75">
      <c r="A47" s="5">
        <v>6</v>
      </c>
      <c r="B47" s="13" t="s">
        <v>89</v>
      </c>
      <c r="C47" s="12"/>
      <c r="D47" s="14"/>
      <c r="E47" s="29"/>
      <c r="F47" s="29"/>
      <c r="G47" s="29"/>
      <c r="H47" s="29"/>
    </row>
    <row r="48" spans="1:8" ht="26.25">
      <c r="A48" s="5"/>
      <c r="B48" s="19" t="s">
        <v>90</v>
      </c>
      <c r="C48" s="24"/>
      <c r="D48" s="14"/>
      <c r="E48" s="29"/>
      <c r="F48" s="29"/>
      <c r="G48" s="29"/>
      <c r="H48" s="29"/>
    </row>
    <row r="49" spans="1:8" ht="15.75">
      <c r="A49" s="5"/>
      <c r="B49" s="13" t="s">
        <v>91</v>
      </c>
      <c r="C49" s="25">
        <v>1</v>
      </c>
      <c r="D49" s="20" t="s">
        <v>3</v>
      </c>
      <c r="E49" s="29">
        <v>600</v>
      </c>
      <c r="F49" s="29">
        <f>C49*E49</f>
        <v>600</v>
      </c>
      <c r="G49" s="29"/>
      <c r="H49" s="29">
        <f>F49*1.23</f>
        <v>738</v>
      </c>
    </row>
    <row r="50" spans="1:8" ht="5.25" customHeight="1" thickBot="1">
      <c r="A50" s="10"/>
      <c r="B50" s="16"/>
      <c r="C50" s="17"/>
      <c r="D50" s="18"/>
      <c r="E50" s="32"/>
      <c r="F50" s="32"/>
      <c r="G50" s="32"/>
      <c r="H50" s="32"/>
    </row>
    <row r="51" spans="1:8" ht="16.5" thickTop="1">
      <c r="A51" s="5"/>
      <c r="B51" s="13"/>
      <c r="C51" s="23"/>
      <c r="D51" s="20"/>
      <c r="E51" s="29"/>
      <c r="F51" s="29"/>
      <c r="G51" s="29"/>
      <c r="H51" s="29"/>
    </row>
    <row r="52" spans="1:8" ht="15.75">
      <c r="A52" s="5"/>
      <c r="B52" s="13" t="s">
        <v>60</v>
      </c>
      <c r="C52" s="13"/>
      <c r="D52" s="20"/>
      <c r="E52" s="13"/>
      <c r="F52" s="13">
        <f>SUM(F17:F51)</f>
        <v>6175.789999999999</v>
      </c>
      <c r="G52" s="13"/>
      <c r="H52" s="13">
        <f>SUM(H17:H51)</f>
        <v>7596.221699999999</v>
      </c>
    </row>
    <row r="53" spans="1:8" ht="16.5" thickBot="1">
      <c r="A53" s="6"/>
      <c r="B53" s="28"/>
      <c r="C53" s="28"/>
      <c r="D53" s="31"/>
      <c r="E53" s="4"/>
      <c r="F53" s="4"/>
      <c r="G53" s="4"/>
      <c r="H53" s="4"/>
    </row>
    <row r="55" ht="12.75">
      <c r="B55" s="53" t="s">
        <v>92</v>
      </c>
    </row>
    <row r="56" ht="25.5">
      <c r="B56" s="54" t="s">
        <v>93</v>
      </c>
    </row>
    <row r="57" ht="38.25">
      <c r="B57" s="54" t="s">
        <v>95</v>
      </c>
    </row>
    <row r="60" ht="12.75">
      <c r="E60" t="s">
        <v>64</v>
      </c>
    </row>
  </sheetData>
  <sheetProtection/>
  <printOptions/>
  <pageMargins left="0.17" right="0.16" top="0.35" bottom="0.25" header="0.17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user</cp:lastModifiedBy>
  <cp:lastPrinted>2023-02-10T13:37:19Z</cp:lastPrinted>
  <dcterms:created xsi:type="dcterms:W3CDTF">2011-01-21T14:13:35Z</dcterms:created>
  <dcterms:modified xsi:type="dcterms:W3CDTF">2023-02-13T09:57:17Z</dcterms:modified>
  <cp:category/>
  <cp:version/>
  <cp:contentType/>
  <cp:contentStatus/>
</cp:coreProperties>
</file>