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tbubu-my.sharepoint.com/personal/dyskbrokerski_stbu_pl/Documents/ZUK/PGO Promnik (Kielce)/Dokumentacja brokerska/"/>
    </mc:Choice>
  </mc:AlternateContent>
  <xr:revisionPtr revIDLastSave="3" documentId="8_{F53B1460-8E44-4967-925A-FAA89D515336}" xr6:coauthVersionLast="47" xr6:coauthVersionMax="47" xr10:uidLastSave="{D10A3CB0-69D8-471B-91DB-D39CD14D31B8}"/>
  <bookViews>
    <workbookView xWindow="-28920" yWindow="-120" windowWidth="29040" windowHeight="15840" xr2:uid="{00000000-000D-0000-FFFF-FFFF00000000}"/>
  </bookViews>
  <sheets>
    <sheet name="formularz cenowy" sheetId="1" r:id="rId1"/>
  </sheets>
  <definedNames>
    <definedName name="_xlnm._FilterDatabase" localSheetId="0" hidden="1">'formularz cenowy'!$A$7:$CJ$46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" l="1"/>
  <c r="L48" i="1"/>
  <c r="K48" i="1"/>
  <c r="I48" i="1"/>
  <c r="K47" i="1"/>
  <c r="N47" i="1" s="1"/>
  <c r="N48" i="1" s="1"/>
  <c r="K37" i="1"/>
  <c r="N37" i="1" s="1"/>
  <c r="K10" i="1"/>
  <c r="N10" i="1" s="1"/>
  <c r="K33" i="1"/>
  <c r="N33" i="1" s="1"/>
  <c r="K32" i="1"/>
  <c r="N32" i="1" s="1"/>
  <c r="K30" i="1"/>
  <c r="N30" i="1" s="1"/>
  <c r="K27" i="1"/>
  <c r="N27" i="1" s="1"/>
  <c r="K26" i="1"/>
  <c r="N26" i="1" s="1"/>
  <c r="K25" i="1"/>
  <c r="N25" i="1" s="1"/>
  <c r="K41" i="1"/>
  <c r="N41" i="1" s="1"/>
  <c r="K29" i="1"/>
  <c r="N29" i="1" s="1"/>
  <c r="K36" i="1"/>
  <c r="N36" i="1" s="1"/>
  <c r="K23" i="1"/>
  <c r="N23" i="1" s="1"/>
  <c r="K21" i="1"/>
  <c r="N21" i="1" s="1"/>
  <c r="K20" i="1"/>
  <c r="N20" i="1" s="1"/>
  <c r="K11" i="1"/>
  <c r="N11" i="1" s="1"/>
  <c r="K46" i="1"/>
  <c r="N46" i="1" s="1"/>
  <c r="K44" i="1"/>
  <c r="N44" i="1" s="1"/>
  <c r="K28" i="1"/>
  <c r="N28" i="1" s="1"/>
  <c r="K9" i="1"/>
  <c r="N9" i="1" s="1"/>
  <c r="N45" i="1"/>
  <c r="N42" i="1"/>
  <c r="N40" i="1"/>
  <c r="N39" i="1"/>
  <c r="N38" i="1"/>
  <c r="N35" i="1"/>
  <c r="N31" i="1"/>
  <c r="N24" i="1"/>
  <c r="N22" i="1"/>
  <c r="N19" i="1"/>
  <c r="N18" i="1"/>
  <c r="N17" i="1"/>
  <c r="N16" i="1"/>
  <c r="N15" i="1"/>
  <c r="N14" i="1"/>
  <c r="N13" i="1"/>
  <c r="N12" i="1"/>
  <c r="N8" i="1"/>
  <c r="G43" i="1" l="1"/>
  <c r="K43" i="1" s="1"/>
  <c r="N43" i="1" s="1"/>
  <c r="G34" i="1"/>
  <c r="K34" i="1" s="1"/>
  <c r="N34" i="1" s="1"/>
</calcChain>
</file>

<file path=xl/sharedStrings.xml><?xml version="1.0" encoding="utf-8"?>
<sst xmlns="http://schemas.openxmlformats.org/spreadsheetml/2006/main" count="270" uniqueCount="178">
  <si>
    <t>NR REJESTRACYJNY</t>
  </si>
  <si>
    <t>MARKA</t>
  </si>
  <si>
    <t>MODEL</t>
  </si>
  <si>
    <t>LP.</t>
  </si>
  <si>
    <t>RODZAJ POJAZDU</t>
  </si>
  <si>
    <t>VIN</t>
  </si>
  <si>
    <t>ZAKRES UBEZPIECZENIA (OC,AC,NNW,ASS)</t>
  </si>
  <si>
    <t>P7248</t>
  </si>
  <si>
    <t>TKI0245P</t>
  </si>
  <si>
    <t>TKI1278K</t>
  </si>
  <si>
    <t>TKI89584</t>
  </si>
  <si>
    <t>P9483</t>
  </si>
  <si>
    <t>P14939</t>
  </si>
  <si>
    <t>P1494</t>
  </si>
  <si>
    <t>P2380</t>
  </si>
  <si>
    <t>P8706</t>
  </si>
  <si>
    <t>P0192</t>
  </si>
  <si>
    <t>TKIA8CT</t>
  </si>
  <si>
    <t>TKIA5XC</t>
  </si>
  <si>
    <t>P1523</t>
  </si>
  <si>
    <t>TKI9449J</t>
  </si>
  <si>
    <t>TKI034AP</t>
  </si>
  <si>
    <t>TKI89591</t>
  </si>
  <si>
    <t>TKI91657</t>
  </si>
  <si>
    <t>TKI89586</t>
  </si>
  <si>
    <t>TKI0730P</t>
  </si>
  <si>
    <t>TKI0729P</t>
  </si>
  <si>
    <t>TKI6237H</t>
  </si>
  <si>
    <t>P3517</t>
  </si>
  <si>
    <t>TKIC48S</t>
  </si>
  <si>
    <t>TKI91665</t>
  </si>
  <si>
    <t>TKI94313</t>
  </si>
  <si>
    <t>TKI8938P</t>
  </si>
  <si>
    <t>P4199</t>
  </si>
  <si>
    <t>TKI89557</t>
  </si>
  <si>
    <t>P1490</t>
  </si>
  <si>
    <t>P0171</t>
  </si>
  <si>
    <t>WZ189FT</t>
  </si>
  <si>
    <t>TKI0908N</t>
  </si>
  <si>
    <t>TKI924CP</t>
  </si>
  <si>
    <t>TKI3938P</t>
  </si>
  <si>
    <t>VCE0L90HC00017248</t>
  </si>
  <si>
    <t>SZB2850XXE1X00575</t>
  </si>
  <si>
    <t>YARERHNP2GJ968353</t>
  </si>
  <si>
    <t>YV2TBMOA17B465219</t>
  </si>
  <si>
    <t>ZF1P28T04C2379483</t>
  </si>
  <si>
    <t>101570581069</t>
  </si>
  <si>
    <t>D02-8FG15-14939</t>
  </si>
  <si>
    <t>VCE0L60GH00001494</t>
  </si>
  <si>
    <t>*2650003P082380*</t>
  </si>
  <si>
    <t>LTA627.4</t>
  </si>
  <si>
    <t>SXM91VA25GM228706</t>
  </si>
  <si>
    <t>S4726E-01-170600192</t>
  </si>
  <si>
    <t>1L06330XLBJ690092</t>
  </si>
  <si>
    <t>1L06130MJJJ915907</t>
  </si>
  <si>
    <t>LTA0031523</t>
  </si>
  <si>
    <t>YS2P8X40002183740</t>
  </si>
  <si>
    <t>SBXTW24A1MS240225</t>
  </si>
  <si>
    <t>XLRAEL3700L447150</t>
  </si>
  <si>
    <t>YV2J1F1D6DB638783</t>
  </si>
  <si>
    <t>YV2E4C4AXY1921541</t>
  </si>
  <si>
    <t>YE6S300ZXF0001694</t>
  </si>
  <si>
    <t>YE6S300ZXF0001693</t>
  </si>
  <si>
    <t>YV2RTY0A5MB334045</t>
  </si>
  <si>
    <t>LTA0033517</t>
  </si>
  <si>
    <t>LJLTCBHAXA3B00058</t>
  </si>
  <si>
    <t>YV2RTY0C2GB752844</t>
  </si>
  <si>
    <t>WF0EXXGBBE9B06741</t>
  </si>
  <si>
    <t>SUMP23DADMSSK7480</t>
  </si>
  <si>
    <t>05025DF4199</t>
  </si>
  <si>
    <t>WV1ZZZ7HZ9H048284</t>
  </si>
  <si>
    <t>VCE0L60GH00001490</t>
  </si>
  <si>
    <t>35501158</t>
  </si>
  <si>
    <t>50171</t>
  </si>
  <si>
    <t>VF631S360ND001955</t>
  </si>
  <si>
    <t>Q1BB09607</t>
  </si>
  <si>
    <t>JF1GTELL5NG179443</t>
  </si>
  <si>
    <t>SVH651CP0GA000647</t>
  </si>
  <si>
    <t>XX0260</t>
  </si>
  <si>
    <t>SZB2860XXJ1X00180</t>
  </si>
  <si>
    <t>ZASŁAW</t>
  </si>
  <si>
    <t>L90H</t>
  </si>
  <si>
    <t>T285</t>
  </si>
  <si>
    <t>PROACE CITY VERSO STD 1,2 D4T110 6M/T COMBI</t>
  </si>
  <si>
    <t>FLL 240 12T EURO 4</t>
  </si>
  <si>
    <t>P36.10PLUS</t>
  </si>
  <si>
    <t>BC772EB2</t>
  </si>
  <si>
    <t>D02-8FG15</t>
  </si>
  <si>
    <t>L60G</t>
  </si>
  <si>
    <t>TD14M  Ł534K</t>
  </si>
  <si>
    <t xml:space="preserve">FRUGAL </t>
  </si>
  <si>
    <t>LT
A627.4</t>
  </si>
  <si>
    <t>S4726E</t>
  </si>
  <si>
    <t>JOHN DEERE</t>
  </si>
  <si>
    <t xml:space="preserve"> 6130M</t>
  </si>
  <si>
    <t>LT-A627. H2G</t>
  </si>
  <si>
    <t>N343/SLT  P450</t>
  </si>
  <si>
    <t>TW230HBD</t>
  </si>
  <si>
    <t>LF280 FA 119 7, 19T</t>
  </si>
  <si>
    <t>FM6XR</t>
  </si>
  <si>
    <t>FL 618 210</t>
  </si>
  <si>
    <t>NV S300ZX MF92S</t>
  </si>
  <si>
    <t>VTA3T</t>
  </si>
  <si>
    <t>LT-A2</t>
  </si>
  <si>
    <t>HT500T-7</t>
  </si>
  <si>
    <t>FH 6X2, , ERO 6,</t>
  </si>
  <si>
    <t>T940/2        14</t>
  </si>
  <si>
    <t>CPD 25-GB2LI-M</t>
  </si>
  <si>
    <t>TRANSPORTER T5 2,5T</t>
  </si>
  <si>
    <t>DX 160W</t>
  </si>
  <si>
    <t xml:space="preserve">RENAULT </t>
  </si>
  <si>
    <t>K</t>
  </si>
  <si>
    <t xml:space="preserve">HANGCHA </t>
  </si>
  <si>
    <t>CPD25XD4SI21</t>
  </si>
  <si>
    <t>SUBARU</t>
  </si>
  <si>
    <t xml:space="preserve"> XV MY22 Boxer PLATINUM</t>
  </si>
  <si>
    <t xml:space="preserve">PRONAR </t>
  </si>
  <si>
    <t xml:space="preserve">ZMC 2.0 </t>
  </si>
  <si>
    <t xml:space="preserve"> PRONAR </t>
  </si>
  <si>
    <t>T286</t>
  </si>
  <si>
    <t>Pojazd wolnobieżny kołowy</t>
  </si>
  <si>
    <t>Przyczepa rolnicza</t>
  </si>
  <si>
    <t>Samochód osobowy</t>
  </si>
  <si>
    <t>Samochód ciężarowy</t>
  </si>
  <si>
    <t>Inny</t>
  </si>
  <si>
    <t>Ciągnik rolniczy</t>
  </si>
  <si>
    <t>Przyczepa ciężarowa</t>
  </si>
  <si>
    <t>Naczepa ciężarowa</t>
  </si>
  <si>
    <t>Ciągnik samochodowy</t>
  </si>
  <si>
    <t>Motocykl, motorower, skuter</t>
  </si>
  <si>
    <t xml:space="preserve">ZAMIATARKA </t>
  </si>
  <si>
    <t>przyczepa rolnicza</t>
  </si>
  <si>
    <t>OC</t>
  </si>
  <si>
    <t>OC AC</t>
  </si>
  <si>
    <t>OC AC ZK</t>
  </si>
  <si>
    <t>OC AC ZK NNW</t>
  </si>
  <si>
    <t>OC AC NNW</t>
  </si>
  <si>
    <t>OC AC ZK NNW ASSISTANCE</t>
  </si>
  <si>
    <t>VOLVO</t>
  </si>
  <si>
    <t>PRONAR</t>
  </si>
  <si>
    <t>TOYOTA</t>
  </si>
  <si>
    <t>MERLO</t>
  </si>
  <si>
    <t>BOMAG</t>
  </si>
  <si>
    <t>DRESSTA</t>
  </si>
  <si>
    <t>MELEX</t>
  </si>
  <si>
    <t>SNORKEL</t>
  </si>
  <si>
    <t>FRUGAL</t>
  </si>
  <si>
    <t>SCANIA</t>
  </si>
  <si>
    <t>RĘBAK TIMBERWOLF</t>
  </si>
  <si>
    <t>DAF</t>
  </si>
  <si>
    <t>STAS</t>
  </si>
  <si>
    <t>ROMET</t>
  </si>
  <si>
    <t>FORD</t>
  </si>
  <si>
    <t>METAL-FACH</t>
  </si>
  <si>
    <t>HELI</t>
  </si>
  <si>
    <t>VOLKSWAGEN</t>
  </si>
  <si>
    <t>SENNEBOGEN</t>
  </si>
  <si>
    <t>DOOSAN</t>
  </si>
  <si>
    <t>b/n</t>
  </si>
  <si>
    <t>Samochód ciężarowy/ PRZEWÓZ KONTENERÓW</t>
  </si>
  <si>
    <t>Samochód ciężarowy przewóz kontenerów</t>
  </si>
  <si>
    <t>Samochód ciężarowy
przewóz innych ładunków</t>
  </si>
  <si>
    <t>xxx</t>
  </si>
  <si>
    <t>Samochód ciężarowy
przewóz kontenerów</t>
  </si>
  <si>
    <t>MONDEO 2,0 KAT GHIA hatchback</t>
  </si>
  <si>
    <t>Wycena 2024</t>
  </si>
  <si>
    <t>Formularz cenowy</t>
  </si>
  <si>
    <t>Składki</t>
  </si>
  <si>
    <t>Stawka w % za ubezp. AC</t>
  </si>
  <si>
    <t>Składka brutto  za ubezp. AC (obliczona wg stawki procentowej z kolumny  J i wartości rynkowej danego pojazdu z kolumny G)</t>
  </si>
  <si>
    <t xml:space="preserve">Składka brutto za ubezp. NNW </t>
  </si>
  <si>
    <t xml:space="preserve">Składka brutto za ubezp. ASS </t>
  </si>
  <si>
    <t>Składka łączna brutto</t>
  </si>
  <si>
    <t>Składka brutto za ubezp. OC+ZK</t>
  </si>
  <si>
    <t>CLG856HZPRL801326</t>
  </si>
  <si>
    <t>LIUGONG</t>
  </si>
  <si>
    <t>856H</t>
  </si>
  <si>
    <t>Ładowarka kołowa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</si>
</sst>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.5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585D"/>
      <name val="Calibri"/>
      <family val="2"/>
      <charset val="238"/>
      <scheme val="minor"/>
    </font>
    <font>
      <b/>
      <sz val="10"/>
      <color rgb="FF00205B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0033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0">
    <border>
      <left/>
      <right/>
      <top/>
      <bottom/>
      <diagonal/>
    </border>
    <border>
      <left style="thin">
        <color rgb="FF00205B"/>
      </left>
      <right style="thin">
        <color rgb="FF00205B"/>
      </right>
      <top style="thin">
        <color rgb="FF00205B"/>
      </top>
      <bottom style="thin">
        <color rgb="FF00205B"/>
      </bottom>
      <diagonal/>
    </border>
    <border>
      <left/>
      <right style="thin">
        <color rgb="FF00205B"/>
      </right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/>
      <diagonal/>
    </border>
    <border>
      <left/>
      <right/>
      <top style="thin">
        <color rgb="FF00205B"/>
      </top>
      <bottom/>
      <diagonal/>
    </border>
    <border>
      <left/>
      <right style="thin">
        <color rgb="FF00205B"/>
      </right>
      <top style="thin">
        <color rgb="FF00205B"/>
      </top>
      <bottom/>
      <diagonal/>
    </border>
    <border>
      <left style="thin">
        <color rgb="FF00205B"/>
      </left>
      <right/>
      <top/>
      <bottom style="thin">
        <color rgb="FF00205B"/>
      </bottom>
      <diagonal/>
    </border>
    <border>
      <left/>
      <right/>
      <top/>
      <bottom style="thin">
        <color rgb="FF00205B"/>
      </bottom>
      <diagonal/>
    </border>
    <border>
      <left/>
      <right style="thin">
        <color rgb="FF00205B"/>
      </right>
      <top/>
      <bottom style="thin">
        <color rgb="FF00205B"/>
      </bottom>
      <diagonal/>
    </border>
    <border>
      <left style="thin">
        <color rgb="FF00205B"/>
      </left>
      <right style="thin">
        <color rgb="FF00205B"/>
      </right>
      <top style="thin">
        <color rgb="FF00205B"/>
      </top>
      <bottom/>
      <diagonal/>
    </border>
    <border>
      <left style="thin">
        <color rgb="FF00205B"/>
      </left>
      <right style="thin">
        <color rgb="FF00205B"/>
      </right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D7C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5B"/>
      </left>
      <right style="thin">
        <color rgb="FF00205B"/>
      </right>
      <top style="thin">
        <color rgb="FF00205B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5" borderId="13">
      <alignment horizontal="center" vertical="center" wrapText="1"/>
    </xf>
    <xf numFmtId="0" fontId="3" fillId="0" borderId="13">
      <alignment horizontal="center" vertical="center" wrapText="1"/>
    </xf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quotePrefix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4" borderId="1" xfId="0" quotePrefix="1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4" fontId="1" fillId="0" borderId="15" xfId="0" applyNumberFormat="1" applyFont="1" applyBorder="1" applyAlignment="1">
      <alignment horizontal="center" vertical="center" wrapText="1"/>
    </xf>
    <xf numFmtId="10" fontId="1" fillId="4" borderId="12" xfId="4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center" vertical="center" wrapText="1"/>
    </xf>
    <xf numFmtId="10" fontId="1" fillId="0" borderId="12" xfId="4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>
      <alignment horizontal="center" vertical="center" wrapText="1"/>
    </xf>
    <xf numFmtId="0" fontId="4" fillId="0" borderId="14" xfId="2" applyFont="1" applyFill="1" applyBorder="1">
      <alignment horizontal="center" vertical="center" wrapText="1"/>
    </xf>
    <xf numFmtId="0" fontId="4" fillId="0" borderId="14" xfId="3" applyFont="1" applyBorder="1">
      <alignment horizontal="center" vertical="center" wrapText="1"/>
    </xf>
    <xf numFmtId="0" fontId="4" fillId="4" borderId="14" xfId="3" applyFont="1" applyFill="1" applyBorder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 wrapText="1"/>
    </xf>
    <xf numFmtId="44" fontId="4" fillId="4" borderId="12" xfId="1" quotePrefix="1" applyFont="1" applyFill="1" applyBorder="1" applyAlignment="1">
      <alignment horizontal="center" vertical="center"/>
    </xf>
    <xf numFmtId="164" fontId="4" fillId="4" borderId="12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164" fontId="4" fillId="4" borderId="16" xfId="0" quotePrefix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44" fontId="1" fillId="0" borderId="18" xfId="0" applyNumberFormat="1" applyFont="1" applyBorder="1" applyAlignment="1">
      <alignment horizontal="center" vertical="center" wrapText="1"/>
    </xf>
    <xf numFmtId="10" fontId="1" fillId="0" borderId="16" xfId="4" applyNumberFormat="1" applyFont="1" applyBorder="1" applyAlignment="1" applyProtection="1">
      <alignment horizontal="center" vertical="center"/>
    </xf>
    <xf numFmtId="2" fontId="1" fillId="0" borderId="16" xfId="0" applyNumberFormat="1" applyFont="1" applyBorder="1" applyAlignment="1">
      <alignment horizontal="center" vertical="center" wrapText="1"/>
    </xf>
    <xf numFmtId="44" fontId="1" fillId="0" borderId="16" xfId="0" applyNumberFormat="1" applyFont="1" applyBorder="1" applyAlignment="1">
      <alignment horizontal="center" vertical="center" wrapText="1"/>
    </xf>
    <xf numFmtId="165" fontId="4" fillId="4" borderId="10" xfId="0" quotePrefix="1" applyNumberFormat="1" applyFont="1" applyFill="1" applyBorder="1" applyAlignment="1">
      <alignment horizontal="center" vertical="center" wrapText="1"/>
    </xf>
    <xf numFmtId="165" fontId="4" fillId="4" borderId="19" xfId="0" quotePrefix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5">
    <cellStyle name="Normalny" xfId="0" builtinId="0"/>
    <cellStyle name="Procentowy" xfId="4" builtinId="5"/>
    <cellStyle name="PZU Tekst kolumna 1" xfId="3" xr:uid="{EC8545EF-45F3-445B-A182-778978AA3CD2}"/>
    <cellStyle name="PZU Tekst kolumna 2" xfId="2" xr:uid="{02D7C756-DA0E-49F4-AB43-2FC9742939E3}"/>
    <cellStyle name="Walutowy" xfId="1" builtinId="4"/>
  </cellStyles>
  <dxfs count="0"/>
  <tableStyles count="0" defaultTableStyle="TableStyleMedium2" defaultPivotStyle="PivotStyleLight16"/>
  <colors>
    <mruColors>
      <color rgb="FF00338E"/>
      <color rgb="FFFF585D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8"/>
  <sheetViews>
    <sheetView showGridLines="0" tabSelected="1" topLeftCell="A30" zoomScaleNormal="100" workbookViewId="0">
      <selection activeCell="H50" sqref="H50"/>
    </sheetView>
  </sheetViews>
  <sheetFormatPr defaultColWidth="9.109375" defaultRowHeight="13.8" x14ac:dyDescent="0.3"/>
  <cols>
    <col min="1" max="1" width="4.5546875" style="2" customWidth="1"/>
    <col min="2" max="2" width="15.5546875" style="1" bestFit="1" customWidth="1"/>
    <col min="3" max="3" width="19.88671875" style="1" bestFit="1" customWidth="1"/>
    <col min="4" max="4" width="17" style="1" bestFit="1" customWidth="1"/>
    <col min="5" max="5" width="22.21875" style="1" customWidth="1"/>
    <col min="6" max="6" width="22.6640625" style="1" customWidth="1"/>
    <col min="7" max="7" width="13.109375" style="26" bestFit="1" customWidth="1"/>
    <col min="8" max="8" width="25.5546875" style="1" bestFit="1" customWidth="1"/>
    <col min="9" max="9" width="15.33203125" style="27" customWidth="1"/>
    <col min="10" max="10" width="15.33203125" style="28" customWidth="1"/>
    <col min="11" max="11" width="13.88671875" style="27" bestFit="1" customWidth="1"/>
    <col min="12" max="13" width="9.77734375" style="27" customWidth="1"/>
    <col min="14" max="14" width="17.6640625" style="27" customWidth="1"/>
    <col min="15" max="16384" width="9.109375" style="1"/>
  </cols>
  <sheetData>
    <row r="3" spans="1:14" x14ac:dyDescent="0.3">
      <c r="A3" s="3"/>
    </row>
    <row r="4" spans="1:14" x14ac:dyDescent="0.3">
      <c r="A4" s="4" t="s">
        <v>166</v>
      </c>
      <c r="B4" s="4"/>
      <c r="C4" s="4"/>
    </row>
    <row r="5" spans="1:14" x14ac:dyDescent="0.3">
      <c r="A5" s="5"/>
    </row>
    <row r="6" spans="1:14" s="2" customFormat="1" ht="32.25" customHeight="1" x14ac:dyDescent="0.3">
      <c r="A6" s="67" t="s">
        <v>3</v>
      </c>
      <c r="B6" s="68" t="s">
        <v>0</v>
      </c>
      <c r="C6" s="68" t="s">
        <v>5</v>
      </c>
      <c r="D6" s="67" t="s">
        <v>1</v>
      </c>
      <c r="E6" s="67" t="s">
        <v>2</v>
      </c>
      <c r="F6" s="70" t="s">
        <v>4</v>
      </c>
      <c r="G6" s="62" t="s">
        <v>165</v>
      </c>
      <c r="H6" s="60" t="s">
        <v>6</v>
      </c>
      <c r="I6" s="63" t="s">
        <v>167</v>
      </c>
      <c r="J6" s="64"/>
      <c r="K6" s="65"/>
      <c r="L6" s="65"/>
      <c r="M6" s="65"/>
      <c r="N6" s="66"/>
    </row>
    <row r="7" spans="1:14" s="6" customFormat="1" ht="93" customHeight="1" x14ac:dyDescent="0.3">
      <c r="A7" s="67"/>
      <c r="B7" s="69"/>
      <c r="C7" s="69"/>
      <c r="D7" s="67"/>
      <c r="E7" s="67"/>
      <c r="F7" s="70"/>
      <c r="G7" s="62"/>
      <c r="H7" s="61"/>
      <c r="I7" s="19" t="s">
        <v>173</v>
      </c>
      <c r="J7" s="25" t="s">
        <v>168</v>
      </c>
      <c r="K7" s="20" t="s">
        <v>169</v>
      </c>
      <c r="L7" s="21" t="s">
        <v>170</v>
      </c>
      <c r="M7" s="21" t="s">
        <v>171</v>
      </c>
      <c r="N7" s="22" t="s">
        <v>172</v>
      </c>
    </row>
    <row r="8" spans="1:14" s="11" customFormat="1" ht="25.8" customHeight="1" x14ac:dyDescent="0.3">
      <c r="A8" s="7">
        <v>1</v>
      </c>
      <c r="B8" s="8" t="s">
        <v>7</v>
      </c>
      <c r="C8" s="9" t="s">
        <v>41</v>
      </c>
      <c r="D8" s="7" t="s">
        <v>138</v>
      </c>
      <c r="E8" s="7" t="s">
        <v>81</v>
      </c>
      <c r="F8" s="35" t="s">
        <v>120</v>
      </c>
      <c r="G8" s="39"/>
      <c r="H8" s="10" t="s">
        <v>132</v>
      </c>
      <c r="I8" s="29">
        <v>0</v>
      </c>
      <c r="J8" s="30" t="s">
        <v>162</v>
      </c>
      <c r="K8" s="31">
        <v>0</v>
      </c>
      <c r="L8" s="32">
        <v>0</v>
      </c>
      <c r="M8" s="32">
        <v>0</v>
      </c>
      <c r="N8" s="24">
        <f>I8</f>
        <v>0</v>
      </c>
    </row>
    <row r="9" spans="1:14" s="11" customFormat="1" ht="25.8" customHeight="1" x14ac:dyDescent="0.3">
      <c r="A9" s="7">
        <v>2</v>
      </c>
      <c r="B9" s="8" t="s">
        <v>8</v>
      </c>
      <c r="C9" s="9" t="s">
        <v>42</v>
      </c>
      <c r="D9" s="7" t="s">
        <v>139</v>
      </c>
      <c r="E9" s="7" t="s">
        <v>82</v>
      </c>
      <c r="F9" s="36" t="s">
        <v>121</v>
      </c>
      <c r="G9" s="40">
        <v>27900</v>
      </c>
      <c r="H9" s="10" t="s">
        <v>133</v>
      </c>
      <c r="I9" s="29">
        <v>0</v>
      </c>
      <c r="J9" s="33">
        <v>0</v>
      </c>
      <c r="K9" s="34">
        <f>G9*J9</f>
        <v>0</v>
      </c>
      <c r="L9" s="32">
        <v>0</v>
      </c>
      <c r="M9" s="32">
        <v>0</v>
      </c>
      <c r="N9" s="24">
        <f>I9+K9</f>
        <v>0</v>
      </c>
    </row>
    <row r="10" spans="1:14" s="11" customFormat="1" ht="25.8" customHeight="1" x14ac:dyDescent="0.3">
      <c r="A10" s="7">
        <v>3</v>
      </c>
      <c r="B10" s="8" t="s">
        <v>9</v>
      </c>
      <c r="C10" s="9" t="s">
        <v>43</v>
      </c>
      <c r="D10" s="7" t="s">
        <v>140</v>
      </c>
      <c r="E10" s="7" t="s">
        <v>83</v>
      </c>
      <c r="F10" s="35" t="s">
        <v>122</v>
      </c>
      <c r="G10" s="39">
        <v>66300</v>
      </c>
      <c r="H10" s="10" t="s">
        <v>137</v>
      </c>
      <c r="I10" s="29">
        <v>0</v>
      </c>
      <c r="J10" s="33">
        <v>0</v>
      </c>
      <c r="K10" s="34">
        <f>G10*J10</f>
        <v>0</v>
      </c>
      <c r="L10" s="31">
        <v>0</v>
      </c>
      <c r="M10" s="31">
        <v>0</v>
      </c>
      <c r="N10" s="24">
        <f>I10+K10+L10+M10</f>
        <v>0</v>
      </c>
    </row>
    <row r="11" spans="1:14" s="11" customFormat="1" ht="25.8" customHeight="1" x14ac:dyDescent="0.3">
      <c r="A11" s="7">
        <v>4</v>
      </c>
      <c r="B11" s="8" t="s">
        <v>10</v>
      </c>
      <c r="C11" s="9" t="s">
        <v>44</v>
      </c>
      <c r="D11" s="7" t="s">
        <v>138</v>
      </c>
      <c r="E11" s="7" t="s">
        <v>84</v>
      </c>
      <c r="F11" s="36" t="s">
        <v>159</v>
      </c>
      <c r="G11" s="39">
        <v>31500</v>
      </c>
      <c r="H11" s="10" t="s">
        <v>136</v>
      </c>
      <c r="I11" s="29">
        <v>0</v>
      </c>
      <c r="J11" s="33">
        <v>0</v>
      </c>
      <c r="K11" s="34">
        <f>G11*J11</f>
        <v>0</v>
      </c>
      <c r="L11" s="23">
        <v>0</v>
      </c>
      <c r="M11" s="32">
        <v>0</v>
      </c>
      <c r="N11" s="24">
        <f>I11+K11+L11</f>
        <v>0</v>
      </c>
    </row>
    <row r="12" spans="1:14" s="11" customFormat="1" ht="25.8" customHeight="1" x14ac:dyDescent="0.3">
      <c r="A12" s="7">
        <v>5</v>
      </c>
      <c r="B12" s="8" t="s">
        <v>11</v>
      </c>
      <c r="C12" s="9" t="s">
        <v>45</v>
      </c>
      <c r="D12" s="7" t="s">
        <v>141</v>
      </c>
      <c r="E12" s="7" t="s">
        <v>85</v>
      </c>
      <c r="F12" s="35" t="s">
        <v>124</v>
      </c>
      <c r="G12" s="39"/>
      <c r="H12" s="10" t="s">
        <v>132</v>
      </c>
      <c r="I12" s="29">
        <v>0</v>
      </c>
      <c r="J12" s="30" t="s">
        <v>162</v>
      </c>
      <c r="K12" s="31">
        <v>0</v>
      </c>
      <c r="L12" s="32">
        <v>0</v>
      </c>
      <c r="M12" s="32">
        <v>0</v>
      </c>
      <c r="N12" s="24">
        <f t="shared" ref="N12:N19" si="0">I12</f>
        <v>0</v>
      </c>
    </row>
    <row r="13" spans="1:14" s="11" customFormat="1" ht="25.8" customHeight="1" x14ac:dyDescent="0.3">
      <c r="A13" s="7">
        <v>6</v>
      </c>
      <c r="B13" s="8" t="s">
        <v>158</v>
      </c>
      <c r="C13" s="9" t="s">
        <v>46</v>
      </c>
      <c r="D13" s="7" t="s">
        <v>142</v>
      </c>
      <c r="E13" s="7" t="s">
        <v>86</v>
      </c>
      <c r="F13" s="35" t="s">
        <v>120</v>
      </c>
      <c r="G13" s="39"/>
      <c r="H13" s="10" t="s">
        <v>132</v>
      </c>
      <c r="I13" s="29">
        <v>0</v>
      </c>
      <c r="J13" s="30" t="s">
        <v>162</v>
      </c>
      <c r="K13" s="31">
        <v>0</v>
      </c>
      <c r="L13" s="32">
        <v>0</v>
      </c>
      <c r="M13" s="32">
        <v>0</v>
      </c>
      <c r="N13" s="24">
        <f t="shared" si="0"/>
        <v>0</v>
      </c>
    </row>
    <row r="14" spans="1:14" s="11" customFormat="1" ht="25.8" customHeight="1" x14ac:dyDescent="0.3">
      <c r="A14" s="7">
        <v>7</v>
      </c>
      <c r="B14" s="8" t="s">
        <v>12</v>
      </c>
      <c r="C14" s="9" t="s">
        <v>47</v>
      </c>
      <c r="D14" s="7" t="s">
        <v>140</v>
      </c>
      <c r="E14" s="7" t="s">
        <v>87</v>
      </c>
      <c r="F14" s="35" t="s">
        <v>124</v>
      </c>
      <c r="G14" s="39"/>
      <c r="H14" s="10" t="s">
        <v>132</v>
      </c>
      <c r="I14" s="29">
        <v>0</v>
      </c>
      <c r="J14" s="30" t="s">
        <v>162</v>
      </c>
      <c r="K14" s="31">
        <v>0</v>
      </c>
      <c r="L14" s="32">
        <v>0</v>
      </c>
      <c r="M14" s="32">
        <v>0</v>
      </c>
      <c r="N14" s="24">
        <f t="shared" si="0"/>
        <v>0</v>
      </c>
    </row>
    <row r="15" spans="1:14" s="11" customFormat="1" ht="25.8" customHeight="1" x14ac:dyDescent="0.3">
      <c r="A15" s="7">
        <v>8</v>
      </c>
      <c r="B15" s="8" t="s">
        <v>13</v>
      </c>
      <c r="C15" s="9" t="s">
        <v>48</v>
      </c>
      <c r="D15" s="7" t="s">
        <v>138</v>
      </c>
      <c r="E15" s="7" t="s">
        <v>88</v>
      </c>
      <c r="F15" s="35" t="s">
        <v>120</v>
      </c>
      <c r="G15" s="39"/>
      <c r="H15" s="10" t="s">
        <v>132</v>
      </c>
      <c r="I15" s="29">
        <v>0</v>
      </c>
      <c r="J15" s="30" t="s">
        <v>162</v>
      </c>
      <c r="K15" s="31">
        <v>0</v>
      </c>
      <c r="L15" s="32">
        <v>0</v>
      </c>
      <c r="M15" s="32">
        <v>0</v>
      </c>
      <c r="N15" s="24">
        <f t="shared" si="0"/>
        <v>0</v>
      </c>
    </row>
    <row r="16" spans="1:14" s="11" customFormat="1" ht="25.8" customHeight="1" x14ac:dyDescent="0.3">
      <c r="A16" s="7">
        <v>9</v>
      </c>
      <c r="B16" s="8" t="s">
        <v>14</v>
      </c>
      <c r="C16" s="9" t="s">
        <v>49</v>
      </c>
      <c r="D16" s="7" t="s">
        <v>143</v>
      </c>
      <c r="E16" s="7" t="s">
        <v>89</v>
      </c>
      <c r="F16" s="35" t="s">
        <v>120</v>
      </c>
      <c r="G16" s="39"/>
      <c r="H16" s="10" t="s">
        <v>132</v>
      </c>
      <c r="I16" s="29">
        <v>0</v>
      </c>
      <c r="J16" s="30" t="s">
        <v>162</v>
      </c>
      <c r="K16" s="31">
        <v>0</v>
      </c>
      <c r="L16" s="32">
        <v>0</v>
      </c>
      <c r="M16" s="32">
        <v>0</v>
      </c>
      <c r="N16" s="24">
        <f t="shared" si="0"/>
        <v>0</v>
      </c>
    </row>
    <row r="17" spans="1:14" s="11" customFormat="1" ht="25.8" customHeight="1" x14ac:dyDescent="0.3">
      <c r="A17" s="7">
        <v>10</v>
      </c>
      <c r="B17" s="8" t="s">
        <v>158</v>
      </c>
      <c r="C17" s="9" t="s">
        <v>50</v>
      </c>
      <c r="D17" s="9" t="s">
        <v>90</v>
      </c>
      <c r="E17" s="7" t="s">
        <v>91</v>
      </c>
      <c r="F17" s="35" t="s">
        <v>120</v>
      </c>
      <c r="G17" s="39"/>
      <c r="H17" s="10" t="s">
        <v>132</v>
      </c>
      <c r="I17" s="29">
        <v>0</v>
      </c>
      <c r="J17" s="30" t="s">
        <v>162</v>
      </c>
      <c r="K17" s="31">
        <v>0</v>
      </c>
      <c r="L17" s="32">
        <v>0</v>
      </c>
      <c r="M17" s="32">
        <v>0</v>
      </c>
      <c r="N17" s="24">
        <f t="shared" si="0"/>
        <v>0</v>
      </c>
    </row>
    <row r="18" spans="1:14" s="11" customFormat="1" ht="25.8" customHeight="1" x14ac:dyDescent="0.3">
      <c r="A18" s="7">
        <v>11</v>
      </c>
      <c r="B18" s="8" t="s">
        <v>15</v>
      </c>
      <c r="C18" s="9" t="s">
        <v>51</v>
      </c>
      <c r="D18" s="7" t="s">
        <v>144</v>
      </c>
      <c r="E18" s="7">
        <v>945</v>
      </c>
      <c r="F18" s="35" t="s">
        <v>124</v>
      </c>
      <c r="G18" s="39"/>
      <c r="H18" s="10" t="s">
        <v>132</v>
      </c>
      <c r="I18" s="29">
        <v>0</v>
      </c>
      <c r="J18" s="30" t="s">
        <v>162</v>
      </c>
      <c r="K18" s="31">
        <v>0</v>
      </c>
      <c r="L18" s="32">
        <v>0</v>
      </c>
      <c r="M18" s="32">
        <v>0</v>
      </c>
      <c r="N18" s="24">
        <f t="shared" si="0"/>
        <v>0</v>
      </c>
    </row>
    <row r="19" spans="1:14" s="11" customFormat="1" ht="25.8" customHeight="1" x14ac:dyDescent="0.3">
      <c r="A19" s="7">
        <v>12</v>
      </c>
      <c r="B19" s="8" t="s">
        <v>16</v>
      </c>
      <c r="C19" s="9" t="s">
        <v>52</v>
      </c>
      <c r="D19" s="7" t="s">
        <v>145</v>
      </c>
      <c r="E19" s="7" t="s">
        <v>92</v>
      </c>
      <c r="F19" s="35" t="s">
        <v>124</v>
      </c>
      <c r="G19" s="39"/>
      <c r="H19" s="10" t="s">
        <v>132</v>
      </c>
      <c r="I19" s="29">
        <v>0</v>
      </c>
      <c r="J19" s="30" t="s">
        <v>162</v>
      </c>
      <c r="K19" s="31">
        <v>0</v>
      </c>
      <c r="L19" s="32">
        <v>0</v>
      </c>
      <c r="M19" s="32">
        <v>0</v>
      </c>
      <c r="N19" s="24">
        <f t="shared" si="0"/>
        <v>0</v>
      </c>
    </row>
    <row r="20" spans="1:14" s="11" customFormat="1" ht="25.8" customHeight="1" x14ac:dyDescent="0.3">
      <c r="A20" s="7">
        <v>13</v>
      </c>
      <c r="B20" s="8" t="s">
        <v>17</v>
      </c>
      <c r="C20" s="9" t="s">
        <v>53</v>
      </c>
      <c r="D20" s="7" t="s">
        <v>93</v>
      </c>
      <c r="E20" s="7">
        <v>6330</v>
      </c>
      <c r="F20" s="36" t="s">
        <v>125</v>
      </c>
      <c r="G20" s="40">
        <v>105000</v>
      </c>
      <c r="H20" s="10" t="s">
        <v>136</v>
      </c>
      <c r="I20" s="29">
        <v>0</v>
      </c>
      <c r="J20" s="33">
        <v>0</v>
      </c>
      <c r="K20" s="34">
        <f t="shared" ref="K20:K21" si="1">G20*J20</f>
        <v>0</v>
      </c>
      <c r="L20" s="23">
        <v>0</v>
      </c>
      <c r="M20" s="32">
        <v>0</v>
      </c>
      <c r="N20" s="24">
        <f t="shared" ref="N20:N21" si="2">I20+K20+L20</f>
        <v>0</v>
      </c>
    </row>
    <row r="21" spans="1:14" s="11" customFormat="1" ht="25.8" customHeight="1" x14ac:dyDescent="0.3">
      <c r="A21" s="7">
        <v>14</v>
      </c>
      <c r="B21" s="8" t="s">
        <v>18</v>
      </c>
      <c r="C21" s="9" t="s">
        <v>54</v>
      </c>
      <c r="D21" s="9" t="s">
        <v>93</v>
      </c>
      <c r="E21" s="7" t="s">
        <v>94</v>
      </c>
      <c r="F21" s="37" t="s">
        <v>125</v>
      </c>
      <c r="G21" s="41">
        <v>154351</v>
      </c>
      <c r="H21" s="10" t="s">
        <v>136</v>
      </c>
      <c r="I21" s="29">
        <v>0</v>
      </c>
      <c r="J21" s="33">
        <v>0</v>
      </c>
      <c r="K21" s="34">
        <f t="shared" si="1"/>
        <v>0</v>
      </c>
      <c r="L21" s="23">
        <v>0</v>
      </c>
      <c r="M21" s="32">
        <v>0</v>
      </c>
      <c r="N21" s="24">
        <f t="shared" si="2"/>
        <v>0</v>
      </c>
    </row>
    <row r="22" spans="1:14" s="11" customFormat="1" ht="25.8" customHeight="1" x14ac:dyDescent="0.3">
      <c r="A22" s="7">
        <v>15</v>
      </c>
      <c r="B22" s="8" t="s">
        <v>19</v>
      </c>
      <c r="C22" s="9" t="s">
        <v>55</v>
      </c>
      <c r="D22" s="7" t="s">
        <v>146</v>
      </c>
      <c r="E22" s="7" t="s">
        <v>95</v>
      </c>
      <c r="F22" s="35" t="s">
        <v>120</v>
      </c>
      <c r="G22" s="39"/>
      <c r="H22" s="10" t="s">
        <v>132</v>
      </c>
      <c r="I22" s="29">
        <v>0</v>
      </c>
      <c r="J22" s="30" t="s">
        <v>162</v>
      </c>
      <c r="K22" s="31">
        <v>0</v>
      </c>
      <c r="L22" s="32">
        <v>0</v>
      </c>
      <c r="M22" s="32">
        <v>0</v>
      </c>
      <c r="N22" s="24">
        <f>I22</f>
        <v>0</v>
      </c>
    </row>
    <row r="23" spans="1:14" s="11" customFormat="1" ht="25.8" customHeight="1" x14ac:dyDescent="0.3">
      <c r="A23" s="7">
        <v>16</v>
      </c>
      <c r="B23" s="8" t="s">
        <v>20</v>
      </c>
      <c r="C23" s="9" t="s">
        <v>56</v>
      </c>
      <c r="D23" s="7" t="s">
        <v>147</v>
      </c>
      <c r="E23" s="7" t="s">
        <v>96</v>
      </c>
      <c r="F23" s="36" t="s">
        <v>160</v>
      </c>
      <c r="G23" s="40">
        <v>760000</v>
      </c>
      <c r="H23" s="10" t="s">
        <v>136</v>
      </c>
      <c r="I23" s="29">
        <v>0</v>
      </c>
      <c r="J23" s="33">
        <v>0</v>
      </c>
      <c r="K23" s="34">
        <f>G23*J23</f>
        <v>0</v>
      </c>
      <c r="L23" s="23">
        <v>0</v>
      </c>
      <c r="M23" s="32">
        <v>0</v>
      </c>
      <c r="N23" s="24">
        <f>I23+K23+L23</f>
        <v>0</v>
      </c>
    </row>
    <row r="24" spans="1:14" s="11" customFormat="1" ht="25.8" customHeight="1" x14ac:dyDescent="0.3">
      <c r="A24" s="7">
        <v>17</v>
      </c>
      <c r="B24" s="8" t="s">
        <v>21</v>
      </c>
      <c r="C24" s="9" t="s">
        <v>57</v>
      </c>
      <c r="D24" s="7" t="s">
        <v>148</v>
      </c>
      <c r="E24" s="7" t="s">
        <v>97</v>
      </c>
      <c r="F24" s="35" t="s">
        <v>126</v>
      </c>
      <c r="G24" s="39"/>
      <c r="H24" s="10" t="s">
        <v>132</v>
      </c>
      <c r="I24" s="29">
        <v>0</v>
      </c>
      <c r="J24" s="30" t="s">
        <v>162</v>
      </c>
      <c r="K24" s="31">
        <v>0</v>
      </c>
      <c r="L24" s="32">
        <v>0</v>
      </c>
      <c r="M24" s="32">
        <v>0</v>
      </c>
      <c r="N24" s="24">
        <f>I24</f>
        <v>0</v>
      </c>
    </row>
    <row r="25" spans="1:14" s="11" customFormat="1" ht="25.8" customHeight="1" x14ac:dyDescent="0.3">
      <c r="A25" s="7">
        <v>18</v>
      </c>
      <c r="B25" s="8" t="s">
        <v>22</v>
      </c>
      <c r="C25" s="9" t="s">
        <v>58</v>
      </c>
      <c r="D25" s="7" t="s">
        <v>149</v>
      </c>
      <c r="E25" s="7" t="s">
        <v>98</v>
      </c>
      <c r="F25" s="36" t="s">
        <v>161</v>
      </c>
      <c r="G25" s="39">
        <v>71300</v>
      </c>
      <c r="H25" s="10" t="s">
        <v>135</v>
      </c>
      <c r="I25" s="29">
        <v>0</v>
      </c>
      <c r="J25" s="33">
        <v>0</v>
      </c>
      <c r="K25" s="34">
        <f t="shared" ref="K25:K27" si="3">G25*J25</f>
        <v>0</v>
      </c>
      <c r="L25" s="23">
        <v>0</v>
      </c>
      <c r="M25" s="32">
        <v>0</v>
      </c>
      <c r="N25" s="24">
        <f t="shared" ref="N25:N27" si="4">I25+K25+L25</f>
        <v>0</v>
      </c>
    </row>
    <row r="26" spans="1:14" s="11" customFormat="1" ht="25.8" customHeight="1" x14ac:dyDescent="0.3">
      <c r="A26" s="7">
        <v>19</v>
      </c>
      <c r="B26" s="8" t="s">
        <v>23</v>
      </c>
      <c r="C26" s="9" t="s">
        <v>59</v>
      </c>
      <c r="D26" s="7" t="s">
        <v>138</v>
      </c>
      <c r="E26" s="7" t="s">
        <v>99</v>
      </c>
      <c r="F26" s="35" t="s">
        <v>160</v>
      </c>
      <c r="G26" s="40">
        <v>185300</v>
      </c>
      <c r="H26" s="10" t="s">
        <v>135</v>
      </c>
      <c r="I26" s="29">
        <v>0</v>
      </c>
      <c r="J26" s="33">
        <v>0</v>
      </c>
      <c r="K26" s="34">
        <f t="shared" si="3"/>
        <v>0</v>
      </c>
      <c r="L26" s="23">
        <v>0</v>
      </c>
      <c r="M26" s="32">
        <v>0</v>
      </c>
      <c r="N26" s="24">
        <f t="shared" si="4"/>
        <v>0</v>
      </c>
    </row>
    <row r="27" spans="1:14" s="11" customFormat="1" ht="25.8" customHeight="1" x14ac:dyDescent="0.3">
      <c r="A27" s="7">
        <v>20</v>
      </c>
      <c r="B27" s="8" t="s">
        <v>24</v>
      </c>
      <c r="C27" s="9" t="s">
        <v>60</v>
      </c>
      <c r="D27" s="7" t="s">
        <v>138</v>
      </c>
      <c r="E27" s="7" t="s">
        <v>100</v>
      </c>
      <c r="F27" s="36" t="s">
        <v>161</v>
      </c>
      <c r="G27" s="40">
        <v>10800</v>
      </c>
      <c r="H27" s="10" t="s">
        <v>135</v>
      </c>
      <c r="I27" s="29">
        <v>0</v>
      </c>
      <c r="J27" s="33">
        <v>0</v>
      </c>
      <c r="K27" s="34">
        <f t="shared" si="3"/>
        <v>0</v>
      </c>
      <c r="L27" s="23">
        <v>0</v>
      </c>
      <c r="M27" s="32">
        <v>0</v>
      </c>
      <c r="N27" s="24">
        <f t="shared" si="4"/>
        <v>0</v>
      </c>
    </row>
    <row r="28" spans="1:14" s="11" customFormat="1" ht="25.8" customHeight="1" x14ac:dyDescent="0.3">
      <c r="A28" s="7">
        <v>21</v>
      </c>
      <c r="B28" s="8" t="s">
        <v>25</v>
      </c>
      <c r="C28" s="9" t="s">
        <v>61</v>
      </c>
      <c r="D28" s="7" t="s">
        <v>150</v>
      </c>
      <c r="E28" s="7" t="s">
        <v>101</v>
      </c>
      <c r="F28" s="35" t="s">
        <v>127</v>
      </c>
      <c r="G28" s="40">
        <v>110300</v>
      </c>
      <c r="H28" s="10" t="s">
        <v>133</v>
      </c>
      <c r="I28" s="29">
        <v>0</v>
      </c>
      <c r="J28" s="33">
        <v>0</v>
      </c>
      <c r="K28" s="34">
        <f>G28*J28</f>
        <v>0</v>
      </c>
      <c r="L28" s="32">
        <v>0</v>
      </c>
      <c r="M28" s="32">
        <v>0</v>
      </c>
      <c r="N28" s="24">
        <f>I28+K28</f>
        <v>0</v>
      </c>
    </row>
    <row r="29" spans="1:14" s="11" customFormat="1" ht="25.8" customHeight="1" x14ac:dyDescent="0.3">
      <c r="A29" s="7">
        <v>22</v>
      </c>
      <c r="B29" s="8" t="s">
        <v>26</v>
      </c>
      <c r="C29" s="9" t="s">
        <v>62</v>
      </c>
      <c r="D29" s="7" t="s">
        <v>150</v>
      </c>
      <c r="E29" s="7" t="s">
        <v>101</v>
      </c>
      <c r="F29" s="36" t="s">
        <v>127</v>
      </c>
      <c r="G29" s="40">
        <v>110300</v>
      </c>
      <c r="H29" s="10" t="s">
        <v>134</v>
      </c>
      <c r="I29" s="29">
        <v>0</v>
      </c>
      <c r="J29" s="33">
        <v>0</v>
      </c>
      <c r="K29" s="34">
        <f>G29*J29</f>
        <v>0</v>
      </c>
      <c r="L29" s="32">
        <v>0</v>
      </c>
      <c r="M29" s="32">
        <v>0</v>
      </c>
      <c r="N29" s="24">
        <f>I29+K29</f>
        <v>0</v>
      </c>
    </row>
    <row r="30" spans="1:14" s="11" customFormat="1" ht="25.8" customHeight="1" x14ac:dyDescent="0.3">
      <c r="A30" s="7">
        <v>23</v>
      </c>
      <c r="B30" s="8" t="s">
        <v>27</v>
      </c>
      <c r="C30" s="9" t="s">
        <v>63</v>
      </c>
      <c r="D30" s="7" t="s">
        <v>138</v>
      </c>
      <c r="E30" s="7" t="s">
        <v>102</v>
      </c>
      <c r="F30" s="35" t="s">
        <v>128</v>
      </c>
      <c r="G30" s="40">
        <v>389000</v>
      </c>
      <c r="H30" s="10" t="s">
        <v>135</v>
      </c>
      <c r="I30" s="29">
        <v>0</v>
      </c>
      <c r="J30" s="33">
        <v>0</v>
      </c>
      <c r="K30" s="34">
        <f>G30*J30</f>
        <v>0</v>
      </c>
      <c r="L30" s="23">
        <v>0</v>
      </c>
      <c r="M30" s="32">
        <v>0</v>
      </c>
      <c r="N30" s="24">
        <f>I30+K30+L30</f>
        <v>0</v>
      </c>
    </row>
    <row r="31" spans="1:14" s="11" customFormat="1" ht="25.8" customHeight="1" x14ac:dyDescent="0.3">
      <c r="A31" s="7">
        <v>24</v>
      </c>
      <c r="B31" s="8" t="s">
        <v>28</v>
      </c>
      <c r="C31" s="9" t="s">
        <v>64</v>
      </c>
      <c r="D31" s="7" t="s">
        <v>146</v>
      </c>
      <c r="E31" s="7" t="s">
        <v>103</v>
      </c>
      <c r="F31" s="35" t="s">
        <v>120</v>
      </c>
      <c r="G31" s="39"/>
      <c r="H31" s="10" t="s">
        <v>132</v>
      </c>
      <c r="I31" s="29">
        <v>0</v>
      </c>
      <c r="J31" s="30" t="s">
        <v>162</v>
      </c>
      <c r="K31" s="31">
        <v>0</v>
      </c>
      <c r="L31" s="32">
        <v>0</v>
      </c>
      <c r="M31" s="32">
        <v>0</v>
      </c>
      <c r="N31" s="24">
        <f>I31</f>
        <v>0</v>
      </c>
    </row>
    <row r="32" spans="1:14" s="11" customFormat="1" ht="25.8" customHeight="1" x14ac:dyDescent="0.3">
      <c r="A32" s="7">
        <v>25</v>
      </c>
      <c r="B32" s="8" t="s">
        <v>29</v>
      </c>
      <c r="C32" s="9" t="s">
        <v>65</v>
      </c>
      <c r="D32" s="7" t="s">
        <v>151</v>
      </c>
      <c r="E32" s="7" t="s">
        <v>104</v>
      </c>
      <c r="F32" s="35" t="s">
        <v>129</v>
      </c>
      <c r="G32" s="40">
        <v>900</v>
      </c>
      <c r="H32" s="10" t="s">
        <v>135</v>
      </c>
      <c r="I32" s="29">
        <v>0</v>
      </c>
      <c r="J32" s="33">
        <v>0</v>
      </c>
      <c r="K32" s="34">
        <f t="shared" ref="K32:K33" si="5">G32*J32</f>
        <v>0</v>
      </c>
      <c r="L32" s="23">
        <v>0</v>
      </c>
      <c r="M32" s="32">
        <v>0</v>
      </c>
      <c r="N32" s="24">
        <f t="shared" ref="N32:N33" si="6">I32+K32+L32</f>
        <v>0</v>
      </c>
    </row>
    <row r="33" spans="1:14" s="11" customFormat="1" ht="25.8" customHeight="1" x14ac:dyDescent="0.3">
      <c r="A33" s="7">
        <v>26</v>
      </c>
      <c r="B33" s="8" t="s">
        <v>30</v>
      </c>
      <c r="C33" s="9" t="s">
        <v>66</v>
      </c>
      <c r="D33" s="7" t="s">
        <v>138</v>
      </c>
      <c r="E33" s="7" t="s">
        <v>105</v>
      </c>
      <c r="F33" s="36" t="s">
        <v>128</v>
      </c>
      <c r="G33" s="40">
        <v>151500</v>
      </c>
      <c r="H33" s="10" t="s">
        <v>135</v>
      </c>
      <c r="I33" s="29">
        <v>0</v>
      </c>
      <c r="J33" s="33">
        <v>0</v>
      </c>
      <c r="K33" s="34">
        <f t="shared" si="5"/>
        <v>0</v>
      </c>
      <c r="L33" s="23">
        <v>0</v>
      </c>
      <c r="M33" s="32">
        <v>0</v>
      </c>
      <c r="N33" s="24">
        <f t="shared" si="6"/>
        <v>0</v>
      </c>
    </row>
    <row r="34" spans="1:14" s="11" customFormat="1" ht="25.8" customHeight="1" x14ac:dyDescent="0.3">
      <c r="A34" s="7">
        <v>27</v>
      </c>
      <c r="B34" s="8" t="s">
        <v>31</v>
      </c>
      <c r="C34" s="9" t="s">
        <v>67</v>
      </c>
      <c r="D34" s="7" t="s">
        <v>152</v>
      </c>
      <c r="E34" s="7" t="s">
        <v>164</v>
      </c>
      <c r="F34" s="35" t="s">
        <v>122</v>
      </c>
      <c r="G34" s="39">
        <f>19300*0.9065</f>
        <v>17495.45</v>
      </c>
      <c r="H34" s="10" t="s">
        <v>137</v>
      </c>
      <c r="I34" s="29">
        <v>0</v>
      </c>
      <c r="J34" s="33">
        <v>0</v>
      </c>
      <c r="K34" s="34">
        <f>G34*J34</f>
        <v>0</v>
      </c>
      <c r="L34" s="31">
        <v>0</v>
      </c>
      <c r="M34" s="31">
        <v>0</v>
      </c>
      <c r="N34" s="24">
        <f>I34+K34+L34+M34</f>
        <v>0</v>
      </c>
    </row>
    <row r="35" spans="1:14" s="11" customFormat="1" ht="25.8" customHeight="1" x14ac:dyDescent="0.3">
      <c r="A35" s="7">
        <v>28</v>
      </c>
      <c r="B35" s="8" t="s">
        <v>32</v>
      </c>
      <c r="C35" s="9" t="s">
        <v>68</v>
      </c>
      <c r="D35" s="7" t="s">
        <v>153</v>
      </c>
      <c r="E35" s="7" t="s">
        <v>106</v>
      </c>
      <c r="F35" s="36" t="s">
        <v>121</v>
      </c>
      <c r="G35" s="39"/>
      <c r="H35" s="10" t="s">
        <v>132</v>
      </c>
      <c r="I35" s="29">
        <v>0</v>
      </c>
      <c r="J35" s="30" t="s">
        <v>162</v>
      </c>
      <c r="K35" s="31">
        <v>0</v>
      </c>
      <c r="L35" s="32">
        <v>0</v>
      </c>
      <c r="M35" s="32">
        <v>0</v>
      </c>
      <c r="N35" s="24">
        <f>I35</f>
        <v>0</v>
      </c>
    </row>
    <row r="36" spans="1:14" s="11" customFormat="1" ht="25.8" customHeight="1" x14ac:dyDescent="0.3">
      <c r="A36" s="7">
        <v>29</v>
      </c>
      <c r="B36" s="8" t="s">
        <v>33</v>
      </c>
      <c r="C36" s="9" t="s">
        <v>69</v>
      </c>
      <c r="D36" s="7" t="s">
        <v>154</v>
      </c>
      <c r="E36" s="7" t="s">
        <v>107</v>
      </c>
      <c r="F36" s="35" t="s">
        <v>120</v>
      </c>
      <c r="G36" s="40">
        <v>158500</v>
      </c>
      <c r="H36" s="10" t="s">
        <v>136</v>
      </c>
      <c r="I36" s="29">
        <v>0</v>
      </c>
      <c r="J36" s="33">
        <v>0</v>
      </c>
      <c r="K36" s="34">
        <f>G36*J36</f>
        <v>0</v>
      </c>
      <c r="L36" s="23">
        <v>0</v>
      </c>
      <c r="M36" s="32">
        <v>0</v>
      </c>
      <c r="N36" s="24">
        <f>I36+K36+L36</f>
        <v>0</v>
      </c>
    </row>
    <row r="37" spans="1:14" s="11" customFormat="1" ht="25.8" customHeight="1" x14ac:dyDescent="0.3">
      <c r="A37" s="7">
        <v>30</v>
      </c>
      <c r="B37" s="14" t="s">
        <v>34</v>
      </c>
      <c r="C37" s="12" t="s">
        <v>70</v>
      </c>
      <c r="D37" s="15" t="s">
        <v>155</v>
      </c>
      <c r="E37" s="15" t="s">
        <v>108</v>
      </c>
      <c r="F37" s="36" t="s">
        <v>123</v>
      </c>
      <c r="G37" s="39">
        <v>21500</v>
      </c>
      <c r="H37" s="10" t="s">
        <v>137</v>
      </c>
      <c r="I37" s="29">
        <v>0</v>
      </c>
      <c r="J37" s="33">
        <v>0</v>
      </c>
      <c r="K37" s="34">
        <f>G37*J37</f>
        <v>0</v>
      </c>
      <c r="L37" s="31">
        <v>0</v>
      </c>
      <c r="M37" s="31">
        <v>0</v>
      </c>
      <c r="N37" s="24">
        <f>I37+K37+L37+M37</f>
        <v>0</v>
      </c>
    </row>
    <row r="38" spans="1:14" s="11" customFormat="1" ht="25.8" customHeight="1" x14ac:dyDescent="0.3">
      <c r="A38" s="7">
        <v>31</v>
      </c>
      <c r="B38" s="16" t="s">
        <v>35</v>
      </c>
      <c r="C38" s="13" t="s">
        <v>71</v>
      </c>
      <c r="D38" s="17" t="s">
        <v>138</v>
      </c>
      <c r="E38" s="17" t="s">
        <v>88</v>
      </c>
      <c r="F38" s="35" t="s">
        <v>120</v>
      </c>
      <c r="G38" s="39"/>
      <c r="H38" s="10" t="s">
        <v>132</v>
      </c>
      <c r="I38" s="29">
        <v>0</v>
      </c>
      <c r="J38" s="30" t="s">
        <v>162</v>
      </c>
      <c r="K38" s="31">
        <v>0</v>
      </c>
      <c r="L38" s="32">
        <v>0</v>
      </c>
      <c r="M38" s="32">
        <v>0</v>
      </c>
      <c r="N38" s="24">
        <f t="shared" ref="N38:N40" si="7">I38</f>
        <v>0</v>
      </c>
    </row>
    <row r="39" spans="1:14" s="11" customFormat="1" ht="25.8" customHeight="1" x14ac:dyDescent="0.3">
      <c r="A39" s="7">
        <v>32</v>
      </c>
      <c r="B39" s="8" t="s">
        <v>158</v>
      </c>
      <c r="C39" s="13" t="s">
        <v>72</v>
      </c>
      <c r="D39" s="13" t="s">
        <v>156</v>
      </c>
      <c r="E39" s="17"/>
      <c r="F39" s="35" t="s">
        <v>120</v>
      </c>
      <c r="G39" s="39"/>
      <c r="H39" s="10" t="s">
        <v>132</v>
      </c>
      <c r="I39" s="29">
        <v>0</v>
      </c>
      <c r="J39" s="30" t="s">
        <v>162</v>
      </c>
      <c r="K39" s="31">
        <v>0</v>
      </c>
      <c r="L39" s="32">
        <v>0</v>
      </c>
      <c r="M39" s="32">
        <v>0</v>
      </c>
      <c r="N39" s="24">
        <f t="shared" si="7"/>
        <v>0</v>
      </c>
    </row>
    <row r="40" spans="1:14" s="11" customFormat="1" ht="25.8" customHeight="1" x14ac:dyDescent="0.3">
      <c r="A40" s="7">
        <v>33</v>
      </c>
      <c r="B40" s="16" t="s">
        <v>36</v>
      </c>
      <c r="C40" s="13" t="s">
        <v>73</v>
      </c>
      <c r="D40" s="17" t="s">
        <v>157</v>
      </c>
      <c r="E40" s="17" t="s">
        <v>109</v>
      </c>
      <c r="F40" s="35" t="s">
        <v>120</v>
      </c>
      <c r="G40" s="39"/>
      <c r="H40" s="10" t="s">
        <v>132</v>
      </c>
      <c r="I40" s="29">
        <v>0</v>
      </c>
      <c r="J40" s="30" t="s">
        <v>162</v>
      </c>
      <c r="K40" s="31">
        <v>0</v>
      </c>
      <c r="L40" s="32">
        <v>0</v>
      </c>
      <c r="M40" s="32">
        <v>0</v>
      </c>
      <c r="N40" s="24">
        <f t="shared" si="7"/>
        <v>0</v>
      </c>
    </row>
    <row r="41" spans="1:14" s="11" customFormat="1" ht="25.8" customHeight="1" x14ac:dyDescent="0.3">
      <c r="A41" s="7">
        <v>34</v>
      </c>
      <c r="B41" s="16" t="s">
        <v>37</v>
      </c>
      <c r="C41" s="13" t="s">
        <v>74</v>
      </c>
      <c r="D41" s="13" t="s">
        <v>110</v>
      </c>
      <c r="E41" s="17" t="s">
        <v>111</v>
      </c>
      <c r="F41" s="36" t="s">
        <v>163</v>
      </c>
      <c r="G41" s="40">
        <v>870000</v>
      </c>
      <c r="H41" s="10" t="s">
        <v>134</v>
      </c>
      <c r="I41" s="29">
        <v>0</v>
      </c>
      <c r="J41" s="33">
        <v>0</v>
      </c>
      <c r="K41" s="34">
        <f>G41*J41</f>
        <v>0</v>
      </c>
      <c r="L41" s="32">
        <v>0</v>
      </c>
      <c r="M41" s="32">
        <v>0</v>
      </c>
      <c r="N41" s="24">
        <f>I41+K41</f>
        <v>0</v>
      </c>
    </row>
    <row r="42" spans="1:14" s="11" customFormat="1" ht="25.8" customHeight="1" x14ac:dyDescent="0.3">
      <c r="A42" s="7">
        <v>35</v>
      </c>
      <c r="B42" s="8" t="s">
        <v>158</v>
      </c>
      <c r="C42" s="13" t="s">
        <v>75</v>
      </c>
      <c r="D42" s="13" t="s">
        <v>112</v>
      </c>
      <c r="E42" s="17" t="s">
        <v>113</v>
      </c>
      <c r="F42" s="35" t="s">
        <v>120</v>
      </c>
      <c r="G42" s="13"/>
      <c r="H42" s="10" t="s">
        <v>132</v>
      </c>
      <c r="I42" s="29">
        <v>0</v>
      </c>
      <c r="J42" s="30" t="s">
        <v>162</v>
      </c>
      <c r="K42" s="31">
        <v>0</v>
      </c>
      <c r="L42" s="32">
        <v>0</v>
      </c>
      <c r="M42" s="32">
        <v>0</v>
      </c>
      <c r="N42" s="24">
        <f>I42</f>
        <v>0</v>
      </c>
    </row>
    <row r="43" spans="1:14" s="11" customFormat="1" ht="25.8" customHeight="1" x14ac:dyDescent="0.3">
      <c r="A43" s="7">
        <v>36</v>
      </c>
      <c r="B43" s="16" t="s">
        <v>38</v>
      </c>
      <c r="C43" s="13" t="s">
        <v>76</v>
      </c>
      <c r="D43" s="13" t="s">
        <v>114</v>
      </c>
      <c r="E43" s="17" t="s">
        <v>115</v>
      </c>
      <c r="F43" s="38" t="s">
        <v>122</v>
      </c>
      <c r="G43" s="39">
        <f>131900*0.9065</f>
        <v>119567.34999999999</v>
      </c>
      <c r="H43" s="10" t="s">
        <v>137</v>
      </c>
      <c r="I43" s="29">
        <v>0</v>
      </c>
      <c r="J43" s="33">
        <v>0</v>
      </c>
      <c r="K43" s="34">
        <f>G43*J43</f>
        <v>0</v>
      </c>
      <c r="L43" s="31">
        <v>0</v>
      </c>
      <c r="M43" s="31">
        <v>0</v>
      </c>
      <c r="N43" s="24">
        <f>I43+K43+L43+M43</f>
        <v>0</v>
      </c>
    </row>
    <row r="44" spans="1:14" s="11" customFormat="1" ht="25.8" customHeight="1" x14ac:dyDescent="0.3">
      <c r="A44" s="7">
        <v>37</v>
      </c>
      <c r="B44" s="16" t="s">
        <v>39</v>
      </c>
      <c r="C44" s="13" t="s">
        <v>77</v>
      </c>
      <c r="D44" s="13" t="s">
        <v>80</v>
      </c>
      <c r="E44" s="17"/>
      <c r="F44" s="35" t="s">
        <v>126</v>
      </c>
      <c r="G44" s="40">
        <v>161000</v>
      </c>
      <c r="H44" s="10" t="s">
        <v>133</v>
      </c>
      <c r="I44" s="29">
        <v>0</v>
      </c>
      <c r="J44" s="33">
        <v>0</v>
      </c>
      <c r="K44" s="34">
        <f>G44*J44</f>
        <v>0</v>
      </c>
      <c r="L44" s="32">
        <v>0</v>
      </c>
      <c r="M44" s="32">
        <v>0</v>
      </c>
      <c r="N44" s="24">
        <f>I44+K44</f>
        <v>0</v>
      </c>
    </row>
    <row r="45" spans="1:14" s="11" customFormat="1" ht="25.8" customHeight="1" x14ac:dyDescent="0.3">
      <c r="A45" s="7">
        <v>38</v>
      </c>
      <c r="B45" s="8" t="s">
        <v>158</v>
      </c>
      <c r="C45" s="13" t="s">
        <v>78</v>
      </c>
      <c r="D45" s="13" t="s">
        <v>116</v>
      </c>
      <c r="E45" s="17" t="s">
        <v>117</v>
      </c>
      <c r="F45" s="38" t="s">
        <v>130</v>
      </c>
      <c r="G45" s="18"/>
      <c r="H45" s="10" t="s">
        <v>132</v>
      </c>
      <c r="I45" s="29">
        <v>0</v>
      </c>
      <c r="J45" s="30" t="s">
        <v>162</v>
      </c>
      <c r="K45" s="31">
        <v>0</v>
      </c>
      <c r="L45" s="32">
        <v>0</v>
      </c>
      <c r="M45" s="32">
        <v>0</v>
      </c>
      <c r="N45" s="24">
        <f>I45</f>
        <v>0</v>
      </c>
    </row>
    <row r="46" spans="1:14" s="11" customFormat="1" ht="18.600000000000001" customHeight="1" x14ac:dyDescent="0.3">
      <c r="A46" s="15">
        <v>39</v>
      </c>
      <c r="B46" s="48" t="s">
        <v>40</v>
      </c>
      <c r="C46" s="49" t="s">
        <v>79</v>
      </c>
      <c r="D46" s="49" t="s">
        <v>118</v>
      </c>
      <c r="E46" s="50" t="s">
        <v>119</v>
      </c>
      <c r="F46" s="51" t="s">
        <v>131</v>
      </c>
      <c r="G46" s="52">
        <v>54126</v>
      </c>
      <c r="H46" s="53" t="s">
        <v>133</v>
      </c>
      <c r="I46" s="54">
        <v>0</v>
      </c>
      <c r="J46" s="55">
        <v>0</v>
      </c>
      <c r="K46" s="56">
        <f>G46*J46</f>
        <v>0</v>
      </c>
      <c r="L46" s="57">
        <v>0</v>
      </c>
      <c r="M46" s="57">
        <v>0</v>
      </c>
      <c r="N46" s="58">
        <f>I46+K46</f>
        <v>0</v>
      </c>
    </row>
    <row r="47" spans="1:14" s="11" customFormat="1" ht="33" customHeight="1" x14ac:dyDescent="0.3">
      <c r="A47" s="17">
        <v>40</v>
      </c>
      <c r="B47" s="16" t="s">
        <v>158</v>
      </c>
      <c r="C47" s="13" t="s">
        <v>174</v>
      </c>
      <c r="D47" s="13" t="s">
        <v>175</v>
      </c>
      <c r="E47" s="17" t="s">
        <v>176</v>
      </c>
      <c r="F47" s="17" t="s">
        <v>177</v>
      </c>
      <c r="G47" s="42">
        <v>777000</v>
      </c>
      <c r="H47" s="17" t="s">
        <v>133</v>
      </c>
      <c r="I47" s="29">
        <v>0</v>
      </c>
      <c r="J47" s="33">
        <v>0</v>
      </c>
      <c r="K47" s="34">
        <f>G47*J47</f>
        <v>0</v>
      </c>
      <c r="L47" s="32">
        <v>0</v>
      </c>
      <c r="M47" s="32">
        <v>0</v>
      </c>
      <c r="N47" s="59">
        <f>I47+K47</f>
        <v>0</v>
      </c>
    </row>
    <row r="48" spans="1:14" s="44" customFormat="1" ht="15.6" x14ac:dyDescent="0.3">
      <c r="A48" s="43"/>
      <c r="G48" s="45"/>
      <c r="I48" s="46">
        <f>SUM(I8:I47)</f>
        <v>0</v>
      </c>
      <c r="J48" s="47"/>
      <c r="K48" s="46">
        <f>SUM(K8:K47)</f>
        <v>0</v>
      </c>
      <c r="L48" s="46">
        <f>SUM(L8:L47)</f>
        <v>0</v>
      </c>
      <c r="M48" s="46">
        <f>SUM(M8:M47)</f>
        <v>0</v>
      </c>
      <c r="N48" s="46">
        <f>SUM(N8:N47)</f>
        <v>0</v>
      </c>
    </row>
  </sheetData>
  <protectedRanges>
    <protectedRange sqref="I8:I47" name="Rozstęp1_1"/>
    <protectedRange sqref="L8:M8 L12:M19 L22:M22 L24:M24 L31:M31 L35:M35 L38:M40 L42:M42 L45:M45" name="Rozstęp1_1_1"/>
    <protectedRange sqref="J9 J44 J28:J29 J41 J46:J47" name="Rozstęp1_1_2"/>
    <protectedRange sqref="L9:M9" name="Rozstęp1_1_3"/>
    <protectedRange sqref="L28:M29 L41:M41" name="Rozstęp1_1_4"/>
    <protectedRange sqref="L44:M44" name="Rozstęp1_1_5"/>
    <protectedRange sqref="L46:M47" name="Rozstęp1_1_6"/>
    <protectedRange sqref="J11 J20:J21 J23 J36 J25:J27 J30 J32:J33" name="Rozstęp1_1_7"/>
    <protectedRange sqref="M11" name="Rozstęp1_1_8"/>
    <protectedRange sqref="M20:M21" name="Rozstęp1_1_9"/>
    <protectedRange sqref="M23 M25:M27 M30 M32:M33" name="Rozstęp1_1_10"/>
    <protectedRange sqref="M36" name="Rozstęp1_1_11"/>
    <protectedRange sqref="J10 J34 J37 J43" name="Rozstęp1_1_12"/>
  </protectedRanges>
  <autoFilter ref="A7:CJ46" xr:uid="{00000000-0009-0000-0000-000000000000}"/>
  <mergeCells count="9">
    <mergeCell ref="A6:A7"/>
    <mergeCell ref="F6:F7"/>
    <mergeCell ref="C6:C7"/>
    <mergeCell ref="E6:E7"/>
    <mergeCell ref="H6:H7"/>
    <mergeCell ref="G6:G7"/>
    <mergeCell ref="I6:N6"/>
    <mergeCell ref="D6:D7"/>
    <mergeCell ref="B6:B7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Radtke</dc:creator>
  <cp:lastModifiedBy>Joanna Ruczewska</cp:lastModifiedBy>
  <cp:lastPrinted>2024-10-21T08:54:04Z</cp:lastPrinted>
  <dcterms:created xsi:type="dcterms:W3CDTF">2017-11-22T10:35:25Z</dcterms:created>
  <dcterms:modified xsi:type="dcterms:W3CDTF">2024-11-26T10:20:23Z</dcterms:modified>
</cp:coreProperties>
</file>