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mowy\rok 2021\MPS1 Siemirowice nowy plan remediacji\"/>
    </mc:Choice>
  </mc:AlternateContent>
  <bookViews>
    <workbookView xWindow="240" yWindow="30" windowWidth="18195" windowHeight="7995"/>
  </bookViews>
  <sheets>
    <sheet name="nowa umowa" sheetId="4" r:id="rId1"/>
    <sheet name="Arkusz1" sheetId="5" r:id="rId2"/>
    <sheet name="Arkusz2" sheetId="6" r:id="rId3"/>
  </sheets>
  <definedNames>
    <definedName name="_xlnm.Print_Area" localSheetId="0">'nowa umowa'!$A$1:$S$32</definedName>
  </definedNames>
  <calcPr calcId="162913"/>
</workbook>
</file>

<file path=xl/calcChain.xml><?xml version="1.0" encoding="utf-8"?>
<calcChain xmlns="http://schemas.openxmlformats.org/spreadsheetml/2006/main">
  <c r="T19" i="4" l="1"/>
  <c r="T17" i="4"/>
  <c r="G37" i="4" l="1"/>
  <c r="G36" i="4" l="1"/>
  <c r="B4" i="5" l="1"/>
  <c r="D4" i="5" l="1"/>
  <c r="C4" i="5"/>
  <c r="E4" i="5"/>
  <c r="G4" i="5" l="1"/>
  <c r="J5" i="5" s="1"/>
  <c r="F4" i="5"/>
  <c r="I5" i="5" s="1"/>
  <c r="H4" i="5"/>
  <c r="J4" i="5" l="1"/>
  <c r="I4" i="5"/>
</calcChain>
</file>

<file path=xl/sharedStrings.xml><?xml version="1.0" encoding="utf-8"?>
<sst xmlns="http://schemas.openxmlformats.org/spreadsheetml/2006/main" count="169" uniqueCount="68">
  <si>
    <t>przedmiot kalkulacji</t>
  </si>
  <si>
    <t>ilość jednostek</t>
  </si>
  <si>
    <t>jednostka</t>
  </si>
  <si>
    <t>rok</t>
  </si>
  <si>
    <t>okres (mies)</t>
  </si>
  <si>
    <t>szt</t>
  </si>
  <si>
    <t>mies</t>
  </si>
  <si>
    <t>lp</t>
  </si>
  <si>
    <t>II  kw          (IV-VI)</t>
  </si>
  <si>
    <t>IV kw               (X-XII)</t>
  </si>
  <si>
    <t>I kw                 (I-III)</t>
  </si>
  <si>
    <t>węglowodory ropopochodne suma beznyn C6-C12</t>
  </si>
  <si>
    <t xml:space="preserve"> węglowodory ropopochodne suma olejów C12-C35</t>
  </si>
  <si>
    <t>wykonanie analiz gruntu w zakresie</t>
  </si>
  <si>
    <t>substancje ropopochodne  (wskaźnik klasyfikacji jakości wody)</t>
  </si>
  <si>
    <t xml:space="preserve">pobór wody podziemnej </t>
  </si>
  <si>
    <t>analiza wody w zakresie</t>
  </si>
  <si>
    <t>kpl</t>
  </si>
  <si>
    <t>pobór prób gruntu pojedyńczych z odwiertu</t>
  </si>
  <si>
    <t>analiza gruntu w zakresie</t>
  </si>
  <si>
    <t xml:space="preserve"> ksyleny</t>
  </si>
  <si>
    <t>wodoprzepuszczalność</t>
  </si>
  <si>
    <t>prace geodezyjne zwiazane z lokalizacją otworów badawczych</t>
  </si>
  <si>
    <t>ETAP II   monitoring wód i gruntów</t>
  </si>
  <si>
    <t>ksyleny</t>
  </si>
  <si>
    <t xml:space="preserve">opracowanie rocznych  sprawozdań z prac monitoringowych </t>
  </si>
  <si>
    <t>opracowanie projektu planu remediacji  środowiska gruntowowodnego w rejonie MPS</t>
  </si>
  <si>
    <t>likwidacja zabudowanych otworów badawczych</t>
  </si>
  <si>
    <t xml:space="preserve">wiercenie otworów badawczych   ( orientacyjna głębokość  22 m) wraz z wykonaniem badań organoleptycznych  w celu określenia budowy geologicznej i objawów zanieczyszczenia substancjami ropopochodnymi                              </t>
  </si>
  <si>
    <t xml:space="preserve"> suma benzyn (C6-C12),                             </t>
  </si>
  <si>
    <t>pobór  prób wody z 15 piezometrów monitoringowych (2x w roku)</t>
  </si>
  <si>
    <t>pobór prób wody z 10 wybranych otworów technologicznych (1x na kwartał)</t>
  </si>
  <si>
    <t>zabudowa otworu badawczego (z etapu I i etapu II)</t>
  </si>
  <si>
    <t xml:space="preserve">pobór końcowych prób gruntu w 8 próbkach </t>
  </si>
  <si>
    <t xml:space="preserve">pobór  końcowych prób wody w 8 otworach technologicznych </t>
  </si>
  <si>
    <t>IV kw               (XI-XII)</t>
  </si>
  <si>
    <t>pobór  próbek gruntu do gł.  22 m w ramach monitoringu  (8 prób  2 x w roku)</t>
  </si>
  <si>
    <t>opracowanie operatu wodnoprawnego wraz z oceną wp na prowadzenie rekultywacji wód podziemnych i wykonanie urzadzenia wodnego</t>
  </si>
  <si>
    <t>ETAP I rozpoznanie stanu zanieczyszczenia - zabudowa początkowa owtorów obserwacyjnych</t>
  </si>
  <si>
    <t>podstawowe</t>
  </si>
  <si>
    <t>netto</t>
  </si>
  <si>
    <t>euro</t>
  </si>
  <si>
    <t>brutto</t>
  </si>
  <si>
    <t>dodatkowe</t>
  </si>
  <si>
    <t>całkowite</t>
  </si>
  <si>
    <t>1 szt</t>
  </si>
  <si>
    <t>10 szt</t>
  </si>
  <si>
    <t>20 szt</t>
  </si>
  <si>
    <t>40 szt</t>
  </si>
  <si>
    <t>1 kpl</t>
  </si>
  <si>
    <t>15 szt</t>
  </si>
  <si>
    <t>15szt</t>
  </si>
  <si>
    <t>25 szt</t>
  </si>
  <si>
    <t>8 szt</t>
  </si>
  <si>
    <t>8szt</t>
  </si>
  <si>
    <t>16szt</t>
  </si>
  <si>
    <t>12 szt</t>
  </si>
  <si>
    <t>2 szt</t>
  </si>
  <si>
    <t>1szt</t>
  </si>
  <si>
    <t>18 szt</t>
  </si>
  <si>
    <t>33 szt</t>
  </si>
  <si>
    <t>załącznik nr 2 do specyfiki , zał nr 4 do umowy</t>
  </si>
  <si>
    <t>ETAP III   prace końcowe</t>
  </si>
  <si>
    <t xml:space="preserve">Harmonogram  realizacji projektu planu remediacji środowiska gruntowo-wodnego JW. 4653 Siemirowice  rejon MPS 1   - rozpoznanie stanu środowiska gruntowo-wodnego oraz monitoring jego samooczyszczania    </t>
  </si>
  <si>
    <t>opracowanie projektu rozpoznania zanieczyszczenia środowiska gruntowo-wodnego</t>
  </si>
  <si>
    <t>opracowanie dokumentacji szczegółowego rozpoznania środowiska gruntowo-wodnego</t>
  </si>
  <si>
    <t xml:space="preserve"> sprawozdanie końcowe zawierajace udukumentowanie osiągniętego efektu rekultywacji </t>
  </si>
  <si>
    <t>III kw             (VII-IX)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</si>
</sst>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5" borderId="2" xfId="0" applyFill="1" applyBorder="1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0" fillId="4" borderId="2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7" fillId="0" borderId="2" xfId="0" applyFont="1" applyBorder="1" applyAlignment="1">
      <alignment horizontal="center" vertical="center" wrapText="1"/>
    </xf>
    <xf numFmtId="0" fontId="0" fillId="2" borderId="0" xfId="0" applyFill="1" applyBorder="1"/>
    <xf numFmtId="0" fontId="0" fillId="0" borderId="0" xfId="0" applyFill="1" applyBorder="1"/>
    <xf numFmtId="0" fontId="11" fillId="3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2" fillId="3" borderId="13" xfId="0" applyFont="1" applyFill="1" applyBorder="1"/>
    <xf numFmtId="0" fontId="8" fillId="0" borderId="12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2" fillId="0" borderId="13" xfId="0" applyNumberFormat="1" applyFont="1" applyBorder="1" applyAlignment="1">
      <alignment horizontal="right" vertical="center"/>
    </xf>
    <xf numFmtId="0" fontId="12" fillId="3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0" fontId="12" fillId="2" borderId="2" xfId="0" applyNumberFormat="1" applyFont="1" applyFill="1" applyBorder="1" applyAlignment="1">
      <alignment horizontal="right" vertical="center"/>
    </xf>
    <xf numFmtId="4" fontId="12" fillId="2" borderId="13" xfId="0" applyNumberFormat="1" applyFont="1" applyFill="1" applyBorder="1" applyAlignment="1">
      <alignment horizontal="right" vertical="center"/>
    </xf>
    <xf numFmtId="0" fontId="12" fillId="3" borderId="14" xfId="0" applyFont="1" applyFill="1" applyBorder="1"/>
    <xf numFmtId="0" fontId="12" fillId="3" borderId="2" xfId="0" applyFont="1" applyFill="1" applyBorder="1"/>
    <xf numFmtId="0" fontId="12" fillId="2" borderId="5" xfId="0" applyNumberFormat="1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 wrapText="1"/>
    </xf>
    <xf numFmtId="0" fontId="12" fillId="2" borderId="16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right" vertical="center"/>
    </xf>
    <xf numFmtId="4" fontId="12" fillId="2" borderId="12" xfId="0" applyNumberFormat="1" applyFont="1" applyFill="1" applyBorder="1" applyAlignment="1">
      <alignment horizontal="right" vertical="center"/>
    </xf>
    <xf numFmtId="0" fontId="12" fillId="2" borderId="13" xfId="0" applyNumberFormat="1" applyFont="1" applyFill="1" applyBorder="1" applyAlignment="1">
      <alignment horizontal="center" vertical="center"/>
    </xf>
    <xf numFmtId="0" fontId="12" fillId="0" borderId="12" xfId="0" applyFont="1" applyBorder="1"/>
    <xf numFmtId="0" fontId="12" fillId="0" borderId="2" xfId="0" applyFont="1" applyBorder="1"/>
    <xf numFmtId="0" fontId="12" fillId="0" borderId="13" xfId="0" applyFont="1" applyBorder="1"/>
    <xf numFmtId="0" fontId="12" fillId="2" borderId="12" xfId="0" applyFont="1" applyFill="1" applyBorder="1"/>
    <xf numFmtId="0" fontId="12" fillId="2" borderId="2" xfId="0" applyFont="1" applyFill="1" applyBorder="1"/>
    <xf numFmtId="0" fontId="12" fillId="2" borderId="13" xfId="0" applyFont="1" applyFill="1" applyBorder="1"/>
    <xf numFmtId="0" fontId="12" fillId="0" borderId="22" xfId="0" applyFont="1" applyBorder="1"/>
    <xf numFmtId="0" fontId="12" fillId="0" borderId="5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12" fillId="5" borderId="25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0" borderId="0" xfId="0" applyFont="1"/>
    <xf numFmtId="0" fontId="12" fillId="0" borderId="27" xfId="0" applyFont="1" applyBorder="1"/>
    <xf numFmtId="0" fontId="12" fillId="3" borderId="1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0" fillId="0" borderId="2" xfId="0" applyNumberFormat="1" applyBorder="1"/>
    <xf numFmtId="2" fontId="0" fillId="0" borderId="2" xfId="0" applyNumberFormat="1" applyBorder="1"/>
    <xf numFmtId="0" fontId="12" fillId="0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vertical="center" wrapText="1"/>
    </xf>
    <xf numFmtId="0" fontId="12" fillId="6" borderId="2" xfId="0" applyNumberFormat="1" applyFont="1" applyFill="1" applyBorder="1" applyAlignment="1">
      <alignment horizontal="right" vertical="center"/>
    </xf>
    <xf numFmtId="4" fontId="12" fillId="6" borderId="13" xfId="0" applyNumberFormat="1" applyFont="1" applyFill="1" applyBorder="1" applyAlignment="1">
      <alignment horizontal="right" vertical="center"/>
    </xf>
    <xf numFmtId="0" fontId="12" fillId="6" borderId="2" xfId="0" applyFont="1" applyFill="1" applyBorder="1"/>
    <xf numFmtId="0" fontId="11" fillId="6" borderId="2" xfId="0" applyFont="1" applyFill="1" applyBorder="1" applyAlignment="1">
      <alignment horizontal="center" vertical="center" wrapText="1"/>
    </xf>
    <xf numFmtId="0" fontId="12" fillId="6" borderId="2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0" fillId="6" borderId="0" xfId="0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view="pageBreakPreview" zoomScaleNormal="100" zoomScaleSheetLayoutView="100" workbookViewId="0">
      <selection activeCell="R7" sqref="R7"/>
    </sheetView>
  </sheetViews>
  <sheetFormatPr defaultRowHeight="15" x14ac:dyDescent="0.25"/>
  <cols>
    <col min="1" max="1" width="5.85546875" customWidth="1"/>
    <col min="3" max="3" width="23.42578125" customWidth="1"/>
    <col min="4" max="4" width="10" customWidth="1"/>
    <col min="5" max="5" width="10.28515625" customWidth="1"/>
    <col min="7" max="7" width="12" customWidth="1"/>
    <col min="8" max="8" width="12.7109375" bestFit="1" customWidth="1"/>
    <col min="9" max="9" width="10.140625" bestFit="1" customWidth="1"/>
    <col min="10" max="10" width="11.42578125" bestFit="1" customWidth="1"/>
    <col min="11" max="11" width="10.140625" bestFit="1" customWidth="1"/>
    <col min="12" max="12" width="11.42578125" bestFit="1" customWidth="1"/>
    <col min="13" max="13" width="10.140625" bestFit="1" customWidth="1"/>
    <col min="14" max="14" width="11.42578125" bestFit="1" customWidth="1"/>
    <col min="15" max="15" width="10.140625" bestFit="1" customWidth="1"/>
    <col min="16" max="19" width="11.42578125" bestFit="1" customWidth="1"/>
  </cols>
  <sheetData>
    <row r="1" spans="1:19" ht="26.25" customHeight="1" x14ac:dyDescent="0.25">
      <c r="O1" s="118" t="s">
        <v>61</v>
      </c>
      <c r="P1" s="118"/>
      <c r="Q1" s="118"/>
      <c r="R1" s="118"/>
      <c r="S1" s="118"/>
    </row>
    <row r="2" spans="1:19" ht="46.5" customHeight="1" x14ac:dyDescent="0.25">
      <c r="A2" s="131" t="s">
        <v>63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26.25" customHeight="1" thickBot="1" x14ac:dyDescent="0.3">
      <c r="B3" s="136"/>
      <c r="C3" s="136"/>
      <c r="D3" s="136"/>
      <c r="E3" s="136"/>
      <c r="F3" s="136"/>
      <c r="G3" s="137"/>
      <c r="H3" s="137"/>
      <c r="I3" s="137"/>
      <c r="J3" s="137"/>
      <c r="K3" s="137"/>
    </row>
    <row r="4" spans="1:19" ht="25.5" x14ac:dyDescent="0.25">
      <c r="A4" s="15" t="s">
        <v>7</v>
      </c>
      <c r="B4" s="132" t="s">
        <v>0</v>
      </c>
      <c r="C4" s="132"/>
      <c r="D4" s="16" t="s">
        <v>2</v>
      </c>
      <c r="E4" s="16" t="s">
        <v>1</v>
      </c>
      <c r="F4" s="19" t="s">
        <v>3</v>
      </c>
      <c r="G4" s="25">
        <v>2021</v>
      </c>
      <c r="H4" s="125">
        <v>2022</v>
      </c>
      <c r="I4" s="126"/>
      <c r="J4" s="126"/>
      <c r="K4" s="127"/>
      <c r="L4" s="125">
        <v>2023</v>
      </c>
      <c r="M4" s="126"/>
      <c r="N4" s="126"/>
      <c r="O4" s="127"/>
      <c r="P4" s="128">
        <v>2024</v>
      </c>
      <c r="Q4" s="129"/>
      <c r="R4" s="129"/>
      <c r="S4" s="130"/>
    </row>
    <row r="5" spans="1:19" ht="42" customHeight="1" x14ac:dyDescent="0.25">
      <c r="A5" s="5"/>
      <c r="B5" s="133" t="s">
        <v>38</v>
      </c>
      <c r="C5" s="134"/>
      <c r="D5" s="134"/>
      <c r="E5" s="134"/>
      <c r="F5" s="19" t="s">
        <v>4</v>
      </c>
      <c r="G5" s="21" t="s">
        <v>35</v>
      </c>
      <c r="H5" s="22" t="s">
        <v>10</v>
      </c>
      <c r="I5" s="3" t="s">
        <v>8</v>
      </c>
      <c r="J5" s="3" t="s">
        <v>67</v>
      </c>
      <c r="K5" s="21" t="s">
        <v>9</v>
      </c>
      <c r="L5" s="22" t="s">
        <v>10</v>
      </c>
      <c r="M5" s="99" t="s">
        <v>8</v>
      </c>
      <c r="N5" s="3" t="s">
        <v>67</v>
      </c>
      <c r="O5" s="21" t="s">
        <v>9</v>
      </c>
      <c r="P5" s="22" t="s">
        <v>10</v>
      </c>
      <c r="Q5" s="3" t="s">
        <v>8</v>
      </c>
      <c r="R5" s="3" t="s">
        <v>67</v>
      </c>
      <c r="S5" s="21" t="s">
        <v>9</v>
      </c>
    </row>
    <row r="6" spans="1:19" ht="46.5" customHeight="1" x14ac:dyDescent="0.25">
      <c r="A6" s="6">
        <v>1</v>
      </c>
      <c r="B6" s="139" t="s">
        <v>64</v>
      </c>
      <c r="C6" s="140"/>
      <c r="D6" s="4" t="s">
        <v>5</v>
      </c>
      <c r="E6" s="8">
        <v>1</v>
      </c>
      <c r="F6" s="23"/>
      <c r="G6" s="38" t="s">
        <v>45</v>
      </c>
      <c r="H6" s="39"/>
      <c r="I6" s="40"/>
      <c r="J6" s="41"/>
      <c r="K6" s="42"/>
      <c r="L6" s="69"/>
      <c r="M6" s="70"/>
      <c r="N6" s="70"/>
      <c r="O6" s="71"/>
      <c r="P6" s="69"/>
      <c r="Q6" s="70"/>
      <c r="R6" s="70"/>
      <c r="S6" s="71"/>
    </row>
    <row r="7" spans="1:19" ht="120.75" customHeight="1" x14ac:dyDescent="0.25">
      <c r="A7" s="6">
        <v>2</v>
      </c>
      <c r="B7" s="138" t="s">
        <v>28</v>
      </c>
      <c r="C7" s="138"/>
      <c r="D7" s="4" t="s">
        <v>5</v>
      </c>
      <c r="E7" s="8">
        <v>20</v>
      </c>
      <c r="F7" s="23"/>
      <c r="G7" s="43"/>
      <c r="H7" s="44" t="s">
        <v>47</v>
      </c>
      <c r="I7" s="40"/>
      <c r="J7" s="41"/>
      <c r="K7" s="42"/>
      <c r="L7" s="69"/>
      <c r="M7" s="70"/>
      <c r="N7" s="70"/>
      <c r="O7" s="71"/>
      <c r="P7" s="69"/>
      <c r="Q7" s="70"/>
      <c r="R7" s="70"/>
      <c r="S7" s="71"/>
    </row>
    <row r="8" spans="1:19" ht="52.5" customHeight="1" x14ac:dyDescent="0.25">
      <c r="A8" s="6">
        <v>3</v>
      </c>
      <c r="B8" s="144" t="s">
        <v>65</v>
      </c>
      <c r="C8" s="145"/>
      <c r="D8" s="12" t="s">
        <v>5</v>
      </c>
      <c r="E8" s="12">
        <v>1</v>
      </c>
      <c r="F8" s="23"/>
      <c r="G8" s="45"/>
      <c r="H8" s="44" t="s">
        <v>45</v>
      </c>
      <c r="I8" s="40"/>
      <c r="J8" s="41"/>
      <c r="K8" s="42"/>
      <c r="L8" s="69"/>
      <c r="M8" s="70"/>
      <c r="N8" s="70"/>
      <c r="O8" s="71"/>
      <c r="P8" s="69"/>
      <c r="Q8" s="70"/>
      <c r="R8" s="70"/>
      <c r="S8" s="71"/>
    </row>
    <row r="9" spans="1:19" ht="40.5" customHeight="1" x14ac:dyDescent="0.25">
      <c r="A9" s="6">
        <v>4</v>
      </c>
      <c r="B9" s="143" t="s">
        <v>15</v>
      </c>
      <c r="C9" s="143"/>
      <c r="D9" s="4" t="s">
        <v>5</v>
      </c>
      <c r="E9" s="8">
        <v>20</v>
      </c>
      <c r="F9" s="20"/>
      <c r="G9" s="43"/>
      <c r="H9" s="44" t="s">
        <v>47</v>
      </c>
      <c r="I9" s="46"/>
      <c r="J9" s="47"/>
      <c r="K9" s="48"/>
      <c r="L9" s="69"/>
      <c r="M9" s="70"/>
      <c r="N9" s="70"/>
      <c r="O9" s="71"/>
      <c r="P9" s="69"/>
      <c r="Q9" s="70"/>
      <c r="R9" s="70"/>
      <c r="S9" s="71"/>
    </row>
    <row r="10" spans="1:19" s="14" customFormat="1" ht="51.75" customHeight="1" x14ac:dyDescent="0.25">
      <c r="A10" s="11">
        <v>5</v>
      </c>
      <c r="B10" s="4" t="s">
        <v>16</v>
      </c>
      <c r="C10" s="29" t="s">
        <v>14</v>
      </c>
      <c r="D10" s="4" t="s">
        <v>5</v>
      </c>
      <c r="E10" s="8">
        <v>20</v>
      </c>
      <c r="F10" s="23"/>
      <c r="G10" s="49"/>
      <c r="H10" s="44" t="s">
        <v>47</v>
      </c>
      <c r="I10" s="50"/>
      <c r="J10" s="51"/>
      <c r="K10" s="52"/>
      <c r="L10" s="72"/>
      <c r="M10" s="73"/>
      <c r="N10" s="73"/>
      <c r="O10" s="74"/>
      <c r="P10" s="72"/>
      <c r="Q10" s="73"/>
      <c r="R10" s="73"/>
      <c r="S10" s="74"/>
    </row>
    <row r="11" spans="1:19" ht="43.5" customHeight="1" x14ac:dyDescent="0.25">
      <c r="A11" s="6">
        <v>6</v>
      </c>
      <c r="B11" s="143" t="s">
        <v>18</v>
      </c>
      <c r="C11" s="143"/>
      <c r="D11" s="4" t="s">
        <v>5</v>
      </c>
      <c r="E11" s="8">
        <v>40</v>
      </c>
      <c r="F11" s="23"/>
      <c r="G11" s="53"/>
      <c r="H11" s="44" t="s">
        <v>48</v>
      </c>
      <c r="I11" s="50"/>
      <c r="J11" s="51"/>
      <c r="K11" s="52"/>
      <c r="L11" s="69"/>
      <c r="M11" s="70"/>
      <c r="N11" s="70"/>
      <c r="O11" s="71"/>
      <c r="P11" s="69"/>
      <c r="Q11" s="70"/>
      <c r="R11" s="70"/>
      <c r="S11" s="71"/>
    </row>
    <row r="12" spans="1:19" ht="43.5" customHeight="1" x14ac:dyDescent="0.25">
      <c r="A12" s="6">
        <v>7</v>
      </c>
      <c r="B12" s="146" t="s">
        <v>19</v>
      </c>
      <c r="C12" s="26" t="s">
        <v>29</v>
      </c>
      <c r="D12" s="33" t="s">
        <v>5</v>
      </c>
      <c r="E12" s="8">
        <v>40</v>
      </c>
      <c r="F12" s="23"/>
      <c r="G12" s="54"/>
      <c r="H12" s="44" t="s">
        <v>48</v>
      </c>
      <c r="I12" s="50"/>
      <c r="J12" s="55"/>
      <c r="K12" s="56"/>
      <c r="L12" s="75"/>
      <c r="M12" s="76"/>
      <c r="N12" s="76"/>
      <c r="O12" s="77"/>
      <c r="P12" s="75"/>
      <c r="Q12" s="76"/>
      <c r="R12" s="76"/>
      <c r="S12" s="77"/>
    </row>
    <row r="13" spans="1:19" ht="43.5" customHeight="1" x14ac:dyDescent="0.25">
      <c r="A13" s="6">
        <v>8</v>
      </c>
      <c r="B13" s="147"/>
      <c r="C13" s="26" t="s">
        <v>20</v>
      </c>
      <c r="D13" s="33" t="s">
        <v>5</v>
      </c>
      <c r="E13" s="8">
        <v>40</v>
      </c>
      <c r="F13" s="23"/>
      <c r="G13" s="54"/>
      <c r="H13" s="44" t="s">
        <v>48</v>
      </c>
      <c r="I13" s="50"/>
      <c r="J13" s="55"/>
      <c r="K13" s="56"/>
      <c r="L13" s="75"/>
      <c r="M13" s="76"/>
      <c r="N13" s="76"/>
      <c r="O13" s="77"/>
      <c r="P13" s="75"/>
      <c r="Q13" s="76"/>
      <c r="R13" s="76"/>
      <c r="S13" s="77"/>
    </row>
    <row r="14" spans="1:19" ht="43.5" customHeight="1" x14ac:dyDescent="0.25">
      <c r="A14" s="6">
        <v>9</v>
      </c>
      <c r="B14" s="148"/>
      <c r="C14" s="26" t="s">
        <v>21</v>
      </c>
      <c r="D14" s="33" t="s">
        <v>5</v>
      </c>
      <c r="E14" s="27">
        <v>40</v>
      </c>
      <c r="F14" s="23"/>
      <c r="G14" s="54"/>
      <c r="H14" s="44" t="s">
        <v>48</v>
      </c>
      <c r="I14" s="50"/>
      <c r="J14" s="55"/>
      <c r="K14" s="56"/>
      <c r="L14" s="75"/>
      <c r="M14" s="76"/>
      <c r="N14" s="76"/>
      <c r="O14" s="77"/>
      <c r="P14" s="75"/>
      <c r="Q14" s="76"/>
      <c r="R14" s="76"/>
      <c r="S14" s="77"/>
    </row>
    <row r="15" spans="1:19" ht="56.25" customHeight="1" thickBot="1" x14ac:dyDescent="0.3">
      <c r="A15" s="6">
        <v>10</v>
      </c>
      <c r="B15" s="141" t="s">
        <v>22</v>
      </c>
      <c r="C15" s="142"/>
      <c r="D15" s="24" t="s">
        <v>17</v>
      </c>
      <c r="E15" s="12">
        <v>1</v>
      </c>
      <c r="F15" s="23"/>
      <c r="G15" s="57"/>
      <c r="H15" s="58" t="s">
        <v>49</v>
      </c>
      <c r="I15" s="59"/>
      <c r="J15" s="60"/>
      <c r="K15" s="61"/>
      <c r="L15" s="78"/>
      <c r="M15" s="79"/>
      <c r="N15" s="79"/>
      <c r="O15" s="80"/>
      <c r="P15" s="78"/>
      <c r="Q15" s="79"/>
      <c r="R15" s="79"/>
      <c r="S15" s="80"/>
    </row>
    <row r="16" spans="1:19" ht="16.5" thickBot="1" x14ac:dyDescent="0.3">
      <c r="A16" s="7"/>
      <c r="B16" s="133" t="s">
        <v>23</v>
      </c>
      <c r="C16" s="134"/>
      <c r="D16" s="134"/>
      <c r="E16" s="134"/>
      <c r="F16" s="30" t="s">
        <v>6</v>
      </c>
      <c r="G16" s="81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20" ht="39.75" customHeight="1" x14ac:dyDescent="0.25">
      <c r="A17" s="6">
        <v>11</v>
      </c>
      <c r="B17" s="112" t="s">
        <v>30</v>
      </c>
      <c r="C17" s="113"/>
      <c r="D17" s="10" t="s">
        <v>5</v>
      </c>
      <c r="E17" s="13">
        <v>105</v>
      </c>
      <c r="F17" s="23"/>
      <c r="G17" s="36" t="s">
        <v>50</v>
      </c>
      <c r="H17" s="36" t="s">
        <v>50</v>
      </c>
      <c r="I17" s="83"/>
      <c r="J17" s="36" t="s">
        <v>50</v>
      </c>
      <c r="K17" s="37"/>
      <c r="L17" s="36" t="s">
        <v>50</v>
      </c>
      <c r="M17" s="83"/>
      <c r="N17" s="36" t="s">
        <v>50</v>
      </c>
      <c r="O17" s="37"/>
      <c r="P17" s="36" t="s">
        <v>50</v>
      </c>
      <c r="Q17" s="84"/>
      <c r="R17" s="36" t="s">
        <v>50</v>
      </c>
      <c r="S17" s="62"/>
      <c r="T17">
        <f>7*15</f>
        <v>105</v>
      </c>
    </row>
    <row r="18" spans="1:20" ht="41.25" customHeight="1" x14ac:dyDescent="0.25">
      <c r="A18" s="6">
        <v>12</v>
      </c>
      <c r="B18" s="112" t="s">
        <v>31</v>
      </c>
      <c r="C18" s="113"/>
      <c r="D18" s="10" t="s">
        <v>5</v>
      </c>
      <c r="E18" s="13">
        <v>110</v>
      </c>
      <c r="F18" s="23"/>
      <c r="G18" s="94"/>
      <c r="H18" s="85" t="s">
        <v>46</v>
      </c>
      <c r="I18" s="85" t="s">
        <v>46</v>
      </c>
      <c r="J18" s="85" t="s">
        <v>46</v>
      </c>
      <c r="K18" s="85" t="s">
        <v>46</v>
      </c>
      <c r="L18" s="85" t="s">
        <v>46</v>
      </c>
      <c r="M18" s="85" t="s">
        <v>46</v>
      </c>
      <c r="N18" s="85" t="s">
        <v>46</v>
      </c>
      <c r="O18" s="85" t="s">
        <v>46</v>
      </c>
      <c r="P18" s="85" t="s">
        <v>46</v>
      </c>
      <c r="Q18" s="85" t="s">
        <v>46</v>
      </c>
      <c r="R18" s="85" t="s">
        <v>46</v>
      </c>
      <c r="S18" s="87"/>
    </row>
    <row r="19" spans="1:20" ht="44.25" customHeight="1" x14ac:dyDescent="0.25">
      <c r="A19" s="6">
        <v>13</v>
      </c>
      <c r="B19" s="1" t="s">
        <v>16</v>
      </c>
      <c r="C19" s="17" t="s">
        <v>14</v>
      </c>
      <c r="D19" s="10" t="s">
        <v>5</v>
      </c>
      <c r="E19" s="13">
        <v>223</v>
      </c>
      <c r="F19" s="18"/>
      <c r="G19" s="43" t="s">
        <v>51</v>
      </c>
      <c r="H19" s="85" t="s">
        <v>52</v>
      </c>
      <c r="I19" s="86" t="s">
        <v>46</v>
      </c>
      <c r="J19" s="85" t="s">
        <v>52</v>
      </c>
      <c r="K19" s="86" t="s">
        <v>46</v>
      </c>
      <c r="L19" s="85" t="s">
        <v>52</v>
      </c>
      <c r="M19" s="86" t="s">
        <v>46</v>
      </c>
      <c r="N19" s="85" t="s">
        <v>52</v>
      </c>
      <c r="O19" s="86" t="s">
        <v>46</v>
      </c>
      <c r="P19" s="85" t="s">
        <v>52</v>
      </c>
      <c r="Q19" s="86" t="s">
        <v>46</v>
      </c>
      <c r="R19" s="85" t="s">
        <v>60</v>
      </c>
      <c r="S19" s="87"/>
      <c r="T19">
        <f>15+5*25+50+33</f>
        <v>223</v>
      </c>
    </row>
    <row r="20" spans="1:20" ht="44.25" customHeight="1" x14ac:dyDescent="0.25">
      <c r="A20" s="6">
        <v>14</v>
      </c>
      <c r="B20" s="123" t="s">
        <v>34</v>
      </c>
      <c r="C20" s="124"/>
      <c r="D20" s="13" t="s">
        <v>5</v>
      </c>
      <c r="E20" s="13">
        <v>8</v>
      </c>
      <c r="F20" s="18"/>
      <c r="G20" s="87"/>
      <c r="H20" s="88"/>
      <c r="I20" s="89"/>
      <c r="J20" s="89"/>
      <c r="K20" s="87"/>
      <c r="L20" s="88"/>
      <c r="M20" s="89"/>
      <c r="N20" s="89"/>
      <c r="O20" s="87"/>
      <c r="P20" s="88"/>
      <c r="Q20" s="89"/>
      <c r="R20" s="86" t="s">
        <v>53</v>
      </c>
      <c r="S20" s="90"/>
    </row>
    <row r="21" spans="1:20" ht="48.75" customHeight="1" x14ac:dyDescent="0.25">
      <c r="A21" s="6">
        <v>15</v>
      </c>
      <c r="B21" s="114" t="s">
        <v>36</v>
      </c>
      <c r="C21" s="115"/>
      <c r="D21" s="10" t="s">
        <v>5</v>
      </c>
      <c r="E21" s="13">
        <v>48</v>
      </c>
      <c r="F21" s="18"/>
      <c r="G21" s="87"/>
      <c r="H21" s="86" t="s">
        <v>53</v>
      </c>
      <c r="I21" s="70"/>
      <c r="J21" s="86" t="s">
        <v>53</v>
      </c>
      <c r="K21" s="64"/>
      <c r="L21" s="86" t="s">
        <v>53</v>
      </c>
      <c r="M21" s="70"/>
      <c r="N21" s="86" t="s">
        <v>53</v>
      </c>
      <c r="O21" s="64"/>
      <c r="P21" s="86" t="s">
        <v>53</v>
      </c>
      <c r="Q21" s="70"/>
      <c r="R21" s="86" t="s">
        <v>53</v>
      </c>
      <c r="S21" s="64"/>
    </row>
    <row r="22" spans="1:20" ht="48.75" customHeight="1" x14ac:dyDescent="0.25">
      <c r="A22" s="6">
        <v>16</v>
      </c>
      <c r="B22" s="112" t="s">
        <v>32</v>
      </c>
      <c r="C22" s="113"/>
      <c r="D22" s="10" t="s">
        <v>5</v>
      </c>
      <c r="E22" s="13">
        <v>18</v>
      </c>
      <c r="F22" s="23"/>
      <c r="G22" s="87"/>
      <c r="H22" s="44" t="s">
        <v>56</v>
      </c>
      <c r="I22" s="91"/>
      <c r="J22" s="63" t="s">
        <v>57</v>
      </c>
      <c r="K22" s="64"/>
      <c r="L22" s="85" t="s">
        <v>58</v>
      </c>
      <c r="M22" s="91"/>
      <c r="N22" s="86" t="s">
        <v>45</v>
      </c>
      <c r="O22" s="64"/>
      <c r="P22" s="85" t="s">
        <v>58</v>
      </c>
      <c r="Q22" s="91"/>
      <c r="R22" s="86" t="s">
        <v>58</v>
      </c>
      <c r="S22" s="65"/>
    </row>
    <row r="23" spans="1:20" ht="39" customHeight="1" x14ac:dyDescent="0.25">
      <c r="A23" s="6">
        <v>17</v>
      </c>
      <c r="B23" s="112" t="s">
        <v>33</v>
      </c>
      <c r="C23" s="113"/>
      <c r="D23" s="10" t="s">
        <v>5</v>
      </c>
      <c r="E23" s="13">
        <v>8</v>
      </c>
      <c r="F23" s="18"/>
      <c r="G23" s="74"/>
      <c r="H23" s="72"/>
      <c r="I23" s="47"/>
      <c r="J23" s="47"/>
      <c r="K23" s="66"/>
      <c r="L23" s="67"/>
      <c r="M23" s="70"/>
      <c r="N23" s="70"/>
      <c r="O23" s="71"/>
      <c r="P23" s="69"/>
      <c r="Q23" s="70"/>
      <c r="R23" s="86" t="s">
        <v>53</v>
      </c>
      <c r="S23" s="87"/>
    </row>
    <row r="24" spans="1:20" ht="39" customHeight="1" x14ac:dyDescent="0.25">
      <c r="A24" s="6">
        <v>18</v>
      </c>
      <c r="B24" s="150" t="s">
        <v>13</v>
      </c>
      <c r="C24" s="13" t="s">
        <v>11</v>
      </c>
      <c r="D24" s="10" t="s">
        <v>5</v>
      </c>
      <c r="E24" s="13">
        <v>56</v>
      </c>
      <c r="F24" s="18"/>
      <c r="G24" s="87"/>
      <c r="H24" s="85" t="s">
        <v>53</v>
      </c>
      <c r="I24" s="47"/>
      <c r="J24" s="63" t="s">
        <v>54</v>
      </c>
      <c r="K24" s="68"/>
      <c r="L24" s="63" t="s">
        <v>54</v>
      </c>
      <c r="M24" s="47"/>
      <c r="N24" s="63" t="s">
        <v>54</v>
      </c>
      <c r="O24" s="68"/>
      <c r="P24" s="63" t="s">
        <v>54</v>
      </c>
      <c r="Q24" s="70"/>
      <c r="R24" s="86" t="s">
        <v>55</v>
      </c>
      <c r="S24" s="68"/>
    </row>
    <row r="25" spans="1:20" ht="39" customHeight="1" x14ac:dyDescent="0.25">
      <c r="A25" s="6">
        <v>19</v>
      </c>
      <c r="B25" s="150"/>
      <c r="C25" s="17" t="s">
        <v>12</v>
      </c>
      <c r="D25" s="10" t="s">
        <v>5</v>
      </c>
      <c r="E25" s="13">
        <v>56</v>
      </c>
      <c r="F25" s="18"/>
      <c r="G25" s="87"/>
      <c r="H25" s="85" t="s">
        <v>53</v>
      </c>
      <c r="I25" s="47"/>
      <c r="J25" s="63" t="s">
        <v>54</v>
      </c>
      <c r="K25" s="68"/>
      <c r="L25" s="63" t="s">
        <v>54</v>
      </c>
      <c r="M25" s="47"/>
      <c r="N25" s="63" t="s">
        <v>54</v>
      </c>
      <c r="O25" s="68"/>
      <c r="P25" s="63" t="s">
        <v>54</v>
      </c>
      <c r="Q25" s="70"/>
      <c r="R25" s="86" t="s">
        <v>55</v>
      </c>
      <c r="S25" s="68"/>
    </row>
    <row r="26" spans="1:20" ht="39" customHeight="1" x14ac:dyDescent="0.25">
      <c r="A26" s="6">
        <v>20</v>
      </c>
      <c r="B26" s="150"/>
      <c r="C26" s="13" t="s">
        <v>24</v>
      </c>
      <c r="D26" s="10" t="s">
        <v>5</v>
      </c>
      <c r="E26" s="13">
        <v>56</v>
      </c>
      <c r="F26" s="18"/>
      <c r="G26" s="87"/>
      <c r="H26" s="85" t="s">
        <v>53</v>
      </c>
      <c r="I26" s="47"/>
      <c r="J26" s="63" t="s">
        <v>54</v>
      </c>
      <c r="K26" s="68"/>
      <c r="L26" s="63" t="s">
        <v>54</v>
      </c>
      <c r="M26" s="47"/>
      <c r="N26" s="63" t="s">
        <v>54</v>
      </c>
      <c r="O26" s="68"/>
      <c r="P26" s="63" t="s">
        <v>54</v>
      </c>
      <c r="Q26" s="70"/>
      <c r="R26" s="86" t="s">
        <v>55</v>
      </c>
      <c r="S26" s="68"/>
    </row>
    <row r="27" spans="1:20" ht="37.5" customHeight="1" x14ac:dyDescent="0.25">
      <c r="A27" s="6">
        <v>21</v>
      </c>
      <c r="B27" s="112" t="s">
        <v>25</v>
      </c>
      <c r="C27" s="113"/>
      <c r="D27" s="10" t="s">
        <v>5</v>
      </c>
      <c r="E27" s="13">
        <v>2</v>
      </c>
      <c r="F27" s="18"/>
      <c r="G27" s="87"/>
      <c r="H27" s="88"/>
      <c r="I27" s="47"/>
      <c r="J27" s="51"/>
      <c r="K27" s="86" t="s">
        <v>45</v>
      </c>
      <c r="L27" s="88"/>
      <c r="M27" s="47"/>
      <c r="N27" s="51"/>
      <c r="O27" s="86" t="s">
        <v>45</v>
      </c>
      <c r="P27" s="88"/>
      <c r="Q27" s="47"/>
      <c r="R27" s="51"/>
      <c r="S27" s="52"/>
    </row>
    <row r="28" spans="1:20" ht="57" customHeight="1" x14ac:dyDescent="0.25">
      <c r="A28" s="6">
        <v>22</v>
      </c>
      <c r="B28" s="112" t="s">
        <v>66</v>
      </c>
      <c r="C28" s="113"/>
      <c r="D28" s="9" t="s">
        <v>5</v>
      </c>
      <c r="E28" s="13">
        <v>1</v>
      </c>
      <c r="F28" s="23"/>
      <c r="G28" s="87"/>
      <c r="H28" s="88"/>
      <c r="I28" s="47"/>
      <c r="J28" s="51"/>
      <c r="K28" s="52"/>
      <c r="L28" s="88"/>
      <c r="M28" s="70"/>
      <c r="N28" s="70"/>
      <c r="O28" s="87"/>
      <c r="P28" s="88"/>
      <c r="Q28" s="95"/>
      <c r="R28" s="96"/>
      <c r="S28" s="86" t="s">
        <v>45</v>
      </c>
    </row>
    <row r="29" spans="1:20" s="111" customFormat="1" ht="21" customHeight="1" x14ac:dyDescent="0.25">
      <c r="A29" s="100"/>
      <c r="B29" s="116" t="s">
        <v>62</v>
      </c>
      <c r="C29" s="117"/>
      <c r="D29" s="117"/>
      <c r="E29" s="117"/>
      <c r="F29" s="101"/>
      <c r="G29" s="102"/>
      <c r="H29" s="103"/>
      <c r="I29" s="104"/>
      <c r="J29" s="105"/>
      <c r="K29" s="106"/>
      <c r="L29" s="103"/>
      <c r="M29" s="107"/>
      <c r="N29" s="107"/>
      <c r="O29" s="102"/>
      <c r="P29" s="103"/>
      <c r="Q29" s="108"/>
      <c r="R29" s="109"/>
      <c r="S29" s="110"/>
    </row>
    <row r="30" spans="1:20" ht="63" customHeight="1" x14ac:dyDescent="0.25">
      <c r="A30" s="6">
        <v>23</v>
      </c>
      <c r="B30" s="112" t="s">
        <v>27</v>
      </c>
      <c r="C30" s="113"/>
      <c r="D30" s="9" t="s">
        <v>5</v>
      </c>
      <c r="E30" s="13">
        <v>18</v>
      </c>
      <c r="F30" s="18"/>
      <c r="G30" s="74"/>
      <c r="H30" s="72"/>
      <c r="I30" s="47"/>
      <c r="J30" s="47"/>
      <c r="K30" s="66"/>
      <c r="L30" s="67"/>
      <c r="M30" s="70"/>
      <c r="N30" s="70"/>
      <c r="O30" s="71"/>
      <c r="P30" s="97"/>
      <c r="Q30" s="91"/>
      <c r="R30" s="91"/>
      <c r="S30" s="43" t="s">
        <v>59</v>
      </c>
    </row>
    <row r="31" spans="1:20" ht="45" customHeight="1" x14ac:dyDescent="0.25">
      <c r="A31" s="6">
        <v>24</v>
      </c>
      <c r="B31" s="149" t="s">
        <v>26</v>
      </c>
      <c r="C31" s="149"/>
      <c r="D31" s="4" t="s">
        <v>5</v>
      </c>
      <c r="E31" s="28">
        <v>1</v>
      </c>
      <c r="F31" s="18"/>
      <c r="G31" s="74"/>
      <c r="H31" s="72"/>
      <c r="I31" s="47"/>
      <c r="J31" s="47"/>
      <c r="K31" s="66"/>
      <c r="L31" s="67"/>
      <c r="M31" s="70"/>
      <c r="N31" s="70"/>
      <c r="O31" s="71"/>
      <c r="P31" s="85" t="s">
        <v>45</v>
      </c>
      <c r="Q31" s="91"/>
      <c r="R31" s="91"/>
      <c r="S31" s="98"/>
    </row>
    <row r="32" spans="1:20" ht="71.25" customHeight="1" x14ac:dyDescent="0.25">
      <c r="A32" s="6">
        <v>25</v>
      </c>
      <c r="B32" s="135" t="s">
        <v>37</v>
      </c>
      <c r="C32" s="135"/>
      <c r="D32" s="12" t="s">
        <v>5</v>
      </c>
      <c r="E32" s="12">
        <v>1</v>
      </c>
      <c r="F32" s="18"/>
      <c r="G32" s="74"/>
      <c r="H32" s="72"/>
      <c r="I32" s="47"/>
      <c r="J32" s="47"/>
      <c r="K32" s="66"/>
      <c r="L32" s="67"/>
      <c r="M32" s="70"/>
      <c r="N32" s="70"/>
      <c r="O32" s="71"/>
      <c r="P32" s="88"/>
      <c r="Q32" s="86" t="s">
        <v>45</v>
      </c>
      <c r="R32" s="91"/>
      <c r="S32" s="98"/>
    </row>
    <row r="33" spans="6:18" x14ac:dyDescent="0.25">
      <c r="Q33" s="34"/>
      <c r="R33" s="34"/>
    </row>
    <row r="34" spans="6:18" x14ac:dyDescent="0.25">
      <c r="F34" s="35"/>
      <c r="G34" s="35"/>
      <c r="H34" s="121"/>
      <c r="I34" s="122"/>
      <c r="J34" s="31"/>
      <c r="Q34" s="34"/>
      <c r="R34" s="34"/>
    </row>
    <row r="35" spans="6:18" x14ac:dyDescent="0.25">
      <c r="F35" s="31"/>
      <c r="G35" s="31"/>
      <c r="H35" s="119"/>
      <c r="I35" s="120"/>
      <c r="J35" s="31"/>
      <c r="Q35" s="31"/>
      <c r="R35" s="31"/>
    </row>
    <row r="36" spans="6:18" x14ac:dyDescent="0.25">
      <c r="F36" s="31"/>
      <c r="G36" s="32" t="e">
        <f>#REF!</f>
        <v>#REF!</v>
      </c>
      <c r="H36" s="119"/>
      <c r="I36" s="120"/>
      <c r="J36" s="31"/>
    </row>
    <row r="37" spans="6:18" ht="72" customHeight="1" x14ac:dyDescent="0.25">
      <c r="F37" s="31"/>
      <c r="G37" s="32" t="e">
        <f>#REF!+#REF!+#REF!</f>
        <v>#REF!</v>
      </c>
      <c r="H37" s="119"/>
      <c r="I37" s="120"/>
      <c r="J37" s="31"/>
    </row>
    <row r="38" spans="6:18" x14ac:dyDescent="0.25">
      <c r="F38" s="31"/>
      <c r="G38" s="31"/>
      <c r="H38" s="119"/>
      <c r="I38" s="120"/>
      <c r="J38" s="31"/>
    </row>
    <row r="39" spans="6:18" x14ac:dyDescent="0.25">
      <c r="F39" s="31"/>
      <c r="G39" s="31"/>
      <c r="H39" s="32"/>
      <c r="I39" s="31"/>
      <c r="J39" s="31"/>
    </row>
  </sheetData>
  <mergeCells count="34">
    <mergeCell ref="H4:K4"/>
    <mergeCell ref="B12:B14"/>
    <mergeCell ref="B31:C31"/>
    <mergeCell ref="B24:B26"/>
    <mergeCell ref="B6:C6"/>
    <mergeCell ref="B15:C15"/>
    <mergeCell ref="B9:C9"/>
    <mergeCell ref="B11:C11"/>
    <mergeCell ref="B8:C8"/>
    <mergeCell ref="O1:S1"/>
    <mergeCell ref="H38:I38"/>
    <mergeCell ref="H34:I34"/>
    <mergeCell ref="H35:I35"/>
    <mergeCell ref="H36:I36"/>
    <mergeCell ref="H37:I37"/>
    <mergeCell ref="L4:O4"/>
    <mergeCell ref="P4:S4"/>
    <mergeCell ref="A2:S2"/>
    <mergeCell ref="B4:C4"/>
    <mergeCell ref="B16:E16"/>
    <mergeCell ref="B32:C32"/>
    <mergeCell ref="B22:C22"/>
    <mergeCell ref="B3:K3"/>
    <mergeCell ref="B7:C7"/>
    <mergeCell ref="B5:E5"/>
    <mergeCell ref="B30:C30"/>
    <mergeCell ref="B17:C17"/>
    <mergeCell ref="B18:C18"/>
    <mergeCell ref="B27:C27"/>
    <mergeCell ref="B21:C21"/>
    <mergeCell ref="B23:C23"/>
    <mergeCell ref="B28:C28"/>
    <mergeCell ref="B29:E29"/>
    <mergeCell ref="B20:C20"/>
  </mergeCells>
  <pageMargins left="0.7" right="0.7" top="0.75" bottom="0.75" header="0.3" footer="0.3"/>
  <pageSetup paperSize="8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"/>
  <sheetViews>
    <sheetView workbookViewId="0">
      <selection activeCell="C4" sqref="C4"/>
    </sheetView>
  </sheetViews>
  <sheetFormatPr defaultRowHeight="15" x14ac:dyDescent="0.25"/>
  <cols>
    <col min="2" max="2" width="10" bestFit="1" customWidth="1"/>
    <col min="3" max="3" width="9.5703125" bestFit="1" customWidth="1"/>
    <col min="6" max="6" width="12" customWidth="1"/>
    <col min="8" max="8" width="10" bestFit="1" customWidth="1"/>
    <col min="9" max="9" width="11.42578125" customWidth="1"/>
    <col min="10" max="10" width="10.28515625" customWidth="1"/>
  </cols>
  <sheetData>
    <row r="2" spans="2:10" x14ac:dyDescent="0.25">
      <c r="B2" s="2" t="s">
        <v>39</v>
      </c>
      <c r="C2" s="2"/>
      <c r="D2" s="2"/>
      <c r="E2" s="2" t="s">
        <v>43</v>
      </c>
      <c r="F2" s="2"/>
      <c r="G2" s="2"/>
      <c r="H2" s="2" t="s">
        <v>44</v>
      </c>
      <c r="I2" s="2"/>
      <c r="J2" s="2"/>
    </row>
    <row r="3" spans="2:10" x14ac:dyDescent="0.25">
      <c r="B3" s="2" t="s">
        <v>40</v>
      </c>
      <c r="C3" s="2" t="s">
        <v>42</v>
      </c>
      <c r="D3" s="2" t="s">
        <v>41</v>
      </c>
      <c r="E3" s="2" t="s">
        <v>40</v>
      </c>
      <c r="F3" s="2" t="s">
        <v>42</v>
      </c>
      <c r="G3" s="2" t="s">
        <v>41</v>
      </c>
      <c r="H3" s="2" t="s">
        <v>40</v>
      </c>
      <c r="I3" s="2" t="s">
        <v>42</v>
      </c>
      <c r="J3" s="2" t="s">
        <v>41</v>
      </c>
    </row>
    <row r="4" spans="2:10" x14ac:dyDescent="0.25">
      <c r="B4" s="92" t="e">
        <f>'nowa umowa'!#REF!</f>
        <v>#REF!</v>
      </c>
      <c r="C4" s="93" t="e">
        <f>B4*1.23</f>
        <v>#REF!</v>
      </c>
      <c r="D4" s="2" t="e">
        <f>B4/4.2693</f>
        <v>#REF!</v>
      </c>
      <c r="E4" s="2" t="e">
        <f>B4/2</f>
        <v>#REF!</v>
      </c>
      <c r="F4" s="93" t="e">
        <f>E4*1.23</f>
        <v>#REF!</v>
      </c>
      <c r="G4" s="2" t="e">
        <f>E4/4.2693</f>
        <v>#REF!</v>
      </c>
      <c r="H4" s="92" t="e">
        <f>B4+E4</f>
        <v>#REF!</v>
      </c>
      <c r="I4" s="93" t="e">
        <f>H4*1.23</f>
        <v>#REF!</v>
      </c>
      <c r="J4" s="2" t="e">
        <f>H4/4.2693</f>
        <v>#REF!</v>
      </c>
    </row>
    <row r="5" spans="2:10" x14ac:dyDescent="0.25">
      <c r="B5" s="2"/>
      <c r="C5" s="2"/>
      <c r="D5" s="2"/>
      <c r="E5" s="2"/>
      <c r="F5" s="2"/>
      <c r="G5" s="2"/>
      <c r="H5" s="2"/>
      <c r="I5" s="93" t="e">
        <f>C4+F4</f>
        <v>#REF!</v>
      </c>
      <c r="J5" s="2" t="e">
        <f>G4+D4</f>
        <v>#REF!</v>
      </c>
    </row>
    <row r="6" spans="2:10" x14ac:dyDescent="0.25">
      <c r="B6" s="2"/>
      <c r="C6" s="2"/>
      <c r="D6" s="2"/>
      <c r="E6" s="2"/>
      <c r="F6" s="2"/>
      <c r="G6" s="2"/>
      <c r="H6" s="2"/>
      <c r="I6" s="2"/>
      <c r="J6" s="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9D0C31F-00C0-40B1-8083-F0EC35BEF7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nowa umowa</vt:lpstr>
      <vt:lpstr>Arkusz1</vt:lpstr>
      <vt:lpstr>Arkusz2</vt:lpstr>
      <vt:lpstr>'nowa umowa'!Obszar_wydruku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Minkiewicz Barbara</dc:creator>
  <cp:lastModifiedBy>Minkiewicz Barbara</cp:lastModifiedBy>
  <cp:lastPrinted>2021-09-28T08:14:06Z</cp:lastPrinted>
  <dcterms:created xsi:type="dcterms:W3CDTF">2016-06-10T11:07:03Z</dcterms:created>
  <dcterms:modified xsi:type="dcterms:W3CDTF">2021-09-28T11:07:48Z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f4fb5137-e4d0-4855-b52b-448ca605a4ed</vt:lpwstr>
  </property>
  <property fmtid="{D5CDD505-2E9C-101B-9397-08002B2CF9AE}" pid="3" name="bjSaver">
    <vt:lpwstr>FbvD3hsjd1THsbh9WCuCivXTBLF3em3B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