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rmularz_cenowy_NAPRAWY" sheetId="1" r:id="rId1"/>
  </sheets>
  <definedNames>
    <definedName name="_xlnm.Print_Area" localSheetId="0">'Formularz_cenowy_NAPRAWY'!$1:$106</definedName>
    <definedName name="_xlnm.Print_Titles" localSheetId="0">'Formularz_cenowy_NAPRAWY'!$2:$4</definedName>
  </definedNames>
  <calcPr fullCalcOnLoad="1"/>
</workbook>
</file>

<file path=xl/sharedStrings.xml><?xml version="1.0" encoding="utf-8"?>
<sst xmlns="http://schemas.openxmlformats.org/spreadsheetml/2006/main" count="441" uniqueCount="180">
  <si>
    <t>L.p.</t>
  </si>
  <si>
    <t>j.m.</t>
  </si>
  <si>
    <t>VAT   %</t>
  </si>
  <si>
    <t xml:space="preserve">wartość netto                      </t>
  </si>
  <si>
    <t>kwota              VAT</t>
  </si>
  <si>
    <t xml:space="preserve">wartość brutto                            </t>
  </si>
  <si>
    <t>x</t>
  </si>
  <si>
    <t>Nazwa</t>
  </si>
  <si>
    <t>Typ urządzenia</t>
  </si>
  <si>
    <t>Producent i rok produkcji urządzenia</t>
  </si>
  <si>
    <t>Milasystem, 2015</t>
  </si>
  <si>
    <t>Eleganza3XC</t>
  </si>
  <si>
    <t>Konkret, 2018</t>
  </si>
  <si>
    <t>Kardiomonitor</t>
  </si>
  <si>
    <t>BeneView T5</t>
  </si>
  <si>
    <t>iPM9800</t>
  </si>
  <si>
    <t>PM9000</t>
  </si>
  <si>
    <t>Mindray, 2014</t>
  </si>
  <si>
    <t>Mindray, 2010</t>
  </si>
  <si>
    <t>Mindray, 2006</t>
  </si>
  <si>
    <t>roboczogodzina</t>
  </si>
  <si>
    <t>kwota VAT za roboczogodzinę</t>
  </si>
  <si>
    <t>wartość brutto za 1 roboczogodzinę</t>
  </si>
  <si>
    <t>kwota VAT za usługi napraw</t>
  </si>
  <si>
    <t>wartość netto za 1 roboczogodzinę</t>
  </si>
  <si>
    <t>(8 x 9)</t>
  </si>
  <si>
    <t>(8+ 10)</t>
  </si>
  <si>
    <t>kwota VAT części do napraw</t>
  </si>
  <si>
    <t>wartość brutto części do napraw</t>
  </si>
  <si>
    <t>RAZEM</t>
  </si>
  <si>
    <t>Datex Ohmeda, 2009</t>
  </si>
  <si>
    <t>Datex Ohmeda, 2007</t>
  </si>
  <si>
    <t>Qube</t>
  </si>
  <si>
    <t>SPACE LABS MEDICAL USA, 2013</t>
  </si>
  <si>
    <t>bronchoskop</t>
  </si>
  <si>
    <t>bronchoskop wideo laryngoskop intubacyjny</t>
  </si>
  <si>
    <t>FI-16BS</t>
  </si>
  <si>
    <t>AWS-S100</t>
  </si>
  <si>
    <t>Pentax, 2013</t>
  </si>
  <si>
    <t>Pentax , 2009</t>
  </si>
  <si>
    <t>Resektoskop</t>
  </si>
  <si>
    <t>shark 8675</t>
  </si>
  <si>
    <t>Richard WOLF, 2015</t>
  </si>
  <si>
    <t>videogastroskop diagnostyczny HDTV</t>
  </si>
  <si>
    <t>videogastroskop zabiegowy jednokanałowy</t>
  </si>
  <si>
    <t>videokolonoskop HDTV</t>
  </si>
  <si>
    <t>EG-2990i</t>
  </si>
  <si>
    <t>EG-3490K</t>
  </si>
  <si>
    <t>EC-3890Fi2</t>
  </si>
  <si>
    <t>ER-270FP</t>
  </si>
  <si>
    <t>Fujinon, 2009</t>
  </si>
  <si>
    <t>aparat do znieczulania</t>
  </si>
  <si>
    <t>Aespire/5 typ 7100</t>
  </si>
  <si>
    <t>Aespire/CAM</t>
  </si>
  <si>
    <t>S/5 Aespire/5</t>
  </si>
  <si>
    <t>S/5 Aespire/5 7900</t>
  </si>
  <si>
    <t>S/5 Avance</t>
  </si>
  <si>
    <t>Datex Ohmeda, 2006</t>
  </si>
  <si>
    <t>Datex Ohmeda, 2013</t>
  </si>
  <si>
    <t>naprawa optyk</t>
  </si>
  <si>
    <t>Rejestrator Holtera EKG 3 kanałowy</t>
  </si>
  <si>
    <t>Rejestrator Holtera EKG 12 kanałowy</t>
  </si>
  <si>
    <t>Rejestrator Holtera ciśnieniowy</t>
  </si>
  <si>
    <t>BTL Industries, 2016</t>
  </si>
  <si>
    <t>BTL Industries, 2019</t>
  </si>
  <si>
    <t>Aparat EKG</t>
  </si>
  <si>
    <t>Aparat EKG z programem do prób wysiłkowych</t>
  </si>
  <si>
    <t>Aparat EKG ze spirometrem</t>
  </si>
  <si>
    <t>BTL Industries, 2009</t>
  </si>
  <si>
    <t>BTL Industries, 2012</t>
  </si>
  <si>
    <t>BTL Industries, 2013</t>
  </si>
  <si>
    <t>BTL Industries, 2015</t>
  </si>
  <si>
    <t>M4Medical, 2015</t>
  </si>
  <si>
    <t>Edan, 2015</t>
  </si>
  <si>
    <t>Defibrylator</t>
  </si>
  <si>
    <t>BeneHeart D3</t>
  </si>
  <si>
    <t>BeneHeart D6</t>
  </si>
  <si>
    <t>Lifepak 12</t>
  </si>
  <si>
    <t>Lifepak 20</t>
  </si>
  <si>
    <t>Mindray, 2015</t>
  </si>
  <si>
    <t>Mindray, 2013</t>
  </si>
  <si>
    <t>Physio control, 2008</t>
  </si>
  <si>
    <t>Physio control, 2003</t>
  </si>
  <si>
    <t>EC38-i10M2</t>
  </si>
  <si>
    <t>ZADANIE 56</t>
  </si>
  <si>
    <t>ZADANIE 57</t>
  </si>
  <si>
    <t>Łóżko intensywnej terapii</t>
  </si>
  <si>
    <t>ZADANIE 58</t>
  </si>
  <si>
    <t>ilość aparatów/ szt.</t>
  </si>
  <si>
    <t>ZADANIE 59</t>
  </si>
  <si>
    <t>A5-T8</t>
  </si>
  <si>
    <t>Respirator transportowy</t>
  </si>
  <si>
    <t>Hamilton C1</t>
  </si>
  <si>
    <t>Leoni Plus</t>
  </si>
  <si>
    <t>Medumat</t>
  </si>
  <si>
    <t>ParaPac 200D</t>
  </si>
  <si>
    <t>Hamilton, 2015</t>
  </si>
  <si>
    <t>Heinen Lowenstein, 2015</t>
  </si>
  <si>
    <t>Smiths Medical, 2009-2011</t>
  </si>
  <si>
    <t>respirator stacjonarny</t>
  </si>
  <si>
    <t>Bennett 760</t>
  </si>
  <si>
    <t>Bennett 840</t>
  </si>
  <si>
    <t>Nellcor Bennett, 2007-2010</t>
  </si>
  <si>
    <t>Nellcor Bennett, 2008-2013</t>
  </si>
  <si>
    <t>stół operacyjny</t>
  </si>
  <si>
    <t>Diamond 60BLK</t>
  </si>
  <si>
    <t>Schmitz, 2015</t>
  </si>
  <si>
    <t>Carbon X-Tra Truesystem 7500</t>
  </si>
  <si>
    <t>Trumpf, 2015</t>
  </si>
  <si>
    <t>ASPIRATOR ULTRADŹWIEKOWY</t>
  </si>
  <si>
    <t>CUSA</t>
  </si>
  <si>
    <t>INTEGRA LIFESCIENCES, 2005/2016</t>
  </si>
  <si>
    <t>aparat USG</t>
  </si>
  <si>
    <t>Aloka</t>
  </si>
  <si>
    <t>Aloka 2011/14/15</t>
  </si>
  <si>
    <t>TUS-X200 Xario 200</t>
  </si>
  <si>
    <t>.................................................................................</t>
  </si>
  <si>
    <t>data, kwalifikowany podpis elektroniczny</t>
  </si>
  <si>
    <t>ZADANIE 60</t>
  </si>
  <si>
    <t>ZADANIE 61</t>
  </si>
  <si>
    <t>ZADANIE 62</t>
  </si>
  <si>
    <t>ZADANIE 63</t>
  </si>
  <si>
    <t>ZADANIE 64</t>
  </si>
  <si>
    <t>ZADANIE 65</t>
  </si>
  <si>
    <t>ZADANIE 66</t>
  </si>
  <si>
    <t>ZADANIE 67</t>
  </si>
  <si>
    <t>ZADANIE 68</t>
  </si>
  <si>
    <t>ZADANIE 69</t>
  </si>
  <si>
    <t>ZADANIE 70</t>
  </si>
  <si>
    <t>ZADANIE 71</t>
  </si>
  <si>
    <t>ZADANIE 72</t>
  </si>
  <si>
    <t>ZADANIE 73</t>
  </si>
  <si>
    <t>ZADANIE 74</t>
  </si>
  <si>
    <t>ZADANIE 75</t>
  </si>
  <si>
    <t>ZADANIE 76</t>
  </si>
  <si>
    <t>ZADANIE 77</t>
  </si>
  <si>
    <t>ZADANIE 78</t>
  </si>
  <si>
    <t>ZADANIE 79</t>
  </si>
  <si>
    <t>ZADANIE 80</t>
  </si>
  <si>
    <t>ZADANIE 81</t>
  </si>
  <si>
    <t>ZADANIE 82</t>
  </si>
  <si>
    <t>RZ, 2010/2012</t>
  </si>
  <si>
    <t>artoskopowa, cystoskopowa, laparoskopowa</t>
  </si>
  <si>
    <t>Weimmann 2003-2009</t>
  </si>
  <si>
    <t xml:space="preserve">wartość netto części do napraw </t>
  </si>
  <si>
    <t>(12 x 6 + 15)</t>
  </si>
  <si>
    <t>(13  x 6+ 16)</t>
  </si>
  <si>
    <t>(14 x 6 + 17)</t>
  </si>
  <si>
    <t>6a</t>
  </si>
  <si>
    <t>Liczba lat</t>
  </si>
  <si>
    <t>(7 x 8 x 6a)</t>
  </si>
  <si>
    <t>(7 x 10 x 6a)</t>
  </si>
  <si>
    <t>(7 x 11 x 6a)</t>
  </si>
  <si>
    <t>wartość netto za usługi napraw za 1 szt.</t>
  </si>
  <si>
    <t>wartość brutto za usługi napraw za 1 szt.</t>
  </si>
  <si>
    <t>Revita, 2015</t>
  </si>
  <si>
    <t>liczba roboczogodzin dla 1 szt.aparatu</t>
  </si>
  <si>
    <t>ZADANIE 55</t>
  </si>
  <si>
    <t>ZADANIE 54</t>
  </si>
  <si>
    <t>ZADANIE 53</t>
  </si>
  <si>
    <t>ZADANIE 52</t>
  </si>
  <si>
    <t>BeneView T8</t>
  </si>
  <si>
    <t>BeneView T9</t>
  </si>
  <si>
    <t>Pentax, 2015</t>
  </si>
  <si>
    <t>videonasofiberoskop</t>
  </si>
  <si>
    <t>Datex Ohmeda, 2006/2009</t>
  </si>
  <si>
    <t xml:space="preserve">BleaseSirius SL2700 </t>
  </si>
  <si>
    <t>Space Labs, 2013</t>
  </si>
  <si>
    <t>BTL 08 LT ECG</t>
  </si>
  <si>
    <t>BTL-08 MT Plus</t>
  </si>
  <si>
    <t>BTL-08 S03</t>
  </si>
  <si>
    <t>BTL-08-LT</t>
  </si>
  <si>
    <t>Toshiba 2011/14/15</t>
  </si>
  <si>
    <t xml:space="preserve">Vivid E9 </t>
  </si>
  <si>
    <t>Ge Medinco, 2015</t>
  </si>
  <si>
    <t>Vivid S6</t>
  </si>
  <si>
    <t>materac przeciwodleżynowy</t>
  </si>
  <si>
    <t>pompa do materaca przeciwodleżynowego</t>
  </si>
  <si>
    <t>ADA</t>
  </si>
  <si>
    <t>FORMULARZ CENOWY II - NAPRAWY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</si>
</sst>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i/>
      <sz val="9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8"/>
      <name val="Arial"/>
      <family val="2"/>
    </font>
    <font>
      <b/>
      <sz val="9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5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9" fontId="0" fillId="0" borderId="19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" fontId="0" fillId="33" borderId="11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 wrapText="1"/>
    </xf>
    <xf numFmtId="4" fontId="0" fillId="33" borderId="29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9" fontId="0" fillId="0" borderId="3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right" wrapText="1"/>
    </xf>
    <xf numFmtId="4" fontId="0" fillId="33" borderId="36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9" fontId="0" fillId="0" borderId="36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36" xfId="0" applyFont="1" applyFill="1" applyBorder="1" applyAlignment="1">
      <alignment horizontal="center" wrapText="1"/>
    </xf>
    <xf numFmtId="4" fontId="0" fillId="33" borderId="38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 wrapText="1"/>
    </xf>
    <xf numFmtId="0" fontId="3" fillId="0" borderId="39" xfId="0" applyFont="1" applyFill="1" applyBorder="1" applyAlignment="1">
      <alignment/>
    </xf>
    <xf numFmtId="0" fontId="12" fillId="0" borderId="0" xfId="52" applyFont="1" applyFill="1" applyBorder="1">
      <alignment/>
      <protection/>
    </xf>
    <xf numFmtId="0" fontId="12" fillId="0" borderId="0" xfId="52" applyFont="1" applyFill="1" applyBorder="1" applyAlignment="1">
      <alignment horizontal="center"/>
      <protection/>
    </xf>
    <xf numFmtId="4" fontId="9" fillId="0" borderId="0" xfId="52" applyNumberFormat="1" applyFont="1" applyFill="1" applyBorder="1" applyAlignment="1">
      <alignment/>
      <protection/>
    </xf>
    <xf numFmtId="9" fontId="9" fillId="0" borderId="0" xfId="52" applyNumberFormat="1" applyFont="1" applyFill="1" applyBorder="1" applyAlignment="1">
      <alignment/>
      <protection/>
    </xf>
    <xf numFmtId="0" fontId="6" fillId="0" borderId="0" xfId="52" applyFill="1" applyBorder="1" applyAlignment="1">
      <alignment horizontal="center"/>
      <protection/>
    </xf>
    <xf numFmtId="0" fontId="9" fillId="0" borderId="0" xfId="52" applyFont="1" applyFill="1" applyBorder="1" applyAlignment="1">
      <alignment/>
      <protection/>
    </xf>
    <xf numFmtId="0" fontId="0" fillId="0" borderId="0" xfId="52" applyFont="1" applyFill="1" applyBorder="1" applyAlignment="1">
      <alignment horizontal="right"/>
      <protection/>
    </xf>
    <xf numFmtId="4" fontId="0" fillId="33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wrapText="1"/>
    </xf>
    <xf numFmtId="4" fontId="0" fillId="33" borderId="23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wrapText="1"/>
    </xf>
    <xf numFmtId="4" fontId="0" fillId="33" borderId="4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 wrapText="1"/>
    </xf>
    <xf numFmtId="4" fontId="0" fillId="0" borderId="40" xfId="0" applyNumberFormat="1" applyFont="1" applyFill="1" applyBorder="1" applyAlignment="1">
      <alignment horizontal="right" wrapText="1"/>
    </xf>
    <xf numFmtId="4" fontId="0" fillId="0" borderId="28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/>
    </xf>
    <xf numFmtId="4" fontId="0" fillId="33" borderId="4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left" wrapText="1"/>
    </xf>
    <xf numFmtId="0" fontId="6" fillId="0" borderId="0" xfId="52" applyFont="1" applyFill="1" applyBorder="1" applyAlignment="1">
      <alignment horizontal="left" wrapText="1"/>
      <protection/>
    </xf>
    <xf numFmtId="0" fontId="6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 horizontal="center" wrapText="1"/>
    </xf>
    <xf numFmtId="4" fontId="0" fillId="0" borderId="46" xfId="0" applyNumberFormat="1" applyFont="1" applyFill="1" applyBorder="1" applyAlignment="1">
      <alignment horizontal="right" wrapText="1"/>
    </xf>
    <xf numFmtId="0" fontId="6" fillId="0" borderId="32" xfId="0" applyFont="1" applyFill="1" applyBorder="1" applyAlignment="1">
      <alignment horizontal="left" wrapText="1"/>
    </xf>
    <xf numFmtId="4" fontId="0" fillId="33" borderId="47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wrapText="1"/>
    </xf>
    <xf numFmtId="4" fontId="0" fillId="0" borderId="38" xfId="0" applyNumberFormat="1" applyFont="1" applyFill="1" applyBorder="1" applyAlignment="1">
      <alignment horizontal="center"/>
    </xf>
    <xf numFmtId="9" fontId="0" fillId="0" borderId="38" xfId="0" applyNumberFormat="1" applyFont="1" applyFill="1" applyBorder="1" applyAlignment="1">
      <alignment horizontal="center"/>
    </xf>
    <xf numFmtId="4" fontId="0" fillId="0" borderId="49" xfId="0" applyNumberFormat="1" applyFont="1" applyFill="1" applyBorder="1" applyAlignment="1">
      <alignment horizontal="center" wrapText="1"/>
    </xf>
    <xf numFmtId="4" fontId="0" fillId="0" borderId="49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4" fontId="14" fillId="33" borderId="11" xfId="0" applyNumberFormat="1" applyFont="1" applyFill="1" applyBorder="1" applyAlignment="1">
      <alignment horizontal="center"/>
    </xf>
    <xf numFmtId="4" fontId="0" fillId="33" borderId="50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 wrapText="1"/>
    </xf>
    <xf numFmtId="4" fontId="0" fillId="33" borderId="44" xfId="0" applyNumberFormat="1" applyFont="1" applyFill="1" applyBorder="1" applyAlignment="1">
      <alignment horizontal="center"/>
    </xf>
    <xf numFmtId="4" fontId="0" fillId="0" borderId="51" xfId="0" applyNumberFormat="1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 wrapText="1"/>
    </xf>
    <xf numFmtId="4" fontId="0" fillId="0" borderId="40" xfId="0" applyNumberFormat="1" applyFont="1" applyFill="1" applyBorder="1" applyAlignment="1">
      <alignment horizontal="center" wrapText="1"/>
    </xf>
    <xf numFmtId="4" fontId="0" fillId="0" borderId="40" xfId="0" applyNumberFormat="1" applyFont="1" applyFill="1" applyBorder="1" applyAlignment="1">
      <alignment horizontal="right" wrapText="1"/>
    </xf>
    <xf numFmtId="0" fontId="0" fillId="0" borderId="31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4" fontId="5" fillId="0" borderId="43" xfId="0" applyNumberFormat="1" applyFont="1" applyFill="1" applyBorder="1" applyAlignment="1">
      <alignment horizontal="left" wrapText="1"/>
    </xf>
    <xf numFmtId="0" fontId="0" fillId="0" borderId="52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4" fontId="5" fillId="0" borderId="31" xfId="0" applyNumberFormat="1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10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left" wrapText="1"/>
    </xf>
    <xf numFmtId="0" fontId="0" fillId="0" borderId="54" xfId="0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4" fontId="15" fillId="0" borderId="43" xfId="0" applyNumberFormat="1" applyFont="1" applyFill="1" applyBorder="1" applyAlignment="1">
      <alignment horizontal="left" wrapText="1"/>
    </xf>
    <xf numFmtId="0" fontId="14" fillId="0" borderId="52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view="pageBreakPreview" zoomScale="80" zoomScaleNormal="80" zoomScaleSheetLayoutView="80" zoomScalePageLayoutView="0" workbookViewId="0" topLeftCell="A1">
      <selection activeCell="L17" sqref="L17"/>
    </sheetView>
  </sheetViews>
  <sheetFormatPr defaultColWidth="9.00390625" defaultRowHeight="12.75"/>
  <cols>
    <col min="1" max="1" width="4.25390625" style="9" customWidth="1"/>
    <col min="2" max="2" width="24.625" style="132" customWidth="1"/>
    <col min="3" max="3" width="20.875" style="145" customWidth="1"/>
    <col min="4" max="4" width="23.625" style="146" customWidth="1"/>
    <col min="5" max="5" width="17.75390625" style="145" customWidth="1"/>
    <col min="6" max="7" width="9.75390625" style="145" customWidth="1"/>
    <col min="8" max="8" width="7.875" style="145" customWidth="1"/>
    <col min="9" max="9" width="7.25390625" style="7" customWidth="1"/>
    <col min="10" max="10" width="5.75390625" style="7" customWidth="1"/>
    <col min="11" max="11" width="10.625" style="7" customWidth="1"/>
    <col min="12" max="12" width="9.125" style="7" customWidth="1"/>
    <col min="13" max="13" width="11.75390625" style="7" customWidth="1"/>
    <col min="14" max="14" width="12.25390625" style="7" customWidth="1"/>
    <col min="15" max="15" width="13.25390625" style="7" customWidth="1"/>
    <col min="16" max="16" width="12.125" style="105" customWidth="1"/>
    <col min="17" max="17" width="13.875" style="105" customWidth="1"/>
    <col min="18" max="18" width="12.00390625" style="105" customWidth="1"/>
    <col min="19" max="19" width="13.75390625" style="7" customWidth="1"/>
    <col min="20" max="20" width="15.125" style="7" customWidth="1"/>
    <col min="21" max="21" width="14.25390625" style="7" customWidth="1"/>
    <col min="22" max="22" width="9.75390625" style="7" customWidth="1"/>
    <col min="23" max="23" width="9.00390625" style="7" customWidth="1"/>
    <col min="24" max="24" width="10.375" style="7" customWidth="1"/>
    <col min="25" max="25" width="10.875" style="8" customWidth="1"/>
    <col min="26" max="26" width="10.625" style="8" customWidth="1"/>
    <col min="27" max="27" width="11.125" style="8" customWidth="1"/>
    <col min="28" max="28" width="11.25390625" style="8" customWidth="1"/>
    <col min="29" max="29" width="11.625" style="8" customWidth="1"/>
    <col min="30" max="30" width="10.875" style="8" customWidth="1"/>
    <col min="31" max="16384" width="9.125" style="8" customWidth="1"/>
  </cols>
  <sheetData>
    <row r="1" spans="1:21" s="1" customFormat="1" ht="24" customHeight="1" thickBot="1">
      <c r="A1" s="183" t="s">
        <v>179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2" s="3" customFormat="1" ht="89.25" customHeight="1">
      <c r="A2" s="10" t="s">
        <v>0</v>
      </c>
      <c r="B2" s="12" t="s">
        <v>7</v>
      </c>
      <c r="C2" s="12" t="s">
        <v>8</v>
      </c>
      <c r="D2" s="12" t="s">
        <v>9</v>
      </c>
      <c r="E2" s="12" t="s">
        <v>1</v>
      </c>
      <c r="F2" s="12" t="s">
        <v>88</v>
      </c>
      <c r="G2" s="12" t="s">
        <v>149</v>
      </c>
      <c r="H2" s="133" t="s">
        <v>156</v>
      </c>
      <c r="I2" s="91" t="s">
        <v>24</v>
      </c>
      <c r="J2" s="91" t="s">
        <v>2</v>
      </c>
      <c r="K2" s="11" t="s">
        <v>21</v>
      </c>
      <c r="L2" s="11" t="s">
        <v>22</v>
      </c>
      <c r="M2" s="11" t="s">
        <v>153</v>
      </c>
      <c r="N2" s="11" t="s">
        <v>23</v>
      </c>
      <c r="O2" s="11" t="s">
        <v>154</v>
      </c>
      <c r="P2" s="100" t="s">
        <v>144</v>
      </c>
      <c r="Q2" s="100" t="s">
        <v>27</v>
      </c>
      <c r="R2" s="100" t="s">
        <v>28</v>
      </c>
      <c r="S2" s="11" t="s">
        <v>3</v>
      </c>
      <c r="T2" s="11" t="s">
        <v>4</v>
      </c>
      <c r="U2" s="77" t="s">
        <v>5</v>
      </c>
      <c r="V2" s="2"/>
    </row>
    <row r="3" spans="1:21" s="4" customFormat="1" ht="13.5" customHeight="1">
      <c r="A3" s="13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 t="s">
        <v>148</v>
      </c>
      <c r="H3" s="15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01">
        <v>15</v>
      </c>
      <c r="Q3" s="101">
        <v>16</v>
      </c>
      <c r="R3" s="101">
        <v>17</v>
      </c>
      <c r="S3" s="14">
        <v>18</v>
      </c>
      <c r="T3" s="14">
        <v>19</v>
      </c>
      <c r="U3" s="16">
        <v>20</v>
      </c>
    </row>
    <row r="4" spans="1:21" s="5" customFormat="1" ht="15" customHeight="1" thickBot="1">
      <c r="A4" s="17" t="s">
        <v>6</v>
      </c>
      <c r="B4" s="118" t="s">
        <v>6</v>
      </c>
      <c r="C4" s="118" t="s">
        <v>6</v>
      </c>
      <c r="D4" s="15">
        <v>4</v>
      </c>
      <c r="E4" s="118" t="s">
        <v>6</v>
      </c>
      <c r="F4" s="118" t="s">
        <v>6</v>
      </c>
      <c r="G4" s="118"/>
      <c r="H4" s="118" t="s">
        <v>6</v>
      </c>
      <c r="I4" s="18" t="s">
        <v>6</v>
      </c>
      <c r="J4" s="18" t="s">
        <v>6</v>
      </c>
      <c r="K4" s="18" t="s">
        <v>25</v>
      </c>
      <c r="L4" s="18" t="s">
        <v>26</v>
      </c>
      <c r="M4" s="18" t="s">
        <v>150</v>
      </c>
      <c r="N4" s="18" t="s">
        <v>151</v>
      </c>
      <c r="O4" s="18" t="s">
        <v>152</v>
      </c>
      <c r="P4" s="102" t="s">
        <v>6</v>
      </c>
      <c r="Q4" s="102" t="s">
        <v>6</v>
      </c>
      <c r="R4" s="102" t="s">
        <v>6</v>
      </c>
      <c r="S4" s="18" t="s">
        <v>145</v>
      </c>
      <c r="T4" s="18" t="s">
        <v>146</v>
      </c>
      <c r="U4" s="19" t="s">
        <v>147</v>
      </c>
    </row>
    <row r="5" spans="1:21" s="1" customFormat="1" ht="18.75" customHeight="1" thickBot="1">
      <c r="A5" s="177" t="s">
        <v>160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</row>
    <row r="6" spans="1:21" s="1" customFormat="1" ht="31.5" customHeight="1">
      <c r="A6" s="20">
        <v>1</v>
      </c>
      <c r="B6" s="122" t="str">
        <f>"Łóżko Intensywnej Terapii"</f>
        <v>Łóżko Intensywnej Terapii</v>
      </c>
      <c r="C6" s="134" t="str">
        <f>"TREND 2C"</f>
        <v>TREND 2C</v>
      </c>
      <c r="D6" s="111" t="s">
        <v>10</v>
      </c>
      <c r="E6" s="44" t="s">
        <v>20</v>
      </c>
      <c r="F6" s="44">
        <v>20</v>
      </c>
      <c r="G6" s="44">
        <v>2</v>
      </c>
      <c r="H6" s="44">
        <v>2</v>
      </c>
      <c r="I6" s="21"/>
      <c r="J6" s="22"/>
      <c r="K6" s="21"/>
      <c r="L6" s="21"/>
      <c r="M6" s="21"/>
      <c r="N6" s="21"/>
      <c r="O6" s="21"/>
      <c r="P6" s="23">
        <v>104000</v>
      </c>
      <c r="Q6" s="50">
        <v>8320</v>
      </c>
      <c r="R6" s="23">
        <v>112320</v>
      </c>
      <c r="S6" s="24"/>
      <c r="T6" s="25"/>
      <c r="U6" s="26"/>
    </row>
    <row r="7" spans="1:21" s="1" customFormat="1" ht="31.5" customHeight="1">
      <c r="A7" s="27">
        <v>2</v>
      </c>
      <c r="B7" s="123" t="str">
        <f>"Łóżko pionizujące"</f>
        <v>Łóżko pionizujące</v>
      </c>
      <c r="C7" s="135" t="str">
        <f>"PLX-N85-0"</f>
        <v>PLX-N85-0</v>
      </c>
      <c r="D7" s="112" t="s">
        <v>10</v>
      </c>
      <c r="E7" s="55" t="s">
        <v>20</v>
      </c>
      <c r="F7" s="55">
        <v>1</v>
      </c>
      <c r="G7" s="55">
        <v>2</v>
      </c>
      <c r="H7" s="55">
        <v>1</v>
      </c>
      <c r="I7" s="28"/>
      <c r="J7" s="29"/>
      <c r="K7" s="28"/>
      <c r="L7" s="28"/>
      <c r="M7" s="28"/>
      <c r="N7" s="28"/>
      <c r="O7" s="28"/>
      <c r="P7" s="30">
        <v>1000</v>
      </c>
      <c r="Q7" s="30">
        <v>80</v>
      </c>
      <c r="R7" s="30">
        <v>1080</v>
      </c>
      <c r="S7" s="31"/>
      <c r="T7" s="32"/>
      <c r="U7" s="33"/>
    </row>
    <row r="8" spans="1:21" s="1" customFormat="1" ht="31.5" customHeight="1" thickBot="1">
      <c r="A8" s="34">
        <v>3</v>
      </c>
      <c r="B8" s="124" t="str">
        <f>"Łóżko podstawowe"</f>
        <v>Łóżko podstawowe</v>
      </c>
      <c r="C8" s="136" t="str">
        <f>"PLE-N85-T"</f>
        <v>PLE-N85-T</v>
      </c>
      <c r="D8" s="137" t="s">
        <v>10</v>
      </c>
      <c r="E8" s="55" t="s">
        <v>20</v>
      </c>
      <c r="F8" s="138">
        <v>10</v>
      </c>
      <c r="G8" s="138">
        <v>2</v>
      </c>
      <c r="H8" s="138">
        <v>2</v>
      </c>
      <c r="I8" s="35"/>
      <c r="J8" s="36"/>
      <c r="K8" s="35"/>
      <c r="L8" s="35"/>
      <c r="M8" s="35"/>
      <c r="N8" s="35"/>
      <c r="O8" s="37"/>
      <c r="P8" s="30">
        <v>10000</v>
      </c>
      <c r="Q8" s="30">
        <v>800</v>
      </c>
      <c r="R8" s="30">
        <v>10800</v>
      </c>
      <c r="S8" s="38"/>
      <c r="T8" s="32"/>
      <c r="U8" s="33"/>
    </row>
    <row r="9" spans="1:21" s="6" customFormat="1" ht="19.5" customHeight="1" thickBot="1">
      <c r="A9" s="39" t="s">
        <v>6</v>
      </c>
      <c r="B9" s="119" t="s">
        <v>6</v>
      </c>
      <c r="C9" s="139" t="s">
        <v>6</v>
      </c>
      <c r="D9" s="140" t="s">
        <v>6</v>
      </c>
      <c r="E9" s="140" t="s">
        <v>6</v>
      </c>
      <c r="F9" s="140" t="s">
        <v>6</v>
      </c>
      <c r="G9" s="140" t="s">
        <v>6</v>
      </c>
      <c r="H9" s="140" t="s">
        <v>6</v>
      </c>
      <c r="I9" s="40"/>
      <c r="J9" s="40" t="s">
        <v>6</v>
      </c>
      <c r="K9" s="40" t="s">
        <v>6</v>
      </c>
      <c r="L9" s="40" t="s">
        <v>6</v>
      </c>
      <c r="M9" s="40" t="s">
        <v>6</v>
      </c>
      <c r="N9" s="40" t="s">
        <v>6</v>
      </c>
      <c r="O9" s="41" t="s">
        <v>6</v>
      </c>
      <c r="P9" s="103" t="s">
        <v>6</v>
      </c>
      <c r="Q9" s="103" t="s">
        <v>6</v>
      </c>
      <c r="R9" s="104" t="s">
        <v>29</v>
      </c>
      <c r="S9" s="42"/>
      <c r="T9" s="42"/>
      <c r="U9" s="42"/>
    </row>
    <row r="10" spans="1:21" s="1" customFormat="1" ht="18.75" customHeight="1" thickBot="1">
      <c r="A10" s="180" t="s">
        <v>159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2"/>
    </row>
    <row r="11" spans="1:21" s="1" customFormat="1" ht="31.5" customHeight="1" thickBot="1">
      <c r="A11" s="27">
        <v>1</v>
      </c>
      <c r="B11" s="125" t="s">
        <v>86</v>
      </c>
      <c r="C11" s="79" t="s">
        <v>11</v>
      </c>
      <c r="D11" s="94" t="s">
        <v>12</v>
      </c>
      <c r="E11" s="94" t="s">
        <v>20</v>
      </c>
      <c r="F11" s="94">
        <v>6</v>
      </c>
      <c r="G11" s="94">
        <v>2</v>
      </c>
      <c r="H11" s="94">
        <v>2</v>
      </c>
      <c r="I11" s="75"/>
      <c r="J11" s="74"/>
      <c r="K11" s="75"/>
      <c r="L11" s="75"/>
      <c r="M11" s="75"/>
      <c r="N11" s="75"/>
      <c r="O11" s="75"/>
      <c r="P11" s="71">
        <v>6000</v>
      </c>
      <c r="Q11" s="80">
        <v>480</v>
      </c>
      <c r="R11" s="96">
        <v>6480</v>
      </c>
      <c r="S11" s="97"/>
      <c r="T11" s="99"/>
      <c r="U11" s="98"/>
    </row>
    <row r="12" spans="1:21" s="1" customFormat="1" ht="18.75" customHeight="1" thickBot="1">
      <c r="A12" s="177" t="s">
        <v>158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9"/>
    </row>
    <row r="13" spans="1:21" s="1" customFormat="1" ht="31.5" customHeight="1">
      <c r="A13" s="20">
        <v>1</v>
      </c>
      <c r="B13" s="122" t="s">
        <v>13</v>
      </c>
      <c r="C13" s="134" t="s">
        <v>14</v>
      </c>
      <c r="D13" s="111" t="s">
        <v>17</v>
      </c>
      <c r="E13" s="44" t="s">
        <v>20</v>
      </c>
      <c r="F13" s="44">
        <v>12</v>
      </c>
      <c r="G13" s="44">
        <v>2</v>
      </c>
      <c r="H13" s="44">
        <v>2</v>
      </c>
      <c r="I13" s="21"/>
      <c r="J13" s="22"/>
      <c r="K13" s="21"/>
      <c r="L13" s="21"/>
      <c r="M13" s="21"/>
      <c r="N13" s="21"/>
      <c r="O13" s="21"/>
      <c r="P13" s="23">
        <v>21600</v>
      </c>
      <c r="Q13" s="50">
        <f>P13*0.08</f>
        <v>1728</v>
      </c>
      <c r="R13" s="23">
        <v>23328</v>
      </c>
      <c r="S13" s="24"/>
      <c r="T13" s="25"/>
      <c r="U13" s="26"/>
    </row>
    <row r="14" spans="1:21" s="1" customFormat="1" ht="31.5" customHeight="1">
      <c r="A14" s="27">
        <v>2</v>
      </c>
      <c r="B14" s="123" t="s">
        <v>13</v>
      </c>
      <c r="C14" s="135" t="s">
        <v>161</v>
      </c>
      <c r="D14" s="112" t="s">
        <v>17</v>
      </c>
      <c r="E14" s="55" t="s">
        <v>20</v>
      </c>
      <c r="F14" s="55">
        <v>12</v>
      </c>
      <c r="G14" s="55">
        <v>2</v>
      </c>
      <c r="H14" s="55">
        <v>2</v>
      </c>
      <c r="I14" s="28"/>
      <c r="J14" s="29"/>
      <c r="K14" s="28"/>
      <c r="L14" s="28"/>
      <c r="M14" s="28"/>
      <c r="N14" s="28"/>
      <c r="O14" s="28"/>
      <c r="P14" s="30">
        <v>21600</v>
      </c>
      <c r="Q14" s="30">
        <f>P14*0.08</f>
        <v>1728</v>
      </c>
      <c r="R14" s="30">
        <v>23328</v>
      </c>
      <c r="S14" s="31"/>
      <c r="T14" s="32"/>
      <c r="U14" s="33"/>
    </row>
    <row r="15" spans="1:21" s="1" customFormat="1" ht="31.5" customHeight="1">
      <c r="A15" s="69">
        <v>3</v>
      </c>
      <c r="B15" s="124" t="s">
        <v>13</v>
      </c>
      <c r="C15" s="136" t="s">
        <v>162</v>
      </c>
      <c r="D15" s="137" t="s">
        <v>17</v>
      </c>
      <c r="E15" s="55" t="s">
        <v>20</v>
      </c>
      <c r="F15" s="138">
        <v>12</v>
      </c>
      <c r="G15" s="138">
        <v>2</v>
      </c>
      <c r="H15" s="138">
        <v>2</v>
      </c>
      <c r="I15" s="35"/>
      <c r="J15" s="36"/>
      <c r="K15" s="35"/>
      <c r="L15" s="35"/>
      <c r="M15" s="35"/>
      <c r="N15" s="35"/>
      <c r="O15" s="37"/>
      <c r="P15" s="30">
        <v>21600</v>
      </c>
      <c r="Q15" s="30">
        <f>P15*0.08</f>
        <v>1728</v>
      </c>
      <c r="R15" s="30">
        <v>23328</v>
      </c>
      <c r="S15" s="38"/>
      <c r="T15" s="32"/>
      <c r="U15" s="33"/>
    </row>
    <row r="16" spans="1:21" s="1" customFormat="1" ht="31.5" customHeight="1">
      <c r="A16" s="69">
        <v>4</v>
      </c>
      <c r="B16" s="124" t="s">
        <v>13</v>
      </c>
      <c r="C16" s="136" t="s">
        <v>15</v>
      </c>
      <c r="D16" s="137" t="s">
        <v>18</v>
      </c>
      <c r="E16" s="138" t="s">
        <v>20</v>
      </c>
      <c r="F16" s="138">
        <v>6</v>
      </c>
      <c r="G16" s="138">
        <v>2</v>
      </c>
      <c r="H16" s="138">
        <v>2</v>
      </c>
      <c r="I16" s="35"/>
      <c r="J16" s="36"/>
      <c r="K16" s="35"/>
      <c r="L16" s="35"/>
      <c r="M16" s="35"/>
      <c r="N16" s="35"/>
      <c r="O16" s="37"/>
      <c r="P16" s="90">
        <v>10800</v>
      </c>
      <c r="Q16" s="30">
        <f>P16*0.08</f>
        <v>864</v>
      </c>
      <c r="R16" s="93">
        <v>11664</v>
      </c>
      <c r="S16" s="31"/>
      <c r="T16" s="95"/>
      <c r="U16" s="117"/>
    </row>
    <row r="17" spans="1:21" s="1" customFormat="1" ht="31.5" customHeight="1" thickBot="1">
      <c r="A17" s="69">
        <v>5</v>
      </c>
      <c r="B17" s="124" t="s">
        <v>13</v>
      </c>
      <c r="C17" s="136" t="s">
        <v>16</v>
      </c>
      <c r="D17" s="137" t="s">
        <v>19</v>
      </c>
      <c r="E17" s="138" t="s">
        <v>20</v>
      </c>
      <c r="F17" s="138">
        <v>2</v>
      </c>
      <c r="G17" s="138">
        <v>2</v>
      </c>
      <c r="H17" s="138">
        <v>2</v>
      </c>
      <c r="I17" s="35"/>
      <c r="J17" s="36"/>
      <c r="K17" s="35"/>
      <c r="L17" s="35"/>
      <c r="M17" s="35"/>
      <c r="N17" s="35"/>
      <c r="O17" s="37"/>
      <c r="P17" s="90">
        <v>3600</v>
      </c>
      <c r="Q17" s="80">
        <f>P17*0.08</f>
        <v>288</v>
      </c>
      <c r="R17" s="93">
        <v>3888</v>
      </c>
      <c r="S17" s="48"/>
      <c r="T17" s="32"/>
      <c r="U17" s="33"/>
    </row>
    <row r="18" spans="1:21" s="6" customFormat="1" ht="19.5" customHeight="1" thickBot="1">
      <c r="A18" s="39" t="s">
        <v>6</v>
      </c>
      <c r="B18" s="119" t="s">
        <v>6</v>
      </c>
      <c r="C18" s="139" t="s">
        <v>6</v>
      </c>
      <c r="D18" s="140" t="s">
        <v>6</v>
      </c>
      <c r="E18" s="140" t="s">
        <v>6</v>
      </c>
      <c r="F18" s="140" t="s">
        <v>6</v>
      </c>
      <c r="G18" s="140" t="s">
        <v>6</v>
      </c>
      <c r="H18" s="140" t="s">
        <v>6</v>
      </c>
      <c r="I18" s="40"/>
      <c r="J18" s="40" t="s">
        <v>6</v>
      </c>
      <c r="K18" s="40" t="s">
        <v>6</v>
      </c>
      <c r="L18" s="40" t="s">
        <v>6</v>
      </c>
      <c r="M18" s="40" t="s">
        <v>6</v>
      </c>
      <c r="N18" s="40" t="s">
        <v>6</v>
      </c>
      <c r="O18" s="41" t="s">
        <v>6</v>
      </c>
      <c r="P18" s="103" t="s">
        <v>6</v>
      </c>
      <c r="Q18" s="103" t="s">
        <v>6</v>
      </c>
      <c r="R18" s="104" t="s">
        <v>29</v>
      </c>
      <c r="S18" s="42"/>
      <c r="T18" s="42"/>
      <c r="U18" s="42"/>
    </row>
    <row r="19" spans="1:21" s="1" customFormat="1" ht="18.75" customHeight="1" thickBot="1">
      <c r="A19" s="177" t="s">
        <v>157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9"/>
    </row>
    <row r="20" spans="1:21" s="1" customFormat="1" ht="31.5" customHeight="1" thickBot="1">
      <c r="A20" s="20">
        <v>1</v>
      </c>
      <c r="B20" s="124" t="s">
        <v>13</v>
      </c>
      <c r="C20" s="43" t="s">
        <v>32</v>
      </c>
      <c r="D20" s="43" t="s">
        <v>33</v>
      </c>
      <c r="E20" s="55" t="s">
        <v>20</v>
      </c>
      <c r="F20" s="44">
        <v>2</v>
      </c>
      <c r="G20" s="44">
        <v>2</v>
      </c>
      <c r="H20" s="44">
        <v>2</v>
      </c>
      <c r="I20" s="21"/>
      <c r="J20" s="22"/>
      <c r="K20" s="21"/>
      <c r="L20" s="21"/>
      <c r="M20" s="21"/>
      <c r="N20" s="21"/>
      <c r="O20" s="21"/>
      <c r="P20" s="23">
        <v>3600</v>
      </c>
      <c r="Q20" s="50">
        <f>P20*0.08</f>
        <v>288</v>
      </c>
      <c r="R20" s="57">
        <v>3888</v>
      </c>
      <c r="S20" s="97"/>
      <c r="T20" s="99"/>
      <c r="U20" s="98"/>
    </row>
    <row r="21" spans="1:21" s="1" customFormat="1" ht="18.75" customHeight="1" thickBot="1">
      <c r="A21" s="177" t="s">
        <v>84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22" spans="1:21" s="1" customFormat="1" ht="31.5" customHeight="1" thickBot="1">
      <c r="A22" s="20">
        <v>1</v>
      </c>
      <c r="B22" s="126" t="s">
        <v>34</v>
      </c>
      <c r="C22" s="43" t="s">
        <v>36</v>
      </c>
      <c r="D22" s="44" t="s">
        <v>38</v>
      </c>
      <c r="E22" s="44" t="s">
        <v>20</v>
      </c>
      <c r="F22" s="44">
        <v>2</v>
      </c>
      <c r="G22" s="44">
        <v>2</v>
      </c>
      <c r="H22" s="44">
        <v>2</v>
      </c>
      <c r="I22" s="21"/>
      <c r="J22" s="22"/>
      <c r="K22" s="21"/>
      <c r="L22" s="21"/>
      <c r="M22" s="21"/>
      <c r="N22" s="21"/>
      <c r="O22" s="21"/>
      <c r="P22" s="23">
        <v>7200</v>
      </c>
      <c r="Q22" s="50">
        <f>P22*0.08</f>
        <v>576</v>
      </c>
      <c r="R22" s="23">
        <v>7776</v>
      </c>
      <c r="S22" s="24"/>
      <c r="T22" s="25"/>
      <c r="U22" s="26"/>
    </row>
    <row r="23" spans="1:21" s="1" customFormat="1" ht="31.5" customHeight="1" thickBot="1">
      <c r="A23" s="27">
        <v>2</v>
      </c>
      <c r="B23" s="125" t="s">
        <v>35</v>
      </c>
      <c r="C23" s="54" t="s">
        <v>37</v>
      </c>
      <c r="D23" s="44" t="s">
        <v>39</v>
      </c>
      <c r="E23" s="55" t="s">
        <v>20</v>
      </c>
      <c r="F23" s="55">
        <v>1</v>
      </c>
      <c r="G23" s="55">
        <v>2</v>
      </c>
      <c r="H23" s="55">
        <v>2</v>
      </c>
      <c r="I23" s="28"/>
      <c r="J23" s="29"/>
      <c r="K23" s="28"/>
      <c r="L23" s="28"/>
      <c r="M23" s="28"/>
      <c r="N23" s="28"/>
      <c r="O23" s="28"/>
      <c r="P23" s="30">
        <v>3600</v>
      </c>
      <c r="Q23" s="30">
        <f>P23*0.08</f>
        <v>288</v>
      </c>
      <c r="R23" s="30">
        <v>3888</v>
      </c>
      <c r="S23" s="31"/>
      <c r="T23" s="32"/>
      <c r="U23" s="33"/>
    </row>
    <row r="24" spans="1:21" s="6" customFormat="1" ht="19.5" customHeight="1" thickBot="1">
      <c r="A24" s="39" t="s">
        <v>6</v>
      </c>
      <c r="B24" s="119" t="s">
        <v>6</v>
      </c>
      <c r="C24" s="139" t="s">
        <v>6</v>
      </c>
      <c r="D24" s="140" t="s">
        <v>6</v>
      </c>
      <c r="E24" s="140" t="s">
        <v>6</v>
      </c>
      <c r="F24" s="140" t="s">
        <v>6</v>
      </c>
      <c r="G24" s="140" t="s">
        <v>6</v>
      </c>
      <c r="H24" s="140" t="s">
        <v>6</v>
      </c>
      <c r="I24" s="40"/>
      <c r="J24" s="40" t="s">
        <v>6</v>
      </c>
      <c r="K24" s="40" t="s">
        <v>6</v>
      </c>
      <c r="L24" s="40" t="s">
        <v>6</v>
      </c>
      <c r="M24" s="40" t="s">
        <v>6</v>
      </c>
      <c r="N24" s="40" t="s">
        <v>6</v>
      </c>
      <c r="O24" s="41" t="s">
        <v>6</v>
      </c>
      <c r="P24" s="103" t="s">
        <v>6</v>
      </c>
      <c r="Q24" s="103" t="s">
        <v>6</v>
      </c>
      <c r="R24" s="104" t="s">
        <v>29</v>
      </c>
      <c r="S24" s="42"/>
      <c r="T24" s="42"/>
      <c r="U24" s="42"/>
    </row>
    <row r="25" spans="1:21" s="1" customFormat="1" ht="18.75" customHeight="1" thickBot="1">
      <c r="A25" s="186" t="s">
        <v>85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1:21" s="1" customFormat="1" ht="31.5" customHeight="1" thickBot="1">
      <c r="A26" s="20">
        <v>1</v>
      </c>
      <c r="B26" s="124" t="s">
        <v>40</v>
      </c>
      <c r="C26" s="43" t="s">
        <v>41</v>
      </c>
      <c r="D26" s="43" t="s">
        <v>42</v>
      </c>
      <c r="E26" s="55" t="s">
        <v>20</v>
      </c>
      <c r="F26" s="44">
        <v>1</v>
      </c>
      <c r="G26" s="44">
        <v>2</v>
      </c>
      <c r="H26" s="44">
        <v>2</v>
      </c>
      <c r="I26" s="21"/>
      <c r="J26" s="22"/>
      <c r="K26" s="21"/>
      <c r="L26" s="21"/>
      <c r="M26" s="21"/>
      <c r="N26" s="21"/>
      <c r="O26" s="21"/>
      <c r="P26" s="23">
        <v>3600</v>
      </c>
      <c r="Q26" s="23">
        <f>P26*0.08</f>
        <v>288</v>
      </c>
      <c r="R26" s="57">
        <v>3888</v>
      </c>
      <c r="S26" s="172"/>
      <c r="T26" s="59"/>
      <c r="U26" s="174"/>
    </row>
    <row r="27" spans="1:24" s="1" customFormat="1" ht="16.5" customHeight="1" thickBot="1">
      <c r="A27" s="189" t="s">
        <v>87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1"/>
      <c r="V27" s="78"/>
      <c r="W27" s="78"/>
      <c r="X27" s="78"/>
    </row>
    <row r="28" spans="1:21" s="1" customFormat="1" ht="31.5" customHeight="1">
      <c r="A28" s="20">
        <v>1</v>
      </c>
      <c r="B28" s="122" t="s">
        <v>43</v>
      </c>
      <c r="C28" s="111" t="s">
        <v>46</v>
      </c>
      <c r="D28" s="111" t="s">
        <v>163</v>
      </c>
      <c r="E28" s="44" t="s">
        <v>20</v>
      </c>
      <c r="F28" s="44">
        <v>7</v>
      </c>
      <c r="G28" s="44">
        <v>2</v>
      </c>
      <c r="H28" s="44">
        <v>2</v>
      </c>
      <c r="I28" s="21"/>
      <c r="J28" s="22"/>
      <c r="K28" s="21"/>
      <c r="L28" s="21"/>
      <c r="M28" s="21"/>
      <c r="N28" s="21"/>
      <c r="O28" s="21"/>
      <c r="P28" s="23">
        <v>215600</v>
      </c>
      <c r="Q28" s="50">
        <f>P28*0.08</f>
        <v>17248</v>
      </c>
      <c r="R28" s="23">
        <v>232848</v>
      </c>
      <c r="S28" s="24"/>
      <c r="T28" s="25"/>
      <c r="U28" s="26"/>
    </row>
    <row r="29" spans="1:21" s="1" customFormat="1" ht="31.5" customHeight="1" thickBot="1">
      <c r="A29" s="27">
        <v>2</v>
      </c>
      <c r="B29" s="123" t="s">
        <v>44</v>
      </c>
      <c r="C29" s="112" t="s">
        <v>47</v>
      </c>
      <c r="D29" s="112" t="s">
        <v>163</v>
      </c>
      <c r="E29" s="55" t="s">
        <v>20</v>
      </c>
      <c r="F29" s="55">
        <v>1</v>
      </c>
      <c r="G29" s="55">
        <v>2</v>
      </c>
      <c r="H29" s="55">
        <v>2</v>
      </c>
      <c r="I29" s="28"/>
      <c r="J29" s="29"/>
      <c r="K29" s="28"/>
      <c r="L29" s="28"/>
      <c r="M29" s="28"/>
      <c r="N29" s="28"/>
      <c r="O29" s="28"/>
      <c r="P29" s="30">
        <v>30800</v>
      </c>
      <c r="Q29" s="30">
        <f>P29*0.08</f>
        <v>2464</v>
      </c>
      <c r="R29" s="30">
        <v>33264</v>
      </c>
      <c r="S29" s="31"/>
      <c r="T29" s="32"/>
      <c r="U29" s="33"/>
    </row>
    <row r="30" spans="1:21" s="1" customFormat="1" ht="31.5" customHeight="1">
      <c r="A30" s="34">
        <v>3</v>
      </c>
      <c r="B30" s="124" t="s">
        <v>45</v>
      </c>
      <c r="C30" s="137" t="s">
        <v>48</v>
      </c>
      <c r="D30" s="111" t="s">
        <v>163</v>
      </c>
      <c r="E30" s="55" t="s">
        <v>20</v>
      </c>
      <c r="F30" s="138">
        <v>3</v>
      </c>
      <c r="G30" s="138">
        <v>2</v>
      </c>
      <c r="H30" s="138">
        <v>2</v>
      </c>
      <c r="I30" s="35"/>
      <c r="J30" s="36"/>
      <c r="K30" s="35"/>
      <c r="L30" s="35"/>
      <c r="M30" s="35"/>
      <c r="N30" s="35"/>
      <c r="O30" s="35"/>
      <c r="P30" s="90">
        <v>92400</v>
      </c>
      <c r="Q30" s="30">
        <f>P30*0.08</f>
        <v>7392</v>
      </c>
      <c r="R30" s="30">
        <v>99792</v>
      </c>
      <c r="S30" s="48"/>
      <c r="T30" s="32"/>
      <c r="U30" s="33"/>
    </row>
    <row r="31" spans="1:21" s="1" customFormat="1" ht="31.5" customHeight="1" thickBot="1">
      <c r="A31" s="34">
        <v>4</v>
      </c>
      <c r="B31" s="124" t="s">
        <v>45</v>
      </c>
      <c r="C31" s="137" t="s">
        <v>83</v>
      </c>
      <c r="D31" s="112" t="s">
        <v>163</v>
      </c>
      <c r="E31" s="138" t="s">
        <v>20</v>
      </c>
      <c r="F31" s="138">
        <v>3</v>
      </c>
      <c r="G31" s="138">
        <v>2</v>
      </c>
      <c r="H31" s="138">
        <v>2</v>
      </c>
      <c r="I31" s="35"/>
      <c r="J31" s="36"/>
      <c r="K31" s="35"/>
      <c r="L31" s="35"/>
      <c r="M31" s="35"/>
      <c r="N31" s="35"/>
      <c r="O31" s="35"/>
      <c r="P31" s="90">
        <v>92400</v>
      </c>
      <c r="Q31" s="80">
        <f>P31*0.08</f>
        <v>7392</v>
      </c>
      <c r="R31" s="93">
        <v>99792</v>
      </c>
      <c r="S31" s="48"/>
      <c r="T31" s="32"/>
      <c r="U31" s="32"/>
    </row>
    <row r="32" spans="1:21" s="1" customFormat="1" ht="19.5" customHeight="1" thickBot="1">
      <c r="A32" s="39" t="s">
        <v>6</v>
      </c>
      <c r="B32" s="119" t="s">
        <v>6</v>
      </c>
      <c r="C32" s="140" t="s">
        <v>6</v>
      </c>
      <c r="D32" s="140" t="s">
        <v>6</v>
      </c>
      <c r="E32" s="140" t="s">
        <v>6</v>
      </c>
      <c r="F32" s="140" t="s">
        <v>6</v>
      </c>
      <c r="G32" s="140" t="s">
        <v>6</v>
      </c>
      <c r="H32" s="140" t="s">
        <v>6</v>
      </c>
      <c r="I32" s="40" t="s">
        <v>6</v>
      </c>
      <c r="J32" s="40" t="s">
        <v>6</v>
      </c>
      <c r="K32" s="40" t="s">
        <v>6</v>
      </c>
      <c r="L32" s="40" t="s">
        <v>6</v>
      </c>
      <c r="M32" s="40" t="s">
        <v>6</v>
      </c>
      <c r="N32" s="40" t="s">
        <v>6</v>
      </c>
      <c r="O32" s="40" t="s">
        <v>6</v>
      </c>
      <c r="P32" s="103" t="s">
        <v>6</v>
      </c>
      <c r="Q32" s="103" t="s">
        <v>6</v>
      </c>
      <c r="R32" s="104" t="s">
        <v>29</v>
      </c>
      <c r="S32" s="42"/>
      <c r="T32" s="42"/>
      <c r="U32" s="42"/>
    </row>
    <row r="33" spans="1:21" s="1" customFormat="1" ht="18.75" customHeight="1" thickBot="1">
      <c r="A33" s="180" t="s">
        <v>89</v>
      </c>
      <c r="B33" s="178"/>
      <c r="C33" s="178"/>
      <c r="D33" s="178"/>
      <c r="E33" s="178"/>
      <c r="F33" s="178"/>
      <c r="G33" s="178"/>
      <c r="H33" s="178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</row>
    <row r="34" spans="1:21" s="1" customFormat="1" ht="31.5" customHeight="1" thickBot="1">
      <c r="A34" s="110">
        <v>1</v>
      </c>
      <c r="B34" s="128" t="s">
        <v>164</v>
      </c>
      <c r="C34" s="138" t="s">
        <v>49</v>
      </c>
      <c r="D34" s="138" t="s">
        <v>50</v>
      </c>
      <c r="E34" s="138" t="s">
        <v>20</v>
      </c>
      <c r="F34" s="138">
        <v>1</v>
      </c>
      <c r="G34" s="138">
        <v>2</v>
      </c>
      <c r="H34" s="138">
        <v>2</v>
      </c>
      <c r="I34" s="150"/>
      <c r="J34" s="151"/>
      <c r="K34" s="150"/>
      <c r="L34" s="150"/>
      <c r="M34" s="150"/>
      <c r="N34" s="150"/>
      <c r="O34" s="150"/>
      <c r="P34" s="50">
        <v>3600</v>
      </c>
      <c r="Q34" s="50">
        <f>P34*0.08</f>
        <v>288</v>
      </c>
      <c r="R34" s="167">
        <v>3880</v>
      </c>
      <c r="S34" s="168"/>
      <c r="T34" s="153"/>
      <c r="U34" s="68"/>
    </row>
    <row r="35" spans="1:21" s="1" customFormat="1" ht="18.75" customHeight="1" thickBot="1">
      <c r="A35" s="180" t="s">
        <v>118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2"/>
    </row>
    <row r="36" spans="1:21" s="1" customFormat="1" ht="31.5" customHeight="1">
      <c r="A36" s="20">
        <v>1</v>
      </c>
      <c r="B36" s="126" t="s">
        <v>51</v>
      </c>
      <c r="C36" s="43" t="s">
        <v>52</v>
      </c>
      <c r="D36" s="109" t="s">
        <v>165</v>
      </c>
      <c r="E36" s="44" t="s">
        <v>20</v>
      </c>
      <c r="F36" s="44">
        <v>2</v>
      </c>
      <c r="G36" s="44">
        <v>2</v>
      </c>
      <c r="H36" s="44">
        <v>2</v>
      </c>
      <c r="I36" s="21"/>
      <c r="J36" s="22"/>
      <c r="K36" s="21"/>
      <c r="L36" s="21"/>
      <c r="M36" s="21"/>
      <c r="N36" s="21"/>
      <c r="O36" s="21"/>
      <c r="P36" s="23">
        <v>2400</v>
      </c>
      <c r="Q36" s="50">
        <f>P36*0.08</f>
        <v>192</v>
      </c>
      <c r="R36" s="50">
        <v>2592</v>
      </c>
      <c r="S36" s="45"/>
      <c r="T36" s="46"/>
      <c r="U36" s="47"/>
    </row>
    <row r="37" spans="1:21" s="1" customFormat="1" ht="31.5" customHeight="1">
      <c r="A37" s="27">
        <v>2</v>
      </c>
      <c r="B37" s="125" t="s">
        <v>51</v>
      </c>
      <c r="C37" s="54" t="s">
        <v>53</v>
      </c>
      <c r="D37" s="55" t="s">
        <v>31</v>
      </c>
      <c r="E37" s="55" t="s">
        <v>20</v>
      </c>
      <c r="F37" s="55">
        <v>1</v>
      </c>
      <c r="G37" s="55">
        <v>2</v>
      </c>
      <c r="H37" s="55">
        <v>2</v>
      </c>
      <c r="I37" s="28"/>
      <c r="J37" s="29"/>
      <c r="K37" s="28"/>
      <c r="L37" s="28"/>
      <c r="M37" s="28"/>
      <c r="N37" s="28"/>
      <c r="O37" s="28"/>
      <c r="P37" s="30">
        <v>1200</v>
      </c>
      <c r="Q37" s="30">
        <f>P37*0.08</f>
        <v>96</v>
      </c>
      <c r="R37" s="30">
        <v>1296</v>
      </c>
      <c r="S37" s="56"/>
      <c r="T37" s="52"/>
      <c r="U37" s="53"/>
    </row>
    <row r="38" spans="1:21" s="1" customFormat="1" ht="31.5" customHeight="1">
      <c r="A38" s="27">
        <v>3</v>
      </c>
      <c r="B38" s="127" t="s">
        <v>51</v>
      </c>
      <c r="C38" s="54" t="s">
        <v>54</v>
      </c>
      <c r="D38" s="94" t="s">
        <v>30</v>
      </c>
      <c r="E38" s="55" t="s">
        <v>20</v>
      </c>
      <c r="F38" s="55">
        <v>2</v>
      </c>
      <c r="G38" s="55">
        <v>2</v>
      </c>
      <c r="H38" s="55">
        <v>2</v>
      </c>
      <c r="I38" s="28"/>
      <c r="J38" s="29"/>
      <c r="K38" s="28"/>
      <c r="L38" s="28"/>
      <c r="M38" s="28"/>
      <c r="N38" s="28"/>
      <c r="O38" s="28"/>
      <c r="P38" s="30">
        <v>2400</v>
      </c>
      <c r="Q38" s="30">
        <f>P38*0.08</f>
        <v>192</v>
      </c>
      <c r="R38" s="71">
        <v>2592</v>
      </c>
      <c r="S38" s="51"/>
      <c r="T38" s="52"/>
      <c r="U38" s="53"/>
    </row>
    <row r="39" spans="1:21" s="1" customFormat="1" ht="31.5" customHeight="1">
      <c r="A39" s="34">
        <v>4</v>
      </c>
      <c r="B39" s="128" t="s">
        <v>51</v>
      </c>
      <c r="C39" s="49" t="s">
        <v>55</v>
      </c>
      <c r="D39" s="107" t="s">
        <v>57</v>
      </c>
      <c r="E39" s="138" t="s">
        <v>20</v>
      </c>
      <c r="F39" s="138">
        <v>1</v>
      </c>
      <c r="G39" s="138">
        <v>2</v>
      </c>
      <c r="H39" s="138">
        <v>2</v>
      </c>
      <c r="I39" s="35"/>
      <c r="J39" s="36"/>
      <c r="K39" s="35"/>
      <c r="L39" s="35"/>
      <c r="M39" s="35"/>
      <c r="N39" s="35"/>
      <c r="O39" s="35"/>
      <c r="P39" s="90">
        <v>1200</v>
      </c>
      <c r="Q39" s="30">
        <f>P39*0.08</f>
        <v>96</v>
      </c>
      <c r="R39" s="30">
        <v>1296</v>
      </c>
      <c r="S39" s="56"/>
      <c r="T39" s="62"/>
      <c r="U39" s="62"/>
    </row>
    <row r="40" spans="1:21" s="1" customFormat="1" ht="31.5" customHeight="1" thickBot="1">
      <c r="A40" s="34">
        <v>5</v>
      </c>
      <c r="B40" s="128" t="s">
        <v>51</v>
      </c>
      <c r="C40" s="49" t="s">
        <v>56</v>
      </c>
      <c r="D40" s="107" t="s">
        <v>58</v>
      </c>
      <c r="E40" s="138" t="s">
        <v>20</v>
      </c>
      <c r="F40" s="138">
        <v>2</v>
      </c>
      <c r="G40" s="138">
        <v>2</v>
      </c>
      <c r="H40" s="138">
        <v>2</v>
      </c>
      <c r="I40" s="35"/>
      <c r="J40" s="36"/>
      <c r="K40" s="35"/>
      <c r="L40" s="35"/>
      <c r="M40" s="35"/>
      <c r="N40" s="35"/>
      <c r="O40" s="35"/>
      <c r="P40" s="90">
        <v>2000</v>
      </c>
      <c r="Q40" s="80">
        <f>P40*0.08</f>
        <v>160</v>
      </c>
      <c r="R40" s="30">
        <v>2160</v>
      </c>
      <c r="S40" s="51"/>
      <c r="T40" s="52"/>
      <c r="U40" s="52"/>
    </row>
    <row r="41" spans="1:21" s="1" customFormat="1" ht="19.5" customHeight="1" thickBot="1">
      <c r="A41" s="39" t="s">
        <v>6</v>
      </c>
      <c r="B41" s="119" t="s">
        <v>6</v>
      </c>
      <c r="C41" s="140" t="s">
        <v>6</v>
      </c>
      <c r="D41" s="140" t="s">
        <v>6</v>
      </c>
      <c r="E41" s="140" t="s">
        <v>6</v>
      </c>
      <c r="F41" s="140" t="s">
        <v>6</v>
      </c>
      <c r="G41" s="140" t="s">
        <v>6</v>
      </c>
      <c r="H41" s="140" t="s">
        <v>6</v>
      </c>
      <c r="I41" s="40" t="s">
        <v>6</v>
      </c>
      <c r="J41" s="40" t="s">
        <v>6</v>
      </c>
      <c r="K41" s="40" t="s">
        <v>6</v>
      </c>
      <c r="L41" s="40" t="s">
        <v>6</v>
      </c>
      <c r="M41" s="40" t="s">
        <v>6</v>
      </c>
      <c r="N41" s="40" t="s">
        <v>6</v>
      </c>
      <c r="O41" s="40" t="s">
        <v>6</v>
      </c>
      <c r="P41" s="103" t="s">
        <v>6</v>
      </c>
      <c r="Q41" s="103" t="s">
        <v>6</v>
      </c>
      <c r="R41" s="104" t="s">
        <v>29</v>
      </c>
      <c r="S41" s="42"/>
      <c r="T41" s="42"/>
      <c r="U41" s="42"/>
    </row>
    <row r="42" spans="1:21" s="1" customFormat="1" ht="18.75" customHeight="1" thickBot="1">
      <c r="A42" s="180" t="s">
        <v>119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2"/>
    </row>
    <row r="43" spans="1:21" s="106" customFormat="1" ht="41.25" customHeight="1" thickBot="1">
      <c r="A43" s="20">
        <v>1</v>
      </c>
      <c r="B43" s="129" t="s">
        <v>51</v>
      </c>
      <c r="C43" s="144" t="s">
        <v>166</v>
      </c>
      <c r="D43" s="144" t="s">
        <v>167</v>
      </c>
      <c r="E43" s="144" t="s">
        <v>20</v>
      </c>
      <c r="F43" s="144">
        <v>2</v>
      </c>
      <c r="G43" s="144">
        <v>2</v>
      </c>
      <c r="H43" s="144">
        <v>2</v>
      </c>
      <c r="I43" s="21"/>
      <c r="J43" s="22"/>
      <c r="K43" s="21"/>
      <c r="L43" s="21"/>
      <c r="M43" s="21"/>
      <c r="N43" s="21"/>
      <c r="O43" s="21"/>
      <c r="P43" s="23">
        <v>2000</v>
      </c>
      <c r="Q43" s="23">
        <f>P43*0.08</f>
        <v>160</v>
      </c>
      <c r="R43" s="57">
        <v>2160</v>
      </c>
      <c r="S43" s="58"/>
      <c r="T43" s="58"/>
      <c r="U43" s="58"/>
    </row>
    <row r="44" spans="1:21" s="1" customFormat="1" ht="18.75" customHeight="1" thickBot="1">
      <c r="A44" s="180" t="s">
        <v>120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2"/>
    </row>
    <row r="45" spans="1:21" s="106" customFormat="1" ht="41.25" customHeight="1" thickBot="1">
      <c r="A45" s="27">
        <v>1</v>
      </c>
      <c r="B45" s="130" t="s">
        <v>51</v>
      </c>
      <c r="C45" s="120" t="s">
        <v>90</v>
      </c>
      <c r="D45" s="141" t="s">
        <v>79</v>
      </c>
      <c r="E45" s="141" t="s">
        <v>20</v>
      </c>
      <c r="F45" s="142">
        <v>4</v>
      </c>
      <c r="G45" s="142">
        <v>2</v>
      </c>
      <c r="H45" s="142">
        <v>2</v>
      </c>
      <c r="I45" s="28"/>
      <c r="J45" s="29"/>
      <c r="K45" s="28"/>
      <c r="L45" s="28"/>
      <c r="M45" s="28"/>
      <c r="N45" s="28"/>
      <c r="O45" s="28"/>
      <c r="P45" s="30">
        <v>14400</v>
      </c>
      <c r="Q45" s="30">
        <f>P45*0.08</f>
        <v>1152</v>
      </c>
      <c r="R45" s="57">
        <v>15552</v>
      </c>
      <c r="S45" s="172"/>
      <c r="T45" s="58"/>
      <c r="U45" s="173"/>
    </row>
    <row r="46" spans="1:21" s="1" customFormat="1" ht="18.75" customHeight="1" thickBot="1">
      <c r="A46" s="177" t="s">
        <v>121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9"/>
    </row>
    <row r="47" spans="1:21" s="106" customFormat="1" ht="41.25" customHeight="1" thickBot="1">
      <c r="A47" s="165">
        <v>1</v>
      </c>
      <c r="B47" s="147" t="s">
        <v>59</v>
      </c>
      <c r="C47" s="49" t="s">
        <v>142</v>
      </c>
      <c r="D47" s="149" t="s">
        <v>141</v>
      </c>
      <c r="E47" s="149" t="s">
        <v>20</v>
      </c>
      <c r="F47" s="109">
        <v>10</v>
      </c>
      <c r="G47" s="109">
        <v>2</v>
      </c>
      <c r="H47" s="109">
        <v>2</v>
      </c>
      <c r="I47" s="150"/>
      <c r="J47" s="151"/>
      <c r="K47" s="150"/>
      <c r="L47" s="150"/>
      <c r="M47" s="150"/>
      <c r="N47" s="150"/>
      <c r="O47" s="150"/>
      <c r="P47" s="166">
        <v>26000</v>
      </c>
      <c r="Q47" s="50">
        <f>P47*0.08</f>
        <v>2080</v>
      </c>
      <c r="R47" s="167">
        <v>28080</v>
      </c>
      <c r="S47" s="172"/>
      <c r="T47" s="58"/>
      <c r="U47" s="173"/>
    </row>
    <row r="48" spans="1:21" s="1" customFormat="1" ht="18.75" customHeight="1" thickBot="1">
      <c r="A48" s="180" t="s">
        <v>122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2"/>
    </row>
    <row r="49" spans="1:21" s="106" customFormat="1" ht="41.25" customHeight="1">
      <c r="A49" s="27">
        <v>1</v>
      </c>
      <c r="B49" s="125" t="s">
        <v>60</v>
      </c>
      <c r="C49" s="171" t="str">
        <f>"BTL-08 HOLTER, R7"</f>
        <v>BTL-08 HOLTER, R7</v>
      </c>
      <c r="D49" s="171" t="s">
        <v>63</v>
      </c>
      <c r="E49" s="94" t="s">
        <v>20</v>
      </c>
      <c r="F49" s="94">
        <v>2</v>
      </c>
      <c r="G49" s="94">
        <v>2</v>
      </c>
      <c r="H49" s="94">
        <v>2</v>
      </c>
      <c r="I49" s="75"/>
      <c r="J49" s="74"/>
      <c r="K49" s="75"/>
      <c r="L49" s="75"/>
      <c r="M49" s="75"/>
      <c r="N49" s="75"/>
      <c r="O49" s="75"/>
      <c r="P49" s="71">
        <v>1200</v>
      </c>
      <c r="Q49" s="80">
        <f>P49*0.08</f>
        <v>96</v>
      </c>
      <c r="R49" s="96">
        <v>1296</v>
      </c>
      <c r="S49" s="81"/>
      <c r="T49" s="81"/>
      <c r="U49" s="81"/>
    </row>
    <row r="50" spans="1:21" s="106" customFormat="1" ht="41.25" customHeight="1">
      <c r="A50" s="69">
        <v>2</v>
      </c>
      <c r="B50" s="127" t="s">
        <v>61</v>
      </c>
      <c r="C50" s="112" t="str">
        <f>"RTL-08 HOLTER, R12"</f>
        <v>RTL-08 HOLTER, R12</v>
      </c>
      <c r="D50" s="112" t="s">
        <v>63</v>
      </c>
      <c r="E50" s="55" t="s">
        <v>20</v>
      </c>
      <c r="F50" s="55">
        <v>2</v>
      </c>
      <c r="G50" s="55">
        <v>2</v>
      </c>
      <c r="H50" s="55">
        <v>2</v>
      </c>
      <c r="I50" s="28"/>
      <c r="J50" s="29"/>
      <c r="K50" s="28"/>
      <c r="L50" s="28"/>
      <c r="M50" s="28"/>
      <c r="N50" s="28"/>
      <c r="O50" s="28"/>
      <c r="P50" s="30">
        <v>1200</v>
      </c>
      <c r="Q50" s="30">
        <f>P50*0.08</f>
        <v>96</v>
      </c>
      <c r="R50" s="30">
        <v>1296</v>
      </c>
      <c r="S50" s="81"/>
      <c r="T50" s="81"/>
      <c r="U50" s="170"/>
    </row>
    <row r="51" spans="1:21" s="106" customFormat="1" ht="41.25" customHeight="1">
      <c r="A51" s="69">
        <v>3</v>
      </c>
      <c r="B51" s="127" t="s">
        <v>62</v>
      </c>
      <c r="C51" s="114" t="str">
        <f>"BTL CARDIOPOINT ABPM, BTL-08 ABPM"</f>
        <v>BTL CARDIOPOINT ABPM, BTL-08 ABPM</v>
      </c>
      <c r="D51" s="112" t="s">
        <v>63</v>
      </c>
      <c r="E51" s="55" t="s">
        <v>20</v>
      </c>
      <c r="F51" s="55">
        <v>2</v>
      </c>
      <c r="G51" s="55">
        <v>2</v>
      </c>
      <c r="H51" s="55">
        <v>2</v>
      </c>
      <c r="I51" s="28"/>
      <c r="J51" s="29"/>
      <c r="K51" s="28"/>
      <c r="L51" s="28"/>
      <c r="M51" s="28"/>
      <c r="N51" s="28"/>
      <c r="O51" s="28"/>
      <c r="P51" s="30">
        <v>1200</v>
      </c>
      <c r="Q51" s="30">
        <f>P51*0.08</f>
        <v>96</v>
      </c>
      <c r="R51" s="30">
        <v>1296</v>
      </c>
      <c r="S51" s="56"/>
      <c r="T51" s="56"/>
      <c r="U51" s="113"/>
    </row>
    <row r="52" spans="1:21" s="106" customFormat="1" ht="41.25" customHeight="1" thickBot="1">
      <c r="A52" s="69">
        <v>4</v>
      </c>
      <c r="B52" s="123" t="s">
        <v>62</v>
      </c>
      <c r="C52" s="112" t="str">
        <f>"BTL-08 ABPM"</f>
        <v>BTL-08 ABPM</v>
      </c>
      <c r="D52" s="112" t="s">
        <v>64</v>
      </c>
      <c r="E52" s="55" t="s">
        <v>20</v>
      </c>
      <c r="F52" s="55">
        <v>2</v>
      </c>
      <c r="G52" s="55">
        <v>2</v>
      </c>
      <c r="H52" s="55">
        <v>2</v>
      </c>
      <c r="I52" s="28"/>
      <c r="J52" s="29"/>
      <c r="K52" s="28"/>
      <c r="L52" s="28"/>
      <c r="M52" s="28"/>
      <c r="N52" s="28"/>
      <c r="O52" s="28"/>
      <c r="P52" s="30">
        <v>1200</v>
      </c>
      <c r="Q52" s="71">
        <f>P52*0.08</f>
        <v>96</v>
      </c>
      <c r="R52" s="30">
        <v>1296</v>
      </c>
      <c r="S52" s="115"/>
      <c r="T52" s="115"/>
      <c r="U52" s="116"/>
    </row>
    <row r="53" spans="1:21" s="1" customFormat="1" ht="19.5" customHeight="1" thickBot="1">
      <c r="A53" s="39" t="s">
        <v>6</v>
      </c>
      <c r="B53" s="119" t="s">
        <v>6</v>
      </c>
      <c r="C53" s="140" t="s">
        <v>6</v>
      </c>
      <c r="D53" s="140" t="s">
        <v>6</v>
      </c>
      <c r="E53" s="140" t="s">
        <v>6</v>
      </c>
      <c r="F53" s="140" t="s">
        <v>6</v>
      </c>
      <c r="G53" s="140" t="s">
        <v>6</v>
      </c>
      <c r="H53" s="140" t="s">
        <v>6</v>
      </c>
      <c r="I53" s="40" t="s">
        <v>6</v>
      </c>
      <c r="J53" s="40" t="s">
        <v>6</v>
      </c>
      <c r="K53" s="40" t="s">
        <v>6</v>
      </c>
      <c r="L53" s="40" t="s">
        <v>6</v>
      </c>
      <c r="M53" s="40" t="s">
        <v>6</v>
      </c>
      <c r="N53" s="40" t="s">
        <v>6</v>
      </c>
      <c r="O53" s="40" t="s">
        <v>6</v>
      </c>
      <c r="P53" s="103" t="s">
        <v>6</v>
      </c>
      <c r="Q53" s="103" t="s">
        <v>6</v>
      </c>
      <c r="R53" s="104" t="s">
        <v>29</v>
      </c>
      <c r="S53" s="42"/>
      <c r="T53" s="42"/>
      <c r="U53" s="42"/>
    </row>
    <row r="54" spans="1:21" s="1" customFormat="1" ht="18.75" customHeight="1" thickBot="1">
      <c r="A54" s="180" t="s">
        <v>123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2"/>
    </row>
    <row r="55" spans="1:21" s="1" customFormat="1" ht="31.5" customHeight="1">
      <c r="A55" s="67">
        <v>1</v>
      </c>
      <c r="B55" s="126" t="s">
        <v>65</v>
      </c>
      <c r="C55" s="43" t="s">
        <v>168</v>
      </c>
      <c r="D55" s="43" t="s">
        <v>68</v>
      </c>
      <c r="E55" s="44" t="s">
        <v>20</v>
      </c>
      <c r="F55" s="44">
        <v>1</v>
      </c>
      <c r="G55" s="44">
        <v>2</v>
      </c>
      <c r="H55" s="44">
        <v>2</v>
      </c>
      <c r="I55" s="21"/>
      <c r="J55" s="22"/>
      <c r="K55" s="21"/>
      <c r="L55" s="21"/>
      <c r="M55" s="21"/>
      <c r="N55" s="21"/>
      <c r="O55" s="21"/>
      <c r="P55" s="23">
        <v>400</v>
      </c>
      <c r="Q55" s="50">
        <f>P55*0.08</f>
        <v>32</v>
      </c>
      <c r="R55" s="23">
        <v>432</v>
      </c>
      <c r="S55" s="45"/>
      <c r="T55" s="60"/>
      <c r="U55" s="61"/>
    </row>
    <row r="56" spans="1:21" s="1" customFormat="1" ht="31.5" customHeight="1">
      <c r="A56" s="69">
        <v>2</v>
      </c>
      <c r="B56" s="127" t="s">
        <v>65</v>
      </c>
      <c r="C56" s="54" t="s">
        <v>169</v>
      </c>
      <c r="D56" s="55" t="s">
        <v>69</v>
      </c>
      <c r="E56" s="55" t="s">
        <v>20</v>
      </c>
      <c r="F56" s="55">
        <v>4</v>
      </c>
      <c r="G56" s="55">
        <v>2</v>
      </c>
      <c r="H56" s="55">
        <v>2</v>
      </c>
      <c r="I56" s="28"/>
      <c r="J56" s="29"/>
      <c r="K56" s="28"/>
      <c r="L56" s="28"/>
      <c r="M56" s="28"/>
      <c r="N56" s="28"/>
      <c r="O56" s="28"/>
      <c r="P56" s="30">
        <v>1600</v>
      </c>
      <c r="Q56" s="30">
        <f>P56*0.08</f>
        <v>128</v>
      </c>
      <c r="R56" s="30">
        <v>1728</v>
      </c>
      <c r="S56" s="56"/>
      <c r="T56" s="62"/>
      <c r="U56" s="63"/>
    </row>
    <row r="57" spans="1:21" s="1" customFormat="1" ht="31.5" customHeight="1">
      <c r="A57" s="69">
        <v>3</v>
      </c>
      <c r="B57" s="127" t="s">
        <v>66</v>
      </c>
      <c r="C57" s="54" t="s">
        <v>170</v>
      </c>
      <c r="D57" s="55" t="s">
        <v>71</v>
      </c>
      <c r="E57" s="55" t="s">
        <v>20</v>
      </c>
      <c r="F57" s="55">
        <v>1</v>
      </c>
      <c r="G57" s="55">
        <v>2</v>
      </c>
      <c r="H57" s="55">
        <v>2</v>
      </c>
      <c r="I57" s="28"/>
      <c r="J57" s="29"/>
      <c r="K57" s="28"/>
      <c r="L57" s="28"/>
      <c r="M57" s="28"/>
      <c r="N57" s="28"/>
      <c r="O57" s="28"/>
      <c r="P57" s="30">
        <v>400</v>
      </c>
      <c r="Q57" s="30">
        <f>P57*0.08</f>
        <v>32</v>
      </c>
      <c r="R57" s="30">
        <v>432</v>
      </c>
      <c r="S57" s="56"/>
      <c r="T57" s="62"/>
      <c r="U57" s="63"/>
    </row>
    <row r="58" spans="1:21" s="1" customFormat="1" ht="31.5" customHeight="1" thickBot="1">
      <c r="A58" s="69">
        <v>4</v>
      </c>
      <c r="B58" s="127" t="s">
        <v>67</v>
      </c>
      <c r="C58" s="54" t="s">
        <v>171</v>
      </c>
      <c r="D58" s="55" t="s">
        <v>70</v>
      </c>
      <c r="E58" s="55" t="s">
        <v>20</v>
      </c>
      <c r="F58" s="55">
        <v>1</v>
      </c>
      <c r="G58" s="55">
        <v>2</v>
      </c>
      <c r="H58" s="55">
        <v>2</v>
      </c>
      <c r="I58" s="28"/>
      <c r="J58" s="29"/>
      <c r="K58" s="28"/>
      <c r="L58" s="28"/>
      <c r="M58" s="28"/>
      <c r="N58" s="28"/>
      <c r="O58" s="28"/>
      <c r="P58" s="30">
        <v>400</v>
      </c>
      <c r="Q58" s="80">
        <f>P58*0.08</f>
        <v>32</v>
      </c>
      <c r="R58" s="30">
        <v>432</v>
      </c>
      <c r="S58" s="56"/>
      <c r="T58" s="62"/>
      <c r="U58" s="63"/>
    </row>
    <row r="59" spans="1:21" s="1" customFormat="1" ht="19.5" customHeight="1" thickBot="1">
      <c r="A59" s="39" t="s">
        <v>6</v>
      </c>
      <c r="B59" s="119" t="s">
        <v>6</v>
      </c>
      <c r="C59" s="140" t="s">
        <v>6</v>
      </c>
      <c r="D59" s="140" t="s">
        <v>6</v>
      </c>
      <c r="E59" s="140" t="s">
        <v>6</v>
      </c>
      <c r="F59" s="140" t="s">
        <v>6</v>
      </c>
      <c r="G59" s="140" t="s">
        <v>6</v>
      </c>
      <c r="H59" s="140" t="s">
        <v>6</v>
      </c>
      <c r="I59" s="40" t="s">
        <v>6</v>
      </c>
      <c r="J59" s="40" t="s">
        <v>6</v>
      </c>
      <c r="K59" s="40" t="s">
        <v>6</v>
      </c>
      <c r="L59" s="40" t="s">
        <v>6</v>
      </c>
      <c r="M59" s="40" t="s">
        <v>6</v>
      </c>
      <c r="N59" s="40" t="s">
        <v>6</v>
      </c>
      <c r="O59" s="40" t="s">
        <v>6</v>
      </c>
      <c r="P59" s="103" t="s">
        <v>6</v>
      </c>
      <c r="Q59" s="103" t="s">
        <v>6</v>
      </c>
      <c r="R59" s="104" t="s">
        <v>29</v>
      </c>
      <c r="S59" s="42"/>
      <c r="T59" s="42"/>
      <c r="U59" s="42"/>
    </row>
    <row r="60" spans="1:21" s="1" customFormat="1" ht="18.75" customHeight="1" thickBot="1">
      <c r="A60" s="180" t="s">
        <v>124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2"/>
    </row>
    <row r="61" spans="1:21" s="1" customFormat="1" ht="31.5" customHeight="1" thickBot="1">
      <c r="A61" s="34">
        <v>1</v>
      </c>
      <c r="B61" s="159" t="s">
        <v>65</v>
      </c>
      <c r="C61" s="107" t="str">
        <f>"M-TRACE"</f>
        <v>M-TRACE</v>
      </c>
      <c r="D61" s="107" t="s">
        <v>72</v>
      </c>
      <c r="E61" s="107" t="s">
        <v>20</v>
      </c>
      <c r="F61" s="107">
        <v>3</v>
      </c>
      <c r="G61" s="107">
        <v>2</v>
      </c>
      <c r="H61" s="107">
        <v>2</v>
      </c>
      <c r="I61" s="161"/>
      <c r="J61" s="162"/>
      <c r="K61" s="161"/>
      <c r="L61" s="161"/>
      <c r="M61" s="161"/>
      <c r="N61" s="161"/>
      <c r="O61" s="161"/>
      <c r="P61" s="80">
        <v>1200</v>
      </c>
      <c r="Q61" s="80">
        <f>P61*0.08</f>
        <v>96</v>
      </c>
      <c r="R61" s="80">
        <v>1296</v>
      </c>
      <c r="S61" s="163"/>
      <c r="T61" s="164"/>
      <c r="U61" s="164"/>
    </row>
    <row r="62" spans="1:21" s="1" customFormat="1" ht="18.75" customHeight="1" thickBot="1">
      <c r="A62" s="180" t="s">
        <v>125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2"/>
    </row>
    <row r="63" spans="1:21" s="1" customFormat="1" ht="31.5" customHeight="1" thickBot="1">
      <c r="A63" s="64">
        <v>1</v>
      </c>
      <c r="B63" s="127" t="s">
        <v>65</v>
      </c>
      <c r="C63" s="55" t="str">
        <f>"SE1201"</f>
        <v>SE1201</v>
      </c>
      <c r="D63" s="55" t="s">
        <v>73</v>
      </c>
      <c r="E63" s="55" t="s">
        <v>20</v>
      </c>
      <c r="F63" s="55">
        <v>2</v>
      </c>
      <c r="G63" s="55">
        <v>2</v>
      </c>
      <c r="H63" s="55">
        <v>2</v>
      </c>
      <c r="I63" s="65"/>
      <c r="J63" s="66"/>
      <c r="K63" s="65"/>
      <c r="L63" s="65"/>
      <c r="M63" s="65"/>
      <c r="N63" s="65"/>
      <c r="O63" s="65"/>
      <c r="P63" s="76">
        <v>800</v>
      </c>
      <c r="Q63" s="71">
        <f>P63*0.08</f>
        <v>64</v>
      </c>
      <c r="R63" s="30">
        <v>864</v>
      </c>
      <c r="S63" s="58"/>
      <c r="T63" s="59"/>
      <c r="U63" s="59"/>
    </row>
    <row r="64" spans="1:21" s="1" customFormat="1" ht="18.75" customHeight="1" thickBot="1">
      <c r="A64" s="177" t="s">
        <v>126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9"/>
    </row>
    <row r="65" spans="1:21" s="1" customFormat="1" ht="31.5" customHeight="1">
      <c r="A65" s="67">
        <v>1</v>
      </c>
      <c r="B65" s="126" t="s">
        <v>74</v>
      </c>
      <c r="C65" s="43" t="s">
        <v>75</v>
      </c>
      <c r="D65" s="44" t="s">
        <v>79</v>
      </c>
      <c r="E65" s="44" t="s">
        <v>20</v>
      </c>
      <c r="F65" s="55">
        <v>5</v>
      </c>
      <c r="G65" s="55">
        <v>2</v>
      </c>
      <c r="H65" s="44">
        <v>2</v>
      </c>
      <c r="I65" s="21"/>
      <c r="J65" s="22"/>
      <c r="K65" s="21"/>
      <c r="L65" s="21"/>
      <c r="M65" s="21"/>
      <c r="N65" s="21"/>
      <c r="O65" s="21"/>
      <c r="P65" s="23">
        <v>2000</v>
      </c>
      <c r="Q65" s="50">
        <f>P65*0.08</f>
        <v>160</v>
      </c>
      <c r="R65" s="23">
        <v>2160</v>
      </c>
      <c r="S65" s="45"/>
      <c r="T65" s="60"/>
      <c r="U65" s="68"/>
    </row>
    <row r="66" spans="1:21" s="1" customFormat="1" ht="31.5" customHeight="1">
      <c r="A66" s="69">
        <v>2</v>
      </c>
      <c r="B66" s="127" t="s">
        <v>74</v>
      </c>
      <c r="C66" s="54" t="s">
        <v>76</v>
      </c>
      <c r="D66" s="55" t="s">
        <v>80</v>
      </c>
      <c r="E66" s="55" t="s">
        <v>20</v>
      </c>
      <c r="F66" s="55">
        <v>5</v>
      </c>
      <c r="G66" s="55">
        <v>2</v>
      </c>
      <c r="H66" s="55">
        <v>2</v>
      </c>
      <c r="I66" s="28"/>
      <c r="J66" s="29"/>
      <c r="K66" s="28"/>
      <c r="L66" s="28"/>
      <c r="M66" s="28"/>
      <c r="N66" s="28"/>
      <c r="O66" s="28"/>
      <c r="P66" s="30">
        <v>2000</v>
      </c>
      <c r="Q66" s="30">
        <f>P66*0.08</f>
        <v>160</v>
      </c>
      <c r="R66" s="30">
        <v>2160</v>
      </c>
      <c r="S66" s="56"/>
      <c r="T66" s="62"/>
      <c r="U66" s="70"/>
    </row>
    <row r="67" spans="1:21" s="1" customFormat="1" ht="31.5" customHeight="1">
      <c r="A67" s="69">
        <v>3</v>
      </c>
      <c r="B67" s="127" t="s">
        <v>74</v>
      </c>
      <c r="C67" s="54" t="s">
        <v>77</v>
      </c>
      <c r="D67" s="55" t="s">
        <v>81</v>
      </c>
      <c r="E67" s="55" t="s">
        <v>20</v>
      </c>
      <c r="F67" s="55">
        <v>1</v>
      </c>
      <c r="G67" s="55">
        <v>2</v>
      </c>
      <c r="H67" s="55">
        <v>2</v>
      </c>
      <c r="I67" s="28"/>
      <c r="J67" s="29"/>
      <c r="K67" s="28"/>
      <c r="L67" s="28"/>
      <c r="M67" s="28"/>
      <c r="N67" s="28"/>
      <c r="O67" s="28"/>
      <c r="P67" s="30">
        <v>400</v>
      </c>
      <c r="Q67" s="30">
        <f>P67*0.08</f>
        <v>32</v>
      </c>
      <c r="R67" s="30">
        <v>432</v>
      </c>
      <c r="S67" s="56"/>
      <c r="T67" s="62"/>
      <c r="U67" s="70"/>
    </row>
    <row r="68" spans="1:21" s="1" customFormat="1" ht="31.5" customHeight="1" thickBot="1">
      <c r="A68" s="69">
        <v>4</v>
      </c>
      <c r="B68" s="127" t="s">
        <v>74</v>
      </c>
      <c r="C68" s="54" t="s">
        <v>78</v>
      </c>
      <c r="D68" s="55" t="s">
        <v>82</v>
      </c>
      <c r="E68" s="55" t="s">
        <v>20</v>
      </c>
      <c r="F68" s="55">
        <v>4</v>
      </c>
      <c r="G68" s="55">
        <v>2</v>
      </c>
      <c r="H68" s="55">
        <v>2</v>
      </c>
      <c r="I68" s="72"/>
      <c r="J68" s="29"/>
      <c r="K68" s="28"/>
      <c r="L68" s="28"/>
      <c r="M68" s="28"/>
      <c r="N68" s="28"/>
      <c r="O68" s="28"/>
      <c r="P68" s="30">
        <v>1600</v>
      </c>
      <c r="Q68" s="80">
        <f>P68*0.08</f>
        <v>128</v>
      </c>
      <c r="R68" s="30">
        <v>1728</v>
      </c>
      <c r="S68" s="56"/>
      <c r="T68" s="62"/>
      <c r="U68" s="70"/>
    </row>
    <row r="69" spans="1:21" s="1" customFormat="1" ht="19.5" customHeight="1" thickBot="1">
      <c r="A69" s="39" t="s">
        <v>6</v>
      </c>
      <c r="B69" s="119" t="s">
        <v>6</v>
      </c>
      <c r="C69" s="140" t="s">
        <v>6</v>
      </c>
      <c r="D69" s="140" t="s">
        <v>6</v>
      </c>
      <c r="E69" s="140" t="s">
        <v>6</v>
      </c>
      <c r="F69" s="140" t="s">
        <v>6</v>
      </c>
      <c r="G69" s="140" t="s">
        <v>6</v>
      </c>
      <c r="H69" s="140" t="s">
        <v>6</v>
      </c>
      <c r="I69" s="40" t="s">
        <v>6</v>
      </c>
      <c r="J69" s="40" t="s">
        <v>6</v>
      </c>
      <c r="K69" s="40" t="s">
        <v>6</v>
      </c>
      <c r="L69" s="40" t="s">
        <v>6</v>
      </c>
      <c r="M69" s="40" t="s">
        <v>6</v>
      </c>
      <c r="N69" s="40" t="s">
        <v>6</v>
      </c>
      <c r="O69" s="40" t="s">
        <v>6</v>
      </c>
      <c r="P69" s="103" t="s">
        <v>6</v>
      </c>
      <c r="Q69" s="103" t="s">
        <v>6</v>
      </c>
      <c r="R69" s="104" t="s">
        <v>29</v>
      </c>
      <c r="S69" s="42"/>
      <c r="T69" s="42"/>
      <c r="U69" s="42"/>
    </row>
    <row r="70" spans="1:21" s="1" customFormat="1" ht="18.75" customHeight="1" thickBot="1">
      <c r="A70" s="180" t="s">
        <v>127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2"/>
    </row>
    <row r="71" spans="1:21" s="1" customFormat="1" ht="31.5" customHeight="1" thickBot="1">
      <c r="A71" s="158">
        <v>1</v>
      </c>
      <c r="B71" s="159" t="s">
        <v>91</v>
      </c>
      <c r="C71" s="160" t="s">
        <v>92</v>
      </c>
      <c r="D71" s="160" t="s">
        <v>96</v>
      </c>
      <c r="E71" s="107" t="s">
        <v>20</v>
      </c>
      <c r="F71" s="107">
        <v>1</v>
      </c>
      <c r="G71" s="107">
        <v>2</v>
      </c>
      <c r="H71" s="107">
        <v>2</v>
      </c>
      <c r="I71" s="161"/>
      <c r="J71" s="162"/>
      <c r="K71" s="161"/>
      <c r="L71" s="161"/>
      <c r="M71" s="161"/>
      <c r="N71" s="161"/>
      <c r="O71" s="161"/>
      <c r="P71" s="80">
        <v>4600</v>
      </c>
      <c r="Q71" s="80">
        <f>P71*0.08</f>
        <v>368</v>
      </c>
      <c r="R71" s="108">
        <v>4968</v>
      </c>
      <c r="S71" s="172"/>
      <c r="T71" s="59"/>
      <c r="U71" s="174"/>
    </row>
    <row r="72" spans="1:21" s="1" customFormat="1" ht="18.75" customHeight="1" thickBot="1">
      <c r="A72" s="180" t="s">
        <v>128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2"/>
    </row>
    <row r="73" spans="1:21" s="1" customFormat="1" ht="31.5" customHeight="1" thickBot="1">
      <c r="A73" s="73">
        <v>1</v>
      </c>
      <c r="B73" s="125" t="s">
        <v>91</v>
      </c>
      <c r="C73" s="79" t="s">
        <v>93</v>
      </c>
      <c r="D73" s="79" t="s">
        <v>97</v>
      </c>
      <c r="E73" s="94" t="s">
        <v>20</v>
      </c>
      <c r="F73" s="94">
        <v>1</v>
      </c>
      <c r="G73" s="94">
        <v>2</v>
      </c>
      <c r="H73" s="94">
        <v>2</v>
      </c>
      <c r="I73" s="75"/>
      <c r="J73" s="74"/>
      <c r="K73" s="75"/>
      <c r="L73" s="75"/>
      <c r="M73" s="75"/>
      <c r="N73" s="75"/>
      <c r="O73" s="75"/>
      <c r="P73" s="71">
        <v>4600</v>
      </c>
      <c r="Q73" s="80">
        <f>P73*0.08</f>
        <v>368</v>
      </c>
      <c r="R73" s="96">
        <v>4968</v>
      </c>
      <c r="S73" s="172"/>
      <c r="T73" s="59"/>
      <c r="U73" s="174"/>
    </row>
    <row r="74" spans="1:21" s="82" customFormat="1" ht="18.75" customHeight="1" thickBot="1">
      <c r="A74" s="180" t="s">
        <v>129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2"/>
    </row>
    <row r="75" spans="1:21" s="1" customFormat="1" ht="31.5" customHeight="1" thickBot="1">
      <c r="A75" s="69">
        <v>1</v>
      </c>
      <c r="B75" s="127" t="s">
        <v>91</v>
      </c>
      <c r="C75" s="54" t="s">
        <v>94</v>
      </c>
      <c r="D75" s="114" t="s">
        <v>143</v>
      </c>
      <c r="E75" s="55" t="s">
        <v>20</v>
      </c>
      <c r="F75" s="55">
        <v>4</v>
      </c>
      <c r="G75" s="55">
        <v>2</v>
      </c>
      <c r="H75" s="55">
        <v>2</v>
      </c>
      <c r="I75" s="28"/>
      <c r="J75" s="29"/>
      <c r="K75" s="28"/>
      <c r="L75" s="28"/>
      <c r="M75" s="28"/>
      <c r="N75" s="28"/>
      <c r="O75" s="28"/>
      <c r="P75" s="30">
        <v>18400</v>
      </c>
      <c r="Q75" s="30">
        <f>P75*0.08</f>
        <v>1472</v>
      </c>
      <c r="R75" s="169">
        <v>19872</v>
      </c>
      <c r="S75" s="172"/>
      <c r="T75" s="59"/>
      <c r="U75" s="174"/>
    </row>
    <row r="76" spans="1:21" s="1" customFormat="1" ht="18.75" customHeight="1" thickBot="1">
      <c r="A76" s="180" t="s">
        <v>130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2"/>
    </row>
    <row r="77" spans="1:21" s="1" customFormat="1" ht="31.5" customHeight="1" thickBot="1">
      <c r="A77" s="69">
        <v>1</v>
      </c>
      <c r="B77" s="127" t="s">
        <v>91</v>
      </c>
      <c r="C77" s="54" t="s">
        <v>95</v>
      </c>
      <c r="D77" s="54" t="s">
        <v>98</v>
      </c>
      <c r="E77" s="55" t="s">
        <v>20</v>
      </c>
      <c r="F77" s="55">
        <v>2</v>
      </c>
      <c r="G77" s="55">
        <v>2</v>
      </c>
      <c r="H77" s="55">
        <v>2</v>
      </c>
      <c r="I77" s="28"/>
      <c r="J77" s="29"/>
      <c r="K77" s="28"/>
      <c r="L77" s="28"/>
      <c r="M77" s="28"/>
      <c r="N77" s="28"/>
      <c r="O77" s="28"/>
      <c r="P77" s="30">
        <v>9200</v>
      </c>
      <c r="Q77" s="71">
        <f>P77*0.08</f>
        <v>736</v>
      </c>
      <c r="R77" s="169">
        <v>9936</v>
      </c>
      <c r="S77" s="175"/>
      <c r="T77" s="176"/>
      <c r="U77" s="92"/>
    </row>
    <row r="78" spans="1:21" s="1" customFormat="1" ht="18.75" customHeight="1" thickBot="1">
      <c r="A78" s="180" t="s">
        <v>131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2"/>
    </row>
    <row r="79" spans="1:21" s="1" customFormat="1" ht="31.5" customHeight="1">
      <c r="A79" s="27">
        <v>1</v>
      </c>
      <c r="B79" s="127" t="s">
        <v>99</v>
      </c>
      <c r="C79" s="54" t="s">
        <v>100</v>
      </c>
      <c r="D79" s="54" t="s">
        <v>102</v>
      </c>
      <c r="E79" s="55" t="s">
        <v>20</v>
      </c>
      <c r="F79" s="55">
        <v>10</v>
      </c>
      <c r="G79" s="55">
        <v>2</v>
      </c>
      <c r="H79" s="55">
        <v>2</v>
      </c>
      <c r="I79" s="28"/>
      <c r="J79" s="29"/>
      <c r="K79" s="28"/>
      <c r="L79" s="28"/>
      <c r="M79" s="28"/>
      <c r="N79" s="28"/>
      <c r="O79" s="28"/>
      <c r="P79" s="30">
        <v>60000</v>
      </c>
      <c r="Q79" s="30">
        <f>P79*0.08</f>
        <v>4800</v>
      </c>
      <c r="R79" s="50">
        <v>64800</v>
      </c>
      <c r="S79" s="56"/>
      <c r="T79" s="52"/>
      <c r="U79" s="53"/>
    </row>
    <row r="80" spans="1:21" s="1" customFormat="1" ht="31.5" customHeight="1" thickBot="1">
      <c r="A80" s="27">
        <v>2</v>
      </c>
      <c r="B80" s="127" t="s">
        <v>99</v>
      </c>
      <c r="C80" s="54" t="s">
        <v>101</v>
      </c>
      <c r="D80" s="54" t="s">
        <v>103</v>
      </c>
      <c r="E80" s="55" t="s">
        <v>20</v>
      </c>
      <c r="F80" s="55">
        <v>6</v>
      </c>
      <c r="G80" s="55">
        <v>2</v>
      </c>
      <c r="H80" s="55">
        <v>2</v>
      </c>
      <c r="I80" s="28"/>
      <c r="J80" s="29"/>
      <c r="K80" s="28"/>
      <c r="L80" s="28"/>
      <c r="M80" s="28"/>
      <c r="N80" s="28"/>
      <c r="O80" s="28"/>
      <c r="P80" s="30">
        <v>33600</v>
      </c>
      <c r="Q80" s="30">
        <f>P80*0.08</f>
        <v>2688</v>
      </c>
      <c r="R80" s="30">
        <v>36288</v>
      </c>
      <c r="S80" s="56"/>
      <c r="T80" s="52"/>
      <c r="U80" s="53"/>
    </row>
    <row r="81" spans="1:21" s="1" customFormat="1" ht="19.5" customHeight="1" thickBot="1">
      <c r="A81" s="39" t="s">
        <v>6</v>
      </c>
      <c r="B81" s="119" t="s">
        <v>6</v>
      </c>
      <c r="C81" s="140" t="s">
        <v>6</v>
      </c>
      <c r="D81" s="140" t="s">
        <v>6</v>
      </c>
      <c r="E81" s="140" t="s">
        <v>6</v>
      </c>
      <c r="F81" s="140" t="s">
        <v>6</v>
      </c>
      <c r="G81" s="140" t="s">
        <v>6</v>
      </c>
      <c r="H81" s="140" t="s">
        <v>6</v>
      </c>
      <c r="I81" s="40" t="s">
        <v>6</v>
      </c>
      <c r="J81" s="40" t="s">
        <v>6</v>
      </c>
      <c r="K81" s="40" t="s">
        <v>6</v>
      </c>
      <c r="L81" s="40" t="s">
        <v>6</v>
      </c>
      <c r="M81" s="40" t="s">
        <v>6</v>
      </c>
      <c r="N81" s="40" t="s">
        <v>6</v>
      </c>
      <c r="O81" s="40" t="s">
        <v>6</v>
      </c>
      <c r="P81" s="103" t="s">
        <v>6</v>
      </c>
      <c r="Q81" s="103" t="s">
        <v>6</v>
      </c>
      <c r="R81" s="104" t="s">
        <v>29</v>
      </c>
      <c r="S81" s="42"/>
      <c r="T81" s="42"/>
      <c r="U81" s="42"/>
    </row>
    <row r="82" spans="1:21" s="1" customFormat="1" ht="18.75" customHeight="1" thickBot="1">
      <c r="A82" s="180" t="s">
        <v>132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2"/>
    </row>
    <row r="83" spans="1:21" s="1" customFormat="1" ht="31.5" customHeight="1" thickBot="1">
      <c r="A83" s="110">
        <v>1</v>
      </c>
      <c r="B83" s="147" t="s">
        <v>104</v>
      </c>
      <c r="C83" s="149" t="s">
        <v>105</v>
      </c>
      <c r="D83" s="149" t="s">
        <v>106</v>
      </c>
      <c r="E83" s="149" t="s">
        <v>20</v>
      </c>
      <c r="F83" s="109">
        <v>3</v>
      </c>
      <c r="G83" s="109">
        <v>2</v>
      </c>
      <c r="H83" s="109">
        <v>4</v>
      </c>
      <c r="I83" s="150"/>
      <c r="J83" s="151"/>
      <c r="K83" s="150"/>
      <c r="L83" s="150"/>
      <c r="M83" s="150"/>
      <c r="N83" s="150"/>
      <c r="O83" s="150"/>
      <c r="P83" s="50">
        <v>15600</v>
      </c>
      <c r="Q83" s="80">
        <f>P83*0.08</f>
        <v>1248</v>
      </c>
      <c r="R83" s="90">
        <v>16848</v>
      </c>
      <c r="S83" s="152"/>
      <c r="T83" s="153"/>
      <c r="U83" s="153"/>
    </row>
    <row r="84" spans="1:21" s="1" customFormat="1" ht="18.75" customHeight="1" thickBot="1">
      <c r="A84" s="180" t="s">
        <v>133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2"/>
    </row>
    <row r="85" spans="1:21" s="1" customFormat="1" ht="31.5" customHeight="1" thickBot="1">
      <c r="A85" s="110">
        <v>1</v>
      </c>
      <c r="B85" s="159" t="s">
        <v>104</v>
      </c>
      <c r="C85" s="148" t="s">
        <v>107</v>
      </c>
      <c r="D85" s="149" t="s">
        <v>108</v>
      </c>
      <c r="E85" s="149" t="s">
        <v>20</v>
      </c>
      <c r="F85" s="109">
        <v>2</v>
      </c>
      <c r="G85" s="109">
        <v>2</v>
      </c>
      <c r="H85" s="109">
        <v>4</v>
      </c>
      <c r="I85" s="150"/>
      <c r="J85" s="151"/>
      <c r="K85" s="150"/>
      <c r="L85" s="150"/>
      <c r="M85" s="150"/>
      <c r="N85" s="150"/>
      <c r="O85" s="150"/>
      <c r="P85" s="50">
        <v>49600</v>
      </c>
      <c r="Q85" s="80">
        <f>P85*0.08</f>
        <v>3968</v>
      </c>
      <c r="R85" s="90">
        <v>53568</v>
      </c>
      <c r="S85" s="152"/>
      <c r="T85" s="153"/>
      <c r="U85" s="153"/>
    </row>
    <row r="86" spans="1:21" s="1" customFormat="1" ht="18.75" customHeight="1" thickBot="1">
      <c r="A86" s="180" t="s">
        <v>134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2"/>
    </row>
    <row r="87" spans="1:21" s="1" customFormat="1" ht="31.5" customHeight="1" thickBot="1">
      <c r="A87" s="64">
        <v>1</v>
      </c>
      <c r="B87" s="121" t="s">
        <v>109</v>
      </c>
      <c r="C87" s="120" t="s">
        <v>110</v>
      </c>
      <c r="D87" s="120" t="s">
        <v>111</v>
      </c>
      <c r="E87" s="141" t="s">
        <v>20</v>
      </c>
      <c r="F87" s="142">
        <v>2</v>
      </c>
      <c r="G87" s="142">
        <v>2</v>
      </c>
      <c r="H87" s="142">
        <v>3</v>
      </c>
      <c r="I87" s="65"/>
      <c r="J87" s="66"/>
      <c r="K87" s="65"/>
      <c r="L87" s="65"/>
      <c r="M87" s="65"/>
      <c r="N87" s="65"/>
      <c r="O87" s="65"/>
      <c r="P87" s="76">
        <v>14600</v>
      </c>
      <c r="Q87" s="71">
        <f>P87*0.08</f>
        <v>1168</v>
      </c>
      <c r="R87" s="30">
        <v>15768</v>
      </c>
      <c r="S87" s="58"/>
      <c r="T87" s="59"/>
      <c r="U87" s="59"/>
    </row>
    <row r="88" spans="1:21" s="1" customFormat="1" ht="18.75" customHeight="1" thickBot="1">
      <c r="A88" s="186" t="s">
        <v>135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8"/>
    </row>
    <row r="89" spans="1:21" s="1" customFormat="1" ht="31.5" customHeight="1" thickBot="1">
      <c r="A89" s="110">
        <v>1</v>
      </c>
      <c r="B89" s="147" t="s">
        <v>112</v>
      </c>
      <c r="C89" s="148" t="s">
        <v>113</v>
      </c>
      <c r="D89" s="149" t="s">
        <v>114</v>
      </c>
      <c r="E89" s="149" t="s">
        <v>20</v>
      </c>
      <c r="F89" s="109">
        <v>3</v>
      </c>
      <c r="G89" s="109">
        <v>2</v>
      </c>
      <c r="H89" s="109">
        <v>3</v>
      </c>
      <c r="I89" s="150"/>
      <c r="J89" s="151"/>
      <c r="K89" s="150"/>
      <c r="L89" s="150"/>
      <c r="M89" s="150"/>
      <c r="N89" s="150"/>
      <c r="O89" s="150"/>
      <c r="P89" s="50">
        <v>198000</v>
      </c>
      <c r="Q89" s="80">
        <f>P89*0.08</f>
        <v>15840</v>
      </c>
      <c r="R89" s="90">
        <v>213840</v>
      </c>
      <c r="S89" s="152"/>
      <c r="T89" s="153"/>
      <c r="U89" s="153"/>
    </row>
    <row r="90" spans="1:21" s="1" customFormat="1" ht="18.75" customHeight="1" thickBot="1">
      <c r="A90" s="180" t="s">
        <v>136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2"/>
    </row>
    <row r="91" spans="1:21" s="1" customFormat="1" ht="31.5" customHeight="1" thickBot="1">
      <c r="A91" s="110">
        <v>1</v>
      </c>
      <c r="B91" s="147" t="s">
        <v>112</v>
      </c>
      <c r="C91" s="148" t="s">
        <v>115</v>
      </c>
      <c r="D91" s="149" t="s">
        <v>172</v>
      </c>
      <c r="E91" s="149" t="s">
        <v>20</v>
      </c>
      <c r="F91" s="109">
        <v>2</v>
      </c>
      <c r="G91" s="109">
        <v>2</v>
      </c>
      <c r="H91" s="109">
        <v>4</v>
      </c>
      <c r="I91" s="150"/>
      <c r="J91" s="151"/>
      <c r="K91" s="150"/>
      <c r="L91" s="150"/>
      <c r="M91" s="150"/>
      <c r="N91" s="150"/>
      <c r="O91" s="150"/>
      <c r="P91" s="50">
        <v>140000</v>
      </c>
      <c r="Q91" s="80">
        <f>P91*0.08</f>
        <v>11200</v>
      </c>
      <c r="R91" s="90">
        <v>151200</v>
      </c>
      <c r="S91" s="152"/>
      <c r="T91" s="153"/>
      <c r="U91" s="153"/>
    </row>
    <row r="92" spans="1:21" s="1" customFormat="1" ht="18.75" customHeight="1" thickBot="1">
      <c r="A92" s="180" t="s">
        <v>137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2"/>
    </row>
    <row r="93" spans="1:21" s="1" customFormat="1" ht="31.5" customHeight="1" thickBot="1">
      <c r="A93" s="34">
        <v>1</v>
      </c>
      <c r="B93" s="159" t="s">
        <v>112</v>
      </c>
      <c r="C93" s="107" t="s">
        <v>173</v>
      </c>
      <c r="D93" s="107" t="s">
        <v>174</v>
      </c>
      <c r="E93" s="107" t="s">
        <v>20</v>
      </c>
      <c r="F93" s="107">
        <v>1</v>
      </c>
      <c r="G93" s="107">
        <v>2</v>
      </c>
      <c r="H93" s="107">
        <v>4</v>
      </c>
      <c r="I93" s="161"/>
      <c r="J93" s="162"/>
      <c r="K93" s="161"/>
      <c r="L93" s="161"/>
      <c r="M93" s="161"/>
      <c r="N93" s="161"/>
      <c r="O93" s="161"/>
      <c r="P93" s="80">
        <v>56000</v>
      </c>
      <c r="Q93" s="80">
        <f>P93*0.08</f>
        <v>4480</v>
      </c>
      <c r="R93" s="80">
        <v>60480</v>
      </c>
      <c r="S93" s="163"/>
      <c r="T93" s="164"/>
      <c r="U93" s="164"/>
    </row>
    <row r="94" spans="1:21" s="1" customFormat="1" ht="18.75" customHeight="1" thickBot="1">
      <c r="A94" s="180" t="s">
        <v>138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2"/>
    </row>
    <row r="95" spans="1:21" s="1" customFormat="1" ht="31.5" customHeight="1" thickBot="1">
      <c r="A95" s="110">
        <v>1</v>
      </c>
      <c r="B95" s="147" t="s">
        <v>112</v>
      </c>
      <c r="C95" s="148" t="s">
        <v>175</v>
      </c>
      <c r="D95" s="149" t="s">
        <v>174</v>
      </c>
      <c r="E95" s="149" t="s">
        <v>20</v>
      </c>
      <c r="F95" s="109">
        <v>1</v>
      </c>
      <c r="G95" s="109">
        <v>2</v>
      </c>
      <c r="H95" s="109">
        <v>4</v>
      </c>
      <c r="I95" s="150"/>
      <c r="J95" s="151"/>
      <c r="K95" s="150"/>
      <c r="L95" s="150"/>
      <c r="M95" s="150"/>
      <c r="N95" s="150"/>
      <c r="O95" s="150"/>
      <c r="P95" s="50">
        <v>56000</v>
      </c>
      <c r="Q95" s="80">
        <f>P95*0.08</f>
        <v>4480</v>
      </c>
      <c r="R95" s="90">
        <v>60480</v>
      </c>
      <c r="S95" s="152"/>
      <c r="T95" s="153"/>
      <c r="U95" s="153"/>
    </row>
    <row r="96" spans="1:21" s="1" customFormat="1" ht="18.75" customHeight="1" thickBot="1">
      <c r="A96" s="180" t="s">
        <v>139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2"/>
    </row>
    <row r="97" spans="1:21" s="1" customFormat="1" ht="31.5" customHeight="1" thickBot="1">
      <c r="A97" s="110">
        <v>1</v>
      </c>
      <c r="B97" s="147" t="s">
        <v>176</v>
      </c>
      <c r="C97" s="148"/>
      <c r="D97" s="148" t="s">
        <v>155</v>
      </c>
      <c r="E97" s="149" t="s">
        <v>20</v>
      </c>
      <c r="F97" s="109">
        <v>20</v>
      </c>
      <c r="G97" s="109">
        <v>2</v>
      </c>
      <c r="H97" s="109">
        <v>2</v>
      </c>
      <c r="I97" s="150"/>
      <c r="J97" s="151"/>
      <c r="K97" s="150"/>
      <c r="L97" s="150"/>
      <c r="M97" s="150"/>
      <c r="N97" s="150"/>
      <c r="O97" s="150"/>
      <c r="P97" s="50">
        <v>12000</v>
      </c>
      <c r="Q97" s="80">
        <f>P97*0.08</f>
        <v>960</v>
      </c>
      <c r="R97" s="90">
        <v>12960</v>
      </c>
      <c r="S97" s="152"/>
      <c r="T97" s="153"/>
      <c r="U97" s="153"/>
    </row>
    <row r="98" spans="1:21" s="1" customFormat="1" ht="18.75" customHeight="1" thickBot="1">
      <c r="A98" s="180" t="s">
        <v>140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2"/>
    </row>
    <row r="99" spans="1:21" s="1" customFormat="1" ht="31.5" customHeight="1" thickBot="1">
      <c r="A99" s="64">
        <v>1</v>
      </c>
      <c r="B99" s="156" t="s">
        <v>177</v>
      </c>
      <c r="C99" s="142" t="s">
        <v>178</v>
      </c>
      <c r="D99" s="142" t="s">
        <v>155</v>
      </c>
      <c r="E99" s="142" t="s">
        <v>20</v>
      </c>
      <c r="F99" s="142">
        <v>20</v>
      </c>
      <c r="G99" s="142">
        <v>2</v>
      </c>
      <c r="H99" s="142">
        <v>2</v>
      </c>
      <c r="I99" s="65"/>
      <c r="J99" s="66"/>
      <c r="K99" s="65"/>
      <c r="L99" s="65"/>
      <c r="M99" s="65"/>
      <c r="N99" s="65"/>
      <c r="O99" s="65"/>
      <c r="P99" s="76">
        <v>16000</v>
      </c>
      <c r="Q99" s="76">
        <f>P99*0.08</f>
        <v>1280</v>
      </c>
      <c r="R99" s="157">
        <v>17280</v>
      </c>
      <c r="S99" s="154"/>
      <c r="T99" s="155"/>
      <c r="U99" s="155"/>
    </row>
    <row r="100" spans="16:18" ht="12.75">
      <c r="P100" s="78"/>
      <c r="Q100" s="78"/>
      <c r="R100" s="78"/>
    </row>
    <row r="101" spans="16:18" ht="12.75">
      <c r="P101" s="78"/>
      <c r="Q101" s="78"/>
      <c r="R101" s="78"/>
    </row>
    <row r="102" spans="16:18" ht="12.75">
      <c r="P102" s="78"/>
      <c r="Q102" s="78"/>
      <c r="R102" s="78"/>
    </row>
    <row r="103" spans="1:18" ht="12.75">
      <c r="A103" s="83"/>
      <c r="B103" s="131"/>
      <c r="C103" s="143"/>
      <c r="D103" s="143"/>
      <c r="E103" s="143"/>
      <c r="F103" s="143"/>
      <c r="G103" s="143"/>
      <c r="H103" s="143"/>
      <c r="I103" s="85"/>
      <c r="J103" s="86"/>
      <c r="K103" s="87"/>
      <c r="L103" s="88"/>
      <c r="M103" s="88"/>
      <c r="N103" s="89"/>
      <c r="O103" s="89"/>
      <c r="P103" s="83"/>
      <c r="Q103" s="83"/>
      <c r="R103" s="87" t="s">
        <v>116</v>
      </c>
    </row>
    <row r="104" spans="1:18" ht="12.75">
      <c r="A104" s="83"/>
      <c r="B104" s="131"/>
      <c r="C104" s="143"/>
      <c r="D104" s="143"/>
      <c r="E104" s="143"/>
      <c r="F104" s="143"/>
      <c r="G104" s="143"/>
      <c r="H104" s="143"/>
      <c r="I104" s="85"/>
      <c r="J104" s="86"/>
      <c r="K104" s="84"/>
      <c r="L104" s="88"/>
      <c r="M104" s="88"/>
      <c r="N104" s="89"/>
      <c r="O104" s="89"/>
      <c r="P104" s="83"/>
      <c r="Q104" s="83"/>
      <c r="R104" s="84" t="s">
        <v>117</v>
      </c>
    </row>
    <row r="105" spans="16:18" ht="12.75">
      <c r="P105" s="78"/>
      <c r="Q105" s="78"/>
      <c r="R105" s="78"/>
    </row>
    <row r="106" spans="16:18" ht="12.75">
      <c r="P106" s="78"/>
      <c r="Q106" s="78"/>
      <c r="R106" s="78"/>
    </row>
  </sheetData>
  <sheetProtection/>
  <mergeCells count="32">
    <mergeCell ref="A48:U48"/>
    <mergeCell ref="A54:U54"/>
    <mergeCell ref="A62:U62"/>
    <mergeCell ref="A64:U64"/>
    <mergeCell ref="A98:U98"/>
    <mergeCell ref="A82:U82"/>
    <mergeCell ref="A84:U84"/>
    <mergeCell ref="A88:U88"/>
    <mergeCell ref="A90:U90"/>
    <mergeCell ref="A92:U92"/>
    <mergeCell ref="A94:U94"/>
    <mergeCell ref="A86:U86"/>
    <mergeCell ref="A42:U42"/>
    <mergeCell ref="A27:U27"/>
    <mergeCell ref="A5:U5"/>
    <mergeCell ref="A10:U10"/>
    <mergeCell ref="A33:U33"/>
    <mergeCell ref="A96:U96"/>
    <mergeCell ref="A78:U78"/>
    <mergeCell ref="A76:U76"/>
    <mergeCell ref="A72:U72"/>
    <mergeCell ref="A46:U46"/>
    <mergeCell ref="A19:U19"/>
    <mergeCell ref="A12:U12"/>
    <mergeCell ref="A70:U70"/>
    <mergeCell ref="A60:U60"/>
    <mergeCell ref="A74:U74"/>
    <mergeCell ref="A1:U1"/>
    <mergeCell ref="A21:U21"/>
    <mergeCell ref="A25:U25"/>
    <mergeCell ref="A44:U44"/>
    <mergeCell ref="A35:U35"/>
  </mergeCells>
  <printOptions horizontalCentered="1"/>
  <pageMargins left="0.15748031496062992" right="0.15748031496062992" top="0.5511811023622047" bottom="0.3937007874015748" header="0.1968503937007874" footer="0.1968503937007874"/>
  <pageSetup fitToHeight="3" fitToWidth="2" horizontalDpi="600" verticalDpi="600" orientation="landscape" paperSize="9" scale="54" r:id="rId1"/>
  <headerFooter alignWithMargins="0">
    <oddHeader>&amp;RZałącznik Nr 2 do SWZ 
EZ/735/EM/24</oddHeader>
    <oddFooter>&amp;LUWAGA! Wszystkie ceny należy podawać z dokładnością do dwóch miejsc po przecinku i powinny być liczbą dodatnią, tj. liczbą większą od zera.&amp;R&amp;P</oddFooter>
  </headerFooter>
  <rowBreaks count="3" manualBreakCount="3">
    <brk id="34" max="20" man="1"/>
    <brk id="61" max="20" man="1"/>
    <brk id="9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Wikarska</dc:creator>
  <cp:keywords/>
  <dc:description/>
  <cp:lastModifiedBy>Zofia Dombrowska</cp:lastModifiedBy>
  <cp:lastPrinted>2024-07-31T11:32:41Z</cp:lastPrinted>
  <dcterms:created xsi:type="dcterms:W3CDTF">2004-05-17T07:22:51Z</dcterms:created>
  <dcterms:modified xsi:type="dcterms:W3CDTF">2024-07-31T11:32:44Z</dcterms:modified>
  <cp:category/>
  <cp:version/>
  <cp:contentType/>
  <cp:contentStatus/>
</cp:coreProperties>
</file>