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UBLIC\FINANSE_OPI\2021\Przetargi\1-Mat.eksploatacyjne\"/>
    </mc:Choice>
  </mc:AlternateContent>
  <bookViews>
    <workbookView xWindow="0" yWindow="0" windowWidth="28800" windowHeight="13575"/>
  </bookViews>
  <sheets>
    <sheet name="Tone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H30" i="1" s="1"/>
  <c r="I30" i="1"/>
  <c r="J30" i="1"/>
  <c r="C29" i="1"/>
  <c r="H29" i="1" s="1"/>
  <c r="J29" i="1"/>
  <c r="H28" i="1"/>
  <c r="J28" i="1"/>
  <c r="H27" i="1"/>
  <c r="J27" i="1"/>
  <c r="J26" i="1"/>
  <c r="H26" i="1"/>
  <c r="C24" i="1"/>
  <c r="H24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H13" i="1"/>
  <c r="H14" i="1"/>
  <c r="H15" i="1"/>
  <c r="H16" i="1"/>
  <c r="H17" i="1"/>
  <c r="H18" i="1"/>
  <c r="H19" i="1"/>
  <c r="H20" i="1"/>
  <c r="H21" i="1"/>
  <c r="H22" i="1"/>
  <c r="H23" i="1"/>
  <c r="H25" i="1"/>
  <c r="L12" i="1"/>
  <c r="I12" i="1"/>
  <c r="K12" i="1"/>
  <c r="J12" i="1"/>
  <c r="H12" i="1"/>
  <c r="M15" i="1" l="1"/>
  <c r="M22" i="1"/>
  <c r="M14" i="1"/>
  <c r="M13" i="1"/>
  <c r="M19" i="1"/>
  <c r="M18" i="1"/>
  <c r="M26" i="1"/>
  <c r="M21" i="1"/>
  <c r="M30" i="1"/>
  <c r="M29" i="1"/>
  <c r="M28" i="1"/>
  <c r="M27" i="1"/>
  <c r="M25" i="1"/>
  <c r="M24" i="1"/>
  <c r="M23" i="1"/>
  <c r="M20" i="1"/>
  <c r="M17" i="1"/>
  <c r="M16" i="1"/>
  <c r="M12" i="1"/>
</calcChain>
</file>

<file path=xl/sharedStrings.xml><?xml version="1.0" encoding="utf-8"?>
<sst xmlns="http://schemas.openxmlformats.org/spreadsheetml/2006/main" count="37" uniqueCount="37">
  <si>
    <t>Kwota oferty netto</t>
  </si>
  <si>
    <t>Termin realizacji</t>
  </si>
  <si>
    <t>Czas odbioru pustych kaset</t>
  </si>
  <si>
    <t>Czas reklamacji</t>
  </si>
  <si>
    <t>Kara umowna za opóźnienie</t>
  </si>
  <si>
    <t>Suma punktów</t>
  </si>
  <si>
    <t>LP</t>
  </si>
  <si>
    <t>PROTOKÓŁ Z OTWARCIA OFERT</t>
  </si>
  <si>
    <t>Wrocław, 23 czerwca 2021r.</t>
  </si>
  <si>
    <t>Partner Papes SPÓŁKA ZOO, NIP: 6912050290</t>
  </si>
  <si>
    <t>Jerzy Pietkiewicz, NIP: 8491243844</t>
  </si>
  <si>
    <t>Nazwa wykonawcy/NIP</t>
  </si>
  <si>
    <t>Punkty kwota oferty netto</t>
  </si>
  <si>
    <t>Punkty czas reklamacji</t>
  </si>
  <si>
    <t>Punkty kara umowna za opóźnienie</t>
  </si>
  <si>
    <t>Dorota Bednarska COPY DOR, NIP: 9591297573</t>
  </si>
  <si>
    <t>Punkty czas odbioru pustych kaset</t>
  </si>
  <si>
    <t>Punkty termin realizacji</t>
  </si>
  <si>
    <t>dotyczy: postępowania poniżej progu na dostawę tonerów zamienników/refabrykowanych do końca 2021 roku</t>
  </si>
  <si>
    <t>Komisja dokonała w dniu 23 czerwca 2021r. otwarcia ofert w postępowaniu na                                                                                                        dostawę tonerów zamienników/refabrykowanych do końca 2021 roku numer 472026  z dnia  17.06.2021</t>
  </si>
  <si>
    <r>
      <t>Do dnia 23 czerwca 2021</t>
    </r>
    <r>
      <rPr>
        <sz val="12"/>
        <color rgb="FF000000"/>
        <rFont val="Times New Roman"/>
        <family val="1"/>
        <charset val="238"/>
      </rPr>
      <t>r.</t>
    </r>
    <r>
      <rPr>
        <sz val="12"/>
        <color theme="1"/>
        <rFont val="Times New Roman"/>
        <family val="1"/>
        <charset val="238"/>
      </rPr>
      <t xml:space="preserve"> do godz. 08.0 na Platformę zakupową wpłynęło 19 ofert: </t>
    </r>
  </si>
  <si>
    <t>Netland Computers SP ZOO, NIP: 6182144184</t>
  </si>
  <si>
    <t>PHU Plus, NIP: 8930008141</t>
  </si>
  <si>
    <t>Printnonstop Fleet Sp. z o.o., NIP: 9462683328</t>
  </si>
  <si>
    <t>Piotr Mikłasz Eurooffice Globalex, NIP: 8981326744</t>
  </si>
  <si>
    <t>Rafał Jarosz, NIP: 8961459904</t>
  </si>
  <si>
    <t>Laser 1, NIP: 6571028377</t>
  </si>
  <si>
    <t>DRUKSTAR WOJCIECH WIERZBICKU, NIP: 959167555</t>
  </si>
  <si>
    <t>Golden Line SP z o.o., NIP: 5170395649</t>
  </si>
  <si>
    <t>Krak Data Sp. z o.o., NIP: 6762532891</t>
  </si>
  <si>
    <t>Lambda Sp. z o.o., NIP: 8981982721</t>
  </si>
  <si>
    <t>ECOBLACK S.C. M.Szewczyk, Ł. Baran; NIP: 9591950665</t>
  </si>
  <si>
    <t>INV Media Sp. z o.o., NIP: 1132873636</t>
  </si>
  <si>
    <t>DTS SP z o.o. Sp. komandytowa, NIP: 9452166838</t>
  </si>
  <si>
    <t>Komatech S.C., NIP: 6351831215</t>
  </si>
  <si>
    <t>Beta7 Sp. z o.o., NIP: 5542944875</t>
  </si>
  <si>
    <t>REM Computers, NIP: 9471401424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</si>
</sst>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1" fillId="0" borderId="0" xfId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0" fillId="2" borderId="0" xfId="0" applyFill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5" workbookViewId="0">
      <selection activeCell="B32" sqref="B32:K40"/>
    </sheetView>
  </sheetViews>
  <sheetFormatPr defaultRowHeight="15" x14ac:dyDescent="0.25"/>
  <cols>
    <col min="1" max="1" width="2.7109375" customWidth="1"/>
    <col min="2" max="2" width="15.7109375" customWidth="1"/>
    <col min="3" max="3" width="6" customWidth="1"/>
    <col min="4" max="4" width="6.5703125" customWidth="1"/>
    <col min="5" max="5" width="5.7109375" customWidth="1"/>
    <col min="6" max="6" width="7.28515625" customWidth="1"/>
    <col min="7" max="7" width="6.28515625" customWidth="1"/>
    <col min="8" max="9" width="6.7109375" customWidth="1"/>
    <col min="10" max="10" width="6" customWidth="1"/>
    <col min="11" max="11" width="6.7109375" customWidth="1"/>
    <col min="12" max="12" width="6" customWidth="1"/>
    <col min="13" max="13" width="7.42578125" customWidth="1"/>
    <col min="14" max="14" width="16.42578125" customWidth="1"/>
    <col min="15" max="15" width="14.7109375" hidden="1" customWidth="1"/>
  </cols>
  <sheetData>
    <row r="1" spans="1:15" ht="15.75" x14ac:dyDescent="0.25">
      <c r="A1" s="2"/>
      <c r="H1" t="s">
        <v>8</v>
      </c>
    </row>
    <row r="2" spans="1:15" ht="15.75" x14ac:dyDescent="0.25">
      <c r="A2" s="2"/>
    </row>
    <row r="3" spans="1:15" x14ac:dyDescent="0.25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5" ht="30" customHeight="1" x14ac:dyDescent="0.25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5" ht="31.5" customHeight="1" x14ac:dyDescent="0.25">
      <c r="A7" s="14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9" spans="1:15" ht="15.75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1" spans="1:15" ht="95.25" customHeight="1" x14ac:dyDescent="0.25">
      <c r="A11" s="5" t="s">
        <v>6</v>
      </c>
      <c r="B11" s="6" t="s">
        <v>11</v>
      </c>
      <c r="C11" s="6" t="s">
        <v>0</v>
      </c>
      <c r="D11" s="6" t="s">
        <v>2</v>
      </c>
      <c r="E11" s="6" t="s">
        <v>1</v>
      </c>
      <c r="F11" s="6" t="s">
        <v>4</v>
      </c>
      <c r="G11" s="6" t="s">
        <v>3</v>
      </c>
      <c r="H11" s="6" t="s">
        <v>12</v>
      </c>
      <c r="I11" s="6" t="s">
        <v>16</v>
      </c>
      <c r="J11" s="6" t="s">
        <v>17</v>
      </c>
      <c r="K11" s="6" t="s">
        <v>14</v>
      </c>
      <c r="L11" s="6" t="s">
        <v>13</v>
      </c>
      <c r="M11" s="6" t="s">
        <v>5</v>
      </c>
      <c r="N11" s="1"/>
      <c r="O11" s="10">
        <v>28485</v>
      </c>
    </row>
    <row r="12" spans="1:15" ht="36.75" x14ac:dyDescent="0.25">
      <c r="A12" s="7">
        <v>1</v>
      </c>
      <c r="B12" s="8" t="s">
        <v>15</v>
      </c>
      <c r="C12" s="7">
        <v>55572</v>
      </c>
      <c r="D12" s="7">
        <v>4</v>
      </c>
      <c r="E12" s="7">
        <v>2</v>
      </c>
      <c r="F12" s="7">
        <v>3</v>
      </c>
      <c r="G12" s="7">
        <v>2</v>
      </c>
      <c r="H12" s="7">
        <f t="shared" ref="H12:H30" si="0">60*$O$11/C12</f>
        <v>30.754696609803499</v>
      </c>
      <c r="I12" s="7">
        <f t="shared" ref="I12:I30" si="1">IF(D12=2,15,IF(D12=3,10,IF(D12=4,5,0)))</f>
        <v>5</v>
      </c>
      <c r="J12" s="7">
        <f t="shared" ref="J12:J30" si="2">IF(OR(E12=3, E12=4),5,IF(E12=2,10,0))</f>
        <v>10</v>
      </c>
      <c r="K12" s="7">
        <f t="shared" ref="K12:K30" si="3">10*F12/3</f>
        <v>10</v>
      </c>
      <c r="L12" s="7">
        <f>5*2/G12</f>
        <v>5</v>
      </c>
      <c r="M12" s="9">
        <f t="shared" ref="M12:M30" si="4">SUM(H12:L12)</f>
        <v>60.754696609803503</v>
      </c>
    </row>
    <row r="13" spans="1:15" ht="36.75" x14ac:dyDescent="0.25">
      <c r="A13" s="7">
        <v>2</v>
      </c>
      <c r="B13" s="8" t="s">
        <v>21</v>
      </c>
      <c r="C13" s="7">
        <v>82186.600000000006</v>
      </c>
      <c r="D13" s="7">
        <v>2</v>
      </c>
      <c r="E13" s="7">
        <v>2</v>
      </c>
      <c r="F13" s="7">
        <v>0.61</v>
      </c>
      <c r="G13" s="7">
        <v>2</v>
      </c>
      <c r="H13" s="7">
        <f t="shared" si="0"/>
        <v>20.795360800909148</v>
      </c>
      <c r="I13" s="7">
        <f t="shared" si="1"/>
        <v>15</v>
      </c>
      <c r="J13" s="7">
        <f t="shared" si="2"/>
        <v>10</v>
      </c>
      <c r="K13" s="7">
        <f t="shared" si="3"/>
        <v>2.0333333333333332</v>
      </c>
      <c r="L13" s="7">
        <f t="shared" ref="L13:L30" si="5">5*2/G13</f>
        <v>5</v>
      </c>
      <c r="M13" s="9">
        <f t="shared" si="4"/>
        <v>52.828694134242483</v>
      </c>
    </row>
    <row r="14" spans="1:15" ht="36.75" x14ac:dyDescent="0.25">
      <c r="A14" s="7">
        <v>3</v>
      </c>
      <c r="B14" s="3" t="s">
        <v>9</v>
      </c>
      <c r="C14" s="7">
        <v>38156.39</v>
      </c>
      <c r="D14" s="7">
        <v>2</v>
      </c>
      <c r="E14" s="7">
        <v>2</v>
      </c>
      <c r="F14" s="7">
        <v>3</v>
      </c>
      <c r="G14" s="7">
        <v>2</v>
      </c>
      <c r="H14" s="7">
        <f t="shared" si="0"/>
        <v>44.791973244848371</v>
      </c>
      <c r="I14" s="7">
        <f t="shared" si="1"/>
        <v>15</v>
      </c>
      <c r="J14" s="7">
        <f t="shared" si="2"/>
        <v>10</v>
      </c>
      <c r="K14" s="7">
        <f t="shared" si="3"/>
        <v>10</v>
      </c>
      <c r="L14" s="7">
        <f t="shared" si="5"/>
        <v>5</v>
      </c>
      <c r="M14" s="9">
        <f t="shared" si="4"/>
        <v>84.791973244848378</v>
      </c>
    </row>
    <row r="15" spans="1:15" ht="24.75" x14ac:dyDescent="0.25">
      <c r="A15" s="7">
        <v>4</v>
      </c>
      <c r="B15" s="8" t="s">
        <v>22</v>
      </c>
      <c r="C15" s="7">
        <v>48109</v>
      </c>
      <c r="D15" s="7">
        <v>2</v>
      </c>
      <c r="E15" s="7">
        <v>2</v>
      </c>
      <c r="F15" s="7">
        <v>0.5</v>
      </c>
      <c r="G15" s="7">
        <v>2</v>
      </c>
      <c r="H15" s="7">
        <f t="shared" si="0"/>
        <v>35.525577334802222</v>
      </c>
      <c r="I15" s="7">
        <f t="shared" si="1"/>
        <v>15</v>
      </c>
      <c r="J15" s="7">
        <f t="shared" si="2"/>
        <v>10</v>
      </c>
      <c r="K15" s="7">
        <f t="shared" si="3"/>
        <v>1.6666666666666667</v>
      </c>
      <c r="L15" s="7">
        <f t="shared" si="5"/>
        <v>5</v>
      </c>
      <c r="M15" s="9">
        <f t="shared" si="4"/>
        <v>67.192244001468879</v>
      </c>
    </row>
    <row r="16" spans="1:15" ht="24.75" x14ac:dyDescent="0.25">
      <c r="A16" s="7">
        <v>5</v>
      </c>
      <c r="B16" s="8" t="s">
        <v>36</v>
      </c>
      <c r="C16" s="7">
        <v>30235.41</v>
      </c>
      <c r="D16" s="7">
        <v>2</v>
      </c>
      <c r="E16" s="7">
        <v>2</v>
      </c>
      <c r="F16" s="7">
        <v>3</v>
      </c>
      <c r="G16" s="7">
        <v>2</v>
      </c>
      <c r="H16" s="7">
        <f t="shared" si="0"/>
        <v>56.526437048480574</v>
      </c>
      <c r="I16" s="7">
        <f t="shared" si="1"/>
        <v>15</v>
      </c>
      <c r="J16" s="7">
        <f t="shared" si="2"/>
        <v>10</v>
      </c>
      <c r="K16" s="7">
        <f t="shared" si="3"/>
        <v>10</v>
      </c>
      <c r="L16" s="7">
        <f t="shared" si="5"/>
        <v>5</v>
      </c>
      <c r="M16" s="9">
        <f t="shared" si="4"/>
        <v>96.526437048480574</v>
      </c>
    </row>
    <row r="17" spans="1:13" ht="36.75" x14ac:dyDescent="0.25">
      <c r="A17" s="7">
        <v>6</v>
      </c>
      <c r="B17" s="8" t="s">
        <v>23</v>
      </c>
      <c r="C17" s="7">
        <v>41341.51</v>
      </c>
      <c r="D17" s="7">
        <v>2</v>
      </c>
      <c r="E17" s="7">
        <v>2</v>
      </c>
      <c r="F17" s="7">
        <v>3</v>
      </c>
      <c r="G17" s="7">
        <v>2</v>
      </c>
      <c r="H17" s="7">
        <f t="shared" si="0"/>
        <v>41.341015362041688</v>
      </c>
      <c r="I17" s="7">
        <f t="shared" si="1"/>
        <v>15</v>
      </c>
      <c r="J17" s="7">
        <f t="shared" si="2"/>
        <v>10</v>
      </c>
      <c r="K17" s="7">
        <f t="shared" si="3"/>
        <v>10</v>
      </c>
      <c r="L17" s="7">
        <f t="shared" si="5"/>
        <v>5</v>
      </c>
      <c r="M17" s="9">
        <f t="shared" si="4"/>
        <v>81.341015362041688</v>
      </c>
    </row>
    <row r="18" spans="1:13" ht="48.75" x14ac:dyDescent="0.25">
      <c r="A18" s="7">
        <v>7</v>
      </c>
      <c r="B18" s="11" t="s">
        <v>24</v>
      </c>
      <c r="C18" s="7">
        <v>39031</v>
      </c>
      <c r="D18" s="7">
        <v>2</v>
      </c>
      <c r="E18" s="7">
        <v>2</v>
      </c>
      <c r="F18" s="7">
        <v>1</v>
      </c>
      <c r="G18" s="7">
        <v>2</v>
      </c>
      <c r="H18" s="7">
        <f t="shared" si="0"/>
        <v>43.788270861622813</v>
      </c>
      <c r="I18" s="7">
        <f t="shared" si="1"/>
        <v>15</v>
      </c>
      <c r="J18" s="7">
        <f t="shared" si="2"/>
        <v>10</v>
      </c>
      <c r="K18" s="7">
        <f t="shared" si="3"/>
        <v>3.3333333333333335</v>
      </c>
      <c r="L18" s="7">
        <f t="shared" si="5"/>
        <v>5</v>
      </c>
      <c r="M18" s="9">
        <f t="shared" si="4"/>
        <v>77.121604194956134</v>
      </c>
    </row>
    <row r="19" spans="1:13" ht="24.75" x14ac:dyDescent="0.25">
      <c r="A19" s="7">
        <v>8</v>
      </c>
      <c r="B19" s="8" t="s">
        <v>25</v>
      </c>
      <c r="C19" s="7">
        <v>31227</v>
      </c>
      <c r="D19" s="7">
        <v>2</v>
      </c>
      <c r="E19" s="7">
        <v>2</v>
      </c>
      <c r="F19" s="7">
        <v>3</v>
      </c>
      <c r="G19" s="7">
        <v>2</v>
      </c>
      <c r="H19" s="7">
        <f t="shared" si="0"/>
        <v>54.731482371025074</v>
      </c>
      <c r="I19" s="7">
        <f t="shared" si="1"/>
        <v>15</v>
      </c>
      <c r="J19" s="7">
        <f t="shared" si="2"/>
        <v>10</v>
      </c>
      <c r="K19" s="7">
        <f t="shared" si="3"/>
        <v>10</v>
      </c>
      <c r="L19" s="7">
        <f t="shared" si="5"/>
        <v>5</v>
      </c>
      <c r="M19" s="9">
        <f t="shared" si="4"/>
        <v>94.731482371025066</v>
      </c>
    </row>
    <row r="20" spans="1:13" ht="24.75" x14ac:dyDescent="0.25">
      <c r="A20" s="7">
        <v>9</v>
      </c>
      <c r="B20" s="8" t="s">
        <v>26</v>
      </c>
      <c r="C20" s="7">
        <v>35124</v>
      </c>
      <c r="D20" s="7">
        <v>2</v>
      </c>
      <c r="E20" s="7">
        <v>2</v>
      </c>
      <c r="F20" s="7">
        <v>1</v>
      </c>
      <c r="G20" s="7">
        <v>7</v>
      </c>
      <c r="H20" s="7">
        <f t="shared" si="0"/>
        <v>48.659036556200888</v>
      </c>
      <c r="I20" s="7">
        <f t="shared" si="1"/>
        <v>15</v>
      </c>
      <c r="J20" s="7">
        <f t="shared" si="2"/>
        <v>10</v>
      </c>
      <c r="K20" s="7">
        <f t="shared" si="3"/>
        <v>3.3333333333333335</v>
      </c>
      <c r="L20" s="7">
        <f t="shared" si="5"/>
        <v>1.4285714285714286</v>
      </c>
      <c r="M20" s="9">
        <f t="shared" si="4"/>
        <v>78.420941318105648</v>
      </c>
    </row>
    <row r="21" spans="1:13" ht="48.75" x14ac:dyDescent="0.25">
      <c r="A21" s="7">
        <v>10</v>
      </c>
      <c r="B21" s="8" t="s">
        <v>27</v>
      </c>
      <c r="C21" s="7">
        <v>29731</v>
      </c>
      <c r="D21" s="7">
        <v>2</v>
      </c>
      <c r="E21" s="7">
        <v>2</v>
      </c>
      <c r="F21" s="7">
        <v>0.5</v>
      </c>
      <c r="G21" s="7">
        <v>2</v>
      </c>
      <c r="H21" s="7">
        <f t="shared" si="0"/>
        <v>57.485452894285423</v>
      </c>
      <c r="I21" s="7">
        <f t="shared" si="1"/>
        <v>15</v>
      </c>
      <c r="J21" s="7">
        <f t="shared" si="2"/>
        <v>10</v>
      </c>
      <c r="K21" s="7">
        <f t="shared" si="3"/>
        <v>1.6666666666666667</v>
      </c>
      <c r="L21" s="7">
        <f t="shared" si="5"/>
        <v>5</v>
      </c>
      <c r="M21" s="9">
        <f t="shared" si="4"/>
        <v>89.152119560952102</v>
      </c>
    </row>
    <row r="22" spans="1:13" ht="36.75" x14ac:dyDescent="0.25">
      <c r="A22" s="7">
        <v>11</v>
      </c>
      <c r="B22" s="8" t="s">
        <v>28</v>
      </c>
      <c r="C22" s="7">
        <v>47472.800000000003</v>
      </c>
      <c r="D22" s="7">
        <v>2</v>
      </c>
      <c r="E22" s="7">
        <v>2</v>
      </c>
      <c r="F22" s="7">
        <v>3</v>
      </c>
      <c r="G22" s="7">
        <v>2</v>
      </c>
      <c r="H22" s="7">
        <f t="shared" si="0"/>
        <v>36.001668323755915</v>
      </c>
      <c r="I22" s="7">
        <f t="shared" si="1"/>
        <v>15</v>
      </c>
      <c r="J22" s="7">
        <f t="shared" si="2"/>
        <v>10</v>
      </c>
      <c r="K22" s="7">
        <f t="shared" si="3"/>
        <v>10</v>
      </c>
      <c r="L22" s="7">
        <f t="shared" si="5"/>
        <v>5</v>
      </c>
      <c r="M22" s="9">
        <f t="shared" si="4"/>
        <v>76.001668323755922</v>
      </c>
    </row>
    <row r="23" spans="1:13" ht="27" customHeight="1" x14ac:dyDescent="0.25">
      <c r="A23" s="7">
        <v>12</v>
      </c>
      <c r="B23" s="11" t="s">
        <v>29</v>
      </c>
      <c r="C23" s="7">
        <v>32664.9</v>
      </c>
      <c r="D23" s="7">
        <v>2</v>
      </c>
      <c r="E23" s="7">
        <v>2</v>
      </c>
      <c r="F23" s="7">
        <v>3</v>
      </c>
      <c r="G23" s="7">
        <v>2</v>
      </c>
      <c r="H23" s="7">
        <f t="shared" si="0"/>
        <v>52.322217426044467</v>
      </c>
      <c r="I23" s="7">
        <f t="shared" si="1"/>
        <v>15</v>
      </c>
      <c r="J23" s="7">
        <f t="shared" si="2"/>
        <v>10</v>
      </c>
      <c r="K23" s="7">
        <f t="shared" si="3"/>
        <v>10</v>
      </c>
      <c r="L23" s="7">
        <f t="shared" si="5"/>
        <v>5</v>
      </c>
      <c r="M23" s="9">
        <f t="shared" si="4"/>
        <v>92.32221742604446</v>
      </c>
    </row>
    <row r="24" spans="1:13" ht="24.75" x14ac:dyDescent="0.25">
      <c r="A24" s="7">
        <v>13</v>
      </c>
      <c r="B24" s="8" t="s">
        <v>30</v>
      </c>
      <c r="C24" s="7">
        <f>48161.54-70*200.34+70*15</f>
        <v>35187.74</v>
      </c>
      <c r="D24" s="7">
        <v>2</v>
      </c>
      <c r="E24" s="7">
        <v>2</v>
      </c>
      <c r="F24" s="7">
        <v>3</v>
      </c>
      <c r="G24" s="7">
        <v>2</v>
      </c>
      <c r="H24" s="7">
        <f t="shared" si="0"/>
        <v>48.570894294433238</v>
      </c>
      <c r="I24" s="7">
        <f t="shared" si="1"/>
        <v>15</v>
      </c>
      <c r="J24" s="7">
        <f t="shared" si="2"/>
        <v>10</v>
      </c>
      <c r="K24" s="7">
        <f t="shared" si="3"/>
        <v>10</v>
      </c>
      <c r="L24" s="7">
        <f t="shared" si="5"/>
        <v>5</v>
      </c>
      <c r="M24" s="9">
        <f t="shared" si="4"/>
        <v>88.570894294433231</v>
      </c>
    </row>
    <row r="25" spans="1:13" ht="48.75" x14ac:dyDescent="0.25">
      <c r="A25" s="7">
        <v>14</v>
      </c>
      <c r="B25" s="8" t="s">
        <v>31</v>
      </c>
      <c r="C25" s="7">
        <v>32729</v>
      </c>
      <c r="D25" s="7">
        <v>2</v>
      </c>
      <c r="E25" s="7">
        <v>2</v>
      </c>
      <c r="F25" s="7">
        <v>3</v>
      </c>
      <c r="G25" s="7">
        <v>2</v>
      </c>
      <c r="H25" s="7">
        <f t="shared" si="0"/>
        <v>52.219743957957775</v>
      </c>
      <c r="I25" s="7">
        <f t="shared" si="1"/>
        <v>15</v>
      </c>
      <c r="J25" s="7">
        <f t="shared" si="2"/>
        <v>10</v>
      </c>
      <c r="K25" s="7">
        <f t="shared" si="3"/>
        <v>10</v>
      </c>
      <c r="L25" s="7">
        <f t="shared" si="5"/>
        <v>5</v>
      </c>
      <c r="M25" s="9">
        <f t="shared" si="4"/>
        <v>92.219743957957775</v>
      </c>
    </row>
    <row r="26" spans="1:13" ht="36.75" x14ac:dyDescent="0.25">
      <c r="A26" s="7">
        <v>15</v>
      </c>
      <c r="B26" s="8" t="s">
        <v>32</v>
      </c>
      <c r="C26" s="7">
        <v>36032</v>
      </c>
      <c r="D26" s="7">
        <v>2</v>
      </c>
      <c r="E26" s="7">
        <v>2</v>
      </c>
      <c r="F26" s="7">
        <v>3</v>
      </c>
      <c r="G26" s="7">
        <v>2</v>
      </c>
      <c r="H26" s="7">
        <f t="shared" si="0"/>
        <v>47.432837477797513</v>
      </c>
      <c r="I26" s="7">
        <f t="shared" si="1"/>
        <v>15</v>
      </c>
      <c r="J26" s="7">
        <f t="shared" si="2"/>
        <v>10</v>
      </c>
      <c r="K26" s="7">
        <f t="shared" si="3"/>
        <v>10</v>
      </c>
      <c r="L26" s="7">
        <f t="shared" si="5"/>
        <v>5</v>
      </c>
      <c r="M26" s="9">
        <f t="shared" si="4"/>
        <v>87.432837477797506</v>
      </c>
    </row>
    <row r="27" spans="1:13" ht="24.75" x14ac:dyDescent="0.25">
      <c r="A27" s="7">
        <v>16</v>
      </c>
      <c r="B27" s="8" t="s">
        <v>10</v>
      </c>
      <c r="C27" s="7">
        <v>32492</v>
      </c>
      <c r="D27" s="7">
        <v>2</v>
      </c>
      <c r="E27" s="7">
        <v>2</v>
      </c>
      <c r="F27" s="7">
        <v>3</v>
      </c>
      <c r="G27" s="7">
        <v>2</v>
      </c>
      <c r="H27" s="7">
        <f t="shared" si="0"/>
        <v>52.600640157577253</v>
      </c>
      <c r="I27" s="7">
        <f t="shared" si="1"/>
        <v>15</v>
      </c>
      <c r="J27" s="7">
        <f t="shared" si="2"/>
        <v>10</v>
      </c>
      <c r="K27" s="7">
        <f t="shared" si="3"/>
        <v>10</v>
      </c>
      <c r="L27" s="7">
        <f t="shared" si="5"/>
        <v>5</v>
      </c>
      <c r="M27" s="9">
        <f t="shared" si="4"/>
        <v>92.60064015757726</v>
      </c>
    </row>
    <row r="28" spans="1:13" ht="36.75" x14ac:dyDescent="0.25">
      <c r="A28" s="7">
        <v>17</v>
      </c>
      <c r="B28" s="11" t="s">
        <v>33</v>
      </c>
      <c r="C28" s="7">
        <v>40535</v>
      </c>
      <c r="D28" s="7">
        <v>2</v>
      </c>
      <c r="E28" s="7">
        <v>2</v>
      </c>
      <c r="F28" s="7">
        <v>3</v>
      </c>
      <c r="G28" s="7">
        <v>2</v>
      </c>
      <c r="H28" s="7">
        <f t="shared" si="0"/>
        <v>42.163562353521648</v>
      </c>
      <c r="I28" s="7">
        <f t="shared" si="1"/>
        <v>15</v>
      </c>
      <c r="J28" s="7">
        <f t="shared" si="2"/>
        <v>10</v>
      </c>
      <c r="K28" s="7">
        <f t="shared" si="3"/>
        <v>10</v>
      </c>
      <c r="L28" s="7">
        <f t="shared" si="5"/>
        <v>5</v>
      </c>
      <c r="M28" s="9">
        <f t="shared" si="4"/>
        <v>82.163562353521655</v>
      </c>
    </row>
    <row r="29" spans="1:13" ht="24.75" x14ac:dyDescent="0.25">
      <c r="A29" s="7">
        <v>18</v>
      </c>
      <c r="B29" s="11" t="s">
        <v>34</v>
      </c>
      <c r="C29" s="7">
        <f>46144-70*188+70*16</f>
        <v>34104</v>
      </c>
      <c r="D29" s="7">
        <v>2</v>
      </c>
      <c r="E29" s="7">
        <v>2</v>
      </c>
      <c r="F29" s="7">
        <v>3</v>
      </c>
      <c r="G29" s="7">
        <v>2</v>
      </c>
      <c r="H29" s="7">
        <f t="shared" si="0"/>
        <v>50.114356087262493</v>
      </c>
      <c r="I29" s="7">
        <f t="shared" si="1"/>
        <v>15</v>
      </c>
      <c r="J29" s="7">
        <f t="shared" si="2"/>
        <v>10</v>
      </c>
      <c r="K29" s="7">
        <f t="shared" si="3"/>
        <v>10</v>
      </c>
      <c r="L29" s="7">
        <f t="shared" si="5"/>
        <v>5</v>
      </c>
      <c r="M29" s="9">
        <f t="shared" si="4"/>
        <v>90.114356087262493</v>
      </c>
    </row>
    <row r="30" spans="1:13" ht="24.75" x14ac:dyDescent="0.25">
      <c r="A30" s="7">
        <v>19</v>
      </c>
      <c r="B30" s="8" t="s">
        <v>35</v>
      </c>
      <c r="C30" s="7">
        <f>40980-70*191+70*12.5</f>
        <v>28485</v>
      </c>
      <c r="D30" s="7">
        <v>2</v>
      </c>
      <c r="E30" s="7">
        <v>2</v>
      </c>
      <c r="F30" s="7">
        <v>0.5</v>
      </c>
      <c r="G30" s="7">
        <v>2</v>
      </c>
      <c r="H30" s="7">
        <f t="shared" si="0"/>
        <v>60</v>
      </c>
      <c r="I30" s="7">
        <f t="shared" si="1"/>
        <v>15</v>
      </c>
      <c r="J30" s="7">
        <f t="shared" si="2"/>
        <v>10</v>
      </c>
      <c r="K30" s="7">
        <f t="shared" si="3"/>
        <v>1.6666666666666667</v>
      </c>
      <c r="L30" s="7">
        <f t="shared" si="5"/>
        <v>5</v>
      </c>
      <c r="M30" s="9">
        <f t="shared" si="4"/>
        <v>91.666666666666671</v>
      </c>
    </row>
    <row r="33" spans="2:11" x14ac:dyDescent="0.25">
      <c r="B33" s="4"/>
    </row>
    <row r="34" spans="2:11" x14ac:dyDescent="0.25">
      <c r="B34" s="4"/>
    </row>
    <row r="35" spans="2:11" ht="15.7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ht="15.7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ht="15.7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mergeCells count="10">
    <mergeCell ref="A3:K3"/>
    <mergeCell ref="A5:M5"/>
    <mergeCell ref="A7:M7"/>
    <mergeCell ref="A9:M9"/>
    <mergeCell ref="B35:E35"/>
    <mergeCell ref="F35:K35"/>
    <mergeCell ref="B36:E36"/>
    <mergeCell ref="F36:K36"/>
    <mergeCell ref="B37:E37"/>
    <mergeCell ref="F37:K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Błaszczyk</dc:creator>
  <cp:lastModifiedBy>Magdalena Błaszczyk</cp:lastModifiedBy>
  <cp:lastPrinted>2021-06-23T12:28:08Z</cp:lastPrinted>
  <dcterms:created xsi:type="dcterms:W3CDTF">2021-06-23T07:12:29Z</dcterms:created>
  <dcterms:modified xsi:type="dcterms:W3CDTF">2021-06-24T09:19:10Z</dcterms:modified>
</cp:coreProperties>
</file>