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igdansk-my.sharepoint.com/personal/monika_dubowska_gdansk_gda_pl/Documents/Pulpit/siwz 2021 - 2022/2023 r/chodniki ul. Czopowej i ul. Dylinki/wyjaśnienia treści swz/"/>
    </mc:Choice>
  </mc:AlternateContent>
  <xr:revisionPtr revIDLastSave="0" documentId="8_{06262A6D-20A3-49D8-B76B-4169AF5AFE5D}" xr6:coauthVersionLast="47" xr6:coauthVersionMax="47" xr10:uidLastSave="{00000000-0000-0000-0000-000000000000}"/>
  <bookViews>
    <workbookView xWindow="-110" yWindow="-110" windowWidth="19420" windowHeight="10420" tabRatio="757" xr2:uid="{00000000-000D-0000-FFFF-FFFF00000000}"/>
  </bookViews>
  <sheets>
    <sheet name="ZZK " sheetId="42" r:id="rId1"/>
    <sheet name=" b. drogowa" sheetId="30" r:id="rId2"/>
    <sheet name="wodociąg - węzły" sheetId="36" r:id="rId3"/>
    <sheet name="kan-deszcz" sheetId="38" r:id="rId4"/>
    <sheet name="C.O." sheetId="40" r:id="rId5"/>
    <sheet name="b. elektryczna" sheetId="35" r:id="rId6"/>
    <sheet name="teletechnika" sheetId="39" r:id="rId7"/>
    <sheet name="przeb. wodociąg" sheetId="41" r:id="rId8"/>
  </sheets>
  <definedNames>
    <definedName name="_xlnm.Print_Area" localSheetId="1">' b. drogowa'!$B$1:$H$54</definedName>
    <definedName name="_xlnm.Print_Area" localSheetId="5">'b. elektryczna'!$B$1:$H$61</definedName>
    <definedName name="_xlnm.Print_Area" localSheetId="4">'C.O.'!$B$1:$H$91</definedName>
    <definedName name="_xlnm.Print_Area" localSheetId="3">'kan-deszcz'!$B$1:$H$31</definedName>
    <definedName name="_xlnm.Print_Area" localSheetId="7">'przeb. wodociąg'!$A$1:$G$42</definedName>
    <definedName name="_xlnm.Print_Area" localSheetId="6">teletechnika!$B$1:$H$28</definedName>
    <definedName name="_xlnm.Print_Area" localSheetId="2">'wodociąg - węzły'!$B$1:$H$44</definedName>
    <definedName name="_xlnm.Print_Area" localSheetId="0">'ZZK '!$B$2:$D$28</definedName>
    <definedName name="_xlnm.Print_Titles" localSheetId="1">' b. drogowa'!$2:$6</definedName>
    <definedName name="_xlnm.Print_Titles" localSheetId="5">'b. elektryczna'!$2:$6</definedName>
    <definedName name="_xlnm.Print_Titles" localSheetId="4">'C.O.'!$2:$6</definedName>
    <definedName name="_xlnm.Print_Titles" localSheetId="3">'kan-deszcz'!$2:$6</definedName>
    <definedName name="_xlnm.Print_Titles" localSheetId="7">'przeb. wodociąg'!$3:$5</definedName>
    <definedName name="_xlnm.Print_Titles" localSheetId="6">teletechnika!$2:$6</definedName>
    <definedName name="_xlnm.Print_Titles" localSheetId="2">'wodociąg - węzły'!$2:$6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1" l="1"/>
  <c r="D13" i="42"/>
  <c r="D12" i="42"/>
  <c r="D11" i="42"/>
  <c r="G33" i="41" l="1"/>
  <c r="G32" i="41"/>
  <c r="G30" i="41"/>
  <c r="G29" i="41"/>
  <c r="G28" i="41"/>
  <c r="G26" i="41"/>
  <c r="G25" i="41"/>
  <c r="G24" i="41"/>
  <c r="G23" i="41"/>
  <c r="G22" i="41"/>
  <c r="G21" i="41"/>
  <c r="G20" i="41"/>
  <c r="E19" i="41"/>
  <c r="G19" i="41" s="1"/>
  <c r="G18" i="41"/>
  <c r="G16" i="41"/>
  <c r="G15" i="41"/>
  <c r="G14" i="41"/>
  <c r="G12" i="41"/>
  <c r="G11" i="41"/>
  <c r="G10" i="41"/>
  <c r="E9" i="41"/>
  <c r="G9" i="41" s="1"/>
  <c r="G8" i="41"/>
  <c r="H47" i="30"/>
  <c r="H46" i="30"/>
  <c r="H45" i="30"/>
  <c r="H44" i="30"/>
  <c r="H48" i="30" s="1"/>
  <c r="H41" i="35"/>
  <c r="H42" i="35"/>
  <c r="H43" i="35"/>
  <c r="H44" i="35"/>
  <c r="H45" i="35"/>
  <c r="H46" i="35"/>
  <c r="H47" i="35"/>
  <c r="H13" i="35"/>
  <c r="H12" i="35"/>
  <c r="H11" i="35"/>
  <c r="H9" i="35"/>
  <c r="H56" i="40"/>
  <c r="H45" i="40"/>
  <c r="H32" i="40"/>
  <c r="H15" i="40"/>
  <c r="H12" i="40"/>
  <c r="H11" i="40"/>
  <c r="H10" i="40"/>
  <c r="H9" i="40"/>
  <c r="H82" i="40"/>
  <c r="H79" i="40"/>
  <c r="H80" i="40"/>
  <c r="H81" i="40"/>
  <c r="H63" i="40"/>
  <c r="H64" i="40"/>
  <c r="H65" i="40"/>
  <c r="H66" i="40"/>
  <c r="H67" i="40"/>
  <c r="H68" i="40"/>
  <c r="H69" i="40"/>
  <c r="H70" i="40"/>
  <c r="H71" i="40"/>
  <c r="H72" i="40"/>
  <c r="H73" i="40"/>
  <c r="H74" i="40"/>
  <c r="H75" i="40"/>
  <c r="H41" i="40"/>
  <c r="H42" i="40"/>
  <c r="H43" i="40"/>
  <c r="H44" i="40"/>
  <c r="H46" i="40"/>
  <c r="H47" i="40"/>
  <c r="H48" i="40"/>
  <c r="H49" i="40"/>
  <c r="H50" i="40"/>
  <c r="H51" i="40"/>
  <c r="H52" i="40"/>
  <c r="H53" i="40"/>
  <c r="H54" i="40"/>
  <c r="H5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3" i="40"/>
  <c r="H34" i="40"/>
  <c r="H15" i="38"/>
  <c r="H16" i="38"/>
  <c r="H17" i="38"/>
  <c r="H18" i="38"/>
  <c r="H19" i="38"/>
  <c r="H20" i="38"/>
  <c r="H21" i="38"/>
  <c r="H22" i="38"/>
  <c r="H23" i="38"/>
  <c r="H24" i="38"/>
  <c r="H11" i="38"/>
  <c r="H14" i="36"/>
  <c r="H15" i="36"/>
  <c r="H16" i="36"/>
  <c r="H17" i="36"/>
  <c r="H18" i="36"/>
  <c r="H50" i="30"/>
  <c r="H51" i="30" s="1"/>
  <c r="H41" i="30"/>
  <c r="H40" i="30"/>
  <c r="H39" i="30"/>
  <c r="H42" i="30" s="1"/>
  <c r="H34" i="30"/>
  <c r="H35" i="30"/>
  <c r="H36" i="30"/>
  <c r="H33" i="30"/>
  <c r="H37" i="30" s="1"/>
  <c r="H24" i="30"/>
  <c r="H25" i="30"/>
  <c r="H26" i="30"/>
  <c r="H27" i="30"/>
  <c r="H28" i="30"/>
  <c r="H29" i="30"/>
  <c r="H30" i="30"/>
  <c r="H23" i="30"/>
  <c r="H9" i="30"/>
  <c r="H10" i="30"/>
  <c r="H11" i="30"/>
  <c r="H12" i="30"/>
  <c r="H13" i="30"/>
  <c r="H14" i="30"/>
  <c r="H8" i="30"/>
  <c r="H86" i="40"/>
  <c r="H40" i="40"/>
  <c r="H85" i="40"/>
  <c r="H78" i="40"/>
  <c r="H62" i="40"/>
  <c r="H61" i="40"/>
  <c r="H60" i="40"/>
  <c r="H59" i="40"/>
  <c r="H37" i="40"/>
  <c r="H36" i="40"/>
  <c r="H35" i="40"/>
  <c r="H17" i="39"/>
  <c r="H18" i="39"/>
  <c r="H19" i="39"/>
  <c r="H20" i="39"/>
  <c r="H10" i="39"/>
  <c r="H11" i="39"/>
  <c r="H12" i="39"/>
  <c r="H13" i="39"/>
  <c r="H14" i="39"/>
  <c r="H15" i="39"/>
  <c r="H16" i="39"/>
  <c r="H24" i="39"/>
  <c r="H23" i="39"/>
  <c r="H9" i="39"/>
  <c r="H57" i="35"/>
  <c r="H56" i="35"/>
  <c r="H58" i="35" s="1"/>
  <c r="H53" i="35"/>
  <c r="H52" i="35"/>
  <c r="H51" i="35"/>
  <c r="H50" i="35"/>
  <c r="H54" i="35" s="1"/>
  <c r="H39" i="35"/>
  <c r="H40" i="35"/>
  <c r="H38" i="35"/>
  <c r="H37" i="35"/>
  <c r="H36" i="35"/>
  <c r="H27" i="38"/>
  <c r="H26" i="38"/>
  <c r="H25" i="38"/>
  <c r="H14" i="38"/>
  <c r="H10" i="38"/>
  <c r="H9" i="38"/>
  <c r="H8" i="38"/>
  <c r="H20" i="30"/>
  <c r="H17" i="30"/>
  <c r="H21" i="30" s="1"/>
  <c r="H19" i="30"/>
  <c r="H18" i="30"/>
  <c r="G34" i="41" l="1"/>
  <c r="D19" i="42" s="1"/>
  <c r="D20" i="42" s="1"/>
  <c r="D21" i="42" s="1"/>
  <c r="D22" i="42" s="1"/>
  <c r="H31" i="30"/>
  <c r="H15" i="30"/>
  <c r="H52" i="30" s="1"/>
  <c r="D9" i="42" s="1"/>
  <c r="H76" i="40"/>
  <c r="H57" i="40"/>
  <c r="H48" i="35"/>
  <c r="H13" i="40"/>
  <c r="H83" i="40"/>
  <c r="H38" i="40"/>
  <c r="H28" i="38"/>
  <c r="H12" i="38"/>
  <c r="H21" i="39"/>
  <c r="H25" i="39"/>
  <c r="H87" i="40"/>
  <c r="G36" i="41" l="1"/>
  <c r="G35" i="41"/>
  <c r="H29" i="38"/>
  <c r="H26" i="39"/>
  <c r="D14" i="42" s="1"/>
  <c r="H88" i="40"/>
  <c r="H40" i="36" l="1"/>
  <c r="H26" i="36"/>
  <c r="H27" i="36"/>
  <c r="H28" i="36"/>
  <c r="H29" i="36"/>
  <c r="H30" i="36"/>
  <c r="H31" i="36"/>
  <c r="H32" i="36"/>
  <c r="H33" i="36"/>
  <c r="H36" i="36"/>
  <c r="H37" i="36"/>
  <c r="H25" i="36"/>
  <c r="H9" i="36"/>
  <c r="H22" i="36"/>
  <c r="H13" i="36"/>
  <c r="H23" i="36" s="1"/>
  <c r="H21" i="36"/>
  <c r="H20" i="36"/>
  <c r="H19" i="36"/>
  <c r="H10" i="35"/>
  <c r="H14" i="35"/>
  <c r="H15" i="35"/>
  <c r="H38" i="36" l="1"/>
  <c r="H16" i="35"/>
  <c r="H34" i="36"/>
  <c r="H41" i="36"/>
  <c r="H10" i="36" l="1"/>
  <c r="H8" i="36"/>
  <c r="H29" i="35"/>
  <c r="H18" i="35"/>
  <c r="H11" i="36" l="1"/>
  <c r="H42" i="36" s="1"/>
  <c r="D10" i="42" s="1"/>
  <c r="D15" i="42" s="1"/>
  <c r="H30" i="35"/>
  <c r="H31" i="35"/>
  <c r="H33" i="35" s="1"/>
  <c r="H32" i="35"/>
  <c r="H19" i="35"/>
  <c r="H27" i="35" s="1"/>
  <c r="H20" i="35"/>
  <c r="H21" i="35"/>
  <c r="H22" i="35"/>
  <c r="H23" i="35"/>
  <c r="H24" i="35"/>
  <c r="H25" i="35"/>
  <c r="H26" i="35"/>
  <c r="D24" i="42" l="1"/>
  <c r="D25" i="42" s="1"/>
  <c r="D26" i="42" s="1"/>
  <c r="D16" i="42"/>
  <c r="D17" i="42" s="1"/>
  <c r="H59" i="35"/>
</calcChain>
</file>

<file path=xl/sharedStrings.xml><?xml version="1.0" encoding="utf-8"?>
<sst xmlns="http://schemas.openxmlformats.org/spreadsheetml/2006/main" count="781" uniqueCount="328">
  <si>
    <t>Lp</t>
  </si>
  <si>
    <t>Branża</t>
  </si>
  <si>
    <t xml:space="preserve">wartość </t>
  </si>
  <si>
    <t>1.</t>
  </si>
  <si>
    <t>2.</t>
  </si>
  <si>
    <t>3.</t>
  </si>
  <si>
    <t>RAZEM NETTO</t>
  </si>
  <si>
    <t>VAT 23%</t>
  </si>
  <si>
    <t>WARTOŚĆ BRUTTO</t>
  </si>
  <si>
    <t>Lp.</t>
  </si>
  <si>
    <t>Opis</t>
  </si>
  <si>
    <t>Jedn. miary</t>
  </si>
  <si>
    <t>Ilość</t>
  </si>
  <si>
    <t>Cena jedn.
netto
zł</t>
  </si>
  <si>
    <t>Wartość
netto
zł</t>
  </si>
  <si>
    <t>I</t>
  </si>
  <si>
    <t>ROBOTY PRZYGOTOWAWCZE I ROZBIÓRKOWE</t>
  </si>
  <si>
    <t>m</t>
  </si>
  <si>
    <t>m2</t>
  </si>
  <si>
    <t>szt</t>
  </si>
  <si>
    <t>m3</t>
  </si>
  <si>
    <t>Razem dział: PRZYGOTOWAWCZE I ROZBIÓRKOWE</t>
  </si>
  <si>
    <t>II</t>
  </si>
  <si>
    <t>ROBOTY ZIEMNE</t>
  </si>
  <si>
    <t>Razem dział: ROBOTY ZIEMNE</t>
  </si>
  <si>
    <t>III</t>
  </si>
  <si>
    <t>PODBUDOWY</t>
  </si>
  <si>
    <t>Razem dział: PODBUDOWY</t>
  </si>
  <si>
    <t>IV</t>
  </si>
  <si>
    <t>NAWIERZCHNIE</t>
  </si>
  <si>
    <t>Razem dział: NAWIERZCHNIE</t>
  </si>
  <si>
    <t>V</t>
  </si>
  <si>
    <t>VI</t>
  </si>
  <si>
    <t>kpl.</t>
  </si>
  <si>
    <t>TABLICA WG SIWZ</t>
  </si>
  <si>
    <t>Tablica informacyjna</t>
  </si>
  <si>
    <t>Razem dział: TABLICA WG SIWZ</t>
  </si>
  <si>
    <t>Wartość kosztorysowa robót bez podatku VAT</t>
  </si>
  <si>
    <t>szt.</t>
  </si>
  <si>
    <t>OZNAKOWANIE</t>
  </si>
  <si>
    <t>Razem dział: OZNAKOWANIE</t>
  </si>
  <si>
    <t>Profilowanie i zagęszczanie podłoża pod warstwy konstrukcyjne</t>
  </si>
  <si>
    <t>ELEMENTY ULIC</t>
  </si>
  <si>
    <t>Razem dział:  ELEMENTY ULIC</t>
  </si>
  <si>
    <t>stud.</t>
  </si>
  <si>
    <t>Branża drogowa</t>
  </si>
  <si>
    <t>Razem dział: ROBOTY DEMONTAŻOWE</t>
  </si>
  <si>
    <t>ROBOTY MONTAŻOWE</t>
  </si>
  <si>
    <t>Razem dział: ROBOTY MONTAŻOWE</t>
  </si>
  <si>
    <t>ROBOTY POMIAROWE</t>
  </si>
  <si>
    <t>Razem dział: ROBOTY POMIAROWE</t>
  </si>
  <si>
    <t>Kanały z rur PVC łączonych na wcisk o śr. zewn. 160 mm</t>
  </si>
  <si>
    <t>Kanały z rur PVC łączonych na wcisk o śr. zewn. 200 mm</t>
  </si>
  <si>
    <t>Kanały z rur PVC łączonych na wcisk o śr. zewn. 315 mm</t>
  </si>
  <si>
    <t>4.</t>
  </si>
  <si>
    <t>Kanalizacja deszczowa</t>
  </si>
  <si>
    <t>ZBIORCZE ZESTAWIENIE KOSZTÓW</t>
  </si>
  <si>
    <t>SST</t>
  </si>
  <si>
    <t>D-01.02.04</t>
  </si>
  <si>
    <t>Frezowanie nawierzchni bitumicznej o gr. do 4 cm z wywozem materiału z rozbiórki na legalne składowisko lub składowisko GDZiZ wraz z kosztami składowania lub utylizacji
UL. DYLINKI/ UL. CZOPOWA</t>
  </si>
  <si>
    <t>Rozebranie krawężników kamiennych 20x25 cm na podsypce cementowo-piaskowej oraz łwie betonowej 
KRAWĘŻNIKI PRZEZNACZONE DO PONOWNEGO UŁOŻENIA - ODZYSK pozostałe materiały z rozbiórki wywieść na legalne składowisko lub składowisko GDZiZ wraz z kosztami składowania lub utylizacji</t>
  </si>
  <si>
    <t>Rozebranie chodników, wysepek przystankowych i przejść dla pieszych z płyt betonowych 35x35x5 cm na podsypce cementowo-piaskowej - ROZBIÓRKA CHODNIKA NA UL. CZOPOWEJ PRZY HOTELU - PRZEZNACZONA DO REGULACJI WYSOŚCIOWEJ - PŁYTY KAMIENNE / KOSTKA KAMIENNA + REGULACJA WYSOKOŚCIOWA NA POŁĄCZENIU Z UL. RYCERSKĄ I UL. SUKIENNICZĄ pozostałe materiały z rozbiórki wywieść na legalne składowisko lub składowisko GDZiZ wraz z kosztami składowania lub utylizacji</t>
  </si>
  <si>
    <t>Podbudowa z kruszywa łamanego C90/3 warstwa o grubości po zagęszczeniu 25 cm</t>
  </si>
  <si>
    <t>Podbudowa z gruntu stabilizowanego cementem C1,5/2 - grubość podbudowy po zagęszczeniu 15 cm</t>
  </si>
  <si>
    <t>Podbudowa z kruszywa łamanego warstwa o grubości po zagęszczeniu 20 cm</t>
  </si>
  <si>
    <t>Nawierzchnia z kostki kamiennej rzędowej o wysokości 16 cm na podsypce cementowo-piaskowej KOSTKA KAMIENNA Z ODZYSKU</t>
  </si>
  <si>
    <t>Nawierzchnia z kostki kamiennej nieregularnej o wysokości 10 cm na podsypce cementowo-piaskowej_x000D_
KOSTKA KAMIENNA 9/11 - GÓRNA POWIERZCHNIA CIĘTA PŁOMIENIOWANA</t>
  </si>
  <si>
    <t>Chodniki z płyt betonowych 35x35x5 cm na podsypce cementowo-piaskowej z wypełnieniem spoin zaprawą cementową - _x000D_
PŁYTKI WSKAŻNIKOWE W REJONIE PRZEJŚĆ DLA PIESZYCH - PŁYTKA OSTRZEGAWCZA KAMIENNA</t>
  </si>
  <si>
    <t>D-04.04.02</t>
  </si>
  <si>
    <t>Nawierzchnia z kostki kamiennej nieregularnej o wysokości 10 cm na podsypce cementowo-piaskowej _x000D_
OPASKA CHODNIKA OD STRONY JEZDNI KOSTKA KAMIENNA ŁUPANA 7/9</t>
  </si>
  <si>
    <t/>
  </si>
  <si>
    <t>D-08.02.02</t>
  </si>
  <si>
    <t>D.02.01.01</t>
  </si>
  <si>
    <t>D-04.06.01b</t>
  </si>
  <si>
    <t>Nawierzchnia z kostki kamiennej nieregularnej o wysokości 10 cm na podsypce cementowo-piaskowej _x000D_
OPASKA CHODNIKA OD STRONY BUDYNKU / OGRODZENIA  KOSTKA KAMIENNA ŁUPANA 7/9</t>
  </si>
  <si>
    <t>D-08.01.01</t>
  </si>
  <si>
    <t>Krawężniki/oporniki 20x25 kamienne  na ławie betonowej C 12/15 - ISTNIEJĄCE DO WYKORZYSTANIA</t>
  </si>
  <si>
    <t>Krawężniki/oporniki 20x25 kamienne  na ławie betonowej C 12/15 - NOWE</t>
  </si>
  <si>
    <t>Słupki do znaków drogowych z rur stalowych o śr. 50 mm</t>
  </si>
  <si>
    <t>Przymocowanie tablic znaków drogowych zakazu, nakazu, ostrzegawczych, informacyjnych o powierzchni do 0.3 m2 - ZNAKI NOWE</t>
  </si>
  <si>
    <t>SŁUPKI WYGRODZENIOWE</t>
  </si>
  <si>
    <t>Obrzeża betonowe o wymiarach 30x8 cm na podsypce cementowo-piaskowej z wypełnieniem spoin zaprawą cementową</t>
  </si>
  <si>
    <t>KOSZTORYS OFERTOWY</t>
  </si>
  <si>
    <t>Zasuwa z obudową DN50</t>
  </si>
  <si>
    <t>Sieci wodociągowe - opaska do łączenia rur stalowych DN40</t>
  </si>
  <si>
    <t>Sieci wodociągowe - króciec stalowy galwanizowany ocynkowany DN40</t>
  </si>
  <si>
    <t>Sieci wodociągowe - króciec dwukołnierzowy FF DN50 L=0,2m</t>
  </si>
  <si>
    <t>Sieci wodociągowe - kołnierz gwintowany DN50 - 1 1/2''</t>
  </si>
  <si>
    <t>Sieci wodociągowe - łącznik R-K DN100</t>
  </si>
  <si>
    <t>Sieci wodociągowe - trójnik kołnierzowy żeliwny DN100/50 - 90st.</t>
  </si>
  <si>
    <t>Blok oporowy</t>
  </si>
  <si>
    <t>Oznakowanie trasy wodociągu na słupku stalowym</t>
  </si>
  <si>
    <t>Dezynfekcja rurociągów sieci wodociągowych o śr.nominalnej do 150 mm</t>
  </si>
  <si>
    <t>odc.200m</t>
  </si>
  <si>
    <t>WĘZEŁ W1-W2</t>
  </si>
  <si>
    <t>Razem dział: WĘZEŁ W1-W2</t>
  </si>
  <si>
    <t>WĘZEŁ W3</t>
  </si>
  <si>
    <t>Sieci wodociągowe - króciec dwukołnierzowy FF DN80 L=0,2m</t>
  </si>
  <si>
    <t>Sieci wodociągowe - króciec dwukołnierzowy FF DN80 L=0,8m</t>
  </si>
  <si>
    <t>Sieci wodociągowe - łuk żeliwny kołnierzowy 90st. DN80</t>
  </si>
  <si>
    <t>Hydranty pożarowe podziemne o śr. 80 mm</t>
  </si>
  <si>
    <t>DEMONTAŻE</t>
  </si>
  <si>
    <t>Demontaż zasuwy żeliwnej kołnierzowej o średnicy nominalnej 50 mm z obudową wraz z wywozem na legalne składowisko z kosztami składowania lub utylizacji</t>
  </si>
  <si>
    <t>Demontaż hydrantu podziemnego o średnicy nominalnej 80 mm wraz z wywozem na legalne składowisko z kosztami składowania lub utylizacji</t>
  </si>
  <si>
    <t>REGULACJA WYSOKOŚCIOWA WŁAZÓW NA KS</t>
  </si>
  <si>
    <t>Regulacja wysokościowa istniejących włazów na studniach kanalizacji sanitarnej</t>
  </si>
  <si>
    <t>Podłoża pod kanały i obiekty z materiałów sypkich grub. 15 cm</t>
  </si>
  <si>
    <t>Wykonanie obsypki z materiałów sypkich grub. 30 cm</t>
  </si>
  <si>
    <t>Studzienki ściekowe uliczne betonowe o śr. 500 mm z osadnikiem i syfonem</t>
  </si>
  <si>
    <t>Próba wodna szczelności kanałów rurowych o śr.nominalnej 160 mm</t>
  </si>
  <si>
    <t>odc. -1 prób.</t>
  </si>
  <si>
    <t>Próba wodna szczelności kanałów rurowych o śr.nominalnej 200 mm</t>
  </si>
  <si>
    <t>Próba wodna szczelności kanałów rurowych o śr.nominalnej 300 mm</t>
  </si>
  <si>
    <t>Włączenie do istniejącej studni</t>
  </si>
  <si>
    <t>Podłączenie do istniejącej rury spustowej</t>
  </si>
  <si>
    <t>Włączenie istniejącej kanalizacji deszczowej</t>
  </si>
  <si>
    <t>BUDOWA SIECI KANALIZACJI DESZCZOWEJ</t>
  </si>
  <si>
    <t>Demontaż tabliczki bezpiecznikowej</t>
  </si>
  <si>
    <t>ROBOTY DEMONTAŻOWE I ROBOTY ZIEMNE</t>
  </si>
  <si>
    <t>Ułożenie rur osłonowych HDPE110 (giętkie, dwuścienne)</t>
  </si>
  <si>
    <t>Ręczne rozebranie nawierzchni chodnika</t>
  </si>
  <si>
    <t>Odtworzenie nawierzchni chodnika</t>
  </si>
  <si>
    <t>E-00</t>
  </si>
  <si>
    <t>Montaż i stawianie słupów oświetleniowych stylizowanych na staro o masie do 300 kg z wyposażeniem i fundamentem prefabrykowanym (Słup oświetleniowy stalowy, ocynkowany, stylowy, z elementami z odlewu aluminiowego, typu DPb, z wyposażeniem, RAL 9005 (wysokość słupa h = 5,0 m), z wysięgnikiem, wysokość zawieszenia H = 6,6 m)</t>
  </si>
  <si>
    <t>Montaż wysięgników rurowych stylizowanych o masie do 30 kg na słupie- Wysięgnik stalowy pojedynczy, stylizowany typu R-41, RAL 9005, _x000D_
1,8/1,2/0st (wysokość/długość wysięgu/kąt pochylenia oprawy)</t>
  </si>
  <si>
    <t>Montaż opraw oświetlenia zewnętrznego stylizowanych LED36W 3000K (Oprawa oświetleniowa drogowa LED 36 W, 32 LEDS, 3000 K, 3622 lm,)</t>
  </si>
  <si>
    <t>Montaż przewodów do opraw oświetleniowych - wciąganie w słupy, rury osłonowe i wysięgniki przy wysokości latarń do 10 m- YKY 3x2,5mm2</t>
  </si>
  <si>
    <t>kpl.przew.</t>
  </si>
  <si>
    <t>Układanie kabli o masie do 0.5 kg/m w rowach kablowych lub rurach ręcznie YAKXS 4x35</t>
  </si>
  <si>
    <t>Montaż uziomów poziomych w wykopie o głębokości do 0.8 m; kat.gruntu III- FeZN25x4</t>
  </si>
  <si>
    <t>Mechaniczne pogrążanie uziomów pionowych prętowych w gruncie kat.III</t>
  </si>
  <si>
    <t>Montaż Tabliczka bezpiecznikowej pojedynczej</t>
  </si>
  <si>
    <t>Montaż Tabliczka bezpiecznikowej podziałowej</t>
  </si>
  <si>
    <t>Sprawdzenie i pomiar 3-fazowego obwodu elektrycznego niskiego napięcia</t>
  </si>
  <si>
    <t>pomiar</t>
  </si>
  <si>
    <t>Sprawdzenie i pomiar 1-fazowego obwodu elektrycznego niskiego napięcia</t>
  </si>
  <si>
    <t>Badania i pomiary instalacji uziemiającej</t>
  </si>
  <si>
    <t>Pomiary fotometryczne (natężenie, równomiernosć, temperatura barwowa itp.)</t>
  </si>
  <si>
    <t>Przewierty mechaniczne dla rury RHDPEp110 mm pod obiektami (sztywne, grubościenne)</t>
  </si>
  <si>
    <t>Montaż słupka kablowego z betonową podstawą</t>
  </si>
  <si>
    <t>Demontaż sieci teletechnicznej (do przełożenia)</t>
  </si>
  <si>
    <t>Przełożenie sieci teletechnicznej (z przełożenia)</t>
  </si>
  <si>
    <t>Budowa studni kablowych prefabrykowanych rozdzielczych SKR-1</t>
  </si>
  <si>
    <t>Uszczelnianie wprowadzeń rurociągów do studni kablowych</t>
  </si>
  <si>
    <t>Budowa kanalizacji kablowej z rur PCW w gruncie kat. IV, 2 otwory w ciągu kanalizacji RHDPE110</t>
  </si>
  <si>
    <t>Budowa kanalizacji kablowej z rur PCW w gruncie kat. IV, 2 otwory w ciągu kanalizacji RHDPEp110 (przewierty)</t>
  </si>
  <si>
    <t>E.01</t>
  </si>
  <si>
    <t>Zabezpieczenie kabli rurami dwudzielnymi</t>
  </si>
  <si>
    <t>Ręczne sprawdzenie drożności wolnych otworów kanalizacji pierwotnej</t>
  </si>
  <si>
    <t>Uszczelnienie otworów kanalizacji pierwotnej uszczelkami z pianką poliuretanową - otwór wolny</t>
  </si>
  <si>
    <t>otw.</t>
  </si>
  <si>
    <t>Montaż rur preizolowanych o średnicy 100/200 mm z przewodem alarmowym</t>
  </si>
  <si>
    <t>Oznakowanie trasy ciepłociągu ułożonego w ziemi taśmą z tworzywa sztucznego</t>
  </si>
  <si>
    <t>Montaż kolan stalowych preizolowanych z przewodami instalacji alarmowej 100/90st</t>
  </si>
  <si>
    <t>kol.</t>
  </si>
  <si>
    <t>Montaż trójnika wznośnego preizolowanego z przewodami instalacji alarmowej Dn 100/50/10</t>
  </si>
  <si>
    <t>Montaż trójnika wznośnego preizolowanego z przewodami instalacji alarmowej Dn 100/32/10</t>
  </si>
  <si>
    <t>Montaż zwężki stalowej preizolowanej z przewodami instalacji alarmowej Dn 100/ 80</t>
  </si>
  <si>
    <t>Montaż muf obkurczalnych elektrycznie dla rur stalowych preizolowanych o śr. 200 mm</t>
  </si>
  <si>
    <t>muf.</t>
  </si>
  <si>
    <t>Spawanie ręczne gazowe rur preizolowanych o średnicy 100 mm ze stali węglowych i niskostopowych. Spoiny badane radiologicznie</t>
  </si>
  <si>
    <t>złącz.</t>
  </si>
  <si>
    <t>Badania radiograficzne obwodowych doczołowych złączy spawanych rur o śr. 100 mm</t>
  </si>
  <si>
    <t>Połączenia przewodów alarmowych na kolanie</t>
  </si>
  <si>
    <t>połącz.</t>
  </si>
  <si>
    <t>Połączenia przewodów alarmowych na trójniku</t>
  </si>
  <si>
    <t>Połączenia przewodów alarmowych na zwężce</t>
  </si>
  <si>
    <t>Połączenia przewodów alarmowych na mufie</t>
  </si>
  <si>
    <t>Montaż elementów systemu alarmowego</t>
  </si>
  <si>
    <t>Testowanie instalacji alarmowej - pomiar pierwszy</t>
  </si>
  <si>
    <t>pom.</t>
  </si>
  <si>
    <t>Testowanie instalacji alarmowej - pomiar następny</t>
  </si>
  <si>
    <t>Montaż łańcucha uszczelniającego ŁU-4</t>
  </si>
  <si>
    <t>Mata piankowa 1000x250x40 mm</t>
  </si>
  <si>
    <t>SIEĆ CIEPŁOWNICZA: 2xDn/Dzp 100/200 od punktu "A" do punktu "G"</t>
  </si>
  <si>
    <t>BUDOWA PRZYŁĄCZA CIEPŁOWNICZEGO: 2xDn/Dzp 50/125 od punktu "E" do punktu "F"</t>
  </si>
  <si>
    <t>Montaż rur preizolowanych o średnicy 50/125 mm z przewodem alarmowym</t>
  </si>
  <si>
    <t>Zawory preizolowane Dn/Dzp 50/125 z przewodami instalacji alarmowej ze skrzynką uliczną i obudową</t>
  </si>
  <si>
    <t>Montaż muf obkurczalnych elektrycznie dla rur stalowych preizolowanych o śr. 125 mm</t>
  </si>
  <si>
    <t>Spawanie ręczne gazowe rur preizolowanych o średnicy 50 mm ze stali węglowych i niskostopowych. Spoiny badane radiologicznie</t>
  </si>
  <si>
    <t>Połączenia przewodów alarmowych na zaworze</t>
  </si>
  <si>
    <t>Rury stalowe osłonowe Dz 219x2,9mm</t>
  </si>
  <si>
    <t>BUDOWA SIECI CIEPŁOWNICZEJ: 2xDn/Dzp 80/160 od punktu "G" do punktu "C"</t>
  </si>
  <si>
    <t>Montaż rur preizolowanych o średnicy 80/160 mm z przewodem alarmowym</t>
  </si>
  <si>
    <t>Montaż kolan stalowych preizolowanych z przewodami instalacji alarmowej 80/90st</t>
  </si>
  <si>
    <t>Montaż muf obkurczalnych elektrycznie dla rur stalowych preizolowanych o śr. 160 mm</t>
  </si>
  <si>
    <t>Montaż muf obkurczalnych elektrycznie dla rur stalowych preizolowanych o śr. 110 mm</t>
  </si>
  <si>
    <t>elem.</t>
  </si>
  <si>
    <t>Kanały z prefabrykowanych elementów żelbetowych - jedna ściana boczna - materiał z odzysku</t>
  </si>
  <si>
    <t>DEMONTAŻ KANAŁU SIECI TRADYCYJNEJ I MONTAŻ ŚCIANY ZABEZPIECZAJĄCEJ DLA SIECI PREIZOLOWANEJ</t>
  </si>
  <si>
    <t>DEMONTAŻ SIECI PREIZOLOWANEJ 2x80/160 I MONTAŻ ŚCIANY ZABEZPIECZAJĄCEJ DLA SIECI PREIZOLOWANEJ</t>
  </si>
  <si>
    <t>Kanały z prefabrykowanych elementów żelbetowych - jedna ściana boczna</t>
  </si>
  <si>
    <t>Modernizacja istniejących chodników wraz z modernizacją nawierzchni jezdni w ul. Czopowej i ul. Dylinki w Gdańsku w ramach zadania „Rewaloryzacja ulic Głównego Miasta”</t>
  </si>
  <si>
    <t>5.</t>
  </si>
  <si>
    <t>Chodniki z płyt betonowych 35x35x5 cm na podsypce cementowo-piaskowej z wypełnieniem spoin zaprawą cementową -
NOWA PŁYTKI BETONWE PŁUKANE
55 m2 - ODZYSK</t>
  </si>
  <si>
    <t>Chodniki z płyt betonowych Z ODZYSKU 35x35x5 cm na podsypce cementowo-piaskowej z wypełnieniem spoin zaprawą cementową -</t>
  </si>
  <si>
    <t>Chodniki z płyt betonowych 35x35x5 cm na podsypce cementowo-piaskowej z wypełnieniem spoin zaprawą cementową - REGULACJA ISTNIEJĄCEGO CHODNIKÓW  (MATERIAŁ  Z ODZYSKU) - 
CHODNIK Z PŁYT KAMIENNYCH I KOSTKI KAMIENNEJ PRZY HOTELU - UL. CZOPOWA 150 M2 
CHODNIK NA POŁĄCZENIACH Z CHODNIKAMI PRZY UL. RYCERSKIEJ I UL. SUKIENNICZNEJ- 50M2</t>
  </si>
  <si>
    <t>Wykopy oraz przekopy wraz z wywozem materiału na legalne składowisko oraz z kosztami składowania lub utylizacji</t>
  </si>
  <si>
    <t>Pełne umocnienie pionowych ścian wykopów liniowych</t>
  </si>
  <si>
    <t>Zasypanie wykopów wraz z zagęszczeniem</t>
  </si>
  <si>
    <t>Razem dział: WĘZEŁ W13</t>
  </si>
  <si>
    <t>Razem dział:  DEMONTAŻE</t>
  </si>
  <si>
    <t>Razem dział:  REGULACJA WYSOKOŚCIOWA WŁAZÓW NA KS</t>
  </si>
  <si>
    <t>Wykopy liniowe wraz z wywozem materiału na legalne składowisko oraz z kosztami składowania lub utylizacji</t>
  </si>
  <si>
    <t>Studnie rewizyjne z kręgów betonowych o śr. 1000 mm w gotowym wykopie</t>
  </si>
  <si>
    <t>Studnie rewizyjne z kręgów betonowych o śr. 1200 mm w gotowym wykopie</t>
  </si>
  <si>
    <t>Razem dział: BUDOWA SIECI KANALIZACJI DESZCZOWEJ</t>
  </si>
  <si>
    <t xml:space="preserve">Uruchomienie rurociągów sieci cieplnych </t>
  </si>
  <si>
    <t xml:space="preserve">Płyta drogowa żelbetowa zbrojona </t>
  </si>
  <si>
    <t xml:space="preserve">Próby szczelności rurociągów sieci cieplnych </t>
  </si>
  <si>
    <t>Razem dział: SIEĆ CIEPŁOWNICZA: 2xDn/Dzp 100/200 od punktu "A" do punktu "G"</t>
  </si>
  <si>
    <t>Razem dział: BUDOWA PRZYŁĄCZA CIEPŁOWNICZEGO: 2xDn/Dzp 50/125 od punktu "E" do punktu "F"</t>
  </si>
  <si>
    <t>Uruchomienie rurociągów sieci cieplnych</t>
  </si>
  <si>
    <t>Próby szczelności rurociągów sieci cieplnych</t>
  </si>
  <si>
    <t>Razem dział: BUDOWA SIECI CIEPŁOWNICZEJ: 2xDn/Dzp 80/160 od punktu "G" do punktu "C"</t>
  </si>
  <si>
    <t>Razem dział:  DEMONTAŻ KANAŁU SIECI TRADYCYJNEJ I MONTAŻ ŚCIANY ZABEZPIECZAJĄCEJ DLA SIECI PREIZOLOWANEJ</t>
  </si>
  <si>
    <t>Razem dział:  DEMONTAŻ SIECI PREIZOLOWANEJ 2x80/160 I MONTAŻ ŚCIANY ZABEZPIECZAJĄCEJ DLA SIECI PREIZOLOWANEJ</t>
  </si>
  <si>
    <t>Demontaż kanałów z prefabrykowanych elementów żelbetowych wraz z wywozem materiału na legalne składowisko oraz z kosztami składowania lub utylizacji</t>
  </si>
  <si>
    <t>Demontaż podpór, ślizgów wraz z wywozem materiału na legalne składowisko oraz z kosztami składowania lub utylizacji</t>
  </si>
  <si>
    <t>Demontaż rurociągów z rur stalowych o śr. 100 mm w izolacji termocznej wraz z wywozem materiału na legalne składowisko oraz z kosztami składowania lub utylizacji</t>
  </si>
  <si>
    <t>Demontaż rurociągów z rur stalowych o śr. 80 mm w izolacji termicznej wraz z wywozem materiału na legalne składowisko oraz z kosztami składowania lub utylizacji</t>
  </si>
  <si>
    <t>Demontaż rur preizolowanych o średnicy do 88.9/160 mm wraz z wywozem materiału na legalne składowisko oraz z kosztami składowania lub utylizacji</t>
  </si>
  <si>
    <t>Kopanie rowów dla kabli</t>
  </si>
  <si>
    <t>Nasypanie warstwy piasku nad kablem oraz na dnie rowu kablowego</t>
  </si>
  <si>
    <t>Zasypywanie rowów dla kabli</t>
  </si>
  <si>
    <t>Oświetlenie drogowe ZDiZ</t>
  </si>
  <si>
    <t>Razem dział: ROBOTY DEMONTAŻOWE I ROBOTY ZIEMNE</t>
  </si>
  <si>
    <t>Demontaż słupów oświetleniowych z wyposażeniem i fundamentem prefabrykowanymi</t>
  </si>
  <si>
    <t>Demontaż wysięgników rurowych</t>
  </si>
  <si>
    <t>Demontaż opraw oświetlenia zewnętrznego</t>
  </si>
  <si>
    <t>Demontaż kabli</t>
  </si>
  <si>
    <t>Układanie kabli w rowach kablowych lub rurach ręcznie YAKXS 4x35</t>
  </si>
  <si>
    <t>Montaż uziomów poziomych w wykopie - FeZN25x4</t>
  </si>
  <si>
    <t>Nasypanie warstwy piasku o szerokości rowu kablowego</t>
  </si>
  <si>
    <t>Zasypywanie rowów wykonanych mechanicznie</t>
  </si>
  <si>
    <t>Sieć ciepłownicza</t>
  </si>
  <si>
    <t>Oświetlenie</t>
  </si>
  <si>
    <t>Kanalizacja teletechniczna</t>
  </si>
  <si>
    <t>6.</t>
  </si>
  <si>
    <t>Ręczne rozebranie nawierzchni z brukowca o wysokości 16-20 cm wraz z podbudową o średniej grubości 40 cm - ROZBIÓRKA NAWIERZCHNI JEZDNI UL. DYLINKI + UL. CZOPOWA (NAWIERZCHNIA UL. DYLINKI + UL. CZOPOWA DO ODZYSKU - KOSTKA KAMIENNA  ) pozostałe materiały z rozbiórki wywieść na legalne składowisko lub składowisko GDZiZ wraz z kosztami składowania lub utylizacji</t>
  </si>
  <si>
    <t>Rozbiórka nawierzchni z płyt drogowych betonowych sześciokątnych lub kwadratowych gr. 12 i 15 cm/ kostki kamiennej  bez wzgl. na rodzaj spoinowania i podsypki wraz z podbudową o średniej grubości 25 cm - NAWIERZCHNIA ZJAZDÓW Z KOSTKI KAMIENNEJ wraz z wywozem na legalne składowisko lub składowisko GDZiZ wraz z kosztami składowania lub utylizacji</t>
  </si>
  <si>
    <t>Rozebranie chodników, wysepek przystankowych i przejść dla pieszych z płyt betonowych 35x35x5 cm na podsypce cementowo-piaskowej wraz z podbudową o średniej grubości 20 cm- ROZBIÓRKA CHODNIKÓW Z PŁYTEK BETONOWYCH PŁUKANYCH 50 % DO PONOWNEGO WYKORZYSTANIA pozostała część materiałów z rozbiórki wywieść na legalne składowisko lub składowisko GDZiZ wraz z kosztami składowania lub utylizacji</t>
  </si>
  <si>
    <t xml:space="preserve">Rozebranie chodników, wysepek przystankowych i przejść dla pieszych z płyt betonowych 35x35x5 cm na podsypce cementowo-piaskowej wraz z podbudową o średniej grubości 20 cm wraz z wywozem na legalne składowisko lub składowisko GDZiZ wraz z kosztami składowania lub utylizacji- ROZBIÓRKA CHODNIKÓW Z PŁYTEK BETONOWYCH BETONOWYCH CAŁOŚC DO UTYLIZACJI </t>
  </si>
  <si>
    <t>ROBOTY RÓŻNE</t>
  </si>
  <si>
    <t>VII</t>
  </si>
  <si>
    <t xml:space="preserve">Remont murka oporowego na ul. Czopowej </t>
  </si>
  <si>
    <t>Dostosowanie wejść i naświetli istniejących budynków do projektowanej nawierzchni</t>
  </si>
  <si>
    <t xml:space="preserve">Regulacja pionowa istniejących lamp oświetleniowych  na ul. Czopowej </t>
  </si>
  <si>
    <t>Dostosowanie istniejącego ogrodzenia przy szkole do projektowanej nawierzchni</t>
  </si>
  <si>
    <t>Oznakowanie poziome nawierzchni bitumicznych - na zimno, za pomocą mas chemoutwardzalnych grubowarstwowe- oznakowanie gładkie 
OZNAKOWANIE POZIOME ZNAKI P-19, P-19</t>
  </si>
  <si>
    <t>Nr spec.
techn.</t>
  </si>
  <si>
    <t xml:space="preserve">Cena
jednostkowa
zł </t>
  </si>
  <si>
    <t>Wartość</t>
  </si>
  <si>
    <t>zł</t>
  </si>
  <si>
    <t xml:space="preserve">Dział I </t>
  </si>
  <si>
    <t xml:space="preserve">BUDOWA SIECI WODOCIĄGOWEJ </t>
  </si>
  <si>
    <t>1.1</t>
  </si>
  <si>
    <t>S-03.00.01</t>
  </si>
  <si>
    <t>Wykonanie wykopów pod rury ręcznie/mechanicznie wąskoprzestrzenne z umocnieniem ścian i szerokoprzestrzennych, w razie konieczności: odwodnienie wykopów, wykonanie drenażu w dnie wykopu, z wykonaniem konstrukcji podsypki pod rury z zagęszczeniem</t>
  </si>
  <si>
    <t>1.2</t>
  </si>
  <si>
    <t>Zasypanie wykopów mechanicznie/ręcznie gruntem z odkładu i/lub w przypadku gruntu nienośnego jego wymiana na grunt przywieziony z zagęszczeniem (nadmiar gruntu należy wywieźć na legalne składowisko), wykonanie konstrukcji obsypki i zasypanie rury ponad jej wierzch materiałem mineralnym (piasek), zagęszczenie, wykonanie badań zagęszczenia Is.</t>
  </si>
  <si>
    <t>1.3</t>
  </si>
  <si>
    <t xml:space="preserve">Montaż w wykopie rur Ø100x4,4 z żeliwa sferoidalnego o połączeniach kielichowych, z łukami (W3, W4, W5, W6, W10a)  wraz z oznakowaniem taśmą lokalizacyjną  </t>
  </si>
  <si>
    <t>1.4</t>
  </si>
  <si>
    <t xml:space="preserve">W1 - węzeł połączeniowy z istniejącą siecią wodociągową Ø100 żel. (montaż łączników, trójnika, zasuwy Ø100, króćca kołnierzowego) </t>
  </si>
  <si>
    <t>kpl</t>
  </si>
  <si>
    <t>1.5</t>
  </si>
  <si>
    <t>W2 - montaż węzła hydrantowego podziemnego, złożonego z trójnika redukcyjnego Ø100/80, zasuwy Ø80, kolana ze stopką, króćca dwukołnierzowego, króćca kołnierzowego, kieliszka i hydrantu podziemnego</t>
  </si>
  <si>
    <t>1.6</t>
  </si>
  <si>
    <t>W11 - węzeł połączeniowy z istniejącą siecią wodociągową Ø100 żel. (montaż trzech zasuw  Ø100, trójnika, króćca kołnierzowego, łączników)                                - montaż węzła hydrantowego podziemnego, złożonego z trójnika redukcyjnego Ø100/80, zasuwy Ø80, kolana ze stopką, króćca dwukołnierzowego                             i hydrantu podziemnego</t>
  </si>
  <si>
    <t>1.7</t>
  </si>
  <si>
    <t xml:space="preserve">Próba wodna szczelności, płukanie i dezynfekcja sieci wodociągowej </t>
  </si>
  <si>
    <t>1.8</t>
  </si>
  <si>
    <t xml:space="preserve">Tabliczki lokalizacyjne o armaturze wodociągowej </t>
  </si>
  <si>
    <t>1.9</t>
  </si>
  <si>
    <t xml:space="preserve">Wyłączenie z eksploatacji sieci wodociągowych o śred. Ø100 z demontażem skrzynek ulicznych na armaturze z demontażem tabliczek informacyjnych </t>
  </si>
  <si>
    <t>BUDOWA PRZYŁĄCZY WODOCIĄGOWYCH</t>
  </si>
  <si>
    <t>2.1</t>
  </si>
  <si>
    <t>2.2</t>
  </si>
  <si>
    <t>Zasypanie wykopów mechanicznie/ ręcznie gruntem z odkładu i/lub w przypadku gruntu nienośnego jego wymiana na grunt przywieziony z zagęszczeniem (nadmiar gruntu należy wywieźć na legalne składowisko), wykonanie obsypki i zasypanie rury ponad jej wierzch materiałem mineralnym (piasek), zagęszczenie, wykonanie badań zagęszczenia Is</t>
  </si>
  <si>
    <t>2.3</t>
  </si>
  <si>
    <t>Montaż rur Ø63 PE100 PN16 SDR11 w wykopie                         wraz z oznakowaniem taśmą lokalizacyjną</t>
  </si>
  <si>
    <t>2.4</t>
  </si>
  <si>
    <t>W7 - włączenie projektowanego przyłącza wodociągowego (montaż nawiertki NWZ Ø100/2", zasuwy 2'', łączników)</t>
  </si>
  <si>
    <t>2.5</t>
  </si>
  <si>
    <t xml:space="preserve">W7.1 - montaż zestawu wodomierzowego, przejście przez ścianę w rurze ochronnej, uszczelnienie przejścia)   </t>
  </si>
  <si>
    <t>2.6</t>
  </si>
  <si>
    <t>W8, W9, W10 - włączenie istniejącego przyłącza wodociągowego (montaż nawiertki NWZ Ø100/2", zasuwy 2'', łączników)</t>
  </si>
  <si>
    <t>2.7</t>
  </si>
  <si>
    <t xml:space="preserve">Próba wodna szczelności, płukanie i dezynfekcja przyłączy wodociągowych </t>
  </si>
  <si>
    <t>2.8</t>
  </si>
  <si>
    <t>2.9</t>
  </si>
  <si>
    <t xml:space="preserve">Wyłączenie z eksploatacji przyłączy wodociągowych o śred. Ø50 z demontażem skrzynek ulicznych na armaturze z demontażem tabliczek informacyjnych </t>
  </si>
  <si>
    <t>ROZBIÓRKA NAWIERZCHNI</t>
  </si>
  <si>
    <t>3.3</t>
  </si>
  <si>
    <t>D-02.01.00</t>
  </si>
  <si>
    <t>Rozebiórka jezdni z kostki kamiennej brukowej (starobruk) pokrytej warstwą z mieszanek mineralno-bitumicznych z podbudową, z transportem  i utylizacją</t>
  </si>
  <si>
    <r>
      <t>m</t>
    </r>
    <r>
      <rPr>
        <vertAlign val="superscript"/>
        <sz val="10"/>
        <rFont val="Open Sans"/>
        <family val="2"/>
        <charset val="238"/>
      </rPr>
      <t>2</t>
    </r>
  </si>
  <si>
    <t>3.4</t>
  </si>
  <si>
    <t>Rozbiórka chodników z płyt betonowych 30x30x5 z podbudową, z transportem i utylizacją</t>
  </si>
  <si>
    <t>3.7</t>
  </si>
  <si>
    <t xml:space="preserve">Rozbiórka krawężników z ławami betonowymi,                            z transportem i utylizacją </t>
  </si>
  <si>
    <t>DZIAŁ II</t>
  </si>
  <si>
    <t>W-00.00.00.</t>
  </si>
  <si>
    <t>Pomiar powykonawczy (zakres GIWK) - wartość musi być nie mniejsza niż 2% ceny kosztorysu ofertowego netto (zakres GIWK) 
4 egz. + wersja elektroniczna</t>
  </si>
  <si>
    <t>Dokumentacja powykonawcza (zakres GIWK) - wartość musi być nie mniejsza niż 0,5% ceny kosztorysu ofertowego netto (zakres GIWK) 
2 egz. + wersja elektroniczna</t>
  </si>
  <si>
    <t xml:space="preserve">Ogółem netto </t>
  </si>
  <si>
    <t>podatek VAT</t>
  </si>
  <si>
    <t>ogółem brutto</t>
  </si>
  <si>
    <r>
      <rPr>
        <b/>
        <sz val="10"/>
        <rFont val="Open Sans"/>
        <family val="2"/>
        <charset val="238"/>
      </rPr>
      <t xml:space="preserve">UWAGA: </t>
    </r>
    <r>
      <rPr>
        <sz val="10"/>
        <rFont val="Open Sans"/>
        <family val="2"/>
        <charset val="238"/>
      </rPr>
      <t>W cenach jednostkowych powyższych pozycji należy ująć koszty robót nie wyszczególnionych i opłat dodatkowych (np. wyłączenia wody, badania bakteriologiczne wody, organizacji ruchu z zabezpieczenień dojść , dojazdów do posesji, obsługa geodezyjna, rury osłonowe na istn. uzbrojeniu itp.) koniecznych do zrealizowania opisanego zakresu. Należy również uwzględnić roboty odtworzeniowe terenów zielonych i utwardzonych nie ujętych w projekcie na wykonanie nowych nawierzchni, a które będą wykorzystane (naruszone) w trakcie prowadzenia prac związanych z budową (np. praca sprzętu w miejscu pod zaplecze budowy ). Należy również uwzględnić użycie materiałów, armatury potrzebnych do prowadzenia robót etapami tak aby mieszkańcy byli pozbawiani dostaw wody w jak najmiejszym zakresie.</t>
    </r>
  </si>
  <si>
    <t>Pozycje w Przedmiarze Robót opisują roboty objęte Umową w sposób skrócony. Opis ten nie zawiera pełnego opisu robót i metod wykonawczych podanych w Dokumentacji Projektowej i Specyfikacjach Technicznych, przy czym niezależnie od tego uważa się, że dana pozycja odpowiada pełnemu opisowi.</t>
  </si>
  <si>
    <t>Cena podana przez Wykonawcę w danej pozycji przedmiarowej jest ostateczna i wyklucza możliwość żądania dodatkowej zapłaty za wykonanie robót objętych tą pozycją. Uważa się, że ceny jednostkowe wprowadzone dla każdej pozycji pokrywają wszystko, co jest konieczne dla całkowitego i poprawnego wykonania robót.</t>
  </si>
  <si>
    <t>Modernizacja istniejących chodników wraz z modernizacją nawierzchni jezdni w ul. Czopowej i ul. Dylinki w Gdańsku w ramach zadania „Rewaloryzacja ulic Głównego Miasta” - branża drogowa
Zakres rzeczowy zamówienia finansowany przez 
Gminę Miasta Gdańska</t>
  </si>
  <si>
    <t>Modernizacja istniejących chodników wraz z modernizacją nawierzchni jezdni w ul. Czopowej i ul. Dylinki w Gdańsku w ramach zadania „Rewaloryzacja ulic Głównego Miasta” - wodociąg
Zakres rzeczowy zamówienia finansowany przez 
Gminę Miasta Gdańska</t>
  </si>
  <si>
    <t>Modernizacja istniejących chodników wraz z modernizacją nawierzchni jezdni w ul. Czopowej i ul. Dylinki w Gdańsku w ramach zadania „Rewaloryzacja ulic Głównego Miasta” - kanalizacja deszczowa
Zakres rzeczowy zamówienia finansowany przez 
Gminę Miasta Gdańska</t>
  </si>
  <si>
    <t>Modernizacja istniejących chodników wraz z modernizacją nawierzchni jezdni w ul. Czopowej i ul. Dylinki w Gdańsku w ramach zadania „Rewaloryzacja ulic Głównego Miasta”  - sieć ciepłownicza
Zakres rzeczowy zamówienia finansowany przez 
Gminę Miasta Gdańska</t>
  </si>
  <si>
    <t>Modernizacja istniejących chodników wraz z modernizacją nawierzchni jezdni w ul. Czopowej i ul. Dylinki w Gdańsku w ramach zadania „Rewaloryzacja ulic Głównego Miasta”  - branża elektryczna oświetlenie
Zakres rzeczowy zamówienia finansowany przez 
Gminę Miasta Gdańska</t>
  </si>
  <si>
    <t>Modernizacja istniejących chodników wraz z modernizacją nawierzchni jezdni w ul. Czopowej i ul. Dylinki w Gdańsku w ramach zadania „Rewaloryzacja ulic Głównego Miasta”  - kanalizaacja teletechniczna
Zakres rzeczowy zamówienia finansowany przez 
Gminę Miasta Gdańska</t>
  </si>
  <si>
    <t>Przebudowa sieci wodociągowej w ul. Czopowej w Gdańsku 
Zakres rzeczowy zamówienia finansowany przez 
Gdańską Infrastrukturę Wodociągowo-Kanalizacyjną Sp. z o.o.</t>
  </si>
  <si>
    <t>WARTOŚĆ BRUTTO GIWK</t>
  </si>
  <si>
    <t>RAZEM NETTO GIWK</t>
  </si>
  <si>
    <t>7.</t>
  </si>
  <si>
    <t>Zakres rzeczowy zamówienia finansowany przez 
Gdańską Infrastrukturę Wodociągowo-Kanalizacyjną Sp. z o.o.</t>
  </si>
  <si>
    <t>WARTOŚĆ BRUTTO GMG</t>
  </si>
  <si>
    <t>RAZEM NETTO GMG</t>
  </si>
  <si>
    <t>Zakres rzeczowy zamówienia finansowany przez 
Gminę Miasta Gdańska</t>
  </si>
  <si>
    <t>Przebudowa sieci wodociągowej</t>
  </si>
  <si>
    <t>Wodociąg - węzły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</si>
</sst>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\ &quot;zł&quot;"/>
    <numFmt numFmtId="166" formatCode="_-* #,##0\ _z_ł_-;\-* #,##0\ _z_ł_-;_-* &quot;-&quot;??\ _z_ł_-;_-@_-"/>
    <numFmt numFmtId="167" formatCode="_-* #,##0\ _z_ł_-;\-* #,##0\ _z_ł_-;_-* &quot;-&quot;\ _z_ł_-;_-@_-"/>
  </numFmts>
  <fonts count="42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color indexed="64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2"/>
      <color indexed="64"/>
      <name val="Arial"/>
      <family val="2"/>
      <charset val="238"/>
    </font>
    <font>
      <b/>
      <sz val="9"/>
      <color indexed="64"/>
      <name val="Arial"/>
      <family val="2"/>
      <charset val="238"/>
    </font>
    <font>
      <sz val="9"/>
      <color indexed="64"/>
      <name val="Arial"/>
      <family val="2"/>
      <charset val="238"/>
    </font>
    <font>
      <sz val="8"/>
      <name val="Arial"/>
      <family val="2"/>
      <charset val="238"/>
    </font>
    <font>
      <sz val="10"/>
      <color indexed="64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Open Sans"/>
      <family val="2"/>
      <charset val="238"/>
    </font>
    <font>
      <sz val="11"/>
      <color theme="1"/>
      <name val="Open Sans"/>
      <family val="2"/>
      <charset val="238"/>
    </font>
    <font>
      <sz val="11"/>
      <color rgb="FFFF0000"/>
      <name val="Open Sans"/>
      <family val="2"/>
      <charset val="238"/>
    </font>
    <font>
      <b/>
      <sz val="10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sz val="10"/>
      <name val="Open Sans"/>
      <family val="2"/>
      <charset val="238"/>
    </font>
    <font>
      <sz val="10"/>
      <color indexed="8"/>
      <name val="Open Sans"/>
      <family val="2"/>
      <charset val="238"/>
    </font>
    <font>
      <vertAlign val="superscript"/>
      <sz val="10"/>
      <name val="Open Sans"/>
      <family val="2"/>
      <charset val="238"/>
    </font>
    <font>
      <b/>
      <sz val="12"/>
      <color theme="1"/>
      <name val="Open Sans"/>
      <family val="2"/>
      <charset val="238"/>
    </font>
    <font>
      <b/>
      <sz val="10"/>
      <name val="Open Sans"/>
      <family val="2"/>
      <charset val="238"/>
    </font>
    <font>
      <sz val="9"/>
      <color theme="1"/>
      <name val="Open Sans"/>
      <family val="2"/>
      <charset val="238"/>
    </font>
    <font>
      <b/>
      <u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b/>
      <sz val="8"/>
      <name val="Arial CE"/>
      <charset val="238"/>
    </font>
    <font>
      <b/>
      <sz val="12"/>
      <name val="CG Omega"/>
      <family val="2"/>
    </font>
    <font>
      <b/>
      <sz val="9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3">
    <xf numFmtId="0" fontId="0" fillId="0" borderId="0" applyNumberFormat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18" fillId="0" borderId="0"/>
    <xf numFmtId="0" fontId="19" fillId="0" borderId="0"/>
    <xf numFmtId="0" fontId="21" fillId="0" borderId="0"/>
    <xf numFmtId="0" fontId="1" fillId="0" borderId="0"/>
    <xf numFmtId="164" fontId="1" fillId="0" borderId="0" applyFont="0" applyFill="0" applyBorder="0" applyAlignment="0" applyProtection="0"/>
    <xf numFmtId="0" fontId="35" fillId="0" borderId="0"/>
  </cellStyleXfs>
  <cellXfs count="256">
    <xf numFmtId="0" fontId="0" fillId="0" borderId="0" xfId="0" applyNumberFormat="1" applyFont="1" applyFill="1" applyBorder="1" applyAlignment="1" applyProtection="1">
      <alignment vertical="top"/>
    </xf>
    <xf numFmtId="1" fontId="5" fillId="0" borderId="5" xfId="0" applyNumberFormat="1" applyFont="1" applyFill="1" applyBorder="1" applyAlignment="1" applyProtection="1">
      <alignment horizontal="center" vertical="center"/>
    </xf>
    <xf numFmtId="0" fontId="9" fillId="0" borderId="0" xfId="2" applyNumberFormat="1" applyFont="1" applyFill="1" applyBorder="1" applyAlignment="1" applyProtection="1">
      <alignment vertical="top"/>
    </xf>
    <xf numFmtId="49" fontId="10" fillId="0" borderId="2" xfId="2" applyNumberFormat="1" applyFont="1" applyBorder="1" applyAlignment="1" applyProtection="1">
      <alignment horizontal="center" vertical="center" wrapText="1"/>
    </xf>
    <xf numFmtId="0" fontId="10" fillId="0" borderId="3" xfId="2" applyFont="1" applyBorder="1" applyAlignment="1" applyProtection="1">
      <alignment horizontal="center" vertical="center" wrapText="1"/>
    </xf>
    <xf numFmtId="164" fontId="10" fillId="0" borderId="3" xfId="1" applyFont="1" applyBorder="1" applyAlignment="1" applyProtection="1">
      <alignment horizontal="center" vertical="center" wrapText="1"/>
    </xf>
    <xf numFmtId="4" fontId="10" fillId="0" borderId="4" xfId="1" applyNumberFormat="1" applyFont="1" applyBorder="1" applyAlignment="1" applyProtection="1">
      <alignment horizontal="center" vertical="center" wrapText="1"/>
    </xf>
    <xf numFmtId="0" fontId="9" fillId="0" borderId="0" xfId="2" applyNumberFormat="1" applyFont="1" applyFill="1" applyBorder="1" applyAlignment="1" applyProtection="1">
      <alignment horizontal="center" vertical="center"/>
    </xf>
    <xf numFmtId="0" fontId="9" fillId="0" borderId="0" xfId="2" applyNumberFormat="1" applyFont="1" applyFill="1" applyBorder="1" applyAlignment="1" applyProtection="1">
      <alignment vertical="center" wrapText="1"/>
    </xf>
    <xf numFmtId="164" fontId="9" fillId="0" borderId="0" xfId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vertical="center" wrapText="1"/>
    </xf>
    <xf numFmtId="0" fontId="5" fillId="0" borderId="8" xfId="2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4" fontId="0" fillId="0" borderId="0" xfId="0" applyNumberForma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 wrapText="1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0" fontId="17" fillId="0" borderId="0" xfId="2" applyNumberFormat="1" applyFont="1" applyFill="1" applyBorder="1" applyAlignment="1" applyProtection="1"/>
    <xf numFmtId="0" fontId="4" fillId="0" borderId="5" xfId="2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4" fillId="0" borderId="0" xfId="1" applyNumberFormat="1" applyFont="1" applyFill="1" applyBorder="1" applyAlignment="1" applyProtection="1">
      <alignment horizontal="right" vertical="center"/>
    </xf>
    <xf numFmtId="2" fontId="9" fillId="0" borderId="0" xfId="1" applyNumberFormat="1" applyFont="1" applyFill="1" applyBorder="1" applyAlignment="1" applyProtection="1">
      <alignment horizontal="right" vertical="center"/>
    </xf>
    <xf numFmtId="0" fontId="5" fillId="0" borderId="5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2" fontId="10" fillId="0" borderId="3" xfId="1" applyNumberFormat="1" applyFont="1" applyBorder="1" applyAlignment="1" applyProtection="1">
      <alignment horizontal="center" vertical="center" wrapText="1"/>
    </xf>
    <xf numFmtId="164" fontId="5" fillId="0" borderId="8" xfId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5" fillId="0" borderId="5" xfId="2" applyNumberFormat="1" applyFont="1" applyFill="1" applyBorder="1" applyAlignment="1" applyProtection="1">
      <alignment horizontal="center" vertical="center" wrapText="1"/>
    </xf>
    <xf numFmtId="1" fontId="5" fillId="0" borderId="5" xfId="2" applyNumberFormat="1" applyFont="1" applyFill="1" applyBorder="1" applyAlignment="1" applyProtection="1">
      <alignment horizontal="center" vertical="center" wrapText="1"/>
    </xf>
    <xf numFmtId="164" fontId="4" fillId="2" borderId="1" xfId="1" applyFont="1" applyFill="1" applyBorder="1" applyAlignment="1" applyProtection="1">
      <alignment horizontal="center" vertical="center" wrapText="1"/>
      <protection locked="0"/>
    </xf>
    <xf numFmtId="4" fontId="11" fillId="0" borderId="16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7" xfId="2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2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5" fillId="0" borderId="8" xfId="2" applyNumberFormat="1" applyFont="1" applyFill="1" applyBorder="1" applyAlignment="1" applyProtection="1">
      <alignment horizontal="right" vertical="center" wrapText="1"/>
    </xf>
    <xf numFmtId="164" fontId="0" fillId="0" borderId="1" xfId="1" applyFont="1" applyFill="1" applyBorder="1" applyAlignment="1" applyProtection="1">
      <alignment horizontal="right" vertical="center"/>
    </xf>
    <xf numFmtId="164" fontId="0" fillId="0" borderId="1" xfId="1" applyFont="1" applyFill="1" applyBorder="1" applyAlignment="1" applyProtection="1">
      <alignment vertical="center"/>
    </xf>
    <xf numFmtId="164" fontId="4" fillId="0" borderId="1" xfId="1" applyFont="1" applyBorder="1" applyAlignment="1" applyProtection="1">
      <alignment horizontal="right" vertical="center"/>
    </xf>
    <xf numFmtId="0" fontId="4" fillId="0" borderId="0" xfId="2" applyNumberFormat="1" applyFont="1" applyFill="1" applyBorder="1" applyAlignment="1" applyProtection="1">
      <alignment vertical="top"/>
    </xf>
    <xf numFmtId="0" fontId="6" fillId="0" borderId="0" xfId="2" applyFont="1" applyAlignment="1" applyProtection="1">
      <alignment horizontal="center" vertical="center"/>
    </xf>
    <xf numFmtId="2" fontId="6" fillId="0" borderId="0" xfId="2" applyNumberFormat="1" applyFont="1" applyAlignment="1" applyProtection="1">
      <alignment horizontal="right" vertical="center"/>
    </xf>
    <xf numFmtId="49" fontId="6" fillId="0" borderId="10" xfId="2" applyNumberFormat="1" applyFont="1" applyBorder="1" applyAlignment="1" applyProtection="1">
      <alignment horizontal="center" vertical="center" wrapText="1"/>
    </xf>
    <xf numFmtId="0" fontId="6" fillId="0" borderId="11" xfId="2" applyFont="1" applyBorder="1" applyAlignment="1" applyProtection="1">
      <alignment horizontal="center" vertical="center" wrapText="1"/>
    </xf>
    <xf numFmtId="49" fontId="6" fillId="0" borderId="11" xfId="2" applyNumberFormat="1" applyFont="1" applyBorder="1" applyAlignment="1" applyProtection="1">
      <alignment horizontal="center" vertical="center" wrapText="1"/>
    </xf>
    <xf numFmtId="1" fontId="6" fillId="0" borderId="11" xfId="2" applyNumberFormat="1" applyFont="1" applyBorder="1" applyAlignment="1" applyProtection="1">
      <alignment horizontal="center" vertical="center" wrapText="1"/>
    </xf>
    <xf numFmtId="0" fontId="6" fillId="0" borderId="12" xfId="2" applyFont="1" applyBorder="1" applyAlignment="1" applyProtection="1">
      <alignment horizontal="center" vertical="center" wrapText="1"/>
    </xf>
    <xf numFmtId="1" fontId="5" fillId="0" borderId="7" xfId="2" applyNumberFormat="1" applyFont="1" applyFill="1" applyBorder="1" applyAlignment="1" applyProtection="1">
      <alignment horizontal="center" vertical="center" wrapText="1"/>
    </xf>
    <xf numFmtId="2" fontId="5" fillId="0" borderId="8" xfId="1" applyNumberFormat="1" applyFont="1" applyFill="1" applyBorder="1" applyAlignment="1" applyProtection="1">
      <alignment horizontal="right" vertical="center" wrapText="1"/>
    </xf>
    <xf numFmtId="4" fontId="5" fillId="0" borderId="9" xfId="1" applyNumberFormat="1" applyFont="1" applyFill="1" applyBorder="1" applyAlignment="1" applyProtection="1">
      <alignment horizontal="center" vertical="center" wrapText="1"/>
    </xf>
    <xf numFmtId="4" fontId="4" fillId="0" borderId="6" xfId="1" applyNumberFormat="1" applyFont="1" applyFill="1" applyBorder="1" applyAlignment="1" applyProtection="1">
      <alignment horizontal="center" vertical="center" wrapText="1"/>
    </xf>
    <xf numFmtId="164" fontId="5" fillId="0" borderId="1" xfId="1" applyFont="1" applyFill="1" applyBorder="1" applyAlignment="1" applyProtection="1">
      <alignment horizontal="center" vertical="center" wrapText="1"/>
    </xf>
    <xf numFmtId="164" fontId="5" fillId="0" borderId="1" xfId="1" applyFont="1" applyFill="1" applyBorder="1" applyAlignment="1" applyProtection="1">
      <alignment horizontal="right" vertical="center"/>
    </xf>
    <xf numFmtId="4" fontId="5" fillId="0" borderId="6" xfId="1" applyNumberFormat="1" applyFont="1" applyFill="1" applyBorder="1" applyAlignment="1" applyProtection="1">
      <alignment horizontal="center" vertical="center" wrapText="1"/>
    </xf>
    <xf numFmtId="164" fontId="4" fillId="0" borderId="1" xfId="1" applyFont="1" applyFill="1" applyBorder="1" applyAlignment="1" applyProtection="1">
      <alignment horizontal="center" vertical="center" wrapText="1"/>
    </xf>
    <xf numFmtId="4" fontId="5" fillId="0" borderId="6" xfId="1" applyNumberFormat="1" applyFont="1" applyFill="1" applyBorder="1" applyAlignment="1" applyProtection="1">
      <alignment horizontal="center" vertical="center"/>
    </xf>
    <xf numFmtId="164" fontId="5" fillId="0" borderId="1" xfId="1" applyFont="1" applyFill="1" applyBorder="1" applyAlignment="1" applyProtection="1">
      <alignment horizontal="center" vertical="center"/>
    </xf>
    <xf numFmtId="4" fontId="4" fillId="0" borderId="6" xfId="1" applyNumberFormat="1" applyFont="1" applyFill="1" applyBorder="1" applyAlignment="1" applyProtection="1">
      <alignment horizontal="center" vertical="center"/>
    </xf>
    <xf numFmtId="164" fontId="4" fillId="2" borderId="1" xfId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164" fontId="5" fillId="0" borderId="1" xfId="1" applyFont="1" applyFill="1" applyBorder="1" applyAlignment="1" applyProtection="1">
      <alignment vertical="center"/>
    </xf>
    <xf numFmtId="164" fontId="4" fillId="0" borderId="1" xfId="1" applyFont="1" applyFill="1" applyBorder="1" applyAlignment="1" applyProtection="1">
      <alignment vertical="center"/>
    </xf>
    <xf numFmtId="2" fontId="5" fillId="0" borderId="1" xfId="1" applyNumberFormat="1" applyFont="1" applyFill="1" applyBorder="1" applyAlignment="1" applyProtection="1">
      <alignment horizontal="right" vertical="center" wrapText="1"/>
    </xf>
    <xf numFmtId="0" fontId="6" fillId="0" borderId="0" xfId="2" applyFont="1" applyAlignment="1" applyProtection="1">
      <alignment horizontal="center" vertical="center"/>
    </xf>
    <xf numFmtId="49" fontId="10" fillId="0" borderId="20" xfId="2" applyNumberFormat="1" applyFont="1" applyBorder="1" applyAlignment="1" applyProtection="1">
      <alignment horizontal="center" vertical="center" wrapText="1"/>
    </xf>
    <xf numFmtId="49" fontId="6" fillId="0" borderId="21" xfId="2" applyNumberFormat="1" applyFont="1" applyBorder="1" applyAlignment="1" applyProtection="1">
      <alignment horizontal="center" vertical="center" wrapText="1"/>
    </xf>
    <xf numFmtId="1" fontId="5" fillId="0" borderId="22" xfId="2" applyNumberFormat="1" applyFont="1" applyFill="1" applyBorder="1" applyAlignment="1" applyProtection="1">
      <alignment horizontal="center" vertical="center" wrapText="1"/>
    </xf>
    <xf numFmtId="0" fontId="4" fillId="0" borderId="23" xfId="2" applyNumberFormat="1" applyFont="1" applyFill="1" applyBorder="1" applyAlignment="1" applyProtection="1">
      <alignment horizontal="center" vertical="center" wrapText="1"/>
    </xf>
    <xf numFmtId="0" fontId="4" fillId="0" borderId="18" xfId="2" applyNumberFormat="1" applyFont="1" applyFill="1" applyBorder="1" applyAlignment="1" applyProtection="1">
      <alignment horizontal="center" vertical="center" wrapText="1"/>
    </xf>
    <xf numFmtId="49" fontId="5" fillId="0" borderId="18" xfId="2" applyNumberFormat="1" applyFont="1" applyFill="1" applyBorder="1" applyAlignment="1" applyProtection="1">
      <alignment horizontal="center" vertical="center" wrapText="1"/>
    </xf>
    <xf numFmtId="0" fontId="5" fillId="0" borderId="18" xfId="2" applyNumberFormat="1" applyFont="1" applyFill="1" applyBorder="1" applyAlignment="1" applyProtection="1">
      <alignment horizontal="center" vertical="center" wrapText="1"/>
    </xf>
    <xf numFmtId="1" fontId="5" fillId="0" borderId="18" xfId="2" applyNumberFormat="1" applyFont="1" applyFill="1" applyBorder="1" applyAlignment="1" applyProtection="1">
      <alignment horizontal="center" vertical="center" wrapText="1"/>
    </xf>
    <xf numFmtId="0" fontId="4" fillId="0" borderId="24" xfId="2" applyNumberFormat="1" applyFont="1" applyFill="1" applyBorder="1" applyAlignment="1" applyProtection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1" fontId="5" fillId="0" borderId="24" xfId="2" applyNumberFormat="1" applyFont="1" applyFill="1" applyBorder="1" applyAlignment="1" applyProtection="1">
      <alignment horizontal="center" vertical="center" wrapText="1"/>
    </xf>
    <xf numFmtId="0" fontId="4" fillId="0" borderId="28" xfId="2" applyNumberFormat="1" applyFont="1" applyFill="1" applyBorder="1" applyAlignment="1" applyProtection="1">
      <alignment horizontal="center" vertical="center" wrapText="1"/>
    </xf>
    <xf numFmtId="49" fontId="6" fillId="0" borderId="29" xfId="2" applyNumberFormat="1" applyFont="1" applyBorder="1" applyAlignment="1" applyProtection="1">
      <alignment horizontal="center" vertical="center" wrapText="1"/>
    </xf>
    <xf numFmtId="49" fontId="6" fillId="0" borderId="22" xfId="2" applyNumberFormat="1" applyFont="1" applyBorder="1" applyAlignment="1" applyProtection="1">
      <alignment horizontal="center" vertical="center" wrapText="1"/>
    </xf>
    <xf numFmtId="0" fontId="6" fillId="0" borderId="19" xfId="2" applyFont="1" applyBorder="1" applyAlignment="1" applyProtection="1">
      <alignment horizontal="center" vertical="center" wrapText="1"/>
    </xf>
    <xf numFmtId="49" fontId="6" fillId="0" borderId="19" xfId="2" applyNumberFormat="1" applyFont="1" applyBorder="1" applyAlignment="1" applyProtection="1">
      <alignment horizontal="center" vertical="center" wrapText="1"/>
    </xf>
    <xf numFmtId="1" fontId="6" fillId="0" borderId="19" xfId="2" applyNumberFormat="1" applyFont="1" applyBorder="1" applyAlignment="1" applyProtection="1">
      <alignment horizontal="center" vertical="center" wrapText="1"/>
    </xf>
    <xf numFmtId="0" fontId="6" fillId="0" borderId="30" xfId="2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" fontId="5" fillId="0" borderId="1" xfId="2" applyNumberFormat="1" applyFont="1" applyFill="1" applyBorder="1" applyAlignment="1" applyProtection="1">
      <alignment horizontal="center" vertical="center" wrapText="1"/>
    </xf>
    <xf numFmtId="49" fontId="6" fillId="0" borderId="31" xfId="2" applyNumberFormat="1" applyFont="1" applyBorder="1" applyAlignment="1" applyProtection="1">
      <alignment horizontal="center" vertical="center" wrapText="1"/>
    </xf>
    <xf numFmtId="49" fontId="6" fillId="0" borderId="32" xfId="2" applyNumberFormat="1" applyFont="1" applyBorder="1" applyAlignment="1" applyProtection="1">
      <alignment horizontal="center" vertical="center" wrapText="1"/>
    </xf>
    <xf numFmtId="0" fontId="5" fillId="0" borderId="33" xfId="2" applyNumberFormat="1" applyFont="1" applyFill="1" applyBorder="1" applyAlignment="1" applyProtection="1">
      <alignment vertical="center" wrapText="1"/>
    </xf>
    <xf numFmtId="49" fontId="6" fillId="0" borderId="33" xfId="2" applyNumberFormat="1" applyFont="1" applyBorder="1" applyAlignment="1" applyProtection="1">
      <alignment horizontal="center" vertical="center" wrapText="1"/>
    </xf>
    <xf numFmtId="1" fontId="6" fillId="0" borderId="33" xfId="2" applyNumberFormat="1" applyFont="1" applyBorder="1" applyAlignment="1" applyProtection="1">
      <alignment horizontal="center" vertical="center" wrapText="1"/>
    </xf>
    <xf numFmtId="0" fontId="6" fillId="0" borderId="34" xfId="2" applyFont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28" xfId="2" applyNumberFormat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3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66" fontId="11" fillId="0" borderId="0" xfId="11" applyNumberFormat="1" applyFont="1" applyBorder="1" applyAlignment="1">
      <alignment horizontal="left" vertical="center"/>
    </xf>
    <xf numFmtId="167" fontId="11" fillId="0" borderId="0" xfId="0" applyNumberFormat="1" applyFont="1" applyBorder="1" applyAlignment="1">
      <alignment horizontal="left" vertical="center"/>
    </xf>
    <xf numFmtId="166" fontId="11" fillId="0" borderId="0" xfId="11" applyNumberFormat="1" applyFont="1" applyFill="1" applyBorder="1" applyAlignment="1">
      <alignment horizontal="right" vertical="center"/>
    </xf>
    <xf numFmtId="167" fontId="36" fillId="0" borderId="0" xfId="12" applyNumberFormat="1" applyFont="1" applyAlignment="1">
      <alignment horizontal="right" vertical="center"/>
    </xf>
    <xf numFmtId="0" fontId="37" fillId="0" borderId="0" xfId="0" applyFont="1" applyBorder="1" applyAlignment="1">
      <alignment horizontal="center" vertical="center" wrapText="1"/>
    </xf>
    <xf numFmtId="166" fontId="36" fillId="0" borderId="0" xfId="11" applyNumberFormat="1" applyFont="1" applyBorder="1" applyAlignment="1">
      <alignment horizontal="left" vertical="center"/>
    </xf>
    <xf numFmtId="167" fontId="36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0" fillId="0" borderId="0" xfId="0" applyBorder="1" applyAlignment="1"/>
    <xf numFmtId="164" fontId="4" fillId="0" borderId="0" xfId="1" applyFont="1" applyFill="1" applyBorder="1" applyAlignment="1" applyProtection="1">
      <alignment horizontal="left" vertical="top"/>
    </xf>
    <xf numFmtId="165" fontId="26" fillId="4" borderId="42" xfId="9" applyNumberFormat="1" applyFont="1" applyFill="1" applyBorder="1" applyAlignment="1" applyProtection="1">
      <alignment horizontal="center" vertical="center" wrapText="1"/>
      <protection locked="0"/>
    </xf>
    <xf numFmtId="165" fontId="26" fillId="4" borderId="50" xfId="9" applyNumberFormat="1" applyFont="1" applyFill="1" applyBorder="1" applyAlignment="1" applyProtection="1">
      <alignment horizontal="center" vertical="center" wrapText="1"/>
      <protection locked="0"/>
    </xf>
    <xf numFmtId="165" fontId="26" fillId="4" borderId="49" xfId="9" applyNumberFormat="1" applyFont="1" applyFill="1" applyBorder="1" applyAlignment="1" applyProtection="1">
      <alignment horizontal="center" vertical="center" wrapText="1"/>
      <protection locked="0"/>
    </xf>
    <xf numFmtId="165" fontId="26" fillId="4" borderId="54" xfId="9" applyNumberFormat="1" applyFont="1" applyFill="1" applyBorder="1" applyAlignment="1" applyProtection="1">
      <alignment horizontal="center" vertical="center" wrapText="1"/>
      <protection locked="0"/>
    </xf>
    <xf numFmtId="165" fontId="26" fillId="4" borderId="1" xfId="9" applyNumberFormat="1" applyFont="1" applyFill="1" applyBorder="1" applyAlignment="1" applyProtection="1">
      <alignment horizontal="center" vertical="center" wrapText="1"/>
      <protection locked="0"/>
    </xf>
    <xf numFmtId="165" fontId="26" fillId="4" borderId="53" xfId="9" applyNumberFormat="1" applyFont="1" applyFill="1" applyBorder="1" applyAlignment="1" applyProtection="1">
      <alignment horizontal="center" vertical="center" wrapText="1"/>
      <protection locked="0"/>
    </xf>
    <xf numFmtId="165" fontId="26" fillId="4" borderId="60" xfId="9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9" applyFont="1" applyProtection="1"/>
    <xf numFmtId="0" fontId="24" fillId="0" borderId="0" xfId="9" applyFont="1" applyProtection="1"/>
    <xf numFmtId="165" fontId="25" fillId="0" borderId="37" xfId="9" applyNumberFormat="1" applyFont="1" applyBorder="1" applyAlignment="1" applyProtection="1">
      <alignment horizontal="center" vertical="center" wrapText="1"/>
    </xf>
    <xf numFmtId="165" fontId="25" fillId="0" borderId="40" xfId="9" applyNumberFormat="1" applyFont="1" applyBorder="1" applyAlignment="1" applyProtection="1">
      <alignment horizontal="center" vertical="center" wrapText="1"/>
    </xf>
    <xf numFmtId="0" fontId="25" fillId="0" borderId="41" xfId="9" applyFont="1" applyBorder="1" applyAlignment="1" applyProtection="1">
      <alignment horizontal="center" vertical="center" wrapText="1"/>
    </xf>
    <xf numFmtId="0" fontId="25" fillId="0" borderId="42" xfId="9" applyFont="1" applyBorder="1" applyAlignment="1" applyProtection="1">
      <alignment horizontal="center" vertical="center" wrapText="1"/>
    </xf>
    <xf numFmtId="0" fontId="25" fillId="0" borderId="43" xfId="9" applyFont="1" applyBorder="1" applyAlignment="1" applyProtection="1">
      <alignment horizontal="center" vertical="center" wrapText="1"/>
    </xf>
    <xf numFmtId="165" fontId="25" fillId="0" borderId="45" xfId="9" applyNumberFormat="1" applyFont="1" applyBorder="1" applyAlignment="1" applyProtection="1">
      <alignment horizontal="center" vertical="center" wrapText="1"/>
    </xf>
    <xf numFmtId="165" fontId="25" fillId="0" borderId="46" xfId="9" applyNumberFormat="1" applyFont="1" applyBorder="1" applyAlignment="1" applyProtection="1">
      <alignment horizontal="center" vertical="center" wrapText="1"/>
    </xf>
    <xf numFmtId="0" fontId="26" fillId="0" borderId="41" xfId="9" applyFont="1" applyBorder="1" applyAlignment="1" applyProtection="1">
      <alignment horizontal="center" vertical="center" wrapText="1"/>
    </xf>
    <xf numFmtId="0" fontId="26" fillId="0" borderId="42" xfId="9" applyFont="1" applyBorder="1" applyAlignment="1" applyProtection="1">
      <alignment horizontal="center" vertical="center" wrapText="1"/>
    </xf>
    <xf numFmtId="0" fontId="26" fillId="0" borderId="42" xfId="9" applyFont="1" applyBorder="1" applyAlignment="1" applyProtection="1">
      <alignment horizontal="left" vertical="center" wrapText="1"/>
    </xf>
    <xf numFmtId="2" fontId="26" fillId="0" borderId="42" xfId="9" applyNumberFormat="1" applyFont="1" applyBorder="1" applyAlignment="1" applyProtection="1">
      <alignment horizontal="center" vertical="center" wrapText="1"/>
    </xf>
    <xf numFmtId="165" fontId="26" fillId="0" borderId="43" xfId="9" applyNumberFormat="1" applyFont="1" applyBorder="1" applyAlignment="1" applyProtection="1">
      <alignment horizontal="center" vertical="center" wrapText="1"/>
    </xf>
    <xf numFmtId="0" fontId="26" fillId="0" borderId="48" xfId="9" applyFont="1" applyBorder="1" applyAlignment="1" applyProtection="1">
      <alignment horizontal="center" vertical="center" wrapText="1"/>
    </xf>
    <xf numFmtId="0" fontId="27" fillId="0" borderId="42" xfId="9" applyFont="1" applyBorder="1" applyAlignment="1" applyProtection="1">
      <alignment horizontal="left" vertical="center" wrapText="1"/>
    </xf>
    <xf numFmtId="49" fontId="26" fillId="0" borderId="1" xfId="9" applyNumberFormat="1" applyFont="1" applyBorder="1" applyAlignment="1" applyProtection="1">
      <alignment horizontal="center" vertical="center" wrapText="1"/>
    </xf>
    <xf numFmtId="0" fontId="26" fillId="0" borderId="49" xfId="9" applyFont="1" applyBorder="1" applyAlignment="1" applyProtection="1">
      <alignment horizontal="center" vertical="center" wrapText="1"/>
    </xf>
    <xf numFmtId="0" fontId="26" fillId="0" borderId="8" xfId="9" applyFont="1" applyBorder="1" applyAlignment="1" applyProtection="1">
      <alignment horizontal="left" vertical="center" wrapText="1"/>
    </xf>
    <xf numFmtId="0" fontId="26" fillId="0" borderId="8" xfId="9" applyFont="1" applyBorder="1" applyAlignment="1" applyProtection="1">
      <alignment horizontal="center" vertical="center" wrapText="1"/>
    </xf>
    <xf numFmtId="2" fontId="26" fillId="0" borderId="8" xfId="9" applyNumberFormat="1" applyFont="1" applyBorder="1" applyAlignment="1" applyProtection="1">
      <alignment horizontal="center" vertical="center" wrapText="1"/>
    </xf>
    <xf numFmtId="49" fontId="26" fillId="0" borderId="8" xfId="9" applyNumberFormat="1" applyFont="1" applyBorder="1" applyAlignment="1" applyProtection="1">
      <alignment horizontal="center" vertical="center" wrapText="1"/>
    </xf>
    <xf numFmtId="0" fontId="26" fillId="0" borderId="1" xfId="9" applyFont="1" applyBorder="1" applyAlignment="1" applyProtection="1">
      <alignment horizontal="left" vertical="center" wrapText="1"/>
    </xf>
    <xf numFmtId="0" fontId="26" fillId="0" borderId="1" xfId="9" applyFont="1" applyBorder="1" applyAlignment="1" applyProtection="1">
      <alignment horizontal="center" vertical="center" wrapText="1"/>
    </xf>
    <xf numFmtId="2" fontId="26" fillId="0" borderId="1" xfId="9" applyNumberFormat="1" applyFont="1" applyBorder="1" applyAlignment="1" applyProtection="1">
      <alignment horizontal="center" vertical="center" wrapText="1"/>
    </xf>
    <xf numFmtId="4" fontId="26" fillId="0" borderId="0" xfId="9" applyNumberFormat="1" applyFont="1" applyAlignment="1" applyProtection="1">
      <alignment horizontal="center" vertical="center" wrapText="1"/>
    </xf>
    <xf numFmtId="49" fontId="26" fillId="0" borderId="1" xfId="9" applyNumberFormat="1" applyFont="1" applyBorder="1" applyAlignment="1" applyProtection="1">
      <alignment horizontal="center" vertical="center"/>
    </xf>
    <xf numFmtId="0" fontId="26" fillId="0" borderId="1" xfId="9" applyFont="1" applyBorder="1" applyAlignment="1" applyProtection="1">
      <alignment vertical="center" wrapText="1"/>
    </xf>
    <xf numFmtId="0" fontId="26" fillId="0" borderId="1" xfId="9" applyFont="1" applyBorder="1" applyAlignment="1" applyProtection="1">
      <alignment horizontal="center" vertical="center"/>
    </xf>
    <xf numFmtId="2" fontId="27" fillId="0" borderId="1" xfId="9" applyNumberFormat="1" applyFont="1" applyBorder="1" applyAlignment="1" applyProtection="1">
      <alignment horizontal="center" vertical="center"/>
    </xf>
    <xf numFmtId="2" fontId="26" fillId="0" borderId="1" xfId="9" applyNumberFormat="1" applyFont="1" applyBorder="1" applyAlignment="1" applyProtection="1">
      <alignment horizontal="center" vertical="center"/>
    </xf>
    <xf numFmtId="0" fontId="25" fillId="0" borderId="1" xfId="9" applyFont="1" applyBorder="1" applyAlignment="1" applyProtection="1">
      <alignment horizontal="center" vertical="center" wrapText="1"/>
    </xf>
    <xf numFmtId="165" fontId="26" fillId="0" borderId="49" xfId="9" applyNumberFormat="1" applyFont="1" applyBorder="1" applyAlignment="1" applyProtection="1">
      <alignment horizontal="center" vertical="center" wrapText="1"/>
    </xf>
    <xf numFmtId="0" fontId="26" fillId="0" borderId="52" xfId="9" applyFont="1" applyBorder="1" applyAlignment="1" applyProtection="1">
      <alignment horizontal="center" vertical="center" wrapText="1"/>
    </xf>
    <xf numFmtId="0" fontId="26" fillId="0" borderId="53" xfId="9" applyFont="1" applyBorder="1" applyAlignment="1" applyProtection="1">
      <alignment horizontal="center" vertical="center" wrapText="1"/>
    </xf>
    <xf numFmtId="2" fontId="26" fillId="0" borderId="53" xfId="9" applyNumberFormat="1" applyFont="1" applyBorder="1" applyAlignment="1" applyProtection="1">
      <alignment horizontal="center" vertical="center" wrapText="1"/>
    </xf>
    <xf numFmtId="0" fontId="26" fillId="0" borderId="38" xfId="9" applyFont="1" applyBorder="1" applyAlignment="1" applyProtection="1">
      <alignment horizontal="center" vertical="center" wrapText="1"/>
    </xf>
    <xf numFmtId="0" fontId="26" fillId="0" borderId="39" xfId="9" applyFont="1" applyBorder="1" applyAlignment="1" applyProtection="1">
      <alignment horizontal="left" vertical="center" wrapText="1"/>
    </xf>
    <xf numFmtId="0" fontId="26" fillId="0" borderId="39" xfId="9" applyFont="1" applyBorder="1" applyAlignment="1" applyProtection="1">
      <alignment horizontal="center" vertical="center" wrapText="1"/>
    </xf>
    <xf numFmtId="2" fontId="26" fillId="0" borderId="39" xfId="9" applyNumberFormat="1" applyFont="1" applyBorder="1" applyAlignment="1" applyProtection="1">
      <alignment horizontal="center" vertical="center" wrapText="1"/>
    </xf>
    <xf numFmtId="0" fontId="27" fillId="0" borderId="1" xfId="9" applyFont="1" applyBorder="1" applyAlignment="1" applyProtection="1">
      <alignment horizontal="left" vertical="center" wrapText="1"/>
    </xf>
    <xf numFmtId="0" fontId="25" fillId="0" borderId="38" xfId="9" applyFont="1" applyBorder="1" applyAlignment="1" applyProtection="1">
      <alignment horizontal="center" vertical="center" wrapText="1"/>
    </xf>
    <xf numFmtId="165" fontId="25" fillId="0" borderId="56" xfId="9" applyNumberFormat="1" applyFont="1" applyBorder="1" applyAlignment="1" applyProtection="1">
      <alignment horizontal="center" vertical="center" wrapText="1"/>
    </xf>
    <xf numFmtId="165" fontId="25" fillId="0" borderId="57" xfId="9" applyNumberFormat="1" applyFont="1" applyBorder="1" applyAlignment="1" applyProtection="1">
      <alignment horizontal="center" vertical="center" wrapText="1"/>
    </xf>
    <xf numFmtId="49" fontId="28" fillId="3" borderId="58" xfId="9" applyNumberFormat="1" applyFont="1" applyFill="1" applyBorder="1" applyAlignment="1" applyProtection="1">
      <alignment horizontal="center" vertical="center" wrapText="1"/>
    </xf>
    <xf numFmtId="49" fontId="28" fillId="3" borderId="58" xfId="9" applyNumberFormat="1" applyFont="1" applyFill="1" applyBorder="1" applyAlignment="1" applyProtection="1">
      <alignment vertical="top" wrapText="1"/>
    </xf>
    <xf numFmtId="0" fontId="27" fillId="0" borderId="1" xfId="9" applyFont="1" applyBorder="1" applyAlignment="1" applyProtection="1">
      <alignment horizontal="center" vertical="center"/>
    </xf>
    <xf numFmtId="165" fontId="26" fillId="0" borderId="1" xfId="9" applyNumberFormat="1" applyFont="1" applyBorder="1" applyAlignment="1" applyProtection="1">
      <alignment horizontal="center" vertical="center" wrapText="1"/>
    </xf>
    <xf numFmtId="49" fontId="28" fillId="3" borderId="59" xfId="9" applyNumberFormat="1" applyFont="1" applyFill="1" applyBorder="1" applyAlignment="1" applyProtection="1">
      <alignment horizontal="center" vertical="center" wrapText="1"/>
    </xf>
    <xf numFmtId="49" fontId="28" fillId="3" borderId="59" xfId="9" applyNumberFormat="1" applyFont="1" applyFill="1" applyBorder="1" applyAlignment="1" applyProtection="1">
      <alignment vertical="top" wrapText="1"/>
    </xf>
    <xf numFmtId="0" fontId="27" fillId="0" borderId="60" xfId="9" applyFont="1" applyBorder="1" applyAlignment="1" applyProtection="1">
      <alignment horizontal="center" vertical="center"/>
    </xf>
    <xf numFmtId="2" fontId="26" fillId="0" borderId="60" xfId="9" applyNumberFormat="1" applyFont="1" applyBorder="1" applyAlignment="1" applyProtection="1">
      <alignment horizontal="center" vertical="center"/>
    </xf>
    <xf numFmtId="49" fontId="28" fillId="3" borderId="1" xfId="9" applyNumberFormat="1" applyFont="1" applyFill="1" applyBorder="1" applyAlignment="1" applyProtection="1">
      <alignment horizontal="center" vertical="center" wrapText="1"/>
    </xf>
    <xf numFmtId="49" fontId="28" fillId="3" borderId="1" xfId="9" applyNumberFormat="1" applyFont="1" applyFill="1" applyBorder="1" applyAlignment="1" applyProtection="1">
      <alignment vertical="top" wrapText="1"/>
    </xf>
    <xf numFmtId="0" fontId="27" fillId="0" borderId="1" xfId="9" applyFont="1" applyBorder="1" applyAlignment="1" applyProtection="1">
      <alignment horizontal="left" vertical="top" wrapText="1"/>
    </xf>
    <xf numFmtId="0" fontId="26" fillId="0" borderId="1" xfId="10" applyFont="1" applyBorder="1" applyAlignment="1" applyProtection="1">
      <alignment horizontal="center" vertical="center"/>
    </xf>
    <xf numFmtId="2" fontId="26" fillId="0" borderId="1" xfId="10" applyNumberFormat="1" applyFont="1" applyBorder="1" applyAlignment="1" applyProtection="1">
      <alignment horizontal="center" vertical="center"/>
    </xf>
    <xf numFmtId="165" fontId="22" fillId="0" borderId="65" xfId="9" applyNumberFormat="1" applyFont="1" applyBorder="1" applyAlignment="1" applyProtection="1">
      <alignment horizontal="center" vertical="center" wrapText="1"/>
    </xf>
    <xf numFmtId="165" fontId="23" fillId="0" borderId="1" xfId="9" applyNumberFormat="1" applyFont="1" applyBorder="1" applyAlignment="1" applyProtection="1">
      <alignment horizontal="center" vertical="center"/>
    </xf>
    <xf numFmtId="0" fontId="23" fillId="0" borderId="0" xfId="9" applyFont="1" applyAlignment="1" applyProtection="1">
      <alignment vertical="top"/>
    </xf>
    <xf numFmtId="2" fontId="23" fillId="0" borderId="0" xfId="9" applyNumberFormat="1" applyFont="1" applyProtection="1"/>
    <xf numFmtId="165" fontId="23" fillId="0" borderId="0" xfId="9" applyNumberFormat="1" applyFont="1" applyProtection="1"/>
    <xf numFmtId="0" fontId="23" fillId="0" borderId="0" xfId="9" applyFont="1" applyAlignment="1" applyProtection="1">
      <alignment horizontal="center" vertical="center"/>
    </xf>
    <xf numFmtId="0" fontId="32" fillId="0" borderId="0" xfId="9" applyFont="1" applyAlignment="1" applyProtection="1">
      <alignment horizontal="center" vertical="center"/>
    </xf>
    <xf numFmtId="0" fontId="23" fillId="0" borderId="0" xfId="9" applyFont="1" applyAlignment="1" applyProtection="1">
      <alignment vertical="center" wrapText="1"/>
    </xf>
    <xf numFmtId="2" fontId="23" fillId="0" borderId="0" xfId="9" applyNumberFormat="1" applyFont="1" applyAlignment="1" applyProtection="1">
      <alignment horizontal="center" vertical="center"/>
    </xf>
    <xf numFmtId="165" fontId="23" fillId="0" borderId="0" xfId="9" applyNumberFormat="1" applyFont="1" applyAlignment="1" applyProtection="1">
      <alignment horizontal="center" vertical="center"/>
    </xf>
    <xf numFmtId="0" fontId="12" fillId="0" borderId="1" xfId="0" applyFont="1" applyBorder="1" applyAlignment="1">
      <alignment horizontal="right" vertical="center"/>
    </xf>
    <xf numFmtId="166" fontId="40" fillId="0" borderId="0" xfId="11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right" vertical="center" wrapText="1"/>
    </xf>
    <xf numFmtId="0" fontId="8" fillId="0" borderId="14" xfId="0" applyFont="1" applyBorder="1" applyAlignment="1" applyProtection="1">
      <alignment horizontal="right" vertical="center" wrapText="1"/>
    </xf>
    <xf numFmtId="0" fontId="8" fillId="0" borderId="15" xfId="0" applyFont="1" applyBorder="1" applyAlignment="1" applyProtection="1">
      <alignment horizontal="right" vertical="center" wrapText="1"/>
    </xf>
    <xf numFmtId="0" fontId="7" fillId="0" borderId="0" xfId="2" applyFont="1" applyAlignment="1" applyProtection="1">
      <alignment horizontal="center" vertical="center"/>
    </xf>
    <xf numFmtId="0" fontId="8" fillId="0" borderId="25" xfId="0" applyFont="1" applyBorder="1" applyAlignment="1" applyProtection="1">
      <alignment horizontal="right" vertical="center" wrapText="1"/>
    </xf>
    <xf numFmtId="0" fontId="8" fillId="0" borderId="26" xfId="0" applyFont="1" applyBorder="1" applyAlignment="1" applyProtection="1">
      <alignment horizontal="right" vertical="center" wrapText="1"/>
    </xf>
    <xf numFmtId="0" fontId="8" fillId="0" borderId="27" xfId="0" applyFont="1" applyBorder="1" applyAlignment="1" applyProtection="1">
      <alignment horizontal="right" vertical="center" wrapText="1"/>
    </xf>
    <xf numFmtId="0" fontId="30" fillId="0" borderId="63" xfId="9" applyFont="1" applyBorder="1" applyAlignment="1" applyProtection="1">
      <alignment horizontal="right" vertical="center" wrapText="1"/>
    </xf>
    <xf numFmtId="0" fontId="30" fillId="0" borderId="56" xfId="9" applyFont="1" applyBorder="1" applyAlignment="1" applyProtection="1">
      <alignment horizontal="right" vertical="center" wrapText="1"/>
    </xf>
    <xf numFmtId="0" fontId="30" fillId="0" borderId="64" xfId="9" applyFont="1" applyBorder="1" applyAlignment="1" applyProtection="1">
      <alignment horizontal="right" vertical="center" wrapText="1"/>
    </xf>
    <xf numFmtId="0" fontId="22" fillId="0" borderId="0" xfId="9" applyFont="1" applyAlignment="1" applyProtection="1">
      <alignment horizontal="center" vertical="center"/>
    </xf>
    <xf numFmtId="0" fontId="22" fillId="0" borderId="0" xfId="9" applyFont="1" applyAlignment="1" applyProtection="1">
      <alignment horizontal="center" vertical="center" wrapText="1"/>
    </xf>
    <xf numFmtId="0" fontId="25" fillId="0" borderId="35" xfId="9" applyFont="1" applyBorder="1" applyAlignment="1" applyProtection="1">
      <alignment horizontal="center" vertical="center" wrapText="1"/>
    </xf>
    <xf numFmtId="0" fontId="25" fillId="0" borderId="38" xfId="9" applyFont="1" applyBorder="1" applyAlignment="1" applyProtection="1">
      <alignment horizontal="center" vertical="center" wrapText="1"/>
    </xf>
    <xf numFmtId="0" fontId="25" fillId="0" borderId="36" xfId="9" applyFont="1" applyBorder="1" applyAlignment="1" applyProtection="1">
      <alignment horizontal="center" vertical="center" wrapText="1"/>
    </xf>
    <xf numFmtId="0" fontId="25" fillId="0" borderId="39" xfId="9" applyFont="1" applyBorder="1" applyAlignment="1" applyProtection="1">
      <alignment horizontal="center" vertical="center" wrapText="1"/>
    </xf>
    <xf numFmtId="2" fontId="25" fillId="0" borderId="36" xfId="9" applyNumberFormat="1" applyFont="1" applyBorder="1" applyAlignment="1" applyProtection="1">
      <alignment horizontal="center" vertical="center" wrapText="1"/>
    </xf>
    <xf numFmtId="2" fontId="25" fillId="0" borderId="39" xfId="9" applyNumberFormat="1" applyFont="1" applyBorder="1" applyAlignment="1" applyProtection="1">
      <alignment horizontal="center" vertical="center" wrapText="1"/>
    </xf>
    <xf numFmtId="165" fontId="25" fillId="0" borderId="36" xfId="9" applyNumberFormat="1" applyFont="1" applyBorder="1" applyAlignment="1" applyProtection="1">
      <alignment horizontal="center" vertical="center" wrapText="1"/>
    </xf>
    <xf numFmtId="165" fontId="25" fillId="0" borderId="39" xfId="9" applyNumberFormat="1" applyFont="1" applyBorder="1" applyAlignment="1" applyProtection="1">
      <alignment horizontal="center" vertical="center" wrapText="1"/>
    </xf>
    <xf numFmtId="0" fontId="25" fillId="0" borderId="44" xfId="9" applyFont="1" applyBorder="1" applyAlignment="1" applyProtection="1">
      <alignment horizontal="left" vertical="center" wrapText="1"/>
    </xf>
    <xf numFmtId="0" fontId="25" fillId="0" borderId="45" xfId="9" applyFont="1" applyBorder="1" applyAlignment="1" applyProtection="1">
      <alignment horizontal="left" vertical="center" wrapText="1"/>
    </xf>
    <xf numFmtId="0" fontId="25" fillId="0" borderId="47" xfId="9" applyFont="1" applyBorder="1" applyAlignment="1" applyProtection="1">
      <alignment horizontal="left" vertical="center" wrapText="1"/>
    </xf>
    <xf numFmtId="0" fontId="25" fillId="0" borderId="51" xfId="9" applyFont="1" applyBorder="1" applyAlignment="1" applyProtection="1">
      <alignment horizontal="left" vertical="center" wrapText="1"/>
    </xf>
    <xf numFmtId="0" fontId="25" fillId="0" borderId="23" xfId="9" applyFont="1" applyBorder="1" applyAlignment="1" applyProtection="1">
      <alignment horizontal="left" vertical="center" wrapText="1"/>
    </xf>
    <xf numFmtId="0" fontId="25" fillId="0" borderId="18" xfId="9" applyFont="1" applyBorder="1" applyAlignment="1" applyProtection="1">
      <alignment horizontal="left" vertical="center" wrapText="1"/>
    </xf>
    <xf numFmtId="0" fontId="25" fillId="0" borderId="55" xfId="9" applyFont="1" applyBorder="1" applyAlignment="1" applyProtection="1">
      <alignment horizontal="left" vertical="center" wrapText="1"/>
    </xf>
    <xf numFmtId="0" fontId="25" fillId="0" borderId="56" xfId="9" applyFont="1" applyBorder="1" applyAlignment="1" applyProtection="1">
      <alignment horizontal="left" vertical="center" wrapText="1"/>
    </xf>
    <xf numFmtId="0" fontId="25" fillId="0" borderId="61" xfId="9" applyFont="1" applyBorder="1" applyAlignment="1" applyProtection="1">
      <alignment horizontal="left" vertical="center" wrapText="1"/>
    </xf>
    <xf numFmtId="0" fontId="25" fillId="0" borderId="62" xfId="9" applyFont="1" applyBorder="1" applyAlignment="1" applyProtection="1">
      <alignment horizontal="left" vertical="center" wrapText="1"/>
    </xf>
    <xf numFmtId="0" fontId="25" fillId="0" borderId="0" xfId="9" applyFont="1" applyAlignment="1" applyProtection="1">
      <alignment horizontal="left" vertical="center" wrapText="1"/>
    </xf>
    <xf numFmtId="0" fontId="25" fillId="0" borderId="22" xfId="9" applyFont="1" applyBorder="1" applyAlignment="1" applyProtection="1">
      <alignment horizontal="left" vertical="center" wrapText="1"/>
    </xf>
    <xf numFmtId="0" fontId="23" fillId="0" borderId="1" xfId="9" applyFont="1" applyBorder="1" applyAlignment="1" applyProtection="1">
      <alignment horizontal="right" vertical="center"/>
    </xf>
    <xf numFmtId="0" fontId="23" fillId="0" borderId="51" xfId="9" applyFont="1" applyBorder="1" applyAlignment="1" applyProtection="1">
      <alignment horizontal="right" vertical="center"/>
    </xf>
    <xf numFmtId="0" fontId="23" fillId="0" borderId="23" xfId="9" applyFont="1" applyBorder="1" applyAlignment="1" applyProtection="1">
      <alignment horizontal="right" vertical="center"/>
    </xf>
    <xf numFmtId="0" fontId="23" fillId="0" borderId="18" xfId="9" applyFont="1" applyBorder="1" applyAlignment="1" applyProtection="1">
      <alignment horizontal="right" vertical="center"/>
    </xf>
    <xf numFmtId="0" fontId="27" fillId="0" borderId="0" xfId="9" applyFont="1" applyAlignment="1" applyProtection="1">
      <alignment horizontal="center" vertical="center" wrapText="1"/>
    </xf>
  </cellXfs>
  <cellStyles count="13">
    <cellStyle name="Dziesiętny" xfId="1" builtinId="3"/>
    <cellStyle name="Dziesiętny 2" xfId="4" xr:uid="{00000000-0005-0000-0000-000001000000}"/>
    <cellStyle name="Dziesiętny 2 2" xfId="11" xr:uid="{EF327414-E2F6-4432-B9AC-18E80D9B318A}"/>
    <cellStyle name="Dziesiętny 3" xfId="6" xr:uid="{00000000-0005-0000-0000-000002000000}"/>
    <cellStyle name="Normalny" xfId="0" builtinId="0"/>
    <cellStyle name="Normalny 2" xfId="2" xr:uid="{00000000-0005-0000-0000-000004000000}"/>
    <cellStyle name="Normalny 2 2" xfId="10" xr:uid="{E13B504F-95BC-4898-A94F-2D8EF58F978D}"/>
    <cellStyle name="Normalny 3" xfId="3" xr:uid="{00000000-0005-0000-0000-000005000000}"/>
    <cellStyle name="Normalny 4" xfId="5" xr:uid="{00000000-0005-0000-0000-000006000000}"/>
    <cellStyle name="Normalny 5" xfId="7" xr:uid="{00000000-0005-0000-0000-000007000000}"/>
    <cellStyle name="Normalny 6" xfId="8" xr:uid="{00000000-0005-0000-0000-000008000000}"/>
    <cellStyle name="Normalny 7" xfId="9" xr:uid="{4307DEB4-5C64-48B8-8040-20DC5713B4D2}"/>
    <cellStyle name="Normalny_08 t 22 Droga rowerowa wzdłuż Kołobrzeskiej" xfId="12" xr:uid="{A2A795EB-356D-4BF2-9E85-4968CED75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47F66-8717-410D-A795-FADEB22DC7F8}">
  <dimension ref="B3:F43"/>
  <sheetViews>
    <sheetView showZeros="0" tabSelected="1" view="pageBreakPreview" zoomScaleNormal="100" zoomScaleSheetLayoutView="100" workbookViewId="0">
      <selection activeCell="F14" sqref="F14"/>
    </sheetView>
  </sheetViews>
  <sheetFormatPr defaultColWidth="9.1796875" defaultRowHeight="12.5"/>
  <cols>
    <col min="1" max="1" width="2.26953125" style="113" customWidth="1"/>
    <col min="2" max="2" width="8.26953125" style="113" customWidth="1"/>
    <col min="3" max="3" width="47.7265625" style="117" customWidth="1"/>
    <col min="4" max="4" width="19.7265625" style="116" customWidth="1"/>
    <col min="5" max="5" width="15" style="115" bestFit="1" customWidth="1"/>
    <col min="6" max="6" width="9.1796875" style="115"/>
    <col min="7" max="16384" width="9.1796875" style="113"/>
  </cols>
  <sheetData>
    <row r="3" spans="2:6" ht="14">
      <c r="B3" s="213" t="s">
        <v>56</v>
      </c>
      <c r="C3" s="213"/>
      <c r="D3" s="213"/>
    </row>
    <row r="4" spans="2:6">
      <c r="B4" s="13"/>
      <c r="C4" s="14"/>
      <c r="D4" s="15"/>
    </row>
    <row r="5" spans="2:6" ht="69" customHeight="1">
      <c r="B5" s="214" t="s">
        <v>192</v>
      </c>
      <c r="C5" s="215"/>
      <c r="D5" s="215"/>
    </row>
    <row r="6" spans="2:6" s="117" customFormat="1" ht="12" customHeight="1">
      <c r="B6" s="16"/>
      <c r="C6" s="17"/>
      <c r="D6" s="18"/>
      <c r="E6" s="131"/>
      <c r="F6" s="131"/>
    </row>
    <row r="7" spans="2:6" ht="25" customHeight="1">
      <c r="B7" s="19" t="s">
        <v>0</v>
      </c>
      <c r="C7" s="20" t="s">
        <v>1</v>
      </c>
      <c r="D7" s="21" t="s">
        <v>2</v>
      </c>
    </row>
    <row r="8" spans="2:6" ht="30.75" customHeight="1">
      <c r="B8" s="209" t="s">
        <v>325</v>
      </c>
      <c r="C8" s="216"/>
      <c r="D8" s="217"/>
    </row>
    <row r="9" spans="2:6" ht="25.5" customHeight="1">
      <c r="B9" s="22" t="s">
        <v>3</v>
      </c>
      <c r="C9" s="30" t="s">
        <v>45</v>
      </c>
      <c r="D9" s="23">
        <f>' b. drogowa'!H52</f>
        <v>0</v>
      </c>
    </row>
    <row r="10" spans="2:6" ht="25.5" customHeight="1">
      <c r="B10" s="22" t="s">
        <v>4</v>
      </c>
      <c r="C10" s="30" t="s">
        <v>327</v>
      </c>
      <c r="D10" s="23">
        <f>'wodociąg - węzły'!H42</f>
        <v>0</v>
      </c>
    </row>
    <row r="11" spans="2:6" ht="25.5" customHeight="1">
      <c r="B11" s="22" t="s">
        <v>5</v>
      </c>
      <c r="C11" s="30" t="s">
        <v>55</v>
      </c>
      <c r="D11" s="23">
        <f>'kan-deszcz'!H29</f>
        <v>0</v>
      </c>
    </row>
    <row r="12" spans="2:6" ht="25.5" customHeight="1">
      <c r="B12" s="22" t="s">
        <v>54</v>
      </c>
      <c r="C12" s="30" t="s">
        <v>235</v>
      </c>
      <c r="D12" s="23">
        <f>'C.O.'!H88</f>
        <v>0</v>
      </c>
    </row>
    <row r="13" spans="2:6" ht="25.5" customHeight="1">
      <c r="B13" s="22" t="s">
        <v>193</v>
      </c>
      <c r="C13" s="30" t="s">
        <v>236</v>
      </c>
      <c r="D13" s="23">
        <f>'b. elektryczna'!H59</f>
        <v>0</v>
      </c>
    </row>
    <row r="14" spans="2:6" ht="25.5" customHeight="1">
      <c r="B14" s="22" t="s">
        <v>238</v>
      </c>
      <c r="C14" s="30" t="s">
        <v>237</v>
      </c>
      <c r="D14" s="23">
        <f>teletechnika!H26</f>
        <v>0</v>
      </c>
    </row>
    <row r="15" spans="2:6" ht="25.5" customHeight="1">
      <c r="B15" s="212" t="s">
        <v>324</v>
      </c>
      <c r="C15" s="212"/>
      <c r="D15" s="49">
        <f>SUM(D9:D14)</f>
        <v>0</v>
      </c>
    </row>
    <row r="16" spans="2:6" ht="25.5" customHeight="1">
      <c r="B16" s="212" t="s">
        <v>7</v>
      </c>
      <c r="C16" s="212"/>
      <c r="D16" s="49">
        <f>ROUND(D15*0.23,2)</f>
        <v>0</v>
      </c>
    </row>
    <row r="17" spans="2:5" s="115" customFormat="1" ht="25.5" customHeight="1">
      <c r="B17" s="206" t="s">
        <v>323</v>
      </c>
      <c r="C17" s="206"/>
      <c r="D17" s="50">
        <f>D15+D16</f>
        <v>0</v>
      </c>
    </row>
    <row r="18" spans="2:5" s="115" customFormat="1" ht="35.25" customHeight="1">
      <c r="B18" s="209" t="s">
        <v>322</v>
      </c>
      <c r="C18" s="210"/>
      <c r="D18" s="211"/>
    </row>
    <row r="19" spans="2:5" s="115" customFormat="1" ht="40.5" customHeight="1">
      <c r="B19" s="22" t="s">
        <v>321</v>
      </c>
      <c r="C19" s="30" t="s">
        <v>326</v>
      </c>
      <c r="D19" s="23">
        <f>'przeb. wodociąg'!G34</f>
        <v>0</v>
      </c>
    </row>
    <row r="20" spans="2:5" s="115" customFormat="1" ht="25" customHeight="1">
      <c r="B20" s="212" t="s">
        <v>320</v>
      </c>
      <c r="C20" s="212"/>
      <c r="D20" s="49">
        <f>D19</f>
        <v>0</v>
      </c>
    </row>
    <row r="21" spans="2:5" s="115" customFormat="1" ht="25" customHeight="1">
      <c r="B21" s="212" t="s">
        <v>7</v>
      </c>
      <c r="C21" s="212"/>
      <c r="D21" s="49">
        <f>ROUND(D20*0.23,2)</f>
        <v>0</v>
      </c>
    </row>
    <row r="22" spans="2:5" s="115" customFormat="1" ht="25.15" customHeight="1">
      <c r="B22" s="206" t="s">
        <v>319</v>
      </c>
      <c r="C22" s="206"/>
      <c r="D22" s="50">
        <f>D20+D21</f>
        <v>0</v>
      </c>
    </row>
    <row r="24" spans="2:5" s="115" customFormat="1" ht="21" customHeight="1">
      <c r="B24" s="212" t="s">
        <v>6</v>
      </c>
      <c r="C24" s="212"/>
      <c r="D24" s="49">
        <f>D15+D20</f>
        <v>0</v>
      </c>
    </row>
    <row r="25" spans="2:5" s="115" customFormat="1" ht="21" customHeight="1">
      <c r="B25" s="212" t="s">
        <v>7</v>
      </c>
      <c r="C25" s="212"/>
      <c r="D25" s="49">
        <f>ROUND(D24*0.23,2)</f>
        <v>0</v>
      </c>
    </row>
    <row r="26" spans="2:5" s="115" customFormat="1" ht="21" customHeight="1">
      <c r="B26" s="206" t="s">
        <v>8</v>
      </c>
      <c r="C26" s="206"/>
      <c r="D26" s="50">
        <f>D24+D25</f>
        <v>0</v>
      </c>
    </row>
    <row r="30" spans="2:5" s="115" customFormat="1">
      <c r="B30" s="113"/>
      <c r="C30" s="117"/>
      <c r="D30" s="116"/>
    </row>
    <row r="31" spans="2:5" s="115" customFormat="1" ht="12.75" customHeight="1">
      <c r="B31" s="129"/>
      <c r="C31" s="117"/>
      <c r="D31" s="130"/>
      <c r="E31" s="207"/>
    </row>
    <row r="32" spans="2:5" s="115" customFormat="1" ht="15.5">
      <c r="B32" s="129"/>
      <c r="C32" s="117"/>
      <c r="D32" s="116"/>
      <c r="E32" s="207"/>
    </row>
    <row r="33" spans="2:5" s="115" customFormat="1" ht="157.5" customHeight="1">
      <c r="B33" s="208"/>
      <c r="C33" s="128"/>
      <c r="D33" s="127"/>
      <c r="E33" s="126"/>
    </row>
    <row r="34" spans="2:5" s="115" customFormat="1" ht="14">
      <c r="B34" s="208"/>
      <c r="C34" s="125"/>
      <c r="D34" s="124"/>
      <c r="E34" s="123"/>
    </row>
    <row r="35" spans="2:5" s="115" customFormat="1" ht="15" customHeight="1">
      <c r="B35" s="113"/>
      <c r="C35" s="122"/>
      <c r="D35" s="122"/>
      <c r="E35" s="121"/>
    </row>
    <row r="41" spans="2:5" s="115" customFormat="1">
      <c r="B41" s="113"/>
      <c r="C41" s="117"/>
      <c r="D41" s="120"/>
    </row>
    <row r="42" spans="2:5" s="115" customFormat="1" ht="13">
      <c r="B42" s="113"/>
      <c r="C42" s="117"/>
      <c r="D42" s="119"/>
    </row>
    <row r="43" spans="2:5" s="115" customFormat="1" ht="13">
      <c r="B43" s="113"/>
      <c r="C43" s="117"/>
      <c r="D43" s="118"/>
    </row>
  </sheetData>
  <sheetProtection algorithmName="SHA-512" hashValue="xIEKztQwmZewShvn239ybKoEC8qZU6QtiR7yems2IXcnX2IWL/QRrtB32I0g4dKPEY0YZUDEEfQG+DLfryVdlQ==" saltValue="WIPMTnODsyBBgRpLbklrGw==" spinCount="100000" sheet="1" objects="1" scenarios="1" selectLockedCells="1" selectUnlockedCells="1"/>
  <mergeCells count="15">
    <mergeCell ref="B3:D3"/>
    <mergeCell ref="B5:D5"/>
    <mergeCell ref="B8:D8"/>
    <mergeCell ref="B15:C15"/>
    <mergeCell ref="B16:C16"/>
    <mergeCell ref="B17:C17"/>
    <mergeCell ref="B26:C26"/>
    <mergeCell ref="E31:E32"/>
    <mergeCell ref="B33:B34"/>
    <mergeCell ref="B18:D18"/>
    <mergeCell ref="B20:C20"/>
    <mergeCell ref="B21:C21"/>
    <mergeCell ref="B22:C22"/>
    <mergeCell ref="B24:C24"/>
    <mergeCell ref="B25:C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57"/>
  <sheetViews>
    <sheetView showZeros="0" view="pageBreakPreview" zoomScale="60" zoomScaleNormal="85" workbookViewId="0">
      <selection activeCell="G12" sqref="G12"/>
    </sheetView>
  </sheetViews>
  <sheetFormatPr defaultColWidth="9.1796875" defaultRowHeight="12.5"/>
  <cols>
    <col min="1" max="1" width="9.1796875" style="2"/>
    <col min="2" max="2" width="5" style="7" customWidth="1"/>
    <col min="3" max="3" width="13.26953125" style="7" customWidth="1"/>
    <col min="4" max="4" width="72.54296875" style="8" customWidth="1"/>
    <col min="5" max="5" width="13" style="9" customWidth="1"/>
    <col min="6" max="6" width="14.1796875" style="32" customWidth="1"/>
    <col min="7" max="7" width="15.81640625" style="9" customWidth="1"/>
    <col min="8" max="8" width="16.453125" style="10" customWidth="1"/>
    <col min="9" max="16384" width="9.1796875" style="2"/>
  </cols>
  <sheetData>
    <row r="2" spans="2:12" ht="30" customHeight="1">
      <c r="B2" s="222" t="s">
        <v>82</v>
      </c>
      <c r="C2" s="222"/>
      <c r="D2" s="222"/>
      <c r="E2" s="222"/>
      <c r="F2" s="222"/>
      <c r="G2" s="222"/>
      <c r="H2" s="222"/>
      <c r="I2" s="46"/>
      <c r="J2" s="61"/>
    </row>
    <row r="3" spans="2:12" ht="71.25" customHeight="1">
      <c r="B3" s="218" t="s">
        <v>312</v>
      </c>
      <c r="C3" s="218"/>
      <c r="D3" s="218"/>
      <c r="E3" s="218"/>
      <c r="F3" s="218"/>
      <c r="G3" s="218"/>
      <c r="H3" s="218"/>
      <c r="I3" s="61"/>
      <c r="J3" s="61"/>
    </row>
    <row r="4" spans="2:12" ht="10.15" customHeight="1" thickBot="1">
      <c r="B4" s="62"/>
      <c r="C4" s="85"/>
      <c r="D4" s="62"/>
      <c r="E4" s="62"/>
      <c r="F4" s="63"/>
      <c r="G4" s="62"/>
      <c r="H4" s="62"/>
      <c r="I4" s="61"/>
      <c r="J4" s="61"/>
    </row>
    <row r="5" spans="2:12" ht="34.5">
      <c r="B5" s="3" t="s">
        <v>9</v>
      </c>
      <c r="C5" s="86" t="s">
        <v>57</v>
      </c>
      <c r="D5" s="4" t="s">
        <v>10</v>
      </c>
      <c r="E5" s="5" t="s">
        <v>11</v>
      </c>
      <c r="F5" s="38" t="s">
        <v>12</v>
      </c>
      <c r="G5" s="5" t="s">
        <v>13</v>
      </c>
      <c r="H5" s="6" t="s">
        <v>14</v>
      </c>
      <c r="I5" s="61"/>
      <c r="J5" s="61"/>
    </row>
    <row r="6" spans="2:12" ht="15" customHeight="1" thickBot="1">
      <c r="B6" s="64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8">
        <v>7</v>
      </c>
      <c r="I6" s="61"/>
      <c r="J6" s="61"/>
    </row>
    <row r="7" spans="2:12" ht="35.15" customHeight="1">
      <c r="B7" s="69" t="s">
        <v>15</v>
      </c>
      <c r="C7" s="88"/>
      <c r="D7" s="55" t="s">
        <v>16</v>
      </c>
      <c r="E7" s="39"/>
      <c r="F7" s="70"/>
      <c r="G7" s="39"/>
      <c r="H7" s="71"/>
      <c r="I7" s="61"/>
      <c r="J7" s="61"/>
    </row>
    <row r="8" spans="2:12" ht="54" customHeight="1">
      <c r="B8" s="53">
        <v>1</v>
      </c>
      <c r="C8" s="96" t="s">
        <v>58</v>
      </c>
      <c r="D8" s="56" t="s">
        <v>59</v>
      </c>
      <c r="E8" s="40" t="s">
        <v>18</v>
      </c>
      <c r="F8" s="58">
        <v>810</v>
      </c>
      <c r="G8" s="44"/>
      <c r="H8" s="72">
        <f>ROUND(G8*F8,2)</f>
        <v>0</v>
      </c>
      <c r="I8" s="61"/>
      <c r="J8" s="61"/>
    </row>
    <row r="9" spans="2:12" ht="80.25" customHeight="1">
      <c r="B9" s="53">
        <v>2</v>
      </c>
      <c r="C9" s="96" t="s">
        <v>58</v>
      </c>
      <c r="D9" s="56" t="s">
        <v>239</v>
      </c>
      <c r="E9" s="40" t="s">
        <v>18</v>
      </c>
      <c r="F9" s="58">
        <v>810</v>
      </c>
      <c r="G9" s="44"/>
      <c r="H9" s="72">
        <f t="shared" ref="H9:H14" si="0">ROUND(G9*F9,2)</f>
        <v>0</v>
      </c>
      <c r="I9" s="61"/>
      <c r="J9" s="61"/>
    </row>
    <row r="10" spans="2:12" ht="80.25" customHeight="1">
      <c r="B10" s="53">
        <v>3</v>
      </c>
      <c r="C10" s="96" t="s">
        <v>58</v>
      </c>
      <c r="D10" s="56" t="s">
        <v>240</v>
      </c>
      <c r="E10" s="40" t="s">
        <v>18</v>
      </c>
      <c r="F10" s="58">
        <v>50</v>
      </c>
      <c r="G10" s="44"/>
      <c r="H10" s="72">
        <f t="shared" si="0"/>
        <v>0</v>
      </c>
      <c r="I10" s="61"/>
      <c r="J10" s="61"/>
    </row>
    <row r="11" spans="2:12" ht="80.25" customHeight="1">
      <c r="B11" s="53">
        <v>4</v>
      </c>
      <c r="C11" s="96" t="s">
        <v>58</v>
      </c>
      <c r="D11" s="56" t="s">
        <v>241</v>
      </c>
      <c r="E11" s="40" t="s">
        <v>18</v>
      </c>
      <c r="F11" s="58">
        <v>110</v>
      </c>
      <c r="G11" s="44"/>
      <c r="H11" s="72">
        <f>ROUND(G11*F11,2)</f>
        <v>0</v>
      </c>
      <c r="I11" s="61"/>
      <c r="J11" s="61"/>
    </row>
    <row r="12" spans="2:12" ht="80.25" customHeight="1">
      <c r="B12" s="53">
        <v>5</v>
      </c>
      <c r="C12" s="96" t="s">
        <v>58</v>
      </c>
      <c r="D12" s="56" t="s">
        <v>242</v>
      </c>
      <c r="E12" s="40" t="s">
        <v>18</v>
      </c>
      <c r="F12" s="58">
        <v>600</v>
      </c>
      <c r="G12" s="44"/>
      <c r="H12" s="72">
        <f>ROUND(G12*F12,2)</f>
        <v>0</v>
      </c>
      <c r="I12" s="61"/>
      <c r="J12" s="61"/>
    </row>
    <row r="13" spans="2:12" ht="91.5" customHeight="1">
      <c r="B13" s="53">
        <v>6</v>
      </c>
      <c r="C13" s="96" t="s">
        <v>58</v>
      </c>
      <c r="D13" s="56" t="s">
        <v>61</v>
      </c>
      <c r="E13" s="40" t="s">
        <v>18</v>
      </c>
      <c r="F13" s="58">
        <v>200</v>
      </c>
      <c r="G13" s="44"/>
      <c r="H13" s="72">
        <f t="shared" si="0"/>
        <v>0</v>
      </c>
      <c r="I13" s="61"/>
      <c r="J13" s="61"/>
      <c r="K13" s="61"/>
      <c r="L13" s="61"/>
    </row>
    <row r="14" spans="2:12" ht="80.25" customHeight="1">
      <c r="B14" s="53">
        <v>7</v>
      </c>
      <c r="C14" s="96" t="s">
        <v>58</v>
      </c>
      <c r="D14" s="56" t="s">
        <v>60</v>
      </c>
      <c r="E14" s="40" t="s">
        <v>17</v>
      </c>
      <c r="F14" s="58">
        <v>500</v>
      </c>
      <c r="G14" s="44"/>
      <c r="H14" s="72">
        <f t="shared" si="0"/>
        <v>0</v>
      </c>
      <c r="I14" s="61"/>
      <c r="J14" s="61"/>
    </row>
    <row r="15" spans="2:12" ht="35.15" customHeight="1">
      <c r="B15" s="29"/>
      <c r="C15" s="90"/>
      <c r="D15" s="34" t="s">
        <v>21</v>
      </c>
      <c r="E15" s="73"/>
      <c r="F15" s="74"/>
      <c r="G15" s="73"/>
      <c r="H15" s="75">
        <f>SUBTOTAL(109,H8:H14)</f>
        <v>0</v>
      </c>
    </row>
    <row r="16" spans="2:12" ht="35.15" customHeight="1">
      <c r="B16" s="33" t="s">
        <v>22</v>
      </c>
      <c r="C16" s="92"/>
      <c r="D16" s="11" t="s">
        <v>26</v>
      </c>
      <c r="E16" s="73"/>
      <c r="F16" s="74"/>
      <c r="G16" s="73"/>
      <c r="H16" s="72"/>
    </row>
    <row r="17" spans="2:8" ht="35.15" customHeight="1">
      <c r="B17" s="29">
        <v>8</v>
      </c>
      <c r="C17" s="90" t="s">
        <v>72</v>
      </c>
      <c r="D17" s="41" t="s">
        <v>41</v>
      </c>
      <c r="E17" s="37" t="s">
        <v>18</v>
      </c>
      <c r="F17" s="58">
        <v>1770</v>
      </c>
      <c r="G17" s="44"/>
      <c r="H17" s="72">
        <f>ROUND(G17*F17,2)</f>
        <v>0</v>
      </c>
    </row>
    <row r="18" spans="2:8" ht="42.75" customHeight="1">
      <c r="B18" s="29">
        <v>9</v>
      </c>
      <c r="C18" s="90" t="s">
        <v>73</v>
      </c>
      <c r="D18" s="41" t="s">
        <v>63</v>
      </c>
      <c r="E18" s="37" t="s">
        <v>18</v>
      </c>
      <c r="F18" s="58">
        <v>810</v>
      </c>
      <c r="G18" s="44"/>
      <c r="H18" s="72">
        <f t="shared" ref="H18:H20" si="1">ROUND(G18*F18,2)</f>
        <v>0</v>
      </c>
    </row>
    <row r="19" spans="2:8" ht="35.15" customHeight="1">
      <c r="B19" s="29">
        <v>10</v>
      </c>
      <c r="C19" s="90" t="s">
        <v>68</v>
      </c>
      <c r="D19" s="41" t="s">
        <v>62</v>
      </c>
      <c r="E19" s="37" t="s">
        <v>18</v>
      </c>
      <c r="F19" s="58">
        <v>860</v>
      </c>
      <c r="G19" s="44"/>
      <c r="H19" s="72">
        <f t="shared" si="1"/>
        <v>0</v>
      </c>
    </row>
    <row r="20" spans="2:8" ht="35.15" customHeight="1">
      <c r="B20" s="29">
        <v>11</v>
      </c>
      <c r="C20" s="90" t="s">
        <v>68</v>
      </c>
      <c r="D20" s="41" t="s">
        <v>64</v>
      </c>
      <c r="E20" s="37" t="s">
        <v>18</v>
      </c>
      <c r="F20" s="58">
        <v>910</v>
      </c>
      <c r="G20" s="44"/>
      <c r="H20" s="72">
        <f t="shared" si="1"/>
        <v>0</v>
      </c>
    </row>
    <row r="21" spans="2:8" ht="35.15" customHeight="1">
      <c r="B21" s="29"/>
      <c r="C21" s="90"/>
      <c r="D21" s="34" t="s">
        <v>27</v>
      </c>
      <c r="E21" s="73"/>
      <c r="F21" s="74"/>
      <c r="G21" s="73"/>
      <c r="H21" s="75">
        <f>SUBTOTAL(109,H17:H20)</f>
        <v>0</v>
      </c>
    </row>
    <row r="22" spans="2:8" ht="35.15" customHeight="1">
      <c r="B22" s="43" t="s">
        <v>25</v>
      </c>
      <c r="C22" s="93"/>
      <c r="D22" s="11" t="s">
        <v>29</v>
      </c>
      <c r="E22" s="73"/>
      <c r="F22" s="74"/>
      <c r="G22" s="73"/>
      <c r="H22" s="75"/>
    </row>
    <row r="23" spans="2:8" ht="35.15" customHeight="1">
      <c r="B23" s="53">
        <v>12</v>
      </c>
      <c r="C23" s="96" t="s">
        <v>68</v>
      </c>
      <c r="D23" s="56" t="s">
        <v>65</v>
      </c>
      <c r="E23" s="48" t="s">
        <v>18</v>
      </c>
      <c r="F23" s="58">
        <v>810</v>
      </c>
      <c r="G23" s="44"/>
      <c r="H23" s="72">
        <f>ROUND(G23*F23,2)</f>
        <v>0</v>
      </c>
    </row>
    <row r="24" spans="2:8" ht="41.5" customHeight="1">
      <c r="B24" s="53">
        <v>13</v>
      </c>
      <c r="C24" s="96" t="s">
        <v>68</v>
      </c>
      <c r="D24" s="56" t="s">
        <v>66</v>
      </c>
      <c r="E24" s="48" t="s">
        <v>18</v>
      </c>
      <c r="F24" s="58">
        <v>50</v>
      </c>
      <c r="G24" s="44"/>
      <c r="H24" s="72">
        <f t="shared" ref="H24:H30" si="2">ROUND(G24*F24,2)</f>
        <v>0</v>
      </c>
    </row>
    <row r="25" spans="2:8" ht="60" customHeight="1">
      <c r="B25" s="53">
        <v>14</v>
      </c>
      <c r="C25" s="96" t="s">
        <v>70</v>
      </c>
      <c r="D25" s="56" t="s">
        <v>194</v>
      </c>
      <c r="E25" s="48" t="s">
        <v>18</v>
      </c>
      <c r="F25" s="58">
        <v>295</v>
      </c>
      <c r="G25" s="44"/>
      <c r="H25" s="72">
        <f t="shared" si="2"/>
        <v>0</v>
      </c>
    </row>
    <row r="26" spans="2:8" ht="45" customHeight="1">
      <c r="B26" s="53">
        <v>15</v>
      </c>
      <c r="C26" s="96" t="s">
        <v>70</v>
      </c>
      <c r="D26" s="56" t="s">
        <v>195</v>
      </c>
      <c r="E26" s="48" t="s">
        <v>18</v>
      </c>
      <c r="F26" s="58">
        <v>55</v>
      </c>
      <c r="G26" s="44"/>
      <c r="H26" s="72">
        <f t="shared" si="2"/>
        <v>0</v>
      </c>
    </row>
    <row r="27" spans="2:8" ht="101.25" customHeight="1">
      <c r="B27" s="53">
        <v>16</v>
      </c>
      <c r="C27" s="96" t="s">
        <v>70</v>
      </c>
      <c r="D27" s="56" t="s">
        <v>196</v>
      </c>
      <c r="E27" s="48" t="s">
        <v>18</v>
      </c>
      <c r="F27" s="58">
        <v>200</v>
      </c>
      <c r="G27" s="44"/>
      <c r="H27" s="72">
        <f t="shared" si="2"/>
        <v>0</v>
      </c>
    </row>
    <row r="28" spans="2:8" ht="60.75" customHeight="1">
      <c r="B28" s="53">
        <v>17</v>
      </c>
      <c r="C28" s="96" t="s">
        <v>71</v>
      </c>
      <c r="D28" s="56" t="s">
        <v>67</v>
      </c>
      <c r="E28" s="48" t="s">
        <v>18</v>
      </c>
      <c r="F28" s="58">
        <v>15</v>
      </c>
      <c r="G28" s="44"/>
      <c r="H28" s="72">
        <f t="shared" si="2"/>
        <v>0</v>
      </c>
    </row>
    <row r="29" spans="2:8" ht="41.5" customHeight="1">
      <c r="B29" s="53">
        <v>18</v>
      </c>
      <c r="C29" s="96" t="s">
        <v>68</v>
      </c>
      <c r="D29" s="56" t="s">
        <v>69</v>
      </c>
      <c r="E29" s="48" t="s">
        <v>18</v>
      </c>
      <c r="F29" s="58">
        <v>215</v>
      </c>
      <c r="G29" s="44"/>
      <c r="H29" s="72">
        <f t="shared" si="2"/>
        <v>0</v>
      </c>
    </row>
    <row r="30" spans="2:8" ht="51.75" customHeight="1">
      <c r="B30" s="53">
        <v>19</v>
      </c>
      <c r="C30" s="96" t="s">
        <v>68</v>
      </c>
      <c r="D30" s="56" t="s">
        <v>74</v>
      </c>
      <c r="E30" s="48" t="s">
        <v>18</v>
      </c>
      <c r="F30" s="58">
        <v>145</v>
      </c>
      <c r="G30" s="44"/>
      <c r="H30" s="72">
        <f t="shared" si="2"/>
        <v>0</v>
      </c>
    </row>
    <row r="31" spans="2:8" ht="35.15" customHeight="1">
      <c r="B31" s="29"/>
      <c r="C31" s="94"/>
      <c r="D31" s="57" t="s">
        <v>30</v>
      </c>
      <c r="E31" s="73"/>
      <c r="F31" s="74"/>
      <c r="G31" s="73"/>
      <c r="H31" s="75">
        <f>SUBTOTAL(109,H23:H30)</f>
        <v>0</v>
      </c>
    </row>
    <row r="32" spans="2:8" ht="35.15" customHeight="1">
      <c r="B32" s="1" t="s">
        <v>28</v>
      </c>
      <c r="C32" s="95"/>
      <c r="D32" s="35" t="s">
        <v>39</v>
      </c>
      <c r="E32" s="78"/>
      <c r="F32" s="74"/>
      <c r="G32" s="78"/>
      <c r="H32" s="79"/>
    </row>
    <row r="33" spans="2:8" ht="59.25" customHeight="1">
      <c r="B33" s="81">
        <v>20</v>
      </c>
      <c r="C33" s="54"/>
      <c r="D33" s="52" t="s">
        <v>249</v>
      </c>
      <c r="E33" s="51" t="s">
        <v>18</v>
      </c>
      <c r="F33" s="60">
        <v>10</v>
      </c>
      <c r="G33" s="80"/>
      <c r="H33" s="72">
        <f>ROUND(G33*F33,2)</f>
        <v>0</v>
      </c>
    </row>
    <row r="34" spans="2:8" ht="35.15" customHeight="1">
      <c r="B34" s="81">
        <v>21</v>
      </c>
      <c r="C34" s="54"/>
      <c r="D34" s="52" t="s">
        <v>78</v>
      </c>
      <c r="E34" s="51" t="s">
        <v>38</v>
      </c>
      <c r="F34" s="60">
        <v>6</v>
      </c>
      <c r="G34" s="80"/>
      <c r="H34" s="72">
        <f t="shared" ref="H34:H36" si="3">ROUND(G34*F34,2)</f>
        <v>0</v>
      </c>
    </row>
    <row r="35" spans="2:8" ht="35.15" customHeight="1">
      <c r="B35" s="81">
        <v>22</v>
      </c>
      <c r="C35" s="54"/>
      <c r="D35" s="52" t="s">
        <v>79</v>
      </c>
      <c r="E35" s="51" t="s">
        <v>38</v>
      </c>
      <c r="F35" s="60">
        <v>13</v>
      </c>
      <c r="G35" s="80"/>
      <c r="H35" s="72">
        <f t="shared" si="3"/>
        <v>0</v>
      </c>
    </row>
    <row r="36" spans="2:8" ht="35.15" customHeight="1">
      <c r="B36" s="81">
        <v>23</v>
      </c>
      <c r="C36" s="54"/>
      <c r="D36" s="52" t="s">
        <v>80</v>
      </c>
      <c r="E36" s="51" t="s">
        <v>19</v>
      </c>
      <c r="F36" s="60">
        <v>56</v>
      </c>
      <c r="G36" s="80"/>
      <c r="H36" s="72">
        <f t="shared" si="3"/>
        <v>0</v>
      </c>
    </row>
    <row r="37" spans="2:8" ht="35.15" customHeight="1">
      <c r="B37" s="81"/>
      <c r="C37" s="54"/>
      <c r="D37" s="36" t="s">
        <v>40</v>
      </c>
      <c r="E37" s="78"/>
      <c r="F37" s="74"/>
      <c r="G37" s="78"/>
      <c r="H37" s="77">
        <f>SUBTOTAL(109,H33:H36)</f>
        <v>0</v>
      </c>
    </row>
    <row r="38" spans="2:8" ht="35.15" customHeight="1">
      <c r="B38" s="43" t="s">
        <v>31</v>
      </c>
      <c r="C38" s="93"/>
      <c r="D38" s="11" t="s">
        <v>42</v>
      </c>
      <c r="E38" s="73"/>
      <c r="F38" s="74"/>
      <c r="G38" s="73"/>
      <c r="H38" s="72"/>
    </row>
    <row r="39" spans="2:8" ht="35.15" customHeight="1">
      <c r="B39" s="29">
        <v>24</v>
      </c>
      <c r="C39" s="89" t="s">
        <v>75</v>
      </c>
      <c r="D39" s="41" t="s">
        <v>76</v>
      </c>
      <c r="E39" s="48" t="s">
        <v>17</v>
      </c>
      <c r="F39" s="58">
        <v>400</v>
      </c>
      <c r="G39" s="44"/>
      <c r="H39" s="72">
        <f>ROUND(G39*F39,2)</f>
        <v>0</v>
      </c>
    </row>
    <row r="40" spans="2:8" ht="35.15" customHeight="1">
      <c r="B40" s="29">
        <v>25</v>
      </c>
      <c r="C40" s="90" t="s">
        <v>75</v>
      </c>
      <c r="D40" s="41" t="s">
        <v>77</v>
      </c>
      <c r="E40" s="48" t="s">
        <v>17</v>
      </c>
      <c r="F40" s="58">
        <v>95</v>
      </c>
      <c r="G40" s="44"/>
      <c r="H40" s="72">
        <f>ROUND(G40*F40,2)</f>
        <v>0</v>
      </c>
    </row>
    <row r="41" spans="2:8" ht="41.25" customHeight="1">
      <c r="B41" s="29">
        <v>26</v>
      </c>
      <c r="C41" s="90"/>
      <c r="D41" s="41" t="s">
        <v>81</v>
      </c>
      <c r="E41" s="48" t="s">
        <v>17</v>
      </c>
      <c r="F41" s="58">
        <v>30</v>
      </c>
      <c r="G41" s="44"/>
      <c r="H41" s="72">
        <f>ROUND(G41*F41,2)</f>
        <v>0</v>
      </c>
    </row>
    <row r="42" spans="2:8" ht="35.15" customHeight="1">
      <c r="B42" s="29"/>
      <c r="C42" s="90"/>
      <c r="D42" s="34" t="s">
        <v>43</v>
      </c>
      <c r="E42" s="73"/>
      <c r="F42" s="74"/>
      <c r="G42" s="73"/>
      <c r="H42" s="75">
        <f>SUBTOTAL(109,H39:H41)</f>
        <v>0</v>
      </c>
    </row>
    <row r="43" spans="2:8" ht="35.15" customHeight="1">
      <c r="B43" s="43" t="s">
        <v>32</v>
      </c>
      <c r="C43" s="93"/>
      <c r="D43" s="11" t="s">
        <v>243</v>
      </c>
      <c r="E43" s="73"/>
      <c r="F43" s="74"/>
      <c r="G43" s="73"/>
      <c r="H43" s="72"/>
    </row>
    <row r="44" spans="2:8" ht="35.15" customHeight="1">
      <c r="B44" s="29">
        <v>27</v>
      </c>
      <c r="C44" s="89"/>
      <c r="D44" s="41" t="s">
        <v>245</v>
      </c>
      <c r="E44" s="48" t="s">
        <v>33</v>
      </c>
      <c r="F44" s="58">
        <v>1</v>
      </c>
      <c r="G44" s="44"/>
      <c r="H44" s="72">
        <f>ROUND(G44*F44,2)</f>
        <v>0</v>
      </c>
    </row>
    <row r="45" spans="2:8" ht="35.15" customHeight="1">
      <c r="B45" s="29">
        <v>28</v>
      </c>
      <c r="C45" s="90"/>
      <c r="D45" s="41" t="s">
        <v>246</v>
      </c>
      <c r="E45" s="48" t="s">
        <v>33</v>
      </c>
      <c r="F45" s="58">
        <v>1</v>
      </c>
      <c r="G45" s="44"/>
      <c r="H45" s="72">
        <f>ROUND(G45*F45,2)</f>
        <v>0</v>
      </c>
    </row>
    <row r="46" spans="2:8" ht="35.15" customHeight="1">
      <c r="B46" s="29">
        <v>29</v>
      </c>
      <c r="C46" s="90"/>
      <c r="D46" s="41" t="s">
        <v>247</v>
      </c>
      <c r="E46" s="48" t="s">
        <v>33</v>
      </c>
      <c r="F46" s="58">
        <v>1</v>
      </c>
      <c r="G46" s="44"/>
      <c r="H46" s="72">
        <f>ROUND(G46*F46,2)</f>
        <v>0</v>
      </c>
    </row>
    <row r="47" spans="2:8" ht="35.15" customHeight="1">
      <c r="B47" s="29">
        <v>30</v>
      </c>
      <c r="C47" s="90"/>
      <c r="D47" s="41" t="s">
        <v>248</v>
      </c>
      <c r="E47" s="48" t="s">
        <v>17</v>
      </c>
      <c r="F47" s="58">
        <v>100</v>
      </c>
      <c r="G47" s="44"/>
      <c r="H47" s="72">
        <f t="shared" ref="H47" si="4">ROUND(G47*F47,2)</f>
        <v>0</v>
      </c>
    </row>
    <row r="48" spans="2:8" ht="35.15" customHeight="1">
      <c r="B48" s="29"/>
      <c r="C48" s="90"/>
      <c r="D48" s="34" t="s">
        <v>43</v>
      </c>
      <c r="E48" s="73"/>
      <c r="F48" s="74"/>
      <c r="G48" s="73"/>
      <c r="H48" s="75">
        <f>SUBTOTAL(109,H44:H47)</f>
        <v>0</v>
      </c>
    </row>
    <row r="49" spans="2:8" ht="35.15" customHeight="1">
      <c r="B49" s="1" t="s">
        <v>244</v>
      </c>
      <c r="C49" s="95"/>
      <c r="D49" s="35" t="s">
        <v>34</v>
      </c>
      <c r="E49" s="78"/>
      <c r="F49" s="74"/>
      <c r="G49" s="78"/>
      <c r="H49" s="79"/>
    </row>
    <row r="50" spans="2:8" ht="35.15" customHeight="1">
      <c r="B50" s="81">
        <v>31</v>
      </c>
      <c r="C50" s="54"/>
      <c r="D50" s="52" t="s">
        <v>35</v>
      </c>
      <c r="E50" s="51" t="s">
        <v>33</v>
      </c>
      <c r="F50" s="60">
        <v>1</v>
      </c>
      <c r="G50" s="80"/>
      <c r="H50" s="72">
        <f>ROUND(G50*F50,2)</f>
        <v>0</v>
      </c>
    </row>
    <row r="51" spans="2:8" ht="35.15" customHeight="1">
      <c r="B51" s="81"/>
      <c r="C51" s="54"/>
      <c r="D51" s="36" t="s">
        <v>36</v>
      </c>
      <c r="E51" s="78"/>
      <c r="F51" s="74"/>
      <c r="G51" s="78"/>
      <c r="H51" s="77">
        <f>SUBTOTAL(109,H50:H50)</f>
        <v>0</v>
      </c>
    </row>
    <row r="52" spans="2:8" ht="31.9" customHeight="1" thickBot="1">
      <c r="B52" s="219" t="s">
        <v>37</v>
      </c>
      <c r="C52" s="220"/>
      <c r="D52" s="220"/>
      <c r="E52" s="220"/>
      <c r="F52" s="220"/>
      <c r="G52" s="221"/>
      <c r="H52" s="45">
        <f>SUBTOTAL(109,H8:H51)</f>
        <v>0</v>
      </c>
    </row>
    <row r="53" spans="2:8">
      <c r="B53" s="24"/>
      <c r="C53" s="24"/>
      <c r="D53" s="25"/>
      <c r="E53" s="26"/>
      <c r="F53" s="31"/>
      <c r="G53" s="26"/>
      <c r="H53" s="27"/>
    </row>
    <row r="54" spans="2:8">
      <c r="B54" s="24"/>
      <c r="C54" s="24"/>
      <c r="D54" s="25"/>
      <c r="E54" s="26"/>
      <c r="F54" s="31"/>
      <c r="G54" s="26"/>
      <c r="H54" s="27"/>
    </row>
    <row r="55" spans="2:8">
      <c r="B55" s="113"/>
      <c r="C55" s="24"/>
      <c r="D55" s="25"/>
      <c r="E55" s="26"/>
      <c r="F55" s="31"/>
      <c r="G55" s="26"/>
      <c r="H55" s="27"/>
    </row>
    <row r="56" spans="2:8">
      <c r="B56" s="28"/>
      <c r="C56" s="28"/>
      <c r="D56" s="25"/>
      <c r="E56" s="26"/>
      <c r="F56" s="31"/>
      <c r="G56" s="26"/>
      <c r="H56" s="27"/>
    </row>
    <row r="57" spans="2:8">
      <c r="B57" s="24"/>
      <c r="C57" s="24"/>
      <c r="D57" s="25"/>
      <c r="E57" s="26"/>
      <c r="F57" s="31"/>
      <c r="G57" s="26"/>
      <c r="H57" s="27"/>
    </row>
  </sheetData>
  <sheetProtection algorithmName="SHA-512" hashValue="2BFy+xnoP6HZZ9wRfI2PiUmSAMnJS5zDravH/ltak0KO7oJ+Yt69L1aAwfwaBULio4Rr3eVeepJZvAeo1S2pVA==" saltValue="8CEPGokWmDQTZwxnHqWsig==" spinCount="100000" sheet="1" objects="1" scenarios="1" selectLockedCells="1"/>
  <mergeCells count="3">
    <mergeCell ref="B3:H3"/>
    <mergeCell ref="B52:G52"/>
    <mergeCell ref="B2:H2"/>
  </mergeCells>
  <phoneticPr fontId="20" type="noConversion"/>
  <pageMargins left="0.74803149606299213" right="0.74803149606299213" top="0.39370078740157483" bottom="0.98425196850393704" header="0.51181102362204722" footer="0.51181102362204722"/>
  <pageSetup scale="55" orientation="portrait" r:id="rId1"/>
  <headerFooter alignWithMargins="0">
    <oddFooter>&amp;CDRMG
Gdańsk, ul. Żaglowa 11&amp;RStrona &amp;P</oddFooter>
  </headerFooter>
  <rowBreaks count="1" manualBreakCount="1">
    <brk id="25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47"/>
  <sheetViews>
    <sheetView showZeros="0" view="pageBreakPreview" zoomScale="60" zoomScaleNormal="85" workbookViewId="0">
      <selection activeCell="G21" sqref="G21"/>
    </sheetView>
  </sheetViews>
  <sheetFormatPr defaultColWidth="9.1796875" defaultRowHeight="12.5"/>
  <cols>
    <col min="1" max="1" width="9.1796875" style="2"/>
    <col min="2" max="3" width="5" style="7" customWidth="1"/>
    <col min="4" max="4" width="74.1796875" style="8" customWidth="1"/>
    <col min="5" max="5" width="13" style="9" customWidth="1"/>
    <col min="6" max="6" width="14.1796875" style="32" customWidth="1"/>
    <col min="7" max="7" width="15.81640625" style="9" customWidth="1"/>
    <col min="8" max="8" width="16.453125" style="10" customWidth="1"/>
    <col min="9" max="16384" width="9.1796875" style="2"/>
  </cols>
  <sheetData>
    <row r="2" spans="2:9" ht="30" customHeight="1">
      <c r="B2" s="222" t="s">
        <v>82</v>
      </c>
      <c r="C2" s="222"/>
      <c r="D2" s="222"/>
      <c r="E2" s="222"/>
      <c r="F2" s="222"/>
      <c r="G2" s="222"/>
      <c r="H2" s="222"/>
      <c r="I2" s="46"/>
    </row>
    <row r="3" spans="2:9" ht="60" customHeight="1">
      <c r="B3" s="218" t="s">
        <v>313</v>
      </c>
      <c r="C3" s="218"/>
      <c r="D3" s="218"/>
      <c r="E3" s="218"/>
      <c r="F3" s="218"/>
      <c r="G3" s="218"/>
      <c r="H3" s="218"/>
      <c r="I3" s="61"/>
    </row>
    <row r="4" spans="2:9" ht="10.15" customHeight="1" thickBot="1">
      <c r="B4" s="62"/>
      <c r="C4" s="85"/>
      <c r="D4" s="62"/>
      <c r="E4" s="62"/>
      <c r="F4" s="63"/>
      <c r="G4" s="62"/>
      <c r="H4" s="62"/>
      <c r="I4" s="61"/>
    </row>
    <row r="5" spans="2:9" ht="34.5">
      <c r="B5" s="3" t="s">
        <v>9</v>
      </c>
      <c r="C5" s="86"/>
      <c r="D5" s="4" t="s">
        <v>10</v>
      </c>
      <c r="E5" s="5" t="s">
        <v>11</v>
      </c>
      <c r="F5" s="38" t="s">
        <v>12</v>
      </c>
      <c r="G5" s="5" t="s">
        <v>13</v>
      </c>
      <c r="H5" s="6" t="s">
        <v>14</v>
      </c>
      <c r="I5" s="61"/>
    </row>
    <row r="6" spans="2:9" ht="15" customHeight="1" thickBot="1">
      <c r="B6" s="64">
        <v>1</v>
      </c>
      <c r="C6" s="87"/>
      <c r="D6" s="65">
        <v>2</v>
      </c>
      <c r="E6" s="66">
        <v>3</v>
      </c>
      <c r="F6" s="67">
        <v>4</v>
      </c>
      <c r="G6" s="66">
        <v>5</v>
      </c>
      <c r="H6" s="68">
        <v>6</v>
      </c>
      <c r="I6" s="61"/>
    </row>
    <row r="7" spans="2:9" ht="35.15" customHeight="1">
      <c r="B7" s="69" t="s">
        <v>15</v>
      </c>
      <c r="C7" s="97"/>
      <c r="D7" s="12" t="s">
        <v>23</v>
      </c>
      <c r="E7" s="39"/>
      <c r="F7" s="70"/>
      <c r="G7" s="39"/>
      <c r="H7" s="71"/>
      <c r="I7" s="61"/>
    </row>
    <row r="8" spans="2:9" ht="35.15" customHeight="1">
      <c r="B8" s="29">
        <v>1</v>
      </c>
      <c r="C8" s="96"/>
      <c r="D8" s="52" t="s">
        <v>197</v>
      </c>
      <c r="E8" s="105" t="s">
        <v>20</v>
      </c>
      <c r="F8" s="76">
        <v>20</v>
      </c>
      <c r="G8" s="44"/>
      <c r="H8" s="72">
        <f>ROUND(G8*F8,2)</f>
        <v>0</v>
      </c>
      <c r="I8" s="61"/>
    </row>
    <row r="9" spans="2:9" ht="35.15" customHeight="1">
      <c r="B9" s="29">
        <v>2</v>
      </c>
      <c r="C9" s="96"/>
      <c r="D9" s="52" t="s">
        <v>198</v>
      </c>
      <c r="E9" s="105" t="s">
        <v>18</v>
      </c>
      <c r="F9" s="76">
        <v>16</v>
      </c>
      <c r="G9" s="44"/>
      <c r="H9" s="72">
        <f>ROUND(G9*F9,2)</f>
        <v>0</v>
      </c>
      <c r="I9" s="61"/>
    </row>
    <row r="10" spans="2:9" ht="35.15" customHeight="1">
      <c r="B10" s="29">
        <v>3</v>
      </c>
      <c r="C10" s="96"/>
      <c r="D10" s="52" t="s">
        <v>199</v>
      </c>
      <c r="E10" s="105" t="s">
        <v>20</v>
      </c>
      <c r="F10" s="76">
        <v>20</v>
      </c>
      <c r="G10" s="44"/>
      <c r="H10" s="72">
        <f t="shared" ref="H10" si="0">ROUND(G10*F10,2)</f>
        <v>0</v>
      </c>
      <c r="I10" s="61"/>
    </row>
    <row r="11" spans="2:9" ht="35.15" customHeight="1">
      <c r="B11" s="29"/>
      <c r="C11" s="96"/>
      <c r="D11" s="34" t="s">
        <v>24</v>
      </c>
      <c r="E11" s="73"/>
      <c r="F11" s="84"/>
      <c r="G11" s="73"/>
      <c r="H11" s="75">
        <f>SUBTOTAL(109,H8:H10)</f>
        <v>0</v>
      </c>
      <c r="I11" s="61"/>
    </row>
    <row r="12" spans="2:9" ht="35.15" customHeight="1">
      <c r="B12" s="69" t="s">
        <v>22</v>
      </c>
      <c r="C12" s="106"/>
      <c r="D12" s="11" t="s">
        <v>94</v>
      </c>
      <c r="E12" s="73"/>
      <c r="F12" s="84"/>
      <c r="G12" s="73"/>
      <c r="H12" s="71"/>
      <c r="I12" s="61"/>
    </row>
    <row r="13" spans="2:9" ht="35.15" customHeight="1">
      <c r="B13" s="29">
        <v>4</v>
      </c>
      <c r="C13" s="96"/>
      <c r="D13" s="52" t="s">
        <v>83</v>
      </c>
      <c r="E13" s="105" t="s">
        <v>33</v>
      </c>
      <c r="F13" s="76">
        <v>1</v>
      </c>
      <c r="G13" s="44"/>
      <c r="H13" s="72">
        <f>ROUND(G13*F13,2)</f>
        <v>0</v>
      </c>
      <c r="I13" s="61"/>
    </row>
    <row r="14" spans="2:9" ht="35.15" customHeight="1">
      <c r="B14" s="29">
        <v>5</v>
      </c>
      <c r="C14" s="96"/>
      <c r="D14" s="52" t="s">
        <v>84</v>
      </c>
      <c r="E14" s="105" t="s">
        <v>38</v>
      </c>
      <c r="F14" s="76">
        <v>1</v>
      </c>
      <c r="G14" s="44"/>
      <c r="H14" s="72">
        <f t="shared" ref="H14:H18" si="1">ROUND(G14*F14,2)</f>
        <v>0</v>
      </c>
      <c r="I14" s="61"/>
    </row>
    <row r="15" spans="2:9" ht="35.15" customHeight="1">
      <c r="B15" s="29">
        <v>6</v>
      </c>
      <c r="C15" s="96"/>
      <c r="D15" s="52" t="s">
        <v>85</v>
      </c>
      <c r="E15" s="105" t="s">
        <v>38</v>
      </c>
      <c r="F15" s="76">
        <v>1</v>
      </c>
      <c r="G15" s="44"/>
      <c r="H15" s="72">
        <f t="shared" si="1"/>
        <v>0</v>
      </c>
      <c r="I15" s="61"/>
    </row>
    <row r="16" spans="2:9" ht="35.15" customHeight="1">
      <c r="B16" s="29">
        <v>7</v>
      </c>
      <c r="C16" s="96"/>
      <c r="D16" s="52" t="s">
        <v>86</v>
      </c>
      <c r="E16" s="105" t="s">
        <v>38</v>
      </c>
      <c r="F16" s="76">
        <v>1</v>
      </c>
      <c r="G16" s="44"/>
      <c r="H16" s="72">
        <f t="shared" si="1"/>
        <v>0</v>
      </c>
      <c r="I16" s="61"/>
    </row>
    <row r="17" spans="2:9" ht="35.15" customHeight="1">
      <c r="B17" s="29">
        <v>8</v>
      </c>
      <c r="C17" s="96"/>
      <c r="D17" s="52" t="s">
        <v>87</v>
      </c>
      <c r="E17" s="105" t="s">
        <v>38</v>
      </c>
      <c r="F17" s="76">
        <v>1</v>
      </c>
      <c r="G17" s="44"/>
      <c r="H17" s="72">
        <f t="shared" si="1"/>
        <v>0</v>
      </c>
      <c r="I17" s="61"/>
    </row>
    <row r="18" spans="2:9" ht="35.15" customHeight="1">
      <c r="B18" s="29">
        <v>9</v>
      </c>
      <c r="C18" s="96"/>
      <c r="D18" s="52" t="s">
        <v>88</v>
      </c>
      <c r="E18" s="105" t="s">
        <v>38</v>
      </c>
      <c r="F18" s="76">
        <v>2</v>
      </c>
      <c r="G18" s="44"/>
      <c r="H18" s="72">
        <f t="shared" si="1"/>
        <v>0</v>
      </c>
      <c r="I18" s="61"/>
    </row>
    <row r="19" spans="2:9" ht="44.25" customHeight="1">
      <c r="B19" s="29">
        <v>10</v>
      </c>
      <c r="C19" s="96"/>
      <c r="D19" s="52" t="s">
        <v>89</v>
      </c>
      <c r="E19" s="105" t="s">
        <v>38</v>
      </c>
      <c r="F19" s="76">
        <v>1</v>
      </c>
      <c r="G19" s="44"/>
      <c r="H19" s="72">
        <f t="shared" ref="H19:H22" si="2">ROUND(G19*F19,2)</f>
        <v>0</v>
      </c>
      <c r="I19" s="61"/>
    </row>
    <row r="20" spans="2:9" ht="35.15" customHeight="1">
      <c r="B20" s="29">
        <v>11</v>
      </c>
      <c r="C20" s="96"/>
      <c r="D20" s="52" t="s">
        <v>90</v>
      </c>
      <c r="E20" s="105" t="s">
        <v>33</v>
      </c>
      <c r="F20" s="76">
        <v>2</v>
      </c>
      <c r="G20" s="44"/>
      <c r="H20" s="72">
        <f t="shared" si="2"/>
        <v>0</v>
      </c>
      <c r="I20" s="61"/>
    </row>
    <row r="21" spans="2:9" ht="35.15" customHeight="1">
      <c r="B21" s="29">
        <v>12</v>
      </c>
      <c r="C21" s="96"/>
      <c r="D21" s="52" t="s">
        <v>91</v>
      </c>
      <c r="E21" s="105" t="s">
        <v>33</v>
      </c>
      <c r="F21" s="76">
        <v>1</v>
      </c>
      <c r="G21" s="44"/>
      <c r="H21" s="72">
        <f t="shared" si="2"/>
        <v>0</v>
      </c>
      <c r="I21" s="61"/>
    </row>
    <row r="22" spans="2:9" ht="35.15" customHeight="1">
      <c r="B22" s="29">
        <v>13</v>
      </c>
      <c r="C22" s="96"/>
      <c r="D22" s="52" t="s">
        <v>92</v>
      </c>
      <c r="E22" s="105" t="s">
        <v>93</v>
      </c>
      <c r="F22" s="76">
        <v>1</v>
      </c>
      <c r="G22" s="44"/>
      <c r="H22" s="72">
        <f t="shared" si="2"/>
        <v>0</v>
      </c>
      <c r="I22" s="61"/>
    </row>
    <row r="23" spans="2:9" ht="35.15" customHeight="1">
      <c r="B23" s="29"/>
      <c r="C23" s="96"/>
      <c r="D23" s="34" t="s">
        <v>95</v>
      </c>
      <c r="E23" s="73"/>
      <c r="F23" s="84"/>
      <c r="G23" s="73"/>
      <c r="H23" s="75">
        <f>SUBTOTAL(109,H13:H22)</f>
        <v>0</v>
      </c>
      <c r="I23" s="61"/>
    </row>
    <row r="24" spans="2:9" ht="35.15" customHeight="1">
      <c r="B24" s="69" t="s">
        <v>25</v>
      </c>
      <c r="C24" s="106"/>
      <c r="D24" s="11" t="s">
        <v>96</v>
      </c>
      <c r="E24" s="73"/>
      <c r="F24" s="84"/>
      <c r="G24" s="73"/>
      <c r="H24" s="71"/>
      <c r="I24" s="61"/>
    </row>
    <row r="25" spans="2:9" ht="35.15" customHeight="1">
      <c r="B25" s="29">
        <v>14</v>
      </c>
      <c r="C25" s="96"/>
      <c r="D25" s="52" t="s">
        <v>89</v>
      </c>
      <c r="E25" s="105" t="s">
        <v>38</v>
      </c>
      <c r="F25" s="76">
        <v>1</v>
      </c>
      <c r="G25" s="44"/>
      <c r="H25" s="72">
        <f>ROUND(G25*F25,2)</f>
        <v>0</v>
      </c>
      <c r="I25" s="61"/>
    </row>
    <row r="26" spans="2:9" ht="35.15" customHeight="1">
      <c r="B26" s="29">
        <v>15</v>
      </c>
      <c r="C26" s="96"/>
      <c r="D26" s="52" t="s">
        <v>88</v>
      </c>
      <c r="E26" s="105" t="s">
        <v>38</v>
      </c>
      <c r="F26" s="76">
        <v>2</v>
      </c>
      <c r="G26" s="44"/>
      <c r="H26" s="72">
        <f t="shared" ref="H26:H37" si="3">ROUND(G26*F26,2)</f>
        <v>0</v>
      </c>
      <c r="I26" s="61"/>
    </row>
    <row r="27" spans="2:9" ht="35.15" customHeight="1">
      <c r="B27" s="29">
        <v>16</v>
      </c>
      <c r="C27" s="96"/>
      <c r="D27" s="52" t="s">
        <v>97</v>
      </c>
      <c r="E27" s="105" t="s">
        <v>38</v>
      </c>
      <c r="F27" s="76">
        <v>1</v>
      </c>
      <c r="G27" s="44"/>
      <c r="H27" s="72">
        <f t="shared" si="3"/>
        <v>0</v>
      </c>
      <c r="I27" s="61"/>
    </row>
    <row r="28" spans="2:9" ht="35.15" customHeight="1">
      <c r="B28" s="29">
        <v>17</v>
      </c>
      <c r="C28" s="96"/>
      <c r="D28" s="52" t="s">
        <v>98</v>
      </c>
      <c r="E28" s="105" t="s">
        <v>38</v>
      </c>
      <c r="F28" s="76">
        <v>1</v>
      </c>
      <c r="G28" s="44"/>
      <c r="H28" s="72">
        <f t="shared" si="3"/>
        <v>0</v>
      </c>
      <c r="I28" s="61"/>
    </row>
    <row r="29" spans="2:9" ht="35.15" customHeight="1">
      <c r="B29" s="29">
        <v>18</v>
      </c>
      <c r="C29" s="96"/>
      <c r="D29" s="52" t="s">
        <v>99</v>
      </c>
      <c r="E29" s="105" t="s">
        <v>38</v>
      </c>
      <c r="F29" s="76">
        <v>1</v>
      </c>
      <c r="G29" s="44"/>
      <c r="H29" s="72">
        <f t="shared" si="3"/>
        <v>0</v>
      </c>
      <c r="I29" s="61"/>
    </row>
    <row r="30" spans="2:9" ht="35.15" customHeight="1">
      <c r="B30" s="29">
        <v>19</v>
      </c>
      <c r="C30" s="96"/>
      <c r="D30" s="52" t="s">
        <v>100</v>
      </c>
      <c r="E30" s="105" t="s">
        <v>33</v>
      </c>
      <c r="F30" s="76">
        <v>1</v>
      </c>
      <c r="G30" s="44"/>
      <c r="H30" s="72">
        <f t="shared" si="3"/>
        <v>0</v>
      </c>
      <c r="I30" s="61"/>
    </row>
    <row r="31" spans="2:9" ht="35.15" customHeight="1">
      <c r="B31" s="29">
        <v>20</v>
      </c>
      <c r="C31" s="96"/>
      <c r="D31" s="52" t="s">
        <v>90</v>
      </c>
      <c r="E31" s="105" t="s">
        <v>33</v>
      </c>
      <c r="F31" s="76">
        <v>6</v>
      </c>
      <c r="G31" s="44"/>
      <c r="H31" s="72">
        <f t="shared" si="3"/>
        <v>0</v>
      </c>
      <c r="I31" s="61"/>
    </row>
    <row r="32" spans="2:9" ht="35.15" customHeight="1">
      <c r="B32" s="29">
        <v>21</v>
      </c>
      <c r="C32" s="96"/>
      <c r="D32" s="52" t="s">
        <v>91</v>
      </c>
      <c r="E32" s="105" t="s">
        <v>33</v>
      </c>
      <c r="F32" s="76">
        <v>1</v>
      </c>
      <c r="G32" s="44"/>
      <c r="H32" s="72">
        <f t="shared" si="3"/>
        <v>0</v>
      </c>
      <c r="I32" s="61"/>
    </row>
    <row r="33" spans="2:9" ht="35.15" customHeight="1">
      <c r="B33" s="29">
        <v>22</v>
      </c>
      <c r="C33" s="96"/>
      <c r="D33" s="52" t="s">
        <v>92</v>
      </c>
      <c r="E33" s="105" t="s">
        <v>93</v>
      </c>
      <c r="F33" s="76">
        <v>1</v>
      </c>
      <c r="G33" s="44"/>
      <c r="H33" s="72">
        <f t="shared" si="3"/>
        <v>0</v>
      </c>
      <c r="I33" s="61"/>
    </row>
    <row r="34" spans="2:9" ht="35.15" customHeight="1">
      <c r="B34" s="29"/>
      <c r="C34" s="96"/>
      <c r="D34" s="34" t="s">
        <v>200</v>
      </c>
      <c r="E34" s="73"/>
      <c r="F34" s="84"/>
      <c r="G34" s="73"/>
      <c r="H34" s="75">
        <f>SUBTOTAL(109,H25:H33)</f>
        <v>0</v>
      </c>
      <c r="I34" s="61"/>
    </row>
    <row r="35" spans="2:9" ht="35.15" customHeight="1">
      <c r="B35" s="33" t="s">
        <v>28</v>
      </c>
      <c r="C35" s="96"/>
      <c r="D35" s="11" t="s">
        <v>101</v>
      </c>
      <c r="E35" s="73"/>
      <c r="F35" s="84"/>
      <c r="G35" s="73"/>
      <c r="H35" s="71"/>
      <c r="I35" s="61"/>
    </row>
    <row r="36" spans="2:9" ht="35.15" customHeight="1">
      <c r="B36" s="29">
        <v>23</v>
      </c>
      <c r="C36" s="96"/>
      <c r="D36" s="52" t="s">
        <v>102</v>
      </c>
      <c r="E36" s="105" t="s">
        <v>33</v>
      </c>
      <c r="F36" s="76">
        <v>1</v>
      </c>
      <c r="G36" s="44"/>
      <c r="H36" s="72">
        <f t="shared" si="3"/>
        <v>0</v>
      </c>
      <c r="I36" s="61"/>
    </row>
    <row r="37" spans="2:9" ht="35.15" customHeight="1">
      <c r="B37" s="29">
        <v>24</v>
      </c>
      <c r="C37" s="96"/>
      <c r="D37" s="52" t="s">
        <v>103</v>
      </c>
      <c r="E37" s="105" t="s">
        <v>33</v>
      </c>
      <c r="F37" s="76">
        <v>1</v>
      </c>
      <c r="G37" s="44"/>
      <c r="H37" s="72">
        <f t="shared" si="3"/>
        <v>0</v>
      </c>
      <c r="I37" s="61"/>
    </row>
    <row r="38" spans="2:9" ht="35.15" customHeight="1">
      <c r="B38" s="29"/>
      <c r="C38" s="96"/>
      <c r="D38" s="34" t="s">
        <v>201</v>
      </c>
      <c r="E38" s="73"/>
      <c r="F38" s="84"/>
      <c r="G38" s="73"/>
      <c r="H38" s="75">
        <f>SUBTOTAL(109,H36:H37)</f>
        <v>0</v>
      </c>
      <c r="I38" s="61"/>
    </row>
    <row r="39" spans="2:9" ht="35.15" customHeight="1">
      <c r="B39" s="69" t="s">
        <v>31</v>
      </c>
      <c r="C39" s="106"/>
      <c r="D39" s="11" t="s">
        <v>104</v>
      </c>
      <c r="E39" s="73"/>
      <c r="F39" s="84"/>
      <c r="G39" s="73"/>
      <c r="H39" s="71"/>
      <c r="I39" s="61"/>
    </row>
    <row r="40" spans="2:9" ht="35.15" customHeight="1">
      <c r="B40" s="29">
        <v>36</v>
      </c>
      <c r="C40" s="96"/>
      <c r="D40" s="52" t="s">
        <v>105</v>
      </c>
      <c r="E40" s="105" t="s">
        <v>38</v>
      </c>
      <c r="F40" s="76">
        <v>3</v>
      </c>
      <c r="G40" s="44"/>
      <c r="H40" s="72">
        <f>ROUND(G40*F40,2)</f>
        <v>0</v>
      </c>
      <c r="I40" s="61"/>
    </row>
    <row r="41" spans="2:9" ht="35.15" customHeight="1">
      <c r="B41" s="29"/>
      <c r="C41" s="90"/>
      <c r="D41" s="34" t="s">
        <v>202</v>
      </c>
      <c r="E41" s="73"/>
      <c r="F41" s="84"/>
      <c r="G41" s="73"/>
      <c r="H41" s="75">
        <f>SUBTOTAL(109,H40:H40)</f>
        <v>0</v>
      </c>
    </row>
    <row r="42" spans="2:9" ht="35.15" customHeight="1" thickBot="1">
      <c r="B42" s="219" t="s">
        <v>37</v>
      </c>
      <c r="C42" s="220"/>
      <c r="D42" s="220"/>
      <c r="E42" s="220"/>
      <c r="F42" s="220"/>
      <c r="G42" s="221"/>
      <c r="H42" s="45">
        <f>SUBTOTAL(109,H8:H41)</f>
        <v>0</v>
      </c>
    </row>
    <row r="43" spans="2:9">
      <c r="B43" s="24"/>
      <c r="C43" s="24"/>
      <c r="D43" s="25"/>
      <c r="E43" s="26"/>
      <c r="F43" s="31"/>
      <c r="G43" s="26"/>
      <c r="H43" s="27"/>
    </row>
    <row r="44" spans="2:9">
      <c r="B44" s="24"/>
      <c r="C44" s="24"/>
      <c r="D44" s="25"/>
      <c r="E44" s="26"/>
      <c r="F44" s="31"/>
      <c r="G44" s="26"/>
      <c r="H44" s="27"/>
    </row>
    <row r="45" spans="2:9">
      <c r="B45" s="113"/>
      <c r="C45" s="24"/>
      <c r="D45" s="25"/>
      <c r="E45" s="26"/>
      <c r="F45" s="31"/>
      <c r="G45" s="26"/>
      <c r="H45" s="27"/>
    </row>
    <row r="46" spans="2:9">
      <c r="B46" s="28"/>
      <c r="C46" s="28"/>
      <c r="D46" s="25"/>
      <c r="E46" s="26"/>
      <c r="F46" s="31"/>
      <c r="G46" s="26"/>
      <c r="H46" s="27"/>
    </row>
    <row r="47" spans="2:9">
      <c r="B47" s="24"/>
      <c r="C47" s="24"/>
      <c r="D47" s="25"/>
      <c r="E47" s="26"/>
      <c r="F47" s="31"/>
      <c r="G47" s="26"/>
      <c r="H47" s="27"/>
    </row>
  </sheetData>
  <sheetProtection algorithmName="SHA-512" hashValue="/O/E9Brc8MKsbS3VllA5LH2P5vzPoTSaA3Hx+fOcFi6pbUwV/q3lhOUN/CWKk6y3r+dNXiGYng71Ckfc2kDS0w==" saltValue="HpcYvaMv2saCMp6iXIVwRw==" spinCount="100000" sheet="1" objects="1" scenarios="1" selectLockedCells="1"/>
  <mergeCells count="3">
    <mergeCell ref="B2:H2"/>
    <mergeCell ref="B3:H3"/>
    <mergeCell ref="B42:G42"/>
  </mergeCells>
  <phoneticPr fontId="20" type="noConversion"/>
  <pageMargins left="0.74803149606299213" right="0.74803149606299213" top="0.39370078740157483" bottom="0.98425196850393704" header="0.51181102362204722" footer="0.51181102362204722"/>
  <pageSetup scale="63" orientation="portrait" r:id="rId1"/>
  <headerFooter alignWithMargins="0">
    <oddFooter>&amp;CDRMG
Gdańsk, ul. Żaglowa 11&amp;RStrona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29E1D-04EA-4372-9D3B-8F088FC4D00E}">
  <dimension ref="B2:I34"/>
  <sheetViews>
    <sheetView showZeros="0" view="pageBreakPreview" zoomScale="60" zoomScaleNormal="85" workbookViewId="0">
      <selection activeCell="G20" sqref="G20"/>
    </sheetView>
  </sheetViews>
  <sheetFormatPr defaultColWidth="9.1796875" defaultRowHeight="12.5"/>
  <cols>
    <col min="1" max="1" width="9.1796875" style="2"/>
    <col min="2" max="3" width="5" style="7" customWidth="1"/>
    <col min="4" max="4" width="74.1796875" style="8" customWidth="1"/>
    <col min="5" max="5" width="13" style="9" customWidth="1"/>
    <col min="6" max="6" width="14.1796875" style="32" customWidth="1"/>
    <col min="7" max="7" width="15.81640625" style="9" customWidth="1"/>
    <col min="8" max="8" width="16.453125" style="10" customWidth="1"/>
    <col min="9" max="16384" width="9.1796875" style="2"/>
  </cols>
  <sheetData>
    <row r="2" spans="2:9" ht="30" customHeight="1">
      <c r="B2" s="222" t="s">
        <v>82</v>
      </c>
      <c r="C2" s="222"/>
      <c r="D2" s="222"/>
      <c r="E2" s="222"/>
      <c r="F2" s="222"/>
      <c r="G2" s="222"/>
      <c r="H2" s="222"/>
      <c r="I2" s="46"/>
    </row>
    <row r="3" spans="2:9" ht="62.25" customHeight="1">
      <c r="B3" s="218" t="s">
        <v>314</v>
      </c>
      <c r="C3" s="218"/>
      <c r="D3" s="218"/>
      <c r="E3" s="218"/>
      <c r="F3" s="218"/>
      <c r="G3" s="218"/>
      <c r="H3" s="218"/>
      <c r="I3" s="61"/>
    </row>
    <row r="4" spans="2:9" ht="10.15" customHeight="1" thickBot="1">
      <c r="B4" s="85"/>
      <c r="C4" s="85"/>
      <c r="D4" s="85"/>
      <c r="E4" s="85"/>
      <c r="F4" s="63"/>
      <c r="G4" s="85"/>
      <c r="H4" s="85"/>
      <c r="I4" s="61"/>
    </row>
    <row r="5" spans="2:9" ht="34.5">
      <c r="B5" s="3" t="s">
        <v>9</v>
      </c>
      <c r="C5" s="86"/>
      <c r="D5" s="4" t="s">
        <v>10</v>
      </c>
      <c r="E5" s="5" t="s">
        <v>11</v>
      </c>
      <c r="F5" s="38" t="s">
        <v>12</v>
      </c>
      <c r="G5" s="5" t="s">
        <v>13</v>
      </c>
      <c r="H5" s="6" t="s">
        <v>14</v>
      </c>
      <c r="I5" s="61"/>
    </row>
    <row r="6" spans="2:9" ht="15" customHeight="1" thickBot="1">
      <c r="B6" s="64">
        <v>1</v>
      </c>
      <c r="C6" s="87"/>
      <c r="D6" s="65">
        <v>2</v>
      </c>
      <c r="E6" s="66">
        <v>3</v>
      </c>
      <c r="F6" s="67">
        <v>4</v>
      </c>
      <c r="G6" s="66">
        <v>5</v>
      </c>
      <c r="H6" s="68">
        <v>6</v>
      </c>
      <c r="I6" s="61"/>
    </row>
    <row r="7" spans="2:9" ht="35.15" customHeight="1">
      <c r="B7" s="69" t="s">
        <v>15</v>
      </c>
      <c r="C7" s="97"/>
      <c r="D7" s="12" t="s">
        <v>23</v>
      </c>
      <c r="E7" s="39"/>
      <c r="F7" s="70"/>
      <c r="G7" s="39"/>
      <c r="H7" s="71"/>
      <c r="I7" s="61"/>
    </row>
    <row r="8" spans="2:9" ht="44.25" customHeight="1">
      <c r="B8" s="29">
        <v>1</v>
      </c>
      <c r="C8" s="96"/>
      <c r="D8" s="52" t="s">
        <v>197</v>
      </c>
      <c r="E8" s="105" t="s">
        <v>20</v>
      </c>
      <c r="F8" s="76">
        <v>603.03</v>
      </c>
      <c r="G8" s="44"/>
      <c r="H8" s="72">
        <f>ROUND(G8*F8,2)</f>
        <v>0</v>
      </c>
      <c r="I8" s="61"/>
    </row>
    <row r="9" spans="2:9" ht="44.25" customHeight="1">
      <c r="B9" s="29">
        <v>2</v>
      </c>
      <c r="C9" s="96"/>
      <c r="D9" s="52" t="s">
        <v>203</v>
      </c>
      <c r="E9" s="105" t="s">
        <v>20</v>
      </c>
      <c r="F9" s="76">
        <v>126.08</v>
      </c>
      <c r="G9" s="44"/>
      <c r="H9" s="72">
        <f>ROUND(G9*F9,2)</f>
        <v>0</v>
      </c>
      <c r="I9" s="61"/>
    </row>
    <row r="10" spans="2:9" ht="36.75" customHeight="1">
      <c r="B10" s="29">
        <v>3</v>
      </c>
      <c r="C10" s="96"/>
      <c r="D10" s="52" t="s">
        <v>198</v>
      </c>
      <c r="E10" s="105" t="s">
        <v>18</v>
      </c>
      <c r="F10" s="76">
        <v>233.25</v>
      </c>
      <c r="G10" s="44"/>
      <c r="H10" s="72">
        <f t="shared" ref="H10" si="0">ROUND(G10*F10,2)</f>
        <v>0</v>
      </c>
      <c r="I10" s="61"/>
    </row>
    <row r="11" spans="2:9" ht="36.75" customHeight="1">
      <c r="B11" s="29">
        <v>4</v>
      </c>
      <c r="C11" s="96" t="s">
        <v>70</v>
      </c>
      <c r="D11" s="52" t="s">
        <v>199</v>
      </c>
      <c r="E11" s="105" t="s">
        <v>20</v>
      </c>
      <c r="F11" s="76">
        <v>729.11</v>
      </c>
      <c r="G11" s="44"/>
      <c r="H11" s="72">
        <f t="shared" ref="H11" si="1">ROUND(G11*F11,2)</f>
        <v>0</v>
      </c>
      <c r="I11" s="61"/>
    </row>
    <row r="12" spans="2:9" ht="35.15" customHeight="1">
      <c r="B12" s="29"/>
      <c r="C12" s="90"/>
      <c r="D12" s="34" t="s">
        <v>24</v>
      </c>
      <c r="E12" s="73"/>
      <c r="F12" s="84"/>
      <c r="G12" s="73"/>
      <c r="H12" s="75">
        <f>SUBTOTAL(109,H8:H11)</f>
        <v>0</v>
      </c>
      <c r="I12" s="61"/>
    </row>
    <row r="13" spans="2:9" ht="35.15" customHeight="1">
      <c r="B13" s="69" t="s">
        <v>22</v>
      </c>
      <c r="C13" s="97"/>
      <c r="D13" s="12" t="s">
        <v>116</v>
      </c>
      <c r="E13" s="39"/>
      <c r="F13" s="70"/>
      <c r="G13" s="39"/>
      <c r="H13" s="71"/>
      <c r="I13" s="61"/>
    </row>
    <row r="14" spans="2:9" ht="35.15" customHeight="1">
      <c r="B14" s="29">
        <v>5</v>
      </c>
      <c r="C14" s="96"/>
      <c r="D14" s="52" t="s">
        <v>106</v>
      </c>
      <c r="E14" s="105" t="s">
        <v>20</v>
      </c>
      <c r="F14" s="76">
        <v>37.82</v>
      </c>
      <c r="G14" s="44"/>
      <c r="H14" s="72">
        <f>ROUND(G14*F14,2)</f>
        <v>0</v>
      </c>
      <c r="I14" s="61"/>
    </row>
    <row r="15" spans="2:9" ht="35.15" customHeight="1">
      <c r="B15" s="29">
        <v>6</v>
      </c>
      <c r="C15" s="96"/>
      <c r="D15" s="52" t="s">
        <v>107</v>
      </c>
      <c r="E15" s="105" t="s">
        <v>20</v>
      </c>
      <c r="F15" s="76">
        <v>75.650000000000006</v>
      </c>
      <c r="G15" s="44"/>
      <c r="H15" s="72">
        <f t="shared" ref="H15:H24" si="2">ROUND(G15*F15,2)</f>
        <v>0</v>
      </c>
      <c r="I15" s="61"/>
    </row>
    <row r="16" spans="2:9" ht="35.15" customHeight="1">
      <c r="B16" s="29">
        <v>7</v>
      </c>
      <c r="C16" s="96"/>
      <c r="D16" s="52" t="s">
        <v>51</v>
      </c>
      <c r="E16" s="105" t="s">
        <v>17</v>
      </c>
      <c r="F16" s="76">
        <v>46.65</v>
      </c>
      <c r="G16" s="44"/>
      <c r="H16" s="72">
        <f t="shared" si="2"/>
        <v>0</v>
      </c>
      <c r="I16" s="61"/>
    </row>
    <row r="17" spans="2:9" ht="35.15" customHeight="1">
      <c r="B17" s="29">
        <v>8</v>
      </c>
      <c r="C17" s="96"/>
      <c r="D17" s="52" t="s">
        <v>52</v>
      </c>
      <c r="E17" s="105" t="s">
        <v>17</v>
      </c>
      <c r="F17" s="76">
        <v>23.5</v>
      </c>
      <c r="G17" s="44"/>
      <c r="H17" s="72">
        <f t="shared" si="2"/>
        <v>0</v>
      </c>
      <c r="I17" s="61"/>
    </row>
    <row r="18" spans="2:9" ht="35.15" customHeight="1">
      <c r="B18" s="29">
        <v>9</v>
      </c>
      <c r="C18" s="96"/>
      <c r="D18" s="52" t="s">
        <v>53</v>
      </c>
      <c r="E18" s="105" t="s">
        <v>17</v>
      </c>
      <c r="F18" s="76">
        <v>182.01</v>
      </c>
      <c r="G18" s="44"/>
      <c r="H18" s="72">
        <f t="shared" si="2"/>
        <v>0</v>
      </c>
      <c r="I18" s="61"/>
    </row>
    <row r="19" spans="2:9" ht="35.15" customHeight="1">
      <c r="B19" s="29">
        <v>10</v>
      </c>
      <c r="C19" s="96"/>
      <c r="D19" s="52" t="s">
        <v>204</v>
      </c>
      <c r="E19" s="105" t="s">
        <v>44</v>
      </c>
      <c r="F19" s="76">
        <v>3</v>
      </c>
      <c r="G19" s="44"/>
      <c r="H19" s="72">
        <f t="shared" si="2"/>
        <v>0</v>
      </c>
      <c r="I19" s="61"/>
    </row>
    <row r="20" spans="2:9" ht="35.15" customHeight="1">
      <c r="B20" s="29">
        <v>11</v>
      </c>
      <c r="C20" s="96"/>
      <c r="D20" s="52" t="s">
        <v>205</v>
      </c>
      <c r="E20" s="105" t="s">
        <v>44</v>
      </c>
      <c r="F20" s="76">
        <v>10</v>
      </c>
      <c r="G20" s="44"/>
      <c r="H20" s="72">
        <f t="shared" si="2"/>
        <v>0</v>
      </c>
      <c r="I20" s="61"/>
    </row>
    <row r="21" spans="2:9" ht="35.15" customHeight="1">
      <c r="B21" s="29">
        <v>12</v>
      </c>
      <c r="C21" s="96"/>
      <c r="D21" s="52" t="s">
        <v>108</v>
      </c>
      <c r="E21" s="105" t="s">
        <v>38</v>
      </c>
      <c r="F21" s="76">
        <v>8</v>
      </c>
      <c r="G21" s="44"/>
      <c r="H21" s="72">
        <f t="shared" si="2"/>
        <v>0</v>
      </c>
      <c r="I21" s="61"/>
    </row>
    <row r="22" spans="2:9" ht="35.15" customHeight="1">
      <c r="B22" s="29">
        <v>13</v>
      </c>
      <c r="C22" s="96"/>
      <c r="D22" s="52" t="s">
        <v>109</v>
      </c>
      <c r="E22" s="105" t="s">
        <v>110</v>
      </c>
      <c r="F22" s="76">
        <v>1</v>
      </c>
      <c r="G22" s="44"/>
      <c r="H22" s="72">
        <f t="shared" si="2"/>
        <v>0</v>
      </c>
      <c r="I22" s="61"/>
    </row>
    <row r="23" spans="2:9" ht="35.15" customHeight="1">
      <c r="B23" s="29">
        <v>14</v>
      </c>
      <c r="C23" s="96"/>
      <c r="D23" s="52" t="s">
        <v>111</v>
      </c>
      <c r="E23" s="105" t="s">
        <v>110</v>
      </c>
      <c r="F23" s="76">
        <v>1</v>
      </c>
      <c r="G23" s="44"/>
      <c r="H23" s="72">
        <f t="shared" si="2"/>
        <v>0</v>
      </c>
      <c r="I23" s="61"/>
    </row>
    <row r="24" spans="2:9" ht="35.15" customHeight="1">
      <c r="B24" s="29">
        <v>15</v>
      </c>
      <c r="C24" s="96"/>
      <c r="D24" s="52" t="s">
        <v>112</v>
      </c>
      <c r="E24" s="105" t="s">
        <v>110</v>
      </c>
      <c r="F24" s="76">
        <v>1</v>
      </c>
      <c r="G24" s="44"/>
      <c r="H24" s="72">
        <f t="shared" si="2"/>
        <v>0</v>
      </c>
      <c r="I24" s="61"/>
    </row>
    <row r="25" spans="2:9" ht="44.25" customHeight="1">
      <c r="B25" s="29">
        <v>16</v>
      </c>
      <c r="C25" s="96"/>
      <c r="D25" s="52" t="s">
        <v>113</v>
      </c>
      <c r="E25" s="105" t="s">
        <v>33</v>
      </c>
      <c r="F25" s="76">
        <v>2</v>
      </c>
      <c r="G25" s="44"/>
      <c r="H25" s="72">
        <f t="shared" ref="H25:H27" si="3">ROUND(G25*F25,2)</f>
        <v>0</v>
      </c>
      <c r="I25" s="61"/>
    </row>
    <row r="26" spans="2:9" ht="35.15" customHeight="1">
      <c r="B26" s="29">
        <v>17</v>
      </c>
      <c r="C26" s="96"/>
      <c r="D26" s="52" t="s">
        <v>114</v>
      </c>
      <c r="E26" s="105" t="s">
        <v>33</v>
      </c>
      <c r="F26" s="76">
        <v>8</v>
      </c>
      <c r="G26" s="44"/>
      <c r="H26" s="72">
        <f t="shared" si="3"/>
        <v>0</v>
      </c>
      <c r="I26" s="61"/>
    </row>
    <row r="27" spans="2:9" ht="35.15" customHeight="1">
      <c r="B27" s="29">
        <v>18</v>
      </c>
      <c r="C27" s="96"/>
      <c r="D27" s="52" t="s">
        <v>115</v>
      </c>
      <c r="E27" s="105" t="s">
        <v>33</v>
      </c>
      <c r="F27" s="76">
        <v>1</v>
      </c>
      <c r="G27" s="44"/>
      <c r="H27" s="72">
        <f t="shared" si="3"/>
        <v>0</v>
      </c>
      <c r="I27" s="61"/>
    </row>
    <row r="28" spans="2:9" ht="35.15" customHeight="1">
      <c r="B28" s="29"/>
      <c r="C28" s="90"/>
      <c r="D28" s="34" t="s">
        <v>206</v>
      </c>
      <c r="E28" s="73"/>
      <c r="F28" s="84"/>
      <c r="G28" s="73"/>
      <c r="H28" s="75">
        <f>SUBTOTAL(109,H14:H27)</f>
        <v>0</v>
      </c>
      <c r="I28" s="61"/>
    </row>
    <row r="29" spans="2:9" ht="35.15" customHeight="1" thickBot="1">
      <c r="B29" s="219" t="s">
        <v>37</v>
      </c>
      <c r="C29" s="220"/>
      <c r="D29" s="220"/>
      <c r="E29" s="220"/>
      <c r="F29" s="220"/>
      <c r="G29" s="221"/>
      <c r="H29" s="45">
        <f>SUBTOTAL(109,H8:H28)</f>
        <v>0</v>
      </c>
    </row>
    <row r="30" spans="2:9">
      <c r="B30" s="24"/>
      <c r="C30" s="24"/>
      <c r="D30" s="25"/>
      <c r="E30" s="26"/>
      <c r="F30" s="31"/>
      <c r="G30" s="26"/>
      <c r="H30" s="27"/>
    </row>
    <row r="31" spans="2:9">
      <c r="B31" s="24"/>
      <c r="C31" s="24"/>
      <c r="D31" s="25"/>
      <c r="E31" s="26"/>
      <c r="F31" s="31"/>
      <c r="G31" s="26"/>
      <c r="H31" s="27"/>
    </row>
    <row r="32" spans="2:9">
      <c r="B32" s="113"/>
      <c r="C32" s="24"/>
      <c r="D32" s="25"/>
      <c r="E32" s="26"/>
      <c r="F32" s="31"/>
      <c r="G32" s="26"/>
      <c r="H32" s="27"/>
    </row>
    <row r="33" spans="2:8">
      <c r="B33" s="28"/>
      <c r="C33" s="28"/>
      <c r="D33" s="25"/>
      <c r="E33" s="26"/>
      <c r="F33" s="31"/>
      <c r="G33" s="26"/>
      <c r="H33" s="27"/>
    </row>
    <row r="34" spans="2:8">
      <c r="B34" s="24"/>
      <c r="C34" s="24"/>
      <c r="D34" s="25"/>
      <c r="E34" s="26"/>
      <c r="F34" s="31"/>
      <c r="G34" s="26"/>
      <c r="H34" s="27"/>
    </row>
  </sheetData>
  <sheetProtection algorithmName="SHA-512" hashValue="rKfImJkIdbqZyuDa20ZcpL4wmJAR6MX8S/9RvqsU/UD5ZIQEaF1kAM/2VisGlFj+jKAn7Wx0PGGTQAyW0O45hw==" saltValue="I+hLOdupCGq+Xd7rFCrRKw==" spinCount="100000" sheet="1" objects="1" scenarios="1" selectLockedCells="1"/>
  <mergeCells count="3">
    <mergeCell ref="B2:H2"/>
    <mergeCell ref="B3:H3"/>
    <mergeCell ref="B29:G29"/>
  </mergeCells>
  <pageMargins left="0.74803149606299213" right="0.74803149606299213" top="0.39370078740157483" bottom="0.98425196850393704" header="0.51181102362204722" footer="0.51181102362204722"/>
  <pageSetup scale="63" orientation="portrait" r:id="rId1"/>
  <headerFooter alignWithMargins="0">
    <oddFooter>&amp;CDRMG
Gdańsk, ul. Żaglowa 11&amp;RStrona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E0092-33F2-4292-AAA8-6F89A5A6851F}">
  <dimension ref="B2:I92"/>
  <sheetViews>
    <sheetView showZeros="0" view="pageBreakPreview" zoomScale="60" zoomScaleNormal="85" workbookViewId="0">
      <selection activeCell="G20" sqref="G20"/>
    </sheetView>
  </sheetViews>
  <sheetFormatPr defaultColWidth="9.1796875" defaultRowHeight="12.5"/>
  <cols>
    <col min="1" max="1" width="9.1796875" style="2"/>
    <col min="2" max="3" width="5" style="7" customWidth="1"/>
    <col min="4" max="4" width="74.1796875" style="8" customWidth="1"/>
    <col min="5" max="5" width="13" style="9" customWidth="1"/>
    <col min="6" max="6" width="14.1796875" style="32" customWidth="1"/>
    <col min="7" max="7" width="15.81640625" style="9" customWidth="1"/>
    <col min="8" max="8" width="16.453125" style="10" customWidth="1"/>
    <col min="9" max="16384" width="9.1796875" style="2"/>
  </cols>
  <sheetData>
    <row r="2" spans="2:9" ht="30" customHeight="1">
      <c r="B2" s="222" t="s">
        <v>82</v>
      </c>
      <c r="C2" s="222"/>
      <c r="D2" s="222"/>
      <c r="E2" s="222"/>
      <c r="F2" s="222"/>
      <c r="G2" s="222"/>
      <c r="H2" s="222"/>
      <c r="I2" s="46"/>
    </row>
    <row r="3" spans="2:9" ht="63.75" customHeight="1">
      <c r="B3" s="218" t="s">
        <v>315</v>
      </c>
      <c r="C3" s="218"/>
      <c r="D3" s="218"/>
      <c r="E3" s="218"/>
      <c r="F3" s="218"/>
      <c r="G3" s="218"/>
      <c r="H3" s="218"/>
      <c r="I3" s="61"/>
    </row>
    <row r="4" spans="2:9" ht="10.15" customHeight="1" thickBot="1">
      <c r="B4" s="85"/>
      <c r="C4" s="85"/>
      <c r="D4" s="85"/>
      <c r="E4" s="85"/>
      <c r="F4" s="63"/>
      <c r="G4" s="85"/>
      <c r="H4" s="85"/>
      <c r="I4" s="61"/>
    </row>
    <row r="5" spans="2:9" ht="34.5">
      <c r="B5" s="3" t="s">
        <v>9</v>
      </c>
      <c r="C5" s="86"/>
      <c r="D5" s="4" t="s">
        <v>10</v>
      </c>
      <c r="E5" s="5" t="s">
        <v>11</v>
      </c>
      <c r="F5" s="38" t="s">
        <v>12</v>
      </c>
      <c r="G5" s="5" t="s">
        <v>13</v>
      </c>
      <c r="H5" s="6" t="s">
        <v>14</v>
      </c>
      <c r="I5" s="61"/>
    </row>
    <row r="6" spans="2:9" ht="15" customHeight="1" thickBot="1">
      <c r="B6" s="64">
        <v>1</v>
      </c>
      <c r="C6" s="87"/>
      <c r="D6" s="65">
        <v>2</v>
      </c>
      <c r="E6" s="66">
        <v>3</v>
      </c>
      <c r="F6" s="67">
        <v>4</v>
      </c>
      <c r="G6" s="66">
        <v>5</v>
      </c>
      <c r="H6" s="68">
        <v>6</v>
      </c>
      <c r="I6" s="61"/>
    </row>
    <row r="7" spans="2:9" ht="15" customHeight="1">
      <c r="B7" s="99"/>
      <c r="C7" s="100"/>
      <c r="D7" s="101"/>
      <c r="E7" s="102"/>
      <c r="F7" s="103"/>
      <c r="G7" s="102"/>
      <c r="H7" s="104"/>
      <c r="I7" s="61"/>
    </row>
    <row r="8" spans="2:9" ht="35.15" customHeight="1">
      <c r="B8" s="69" t="s">
        <v>15</v>
      </c>
      <c r="C8" s="97"/>
      <c r="D8" s="12" t="s">
        <v>23</v>
      </c>
      <c r="E8" s="39"/>
      <c r="F8" s="70"/>
      <c r="G8" s="39"/>
      <c r="H8" s="71"/>
      <c r="I8" s="61"/>
    </row>
    <row r="9" spans="2:9" ht="40.5" customHeight="1">
      <c r="B9" s="29">
        <v>1</v>
      </c>
      <c r="C9" s="96"/>
      <c r="D9" s="52" t="s">
        <v>197</v>
      </c>
      <c r="E9" s="105" t="s">
        <v>20</v>
      </c>
      <c r="F9" s="76">
        <v>259.2</v>
      </c>
      <c r="G9" s="44"/>
      <c r="H9" s="72">
        <f>ROUND(G9*F9,2)</f>
        <v>0</v>
      </c>
      <c r="I9" s="61"/>
    </row>
    <row r="10" spans="2:9" ht="40.5" customHeight="1">
      <c r="B10" s="29">
        <v>2</v>
      </c>
      <c r="C10" s="96"/>
      <c r="D10" s="52" t="s">
        <v>203</v>
      </c>
      <c r="E10" s="105" t="s">
        <v>20</v>
      </c>
      <c r="F10" s="76">
        <v>64.8</v>
      </c>
      <c r="G10" s="44"/>
      <c r="H10" s="72">
        <f>ROUND(G10*F10,2)</f>
        <v>0</v>
      </c>
      <c r="I10" s="61"/>
    </row>
    <row r="11" spans="2:9" ht="40.5" customHeight="1">
      <c r="B11" s="29">
        <v>3</v>
      </c>
      <c r="C11" s="96"/>
      <c r="D11" s="52" t="s">
        <v>198</v>
      </c>
      <c r="E11" s="105" t="s">
        <v>18</v>
      </c>
      <c r="F11" s="76">
        <v>324</v>
      </c>
      <c r="G11" s="44"/>
      <c r="H11" s="72">
        <f>ROUND(G11*F11,2)</f>
        <v>0</v>
      </c>
      <c r="I11" s="61"/>
    </row>
    <row r="12" spans="2:9" ht="40.5" customHeight="1">
      <c r="B12" s="29">
        <v>4</v>
      </c>
      <c r="C12" s="96" t="s">
        <v>70</v>
      </c>
      <c r="D12" s="52" t="s">
        <v>199</v>
      </c>
      <c r="E12" s="105" t="s">
        <v>20</v>
      </c>
      <c r="F12" s="76">
        <v>318.54000000000002</v>
      </c>
      <c r="G12" s="44"/>
      <c r="H12" s="72">
        <f>ROUND(G12*F12,2)</f>
        <v>0</v>
      </c>
      <c r="I12" s="61"/>
    </row>
    <row r="13" spans="2:9" ht="35.15" customHeight="1">
      <c r="B13" s="29"/>
      <c r="C13" s="90"/>
      <c r="D13" s="34" t="s">
        <v>24</v>
      </c>
      <c r="E13" s="73"/>
      <c r="F13" s="84"/>
      <c r="G13" s="73"/>
      <c r="H13" s="75">
        <f>SUBTOTAL(109,H9:H12)</f>
        <v>0</v>
      </c>
      <c r="I13" s="61"/>
    </row>
    <row r="14" spans="2:9" ht="35.15" customHeight="1">
      <c r="B14" s="69" t="s">
        <v>22</v>
      </c>
      <c r="C14" s="97"/>
      <c r="D14" s="12" t="s">
        <v>174</v>
      </c>
      <c r="E14" s="39"/>
      <c r="F14" s="70"/>
      <c r="G14" s="39"/>
      <c r="H14" s="71"/>
      <c r="I14" s="61"/>
    </row>
    <row r="15" spans="2:9" ht="35.15" customHeight="1">
      <c r="B15" s="29">
        <v>5</v>
      </c>
      <c r="C15" s="96" t="s">
        <v>70</v>
      </c>
      <c r="D15" s="52" t="s">
        <v>106</v>
      </c>
      <c r="E15" s="105" t="s">
        <v>20</v>
      </c>
      <c r="F15" s="76">
        <v>18</v>
      </c>
      <c r="G15" s="44"/>
      <c r="H15" s="72">
        <f>ROUND(G15*F15,2)</f>
        <v>0</v>
      </c>
      <c r="I15" s="61"/>
    </row>
    <row r="16" spans="2:9" ht="35.15" customHeight="1">
      <c r="B16" s="29">
        <v>6</v>
      </c>
      <c r="C16" s="96" t="s">
        <v>70</v>
      </c>
      <c r="D16" s="52" t="s">
        <v>107</v>
      </c>
      <c r="E16" s="105" t="s">
        <v>20</v>
      </c>
      <c r="F16" s="76">
        <v>36</v>
      </c>
      <c r="G16" s="44"/>
      <c r="H16" s="72">
        <f t="shared" ref="H16:H34" si="0">ROUND(G16*F16,2)</f>
        <v>0</v>
      </c>
      <c r="I16" s="61"/>
    </row>
    <row r="17" spans="2:9" ht="35.15" customHeight="1">
      <c r="B17" s="29">
        <v>7</v>
      </c>
      <c r="C17" s="96" t="s">
        <v>70</v>
      </c>
      <c r="D17" s="52" t="s">
        <v>151</v>
      </c>
      <c r="E17" s="105" t="s">
        <v>17</v>
      </c>
      <c r="F17" s="76">
        <v>120</v>
      </c>
      <c r="G17" s="44"/>
      <c r="H17" s="72">
        <f t="shared" si="0"/>
        <v>0</v>
      </c>
      <c r="I17" s="61"/>
    </row>
    <row r="18" spans="2:9" ht="35.15" customHeight="1">
      <c r="B18" s="29">
        <v>8</v>
      </c>
      <c r="C18" s="96" t="s">
        <v>70</v>
      </c>
      <c r="D18" s="52" t="s">
        <v>152</v>
      </c>
      <c r="E18" s="105" t="s">
        <v>17</v>
      </c>
      <c r="F18" s="76">
        <v>120</v>
      </c>
      <c r="G18" s="44"/>
      <c r="H18" s="72">
        <f t="shared" si="0"/>
        <v>0</v>
      </c>
      <c r="I18" s="61"/>
    </row>
    <row r="19" spans="2:9" ht="35.15" customHeight="1">
      <c r="B19" s="29">
        <v>9</v>
      </c>
      <c r="C19" s="96" t="s">
        <v>70</v>
      </c>
      <c r="D19" s="52" t="s">
        <v>153</v>
      </c>
      <c r="E19" s="105" t="s">
        <v>154</v>
      </c>
      <c r="F19" s="76">
        <v>2</v>
      </c>
      <c r="G19" s="44"/>
      <c r="H19" s="72">
        <f t="shared" si="0"/>
        <v>0</v>
      </c>
      <c r="I19" s="61"/>
    </row>
    <row r="20" spans="2:9" ht="35.15" customHeight="1">
      <c r="B20" s="29">
        <v>10</v>
      </c>
      <c r="C20" s="96" t="s">
        <v>70</v>
      </c>
      <c r="D20" s="52" t="s">
        <v>155</v>
      </c>
      <c r="E20" s="105" t="s">
        <v>33</v>
      </c>
      <c r="F20" s="76">
        <v>2</v>
      </c>
      <c r="G20" s="44"/>
      <c r="H20" s="72">
        <f t="shared" si="0"/>
        <v>0</v>
      </c>
      <c r="I20" s="61"/>
    </row>
    <row r="21" spans="2:9" ht="35.15" customHeight="1">
      <c r="B21" s="29">
        <v>11</v>
      </c>
      <c r="C21" s="96" t="s">
        <v>70</v>
      </c>
      <c r="D21" s="52" t="s">
        <v>156</v>
      </c>
      <c r="E21" s="105" t="s">
        <v>33</v>
      </c>
      <c r="F21" s="76">
        <v>2</v>
      </c>
      <c r="G21" s="44"/>
      <c r="H21" s="72">
        <f t="shared" si="0"/>
        <v>0</v>
      </c>
      <c r="I21" s="61"/>
    </row>
    <row r="22" spans="2:9" ht="35.15" customHeight="1">
      <c r="B22" s="29">
        <v>12</v>
      </c>
      <c r="C22" s="96" t="s">
        <v>70</v>
      </c>
      <c r="D22" s="52" t="s">
        <v>157</v>
      </c>
      <c r="E22" s="105" t="s">
        <v>33</v>
      </c>
      <c r="F22" s="76">
        <v>2</v>
      </c>
      <c r="G22" s="44"/>
      <c r="H22" s="72">
        <f t="shared" si="0"/>
        <v>0</v>
      </c>
      <c r="I22" s="61"/>
    </row>
    <row r="23" spans="2:9" ht="35.15" customHeight="1">
      <c r="B23" s="29">
        <v>13</v>
      </c>
      <c r="C23" s="96" t="s">
        <v>70</v>
      </c>
      <c r="D23" s="52" t="s">
        <v>158</v>
      </c>
      <c r="E23" s="105" t="s">
        <v>159</v>
      </c>
      <c r="F23" s="76">
        <v>16</v>
      </c>
      <c r="G23" s="44"/>
      <c r="H23" s="72">
        <f t="shared" si="0"/>
        <v>0</v>
      </c>
      <c r="I23" s="61"/>
    </row>
    <row r="24" spans="2:9" ht="35.15" customHeight="1">
      <c r="B24" s="29">
        <v>14</v>
      </c>
      <c r="C24" s="96" t="s">
        <v>70</v>
      </c>
      <c r="D24" s="52" t="s">
        <v>160</v>
      </c>
      <c r="E24" s="105" t="s">
        <v>161</v>
      </c>
      <c r="F24" s="76">
        <v>18</v>
      </c>
      <c r="G24" s="44"/>
      <c r="H24" s="72">
        <f t="shared" si="0"/>
        <v>0</v>
      </c>
      <c r="I24" s="61"/>
    </row>
    <row r="25" spans="2:9" ht="35.15" customHeight="1">
      <c r="B25" s="29">
        <v>15</v>
      </c>
      <c r="C25" s="96" t="s">
        <v>70</v>
      </c>
      <c r="D25" s="52" t="s">
        <v>162</v>
      </c>
      <c r="E25" s="105" t="s">
        <v>161</v>
      </c>
      <c r="F25" s="76">
        <v>18</v>
      </c>
      <c r="G25" s="44"/>
      <c r="H25" s="72">
        <f t="shared" si="0"/>
        <v>0</v>
      </c>
      <c r="I25" s="61"/>
    </row>
    <row r="26" spans="2:9" ht="35.15" customHeight="1">
      <c r="B26" s="29">
        <v>16</v>
      </c>
      <c r="C26" s="96" t="s">
        <v>70</v>
      </c>
      <c r="D26" s="52" t="s">
        <v>163</v>
      </c>
      <c r="E26" s="105" t="s">
        <v>164</v>
      </c>
      <c r="F26" s="76">
        <v>2</v>
      </c>
      <c r="G26" s="44"/>
      <c r="H26" s="72">
        <f t="shared" si="0"/>
        <v>0</v>
      </c>
      <c r="I26" s="61"/>
    </row>
    <row r="27" spans="2:9" ht="35.15" customHeight="1">
      <c r="B27" s="29">
        <v>17</v>
      </c>
      <c r="C27" s="96" t="s">
        <v>70</v>
      </c>
      <c r="D27" s="52" t="s">
        <v>165</v>
      </c>
      <c r="E27" s="105" t="s">
        <v>164</v>
      </c>
      <c r="F27" s="76">
        <v>4</v>
      </c>
      <c r="G27" s="44"/>
      <c r="H27" s="72">
        <f t="shared" si="0"/>
        <v>0</v>
      </c>
      <c r="I27" s="61"/>
    </row>
    <row r="28" spans="2:9" ht="35.15" customHeight="1">
      <c r="B28" s="29">
        <v>18</v>
      </c>
      <c r="C28" s="96" t="s">
        <v>70</v>
      </c>
      <c r="D28" s="52" t="s">
        <v>166</v>
      </c>
      <c r="E28" s="105" t="s">
        <v>164</v>
      </c>
      <c r="F28" s="76">
        <v>2</v>
      </c>
      <c r="G28" s="44"/>
      <c r="H28" s="72">
        <f t="shared" si="0"/>
        <v>0</v>
      </c>
      <c r="I28" s="61"/>
    </row>
    <row r="29" spans="2:9" ht="35.15" customHeight="1">
      <c r="B29" s="29">
        <v>19</v>
      </c>
      <c r="C29" s="96" t="s">
        <v>70</v>
      </c>
      <c r="D29" s="52" t="s">
        <v>167</v>
      </c>
      <c r="E29" s="105" t="s">
        <v>164</v>
      </c>
      <c r="F29" s="76">
        <v>16</v>
      </c>
      <c r="G29" s="44"/>
      <c r="H29" s="72">
        <f t="shared" si="0"/>
        <v>0</v>
      </c>
      <c r="I29" s="61"/>
    </row>
    <row r="30" spans="2:9" ht="35.15" customHeight="1">
      <c r="B30" s="29">
        <v>20</v>
      </c>
      <c r="C30" s="96" t="s">
        <v>70</v>
      </c>
      <c r="D30" s="52" t="s">
        <v>168</v>
      </c>
      <c r="E30" s="105" t="s">
        <v>33</v>
      </c>
      <c r="F30" s="76">
        <v>1</v>
      </c>
      <c r="G30" s="44"/>
      <c r="H30" s="72">
        <f t="shared" si="0"/>
        <v>0</v>
      </c>
      <c r="I30" s="61"/>
    </row>
    <row r="31" spans="2:9" ht="35.15" customHeight="1">
      <c r="B31" s="29">
        <v>21</v>
      </c>
      <c r="C31" s="96" t="s">
        <v>70</v>
      </c>
      <c r="D31" s="52" t="s">
        <v>169</v>
      </c>
      <c r="E31" s="105" t="s">
        <v>170</v>
      </c>
      <c r="F31" s="76">
        <v>1</v>
      </c>
      <c r="G31" s="44"/>
      <c r="H31" s="72">
        <f t="shared" si="0"/>
        <v>0</v>
      </c>
      <c r="I31" s="61"/>
    </row>
    <row r="32" spans="2:9" ht="35.15" customHeight="1">
      <c r="B32" s="29">
        <v>22</v>
      </c>
      <c r="C32" s="96" t="s">
        <v>70</v>
      </c>
      <c r="D32" s="52" t="s">
        <v>171</v>
      </c>
      <c r="E32" s="105" t="s">
        <v>170</v>
      </c>
      <c r="F32" s="76">
        <v>1</v>
      </c>
      <c r="G32" s="44"/>
      <c r="H32" s="72">
        <f>ROUND(G32*F32,2)</f>
        <v>0</v>
      </c>
      <c r="I32" s="61"/>
    </row>
    <row r="33" spans="2:9" ht="35.15" customHeight="1">
      <c r="B33" s="29">
        <v>23</v>
      </c>
      <c r="C33" s="96" t="s">
        <v>70</v>
      </c>
      <c r="D33" s="52" t="s">
        <v>209</v>
      </c>
      <c r="E33" s="105" t="s">
        <v>17</v>
      </c>
      <c r="F33" s="76">
        <v>120</v>
      </c>
      <c r="G33" s="44"/>
      <c r="H33" s="72">
        <f t="shared" si="0"/>
        <v>0</v>
      </c>
      <c r="I33" s="61"/>
    </row>
    <row r="34" spans="2:9" ht="35.15" customHeight="1">
      <c r="B34" s="29">
        <v>24</v>
      </c>
      <c r="C34" s="96" t="s">
        <v>70</v>
      </c>
      <c r="D34" s="52" t="s">
        <v>207</v>
      </c>
      <c r="E34" s="105" t="s">
        <v>38</v>
      </c>
      <c r="F34" s="76">
        <v>1</v>
      </c>
      <c r="G34" s="44"/>
      <c r="H34" s="72">
        <f t="shared" si="0"/>
        <v>0</v>
      </c>
      <c r="I34" s="61"/>
    </row>
    <row r="35" spans="2:9" ht="35.15" customHeight="1">
      <c r="B35" s="29">
        <v>26</v>
      </c>
      <c r="C35" s="96" t="s">
        <v>70</v>
      </c>
      <c r="D35" s="52" t="s">
        <v>208</v>
      </c>
      <c r="E35" s="105" t="s">
        <v>38</v>
      </c>
      <c r="F35" s="76">
        <v>2</v>
      </c>
      <c r="G35" s="44"/>
      <c r="H35" s="72">
        <f t="shared" ref="H35:H37" si="1">ROUND(G35*F35,2)</f>
        <v>0</v>
      </c>
      <c r="I35" s="61"/>
    </row>
    <row r="36" spans="2:9" ht="35.15" customHeight="1">
      <c r="B36" s="29">
        <v>27</v>
      </c>
      <c r="C36" s="96" t="s">
        <v>70</v>
      </c>
      <c r="D36" s="52" t="s">
        <v>172</v>
      </c>
      <c r="E36" s="105" t="s">
        <v>38</v>
      </c>
      <c r="F36" s="76">
        <v>30</v>
      </c>
      <c r="G36" s="44"/>
      <c r="H36" s="72">
        <f t="shared" si="1"/>
        <v>0</v>
      </c>
      <c r="I36" s="61"/>
    </row>
    <row r="37" spans="2:9" ht="35.15" customHeight="1">
      <c r="B37" s="29">
        <v>28</v>
      </c>
      <c r="C37" s="96" t="s">
        <v>70</v>
      </c>
      <c r="D37" s="52" t="s">
        <v>173</v>
      </c>
      <c r="E37" s="105" t="s">
        <v>38</v>
      </c>
      <c r="F37" s="76">
        <v>32</v>
      </c>
      <c r="G37" s="44"/>
      <c r="H37" s="72">
        <f t="shared" si="1"/>
        <v>0</v>
      </c>
      <c r="I37" s="61"/>
    </row>
    <row r="38" spans="2:9" ht="35.15" customHeight="1">
      <c r="B38" s="29"/>
      <c r="C38" s="96"/>
      <c r="D38" s="34" t="s">
        <v>210</v>
      </c>
      <c r="E38" s="73"/>
      <c r="F38" s="84"/>
      <c r="G38" s="73"/>
      <c r="H38" s="75">
        <f>SUBTOTAL(109,H15:H37)</f>
        <v>0</v>
      </c>
      <c r="I38" s="61"/>
    </row>
    <row r="39" spans="2:9" ht="35.15" customHeight="1">
      <c r="B39" s="69" t="s">
        <v>25</v>
      </c>
      <c r="C39" s="106"/>
      <c r="D39" s="11" t="s">
        <v>175</v>
      </c>
      <c r="E39" s="73"/>
      <c r="F39" s="84"/>
      <c r="G39" s="73"/>
      <c r="H39" s="71"/>
      <c r="I39" s="61"/>
    </row>
    <row r="40" spans="2:9" ht="35.15" customHeight="1">
      <c r="B40" s="29">
        <v>29</v>
      </c>
      <c r="C40" s="96" t="s">
        <v>70</v>
      </c>
      <c r="D40" s="52" t="s">
        <v>106</v>
      </c>
      <c r="E40" s="105" t="s">
        <v>20</v>
      </c>
      <c r="F40" s="76">
        <v>0.9</v>
      </c>
      <c r="G40" s="44"/>
      <c r="H40" s="72">
        <f>ROUND(G40*F40,2)</f>
        <v>0</v>
      </c>
      <c r="I40" s="61"/>
    </row>
    <row r="41" spans="2:9" ht="35.15" customHeight="1">
      <c r="B41" s="29">
        <v>30</v>
      </c>
      <c r="C41" s="96" t="s">
        <v>70</v>
      </c>
      <c r="D41" s="52" t="s">
        <v>107</v>
      </c>
      <c r="E41" s="105" t="s">
        <v>20</v>
      </c>
      <c r="F41" s="76">
        <v>1.8</v>
      </c>
      <c r="G41" s="44"/>
      <c r="H41" s="72">
        <f t="shared" ref="H41:H55" si="2">ROUND(G41*F41,2)</f>
        <v>0</v>
      </c>
      <c r="I41" s="61"/>
    </row>
    <row r="42" spans="2:9" ht="35.15" customHeight="1">
      <c r="B42" s="29">
        <v>31</v>
      </c>
      <c r="C42" s="96" t="s">
        <v>70</v>
      </c>
      <c r="D42" s="52" t="s">
        <v>176</v>
      </c>
      <c r="E42" s="105" t="s">
        <v>17</v>
      </c>
      <c r="F42" s="76">
        <v>6</v>
      </c>
      <c r="G42" s="44"/>
      <c r="H42" s="72">
        <f t="shared" si="2"/>
        <v>0</v>
      </c>
      <c r="I42" s="61"/>
    </row>
    <row r="43" spans="2:9" ht="35.15" customHeight="1">
      <c r="B43" s="29">
        <v>32</v>
      </c>
      <c r="C43" s="96" t="s">
        <v>70</v>
      </c>
      <c r="D43" s="52" t="s">
        <v>152</v>
      </c>
      <c r="E43" s="105" t="s">
        <v>17</v>
      </c>
      <c r="F43" s="76">
        <v>6</v>
      </c>
      <c r="G43" s="44"/>
      <c r="H43" s="72">
        <f t="shared" si="2"/>
        <v>0</v>
      </c>
      <c r="I43" s="61"/>
    </row>
    <row r="44" spans="2:9" ht="35.15" customHeight="1">
      <c r="B44" s="29">
        <v>33</v>
      </c>
      <c r="C44" s="96" t="s">
        <v>70</v>
      </c>
      <c r="D44" s="52" t="s">
        <v>177</v>
      </c>
      <c r="E44" s="105" t="s">
        <v>38</v>
      </c>
      <c r="F44" s="76">
        <v>2</v>
      </c>
      <c r="G44" s="44"/>
      <c r="H44" s="72">
        <f t="shared" si="2"/>
        <v>0</v>
      </c>
      <c r="I44" s="61"/>
    </row>
    <row r="45" spans="2:9" ht="35.15" customHeight="1">
      <c r="B45" s="29">
        <v>34</v>
      </c>
      <c r="C45" s="96" t="s">
        <v>70</v>
      </c>
      <c r="D45" s="52" t="s">
        <v>178</v>
      </c>
      <c r="E45" s="105" t="s">
        <v>159</v>
      </c>
      <c r="F45" s="76">
        <v>8</v>
      </c>
      <c r="G45" s="44"/>
      <c r="H45" s="72">
        <f>ROUND(G45*F45,2)</f>
        <v>0</v>
      </c>
      <c r="I45" s="61"/>
    </row>
    <row r="46" spans="2:9" ht="35.15" customHeight="1">
      <c r="B46" s="29">
        <v>35</v>
      </c>
      <c r="C46" s="96" t="s">
        <v>70</v>
      </c>
      <c r="D46" s="52" t="s">
        <v>179</v>
      </c>
      <c r="E46" s="105" t="s">
        <v>161</v>
      </c>
      <c r="F46" s="76">
        <v>4</v>
      </c>
      <c r="G46" s="44"/>
      <c r="H46" s="72">
        <f t="shared" si="2"/>
        <v>0</v>
      </c>
      <c r="I46" s="61"/>
    </row>
    <row r="47" spans="2:9" ht="35.15" customHeight="1">
      <c r="B47" s="29">
        <v>36</v>
      </c>
      <c r="C47" s="96" t="s">
        <v>70</v>
      </c>
      <c r="D47" s="52" t="s">
        <v>162</v>
      </c>
      <c r="E47" s="105" t="s">
        <v>161</v>
      </c>
      <c r="F47" s="76">
        <v>4</v>
      </c>
      <c r="G47" s="44"/>
      <c r="H47" s="72">
        <f t="shared" si="2"/>
        <v>0</v>
      </c>
      <c r="I47" s="61"/>
    </row>
    <row r="48" spans="2:9" ht="35.15" customHeight="1">
      <c r="B48" s="29">
        <v>37</v>
      </c>
      <c r="C48" s="96" t="s">
        <v>70</v>
      </c>
      <c r="D48" s="52" t="s">
        <v>167</v>
      </c>
      <c r="E48" s="105" t="s">
        <v>164</v>
      </c>
      <c r="F48" s="76">
        <v>8</v>
      </c>
      <c r="G48" s="44"/>
      <c r="H48" s="72">
        <f t="shared" si="2"/>
        <v>0</v>
      </c>
      <c r="I48" s="61"/>
    </row>
    <row r="49" spans="2:9" ht="35.15" customHeight="1">
      <c r="B49" s="29">
        <v>38</v>
      </c>
      <c r="C49" s="96" t="s">
        <v>70</v>
      </c>
      <c r="D49" s="52" t="s">
        <v>180</v>
      </c>
      <c r="E49" s="105" t="s">
        <v>164</v>
      </c>
      <c r="F49" s="76">
        <v>2</v>
      </c>
      <c r="G49" s="44"/>
      <c r="H49" s="72">
        <f t="shared" si="2"/>
        <v>0</v>
      </c>
      <c r="I49" s="61"/>
    </row>
    <row r="50" spans="2:9" ht="35.15" customHeight="1">
      <c r="B50" s="29">
        <v>39</v>
      </c>
      <c r="C50" s="96" t="s">
        <v>70</v>
      </c>
      <c r="D50" s="52" t="s">
        <v>168</v>
      </c>
      <c r="E50" s="105" t="s">
        <v>33</v>
      </c>
      <c r="F50" s="76">
        <v>1</v>
      </c>
      <c r="G50" s="44"/>
      <c r="H50" s="72">
        <f t="shared" si="2"/>
        <v>0</v>
      </c>
      <c r="I50" s="61"/>
    </row>
    <row r="51" spans="2:9" ht="35.15" customHeight="1">
      <c r="B51" s="29">
        <v>40</v>
      </c>
      <c r="C51" s="96" t="s">
        <v>70</v>
      </c>
      <c r="D51" s="52" t="s">
        <v>169</v>
      </c>
      <c r="E51" s="105" t="s">
        <v>170</v>
      </c>
      <c r="F51" s="76">
        <v>1</v>
      </c>
      <c r="G51" s="44"/>
      <c r="H51" s="72">
        <f t="shared" si="2"/>
        <v>0</v>
      </c>
      <c r="I51" s="61"/>
    </row>
    <row r="52" spans="2:9" ht="35.15" customHeight="1">
      <c r="B52" s="29">
        <v>41</v>
      </c>
      <c r="C52" s="96" t="s">
        <v>70</v>
      </c>
      <c r="D52" s="52" t="s">
        <v>171</v>
      </c>
      <c r="E52" s="105" t="s">
        <v>170</v>
      </c>
      <c r="F52" s="76">
        <v>1</v>
      </c>
      <c r="G52" s="44"/>
      <c r="H52" s="72">
        <f t="shared" si="2"/>
        <v>0</v>
      </c>
      <c r="I52" s="61"/>
    </row>
    <row r="53" spans="2:9" ht="35.15" customHeight="1">
      <c r="B53" s="29">
        <v>42</v>
      </c>
      <c r="C53" s="96" t="s">
        <v>70</v>
      </c>
      <c r="D53" s="52" t="s">
        <v>209</v>
      </c>
      <c r="E53" s="105" t="s">
        <v>17</v>
      </c>
      <c r="F53" s="76">
        <v>6</v>
      </c>
      <c r="G53" s="44"/>
      <c r="H53" s="72">
        <f t="shared" si="2"/>
        <v>0</v>
      </c>
      <c r="I53" s="61"/>
    </row>
    <row r="54" spans="2:9" ht="35.15" customHeight="1">
      <c r="B54" s="29">
        <v>43</v>
      </c>
      <c r="C54" s="96" t="s">
        <v>70</v>
      </c>
      <c r="D54" s="52" t="s">
        <v>212</v>
      </c>
      <c r="E54" s="105" t="s">
        <v>38</v>
      </c>
      <c r="F54" s="76">
        <v>1</v>
      </c>
      <c r="G54" s="44"/>
      <c r="H54" s="72">
        <f t="shared" si="2"/>
        <v>0</v>
      </c>
      <c r="I54" s="61"/>
    </row>
    <row r="55" spans="2:9" ht="35.15" customHeight="1">
      <c r="B55" s="29">
        <v>44</v>
      </c>
      <c r="C55" s="96" t="s">
        <v>70</v>
      </c>
      <c r="D55" s="52" t="s">
        <v>208</v>
      </c>
      <c r="E55" s="105" t="s">
        <v>38</v>
      </c>
      <c r="F55" s="76">
        <v>1</v>
      </c>
      <c r="G55" s="44"/>
      <c r="H55" s="72">
        <f t="shared" si="2"/>
        <v>0</v>
      </c>
      <c r="I55" s="61"/>
    </row>
    <row r="56" spans="2:9" ht="35.15" customHeight="1">
      <c r="B56" s="29">
        <v>45</v>
      </c>
      <c r="C56" s="96" t="s">
        <v>70</v>
      </c>
      <c r="D56" s="52" t="s">
        <v>181</v>
      </c>
      <c r="E56" s="105" t="s">
        <v>17</v>
      </c>
      <c r="F56" s="76">
        <v>3</v>
      </c>
      <c r="G56" s="44"/>
      <c r="H56" s="72">
        <f>ROUND(G56*F56,2)</f>
        <v>0</v>
      </c>
      <c r="I56" s="61"/>
    </row>
    <row r="57" spans="2:9" ht="35.15" customHeight="1">
      <c r="B57" s="29"/>
      <c r="C57" s="96"/>
      <c r="D57" s="34" t="s">
        <v>211</v>
      </c>
      <c r="E57" s="73"/>
      <c r="F57" s="84"/>
      <c r="G57" s="73"/>
      <c r="H57" s="75">
        <f>SUBTOTAL(109,H40:H56)</f>
        <v>0</v>
      </c>
      <c r="I57" s="61"/>
    </row>
    <row r="58" spans="2:9" ht="35.15" customHeight="1">
      <c r="B58" s="69" t="s">
        <v>28</v>
      </c>
      <c r="C58" s="106"/>
      <c r="D58" s="11" t="s">
        <v>182</v>
      </c>
      <c r="E58" s="73"/>
      <c r="F58" s="84"/>
      <c r="G58" s="73"/>
      <c r="H58" s="71"/>
      <c r="I58" s="61"/>
    </row>
    <row r="59" spans="2:9" ht="35.15" customHeight="1">
      <c r="B59" s="29">
        <v>46</v>
      </c>
      <c r="C59" s="96"/>
      <c r="D59" s="52" t="s">
        <v>106</v>
      </c>
      <c r="E59" s="105" t="s">
        <v>20</v>
      </c>
      <c r="F59" s="76">
        <v>5.4</v>
      </c>
      <c r="G59" s="44"/>
      <c r="H59" s="72">
        <f>ROUND(G59*F59,2)</f>
        <v>0</v>
      </c>
      <c r="I59" s="61"/>
    </row>
    <row r="60" spans="2:9" ht="35.15" customHeight="1">
      <c r="B60" s="29">
        <v>47</v>
      </c>
      <c r="C60" s="96"/>
      <c r="D60" s="52" t="s">
        <v>107</v>
      </c>
      <c r="E60" s="105" t="s">
        <v>20</v>
      </c>
      <c r="F60" s="76">
        <v>10.8</v>
      </c>
      <c r="G60" s="44"/>
      <c r="H60" s="72">
        <f t="shared" ref="H60:H78" si="3">ROUND(G60*F60,2)</f>
        <v>0</v>
      </c>
      <c r="I60" s="61"/>
    </row>
    <row r="61" spans="2:9" ht="35.15" customHeight="1">
      <c r="B61" s="29">
        <v>48</v>
      </c>
      <c r="C61" s="96"/>
      <c r="D61" s="52" t="s">
        <v>183</v>
      </c>
      <c r="E61" s="105" t="s">
        <v>17</v>
      </c>
      <c r="F61" s="76">
        <v>36</v>
      </c>
      <c r="G61" s="44"/>
      <c r="H61" s="72">
        <f t="shared" si="3"/>
        <v>0</v>
      </c>
      <c r="I61" s="61"/>
    </row>
    <row r="62" spans="2:9" ht="35.15" customHeight="1">
      <c r="B62" s="29">
        <v>49</v>
      </c>
      <c r="C62" s="96"/>
      <c r="D62" s="52" t="s">
        <v>152</v>
      </c>
      <c r="E62" s="105" t="s">
        <v>17</v>
      </c>
      <c r="F62" s="76">
        <v>36</v>
      </c>
      <c r="G62" s="44"/>
      <c r="H62" s="72">
        <f t="shared" si="3"/>
        <v>0</v>
      </c>
      <c r="I62" s="61"/>
    </row>
    <row r="63" spans="2:9" ht="35.15" customHeight="1">
      <c r="B63" s="29">
        <v>50</v>
      </c>
      <c r="C63" s="96"/>
      <c r="D63" s="52" t="s">
        <v>184</v>
      </c>
      <c r="E63" s="105" t="s">
        <v>154</v>
      </c>
      <c r="F63" s="76">
        <v>2</v>
      </c>
      <c r="G63" s="44"/>
      <c r="H63" s="72">
        <f t="shared" ref="H63:H75" si="4">ROUND(G63*F63,2)</f>
        <v>0</v>
      </c>
      <c r="I63" s="61"/>
    </row>
    <row r="64" spans="2:9" ht="35.15" customHeight="1">
      <c r="B64" s="29">
        <v>51</v>
      </c>
      <c r="C64" s="96"/>
      <c r="D64" s="52" t="s">
        <v>185</v>
      </c>
      <c r="E64" s="105" t="s">
        <v>159</v>
      </c>
      <c r="F64" s="76">
        <v>8</v>
      </c>
      <c r="G64" s="44"/>
      <c r="H64" s="72">
        <f t="shared" si="4"/>
        <v>0</v>
      </c>
      <c r="I64" s="61"/>
    </row>
    <row r="65" spans="2:9" ht="35.15" customHeight="1">
      <c r="B65" s="29">
        <v>52</v>
      </c>
      <c r="C65" s="96"/>
      <c r="D65" s="52" t="s">
        <v>186</v>
      </c>
      <c r="E65" s="105" t="s">
        <v>159</v>
      </c>
      <c r="F65" s="76">
        <v>2</v>
      </c>
      <c r="G65" s="44"/>
      <c r="H65" s="72">
        <f t="shared" si="4"/>
        <v>0</v>
      </c>
      <c r="I65" s="61"/>
    </row>
    <row r="66" spans="2:9" ht="35.15" customHeight="1">
      <c r="B66" s="29">
        <v>53</v>
      </c>
      <c r="C66" s="96"/>
      <c r="D66" s="52" t="s">
        <v>160</v>
      </c>
      <c r="E66" s="105" t="s">
        <v>161</v>
      </c>
      <c r="F66" s="76">
        <v>8</v>
      </c>
      <c r="G66" s="44"/>
      <c r="H66" s="72">
        <f t="shared" si="4"/>
        <v>0</v>
      </c>
      <c r="I66" s="61"/>
    </row>
    <row r="67" spans="2:9" ht="35.15" customHeight="1">
      <c r="B67" s="29">
        <v>54</v>
      </c>
      <c r="C67" s="96"/>
      <c r="D67" s="52" t="s">
        <v>162</v>
      </c>
      <c r="E67" s="105" t="s">
        <v>161</v>
      </c>
      <c r="F67" s="76">
        <v>8</v>
      </c>
      <c r="G67" s="44"/>
      <c r="H67" s="72">
        <f t="shared" si="4"/>
        <v>0</v>
      </c>
      <c r="I67" s="61"/>
    </row>
    <row r="68" spans="2:9" ht="35.15" customHeight="1">
      <c r="B68" s="29">
        <v>55</v>
      </c>
      <c r="C68" s="96"/>
      <c r="D68" s="52" t="s">
        <v>163</v>
      </c>
      <c r="E68" s="105" t="s">
        <v>164</v>
      </c>
      <c r="F68" s="76">
        <v>2</v>
      </c>
      <c r="G68" s="44"/>
      <c r="H68" s="72">
        <f t="shared" si="4"/>
        <v>0</v>
      </c>
      <c r="I68" s="61"/>
    </row>
    <row r="69" spans="2:9" ht="35.15" customHeight="1">
      <c r="B69" s="29">
        <v>56</v>
      </c>
      <c r="C69" s="96"/>
      <c r="D69" s="52" t="s">
        <v>167</v>
      </c>
      <c r="E69" s="105" t="s">
        <v>164</v>
      </c>
      <c r="F69" s="76">
        <v>10</v>
      </c>
      <c r="G69" s="44"/>
      <c r="H69" s="72">
        <f t="shared" si="4"/>
        <v>0</v>
      </c>
      <c r="I69" s="61"/>
    </row>
    <row r="70" spans="2:9" ht="35.15" customHeight="1">
      <c r="B70" s="29">
        <v>57</v>
      </c>
      <c r="C70" s="96"/>
      <c r="D70" s="52" t="s">
        <v>168</v>
      </c>
      <c r="E70" s="105" t="s">
        <v>33</v>
      </c>
      <c r="F70" s="76">
        <v>1</v>
      </c>
      <c r="G70" s="44"/>
      <c r="H70" s="72">
        <f t="shared" si="4"/>
        <v>0</v>
      </c>
      <c r="I70" s="61"/>
    </row>
    <row r="71" spans="2:9" ht="35.15" customHeight="1">
      <c r="B71" s="29">
        <v>58</v>
      </c>
      <c r="C71" s="96"/>
      <c r="D71" s="52" t="s">
        <v>169</v>
      </c>
      <c r="E71" s="105" t="s">
        <v>170</v>
      </c>
      <c r="F71" s="76">
        <v>1</v>
      </c>
      <c r="G71" s="44"/>
      <c r="H71" s="72">
        <f t="shared" si="4"/>
        <v>0</v>
      </c>
      <c r="I71" s="61"/>
    </row>
    <row r="72" spans="2:9" ht="35.15" customHeight="1">
      <c r="B72" s="29">
        <v>59</v>
      </c>
      <c r="C72" s="96"/>
      <c r="D72" s="52" t="s">
        <v>171</v>
      </c>
      <c r="E72" s="105" t="s">
        <v>170</v>
      </c>
      <c r="F72" s="76">
        <v>1</v>
      </c>
      <c r="G72" s="44"/>
      <c r="H72" s="72">
        <f t="shared" si="4"/>
        <v>0</v>
      </c>
      <c r="I72" s="61"/>
    </row>
    <row r="73" spans="2:9" ht="35.15" customHeight="1">
      <c r="B73" s="29">
        <v>60</v>
      </c>
      <c r="C73" s="96"/>
      <c r="D73" s="52" t="s">
        <v>213</v>
      </c>
      <c r="E73" s="105" t="s">
        <v>17</v>
      </c>
      <c r="F73" s="76">
        <v>36</v>
      </c>
      <c r="G73" s="44"/>
      <c r="H73" s="72">
        <f t="shared" si="4"/>
        <v>0</v>
      </c>
      <c r="I73" s="61"/>
    </row>
    <row r="74" spans="2:9" ht="35.15" customHeight="1">
      <c r="B74" s="29">
        <v>61</v>
      </c>
      <c r="C74" s="96"/>
      <c r="D74" s="52" t="s">
        <v>212</v>
      </c>
      <c r="E74" s="105" t="s">
        <v>38</v>
      </c>
      <c r="F74" s="76">
        <v>1</v>
      </c>
      <c r="G74" s="44"/>
      <c r="H74" s="72">
        <f t="shared" si="4"/>
        <v>0</v>
      </c>
      <c r="I74" s="61"/>
    </row>
    <row r="75" spans="2:9" ht="35.15" customHeight="1">
      <c r="B75" s="29">
        <v>62</v>
      </c>
      <c r="C75" s="96"/>
      <c r="D75" s="52" t="s">
        <v>173</v>
      </c>
      <c r="E75" s="105" t="s">
        <v>38</v>
      </c>
      <c r="F75" s="76">
        <v>23</v>
      </c>
      <c r="G75" s="44"/>
      <c r="H75" s="72">
        <f t="shared" si="4"/>
        <v>0</v>
      </c>
      <c r="I75" s="61"/>
    </row>
    <row r="76" spans="2:9" ht="35.15" customHeight="1">
      <c r="B76" s="29"/>
      <c r="C76" s="96"/>
      <c r="D76" s="34" t="s">
        <v>214</v>
      </c>
      <c r="E76" s="73"/>
      <c r="F76" s="84"/>
      <c r="G76" s="73"/>
      <c r="H76" s="75">
        <f>SUBTOTAL(109,H59:H75)</f>
        <v>0</v>
      </c>
      <c r="I76" s="61"/>
    </row>
    <row r="77" spans="2:9" ht="35.15" customHeight="1">
      <c r="B77" s="69" t="s">
        <v>31</v>
      </c>
      <c r="C77" s="96"/>
      <c r="D77" s="11" t="s">
        <v>189</v>
      </c>
      <c r="E77" s="73"/>
      <c r="F77" s="84"/>
      <c r="G77" s="73"/>
      <c r="H77" s="71"/>
      <c r="I77" s="61"/>
    </row>
    <row r="78" spans="2:9" ht="35.15" customHeight="1">
      <c r="B78" s="29">
        <v>63</v>
      </c>
      <c r="C78" s="96"/>
      <c r="D78" s="52" t="s">
        <v>217</v>
      </c>
      <c r="E78" s="105" t="s">
        <v>187</v>
      </c>
      <c r="F78" s="76">
        <v>108</v>
      </c>
      <c r="G78" s="44"/>
      <c r="H78" s="72">
        <f t="shared" si="3"/>
        <v>0</v>
      </c>
      <c r="I78" s="61"/>
    </row>
    <row r="79" spans="2:9" ht="35.15" customHeight="1">
      <c r="B79" s="29">
        <v>64</v>
      </c>
      <c r="C79" s="96"/>
      <c r="D79" s="52" t="s">
        <v>218</v>
      </c>
      <c r="E79" s="105" t="s">
        <v>33</v>
      </c>
      <c r="F79" s="76">
        <v>65</v>
      </c>
      <c r="G79" s="44"/>
      <c r="H79" s="72">
        <f t="shared" ref="H79:H81" si="5">ROUND(G79*F79,2)</f>
        <v>0</v>
      </c>
      <c r="I79" s="61"/>
    </row>
    <row r="80" spans="2:9" ht="35.15" customHeight="1">
      <c r="B80" s="29">
        <v>65</v>
      </c>
      <c r="C80" s="96"/>
      <c r="D80" s="52" t="s">
        <v>219</v>
      </c>
      <c r="E80" s="105" t="s">
        <v>17</v>
      </c>
      <c r="F80" s="76">
        <v>102</v>
      </c>
      <c r="G80" s="44"/>
      <c r="H80" s="72">
        <f t="shared" si="5"/>
        <v>0</v>
      </c>
      <c r="I80" s="61"/>
    </row>
    <row r="81" spans="2:9" ht="35.15" customHeight="1">
      <c r="B81" s="29">
        <v>66</v>
      </c>
      <c r="C81" s="96"/>
      <c r="D81" s="52" t="s">
        <v>220</v>
      </c>
      <c r="E81" s="105" t="s">
        <v>17</v>
      </c>
      <c r="F81" s="76">
        <v>34</v>
      </c>
      <c r="G81" s="44"/>
      <c r="H81" s="72">
        <f t="shared" si="5"/>
        <v>0</v>
      </c>
      <c r="I81" s="61"/>
    </row>
    <row r="82" spans="2:9" ht="35.15" customHeight="1">
      <c r="B82" s="29">
        <v>67</v>
      </c>
      <c r="C82" s="96"/>
      <c r="D82" s="52" t="s">
        <v>188</v>
      </c>
      <c r="E82" s="105" t="s">
        <v>187</v>
      </c>
      <c r="F82" s="76">
        <v>20</v>
      </c>
      <c r="G82" s="44"/>
      <c r="H82" s="72">
        <f t="shared" ref="H82" si="6">ROUND(G82*F82,2)</f>
        <v>0</v>
      </c>
      <c r="I82" s="61"/>
    </row>
    <row r="83" spans="2:9" ht="35.15" customHeight="1">
      <c r="B83" s="29"/>
      <c r="C83" s="96"/>
      <c r="D83" s="34" t="s">
        <v>215</v>
      </c>
      <c r="E83" s="73"/>
      <c r="F83" s="84"/>
      <c r="G83" s="73"/>
      <c r="H83" s="75">
        <f>SUBTOTAL(109,H78:H82)</f>
        <v>0</v>
      </c>
      <c r="I83" s="61"/>
    </row>
    <row r="84" spans="2:9" ht="35.15" customHeight="1">
      <c r="B84" s="69" t="s">
        <v>32</v>
      </c>
      <c r="C84" s="106"/>
      <c r="D84" s="11" t="s">
        <v>190</v>
      </c>
      <c r="E84" s="73"/>
      <c r="F84" s="84"/>
      <c r="G84" s="73"/>
      <c r="H84" s="71"/>
      <c r="I84" s="61"/>
    </row>
    <row r="85" spans="2:9" ht="35.15" customHeight="1">
      <c r="B85" s="29">
        <v>68</v>
      </c>
      <c r="C85" s="96"/>
      <c r="D85" s="52" t="s">
        <v>221</v>
      </c>
      <c r="E85" s="105" t="s">
        <v>17</v>
      </c>
      <c r="F85" s="76">
        <v>10</v>
      </c>
      <c r="G85" s="44"/>
      <c r="H85" s="72">
        <f>ROUND(G85*F85,2)</f>
        <v>0</v>
      </c>
      <c r="I85" s="61"/>
    </row>
    <row r="86" spans="2:9" ht="35.15" customHeight="1">
      <c r="B86" s="29">
        <v>69</v>
      </c>
      <c r="C86" s="96"/>
      <c r="D86" s="52" t="s">
        <v>191</v>
      </c>
      <c r="E86" s="105" t="s">
        <v>187</v>
      </c>
      <c r="F86" s="76">
        <v>4</v>
      </c>
      <c r="G86" s="44"/>
      <c r="H86" s="72">
        <f t="shared" ref="H86" si="7">ROUND(G86*F86,2)</f>
        <v>0</v>
      </c>
      <c r="I86" s="61"/>
    </row>
    <row r="87" spans="2:9" ht="35.15" customHeight="1">
      <c r="B87" s="29"/>
      <c r="C87" s="96"/>
      <c r="D87" s="34" t="s">
        <v>216</v>
      </c>
      <c r="E87" s="73"/>
      <c r="F87" s="84"/>
      <c r="G87" s="73"/>
      <c r="H87" s="75">
        <f>SUBTOTAL(109,H85:H86)</f>
        <v>0</v>
      </c>
    </row>
    <row r="88" spans="2:9" ht="36" customHeight="1" thickBot="1">
      <c r="B88" s="219" t="s">
        <v>37</v>
      </c>
      <c r="C88" s="220"/>
      <c r="D88" s="220"/>
      <c r="E88" s="220"/>
      <c r="F88" s="220"/>
      <c r="G88" s="221"/>
      <c r="H88" s="45">
        <f>SUBTOTAL(109,H9:H87)</f>
        <v>0</v>
      </c>
    </row>
    <row r="89" spans="2:9">
      <c r="B89" s="24"/>
      <c r="C89" s="24"/>
      <c r="D89" s="25"/>
      <c r="E89" s="26"/>
      <c r="F89" s="31"/>
      <c r="G89" s="26"/>
      <c r="H89" s="27"/>
    </row>
    <row r="90" spans="2:9">
      <c r="B90" s="24"/>
      <c r="C90" s="24"/>
      <c r="D90" s="25"/>
      <c r="E90" s="26"/>
      <c r="F90" s="31"/>
      <c r="G90" s="26"/>
      <c r="H90" s="27"/>
    </row>
    <row r="91" spans="2:9">
      <c r="B91" s="113"/>
      <c r="C91" s="28"/>
      <c r="D91" s="25"/>
      <c r="E91" s="26"/>
      <c r="F91" s="31"/>
      <c r="G91" s="26"/>
      <c r="H91" s="27"/>
    </row>
    <row r="92" spans="2:9">
      <c r="B92" s="24"/>
      <c r="C92" s="24"/>
      <c r="D92" s="25"/>
      <c r="E92" s="26"/>
      <c r="F92" s="31"/>
      <c r="G92" s="26"/>
      <c r="H92" s="27"/>
    </row>
  </sheetData>
  <sheetProtection algorithmName="SHA-512" hashValue="yvQgObmQnfl1LvfjPPKqXlcb4ELi0uxztqtZOy0eGXB6rdP517pPSEoPGuTwlJju8O7MipqCE4brdJpog5IJvg==" saltValue="kKBRgHRkx8rs90Im1x/Q3g==" spinCount="100000" sheet="1" objects="1" scenarios="1" selectLockedCells="1"/>
  <mergeCells count="3">
    <mergeCell ref="B2:H2"/>
    <mergeCell ref="B3:H3"/>
    <mergeCell ref="B88:G88"/>
  </mergeCells>
  <pageMargins left="0.74803149606299213" right="0.74803149606299213" top="0.39370078740157483" bottom="0.98425196850393704" header="0.51181102362204722" footer="0.51181102362204722"/>
  <pageSetup scale="60" orientation="portrait" r:id="rId1"/>
  <headerFooter alignWithMargins="0">
    <oddFooter>&amp;CDRMG
Gdańsk, ul. Żaglowa 11&amp;RStrona &amp;P</oddFooter>
  </headerFooter>
  <rowBreaks count="1" manualBreakCount="1">
    <brk id="60" min="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64"/>
  <sheetViews>
    <sheetView showZeros="0" view="pageBreakPreview" zoomScale="60" zoomScaleNormal="70" workbookViewId="0">
      <selection activeCell="G25" sqref="G25"/>
    </sheetView>
  </sheetViews>
  <sheetFormatPr defaultColWidth="9.1796875" defaultRowHeight="12.5"/>
  <cols>
    <col min="1" max="1" width="9.1796875" style="2"/>
    <col min="2" max="2" width="5" style="7" customWidth="1"/>
    <col min="3" max="3" width="17.453125" style="7" customWidth="1"/>
    <col min="4" max="4" width="74.1796875" style="8" customWidth="1"/>
    <col min="5" max="5" width="13" style="9" customWidth="1"/>
    <col min="6" max="6" width="14.1796875" style="32" customWidth="1"/>
    <col min="7" max="7" width="15.81640625" style="9" customWidth="1"/>
    <col min="8" max="8" width="16.453125" style="10" customWidth="1"/>
    <col min="9" max="16384" width="9.1796875" style="2"/>
  </cols>
  <sheetData>
    <row r="2" spans="2:9" ht="30" customHeight="1">
      <c r="B2" s="222" t="s">
        <v>82</v>
      </c>
      <c r="C2" s="222"/>
      <c r="D2" s="222"/>
      <c r="E2" s="222"/>
      <c r="F2" s="222"/>
      <c r="G2" s="222"/>
      <c r="H2" s="222"/>
      <c r="I2" s="46"/>
    </row>
    <row r="3" spans="2:9" ht="69" customHeight="1">
      <c r="B3" s="218" t="s">
        <v>316</v>
      </c>
      <c r="C3" s="218"/>
      <c r="D3" s="218"/>
      <c r="E3" s="218"/>
      <c r="F3" s="218"/>
      <c r="G3" s="218"/>
      <c r="H3" s="218"/>
      <c r="I3" s="61"/>
    </row>
    <row r="4" spans="2:9" ht="10.15" customHeight="1" thickBot="1">
      <c r="B4" s="62"/>
      <c r="C4" s="85"/>
      <c r="D4" s="62"/>
      <c r="E4" s="62"/>
      <c r="F4" s="63"/>
      <c r="G4" s="62"/>
      <c r="H4" s="62"/>
      <c r="I4" s="61"/>
    </row>
    <row r="5" spans="2:9" ht="34.5">
      <c r="B5" s="3" t="s">
        <v>9</v>
      </c>
      <c r="C5" s="86"/>
      <c r="D5" s="4" t="s">
        <v>10</v>
      </c>
      <c r="E5" s="5" t="s">
        <v>11</v>
      </c>
      <c r="F5" s="38" t="s">
        <v>12</v>
      </c>
      <c r="G5" s="5" t="s">
        <v>13</v>
      </c>
      <c r="H5" s="6" t="s">
        <v>14</v>
      </c>
      <c r="I5" s="61"/>
    </row>
    <row r="6" spans="2:9" ht="29.25" customHeight="1" thickBot="1">
      <c r="B6" s="64">
        <v>1</v>
      </c>
      <c r="C6" s="87"/>
      <c r="D6" s="65">
        <v>2</v>
      </c>
      <c r="E6" s="66">
        <v>3</v>
      </c>
      <c r="F6" s="67">
        <v>4</v>
      </c>
      <c r="G6" s="66">
        <v>5</v>
      </c>
      <c r="H6" s="68">
        <v>6</v>
      </c>
      <c r="I6" s="61"/>
    </row>
    <row r="7" spans="2:9" ht="36.75" customHeight="1">
      <c r="B7" s="107"/>
      <c r="C7" s="108"/>
      <c r="D7" s="109" t="s">
        <v>225</v>
      </c>
      <c r="E7" s="110"/>
      <c r="F7" s="111"/>
      <c r="G7" s="110"/>
      <c r="H7" s="112"/>
      <c r="I7" s="61"/>
    </row>
    <row r="8" spans="2:9" ht="35.15" customHeight="1">
      <c r="B8" s="43" t="s">
        <v>15</v>
      </c>
      <c r="C8" s="106"/>
      <c r="D8" s="11" t="s">
        <v>118</v>
      </c>
      <c r="E8" s="73"/>
      <c r="F8" s="84"/>
      <c r="G8" s="73"/>
      <c r="H8" s="75"/>
      <c r="I8" s="61"/>
    </row>
    <row r="9" spans="2:9" ht="31.5" customHeight="1">
      <c r="B9" s="29">
        <v>1</v>
      </c>
      <c r="C9" s="96"/>
      <c r="D9" s="41" t="s">
        <v>117</v>
      </c>
      <c r="E9" s="40" t="s">
        <v>38</v>
      </c>
      <c r="F9" s="59">
        <v>1</v>
      </c>
      <c r="G9" s="44"/>
      <c r="H9" s="72">
        <f>ROUND(G9*F9,2)</f>
        <v>0</v>
      </c>
      <c r="I9" s="61"/>
    </row>
    <row r="10" spans="2:9" ht="31.5" customHeight="1">
      <c r="B10" s="29">
        <v>2</v>
      </c>
      <c r="C10" s="96" t="s">
        <v>122</v>
      </c>
      <c r="D10" s="41" t="s">
        <v>222</v>
      </c>
      <c r="E10" s="40" t="s">
        <v>20</v>
      </c>
      <c r="F10" s="59">
        <v>60.8</v>
      </c>
      <c r="G10" s="44"/>
      <c r="H10" s="72">
        <f t="shared" ref="H10:H15" si="0">ROUND(G10*F10,2)</f>
        <v>0</v>
      </c>
      <c r="I10" s="61"/>
    </row>
    <row r="11" spans="2:9" ht="31.5" customHeight="1">
      <c r="B11" s="29">
        <v>3</v>
      </c>
      <c r="C11" s="96" t="s">
        <v>122</v>
      </c>
      <c r="D11" s="41" t="s">
        <v>223</v>
      </c>
      <c r="E11" s="40" t="s">
        <v>17</v>
      </c>
      <c r="F11" s="59">
        <v>190</v>
      </c>
      <c r="G11" s="44"/>
      <c r="H11" s="72">
        <f>ROUND(G11*F11,2)</f>
        <v>0</v>
      </c>
      <c r="I11" s="61"/>
    </row>
    <row r="12" spans="2:9" ht="31.5" customHeight="1">
      <c r="B12" s="29">
        <v>4</v>
      </c>
      <c r="C12" s="96" t="s">
        <v>122</v>
      </c>
      <c r="D12" s="41" t="s">
        <v>224</v>
      </c>
      <c r="E12" s="40" t="s">
        <v>20</v>
      </c>
      <c r="F12" s="59">
        <v>60.8</v>
      </c>
      <c r="G12" s="44"/>
      <c r="H12" s="72">
        <f>ROUND(G12*F12,2)</f>
        <v>0</v>
      </c>
      <c r="I12" s="61"/>
    </row>
    <row r="13" spans="2:9" ht="31.5" customHeight="1">
      <c r="B13" s="29">
        <v>5</v>
      </c>
      <c r="C13" s="96" t="s">
        <v>122</v>
      </c>
      <c r="D13" s="41" t="s">
        <v>119</v>
      </c>
      <c r="E13" s="40" t="s">
        <v>17</v>
      </c>
      <c r="F13" s="59">
        <v>36</v>
      </c>
      <c r="G13" s="44"/>
      <c r="H13" s="72">
        <f>ROUND(G13*F13,2)</f>
        <v>0</v>
      </c>
      <c r="I13" s="61"/>
    </row>
    <row r="14" spans="2:9" ht="31.5" customHeight="1">
      <c r="B14" s="29">
        <v>6</v>
      </c>
      <c r="C14" s="96"/>
      <c r="D14" s="41" t="s">
        <v>120</v>
      </c>
      <c r="E14" s="47" t="s">
        <v>18</v>
      </c>
      <c r="F14" s="59">
        <v>50</v>
      </c>
      <c r="G14" s="44"/>
      <c r="H14" s="72">
        <f t="shared" si="0"/>
        <v>0</v>
      </c>
      <c r="I14" s="61"/>
    </row>
    <row r="15" spans="2:9" ht="31.5" customHeight="1">
      <c r="B15" s="29">
        <v>7</v>
      </c>
      <c r="C15" s="96"/>
      <c r="D15" s="41" t="s">
        <v>121</v>
      </c>
      <c r="E15" s="47" t="s">
        <v>18</v>
      </c>
      <c r="F15" s="59">
        <v>50</v>
      </c>
      <c r="G15" s="44"/>
      <c r="H15" s="72">
        <f t="shared" si="0"/>
        <v>0</v>
      </c>
      <c r="I15" s="61"/>
    </row>
    <row r="16" spans="2:9" ht="35.15" customHeight="1">
      <c r="B16" s="29"/>
      <c r="C16" s="96"/>
      <c r="D16" s="34" t="s">
        <v>226</v>
      </c>
      <c r="E16" s="73"/>
      <c r="F16" s="82"/>
      <c r="G16" s="73"/>
      <c r="H16" s="75">
        <f>SUBTOTAL(109,H9:H15)</f>
        <v>0</v>
      </c>
    </row>
    <row r="17" spans="2:8" ht="35.15" customHeight="1">
      <c r="B17" s="42" t="s">
        <v>22</v>
      </c>
      <c r="C17" s="91"/>
      <c r="D17" s="11" t="s">
        <v>47</v>
      </c>
      <c r="E17" s="76"/>
      <c r="F17" s="83"/>
      <c r="G17" s="73"/>
      <c r="H17" s="75"/>
    </row>
    <row r="18" spans="2:8" ht="69.75" customHeight="1">
      <c r="B18" s="29">
        <v>8</v>
      </c>
      <c r="C18" s="90" t="s">
        <v>122</v>
      </c>
      <c r="D18" s="41" t="s">
        <v>123</v>
      </c>
      <c r="E18" s="37" t="s">
        <v>38</v>
      </c>
      <c r="F18" s="59">
        <v>5</v>
      </c>
      <c r="G18" s="44"/>
      <c r="H18" s="72">
        <f>ROUND(G18*F18,2)</f>
        <v>0</v>
      </c>
    </row>
    <row r="19" spans="2:8" ht="54.75" customHeight="1">
      <c r="B19" s="29">
        <v>9</v>
      </c>
      <c r="C19" s="90" t="s">
        <v>70</v>
      </c>
      <c r="D19" s="41" t="s">
        <v>124</v>
      </c>
      <c r="E19" s="47" t="s">
        <v>38</v>
      </c>
      <c r="F19" s="59">
        <v>5</v>
      </c>
      <c r="G19" s="44"/>
      <c r="H19" s="72">
        <f t="shared" ref="H19:H26" si="1">ROUND(G19*F19,2)</f>
        <v>0</v>
      </c>
    </row>
    <row r="20" spans="2:8" ht="39.65" customHeight="1">
      <c r="B20" s="29">
        <v>10</v>
      </c>
      <c r="C20" s="90" t="s">
        <v>122</v>
      </c>
      <c r="D20" s="41" t="s">
        <v>125</v>
      </c>
      <c r="E20" s="47" t="s">
        <v>38</v>
      </c>
      <c r="F20" s="59">
        <v>5</v>
      </c>
      <c r="G20" s="44"/>
      <c r="H20" s="72">
        <f t="shared" si="1"/>
        <v>0</v>
      </c>
    </row>
    <row r="21" spans="2:8" ht="39.65" customHeight="1">
      <c r="B21" s="29">
        <v>11</v>
      </c>
      <c r="C21" s="90" t="s">
        <v>122</v>
      </c>
      <c r="D21" s="41" t="s">
        <v>126</v>
      </c>
      <c r="E21" s="37" t="s">
        <v>127</v>
      </c>
      <c r="F21" s="59">
        <v>5</v>
      </c>
      <c r="G21" s="44"/>
      <c r="H21" s="72">
        <f t="shared" si="1"/>
        <v>0</v>
      </c>
    </row>
    <row r="22" spans="2:8" ht="39.65" customHeight="1">
      <c r="B22" s="29">
        <v>12</v>
      </c>
      <c r="C22" s="90" t="s">
        <v>122</v>
      </c>
      <c r="D22" s="41" t="s">
        <v>128</v>
      </c>
      <c r="E22" s="37" t="s">
        <v>17</v>
      </c>
      <c r="F22" s="59">
        <v>190</v>
      </c>
      <c r="G22" s="44"/>
      <c r="H22" s="72">
        <f t="shared" si="1"/>
        <v>0</v>
      </c>
    </row>
    <row r="23" spans="2:8" ht="39.65" customHeight="1">
      <c r="B23" s="29">
        <v>13</v>
      </c>
      <c r="C23" s="90" t="s">
        <v>122</v>
      </c>
      <c r="D23" s="41" t="s">
        <v>129</v>
      </c>
      <c r="E23" s="37" t="s">
        <v>17</v>
      </c>
      <c r="F23" s="59">
        <v>190</v>
      </c>
      <c r="G23" s="44"/>
      <c r="H23" s="72">
        <f t="shared" si="1"/>
        <v>0</v>
      </c>
    </row>
    <row r="24" spans="2:8" ht="39.65" customHeight="1">
      <c r="B24" s="29">
        <v>14</v>
      </c>
      <c r="C24" s="90" t="s">
        <v>122</v>
      </c>
      <c r="D24" s="41" t="s">
        <v>130</v>
      </c>
      <c r="E24" s="37" t="s">
        <v>17</v>
      </c>
      <c r="F24" s="59">
        <v>12</v>
      </c>
      <c r="G24" s="44"/>
      <c r="H24" s="72">
        <f t="shared" si="1"/>
        <v>0</v>
      </c>
    </row>
    <row r="25" spans="2:8" ht="39.65" customHeight="1">
      <c r="B25" s="29">
        <v>15</v>
      </c>
      <c r="C25" s="90" t="s">
        <v>70</v>
      </c>
      <c r="D25" s="41" t="s">
        <v>131</v>
      </c>
      <c r="E25" s="37" t="s">
        <v>38</v>
      </c>
      <c r="F25" s="59">
        <v>4</v>
      </c>
      <c r="G25" s="44"/>
      <c r="H25" s="72">
        <f t="shared" si="1"/>
        <v>0</v>
      </c>
    </row>
    <row r="26" spans="2:8" ht="39.65" customHeight="1">
      <c r="B26" s="29">
        <v>16</v>
      </c>
      <c r="C26" s="90" t="s">
        <v>70</v>
      </c>
      <c r="D26" s="41" t="s">
        <v>132</v>
      </c>
      <c r="E26" s="37" t="s">
        <v>38</v>
      </c>
      <c r="F26" s="59">
        <v>2</v>
      </c>
      <c r="G26" s="44"/>
      <c r="H26" s="72">
        <f t="shared" si="1"/>
        <v>0</v>
      </c>
    </row>
    <row r="27" spans="2:8" ht="35.15" customHeight="1">
      <c r="B27" s="29"/>
      <c r="C27" s="90"/>
      <c r="D27" s="34" t="s">
        <v>48</v>
      </c>
      <c r="E27" s="73"/>
      <c r="F27" s="84"/>
      <c r="G27" s="73"/>
      <c r="H27" s="75">
        <f>SUBTOTAL(109,H18:H26)</f>
        <v>0</v>
      </c>
    </row>
    <row r="28" spans="2:8" ht="35.15" customHeight="1">
      <c r="B28" s="69" t="s">
        <v>25</v>
      </c>
      <c r="C28" s="97"/>
      <c r="D28" s="12" t="s">
        <v>49</v>
      </c>
      <c r="E28" s="39"/>
      <c r="F28" s="70"/>
      <c r="G28" s="39"/>
      <c r="H28" s="71"/>
    </row>
    <row r="29" spans="2:8" ht="35.15" customHeight="1">
      <c r="B29" s="29">
        <v>17</v>
      </c>
      <c r="C29" s="90" t="s">
        <v>122</v>
      </c>
      <c r="D29" s="41" t="s">
        <v>133</v>
      </c>
      <c r="E29" s="40" t="s">
        <v>134</v>
      </c>
      <c r="F29" s="59">
        <v>1</v>
      </c>
      <c r="G29" s="44"/>
      <c r="H29" s="72">
        <f>ROUND(G29*F29,2)</f>
        <v>0</v>
      </c>
    </row>
    <row r="30" spans="2:8" ht="35.15" customHeight="1">
      <c r="B30" s="29">
        <v>18</v>
      </c>
      <c r="C30" s="90" t="s">
        <v>122</v>
      </c>
      <c r="D30" s="41" t="s">
        <v>135</v>
      </c>
      <c r="E30" s="37" t="s">
        <v>134</v>
      </c>
      <c r="F30" s="59">
        <v>5</v>
      </c>
      <c r="G30" s="44"/>
      <c r="H30" s="72">
        <f t="shared" ref="H30:H32" si="2">ROUND(G30*F30,2)</f>
        <v>0</v>
      </c>
    </row>
    <row r="31" spans="2:8" ht="35.15" customHeight="1">
      <c r="B31" s="29">
        <v>19</v>
      </c>
      <c r="C31" s="90" t="s">
        <v>122</v>
      </c>
      <c r="D31" s="41" t="s">
        <v>136</v>
      </c>
      <c r="E31" s="37" t="s">
        <v>38</v>
      </c>
      <c r="F31" s="59">
        <v>2</v>
      </c>
      <c r="G31" s="44"/>
      <c r="H31" s="72">
        <f t="shared" si="2"/>
        <v>0</v>
      </c>
    </row>
    <row r="32" spans="2:8" ht="35.15" customHeight="1">
      <c r="B32" s="29">
        <v>20</v>
      </c>
      <c r="C32" s="90" t="s">
        <v>70</v>
      </c>
      <c r="D32" s="41" t="s">
        <v>137</v>
      </c>
      <c r="E32" s="37" t="s">
        <v>33</v>
      </c>
      <c r="F32" s="59">
        <v>1</v>
      </c>
      <c r="G32" s="44"/>
      <c r="H32" s="72">
        <f t="shared" si="2"/>
        <v>0</v>
      </c>
    </row>
    <row r="33" spans="2:8" ht="35.15" customHeight="1">
      <c r="B33" s="29"/>
      <c r="C33" s="90"/>
      <c r="D33" s="34" t="s">
        <v>50</v>
      </c>
      <c r="E33" s="73"/>
      <c r="F33" s="82"/>
      <c r="G33" s="73"/>
      <c r="H33" s="75">
        <f>SUBTOTAL(109,H29:H32)</f>
        <v>0</v>
      </c>
    </row>
    <row r="34" spans="2:8" ht="35.15" customHeight="1">
      <c r="B34" s="29"/>
      <c r="C34" s="96"/>
      <c r="D34" s="11" t="s">
        <v>225</v>
      </c>
      <c r="E34" s="73"/>
      <c r="F34" s="82"/>
      <c r="G34" s="73"/>
      <c r="H34" s="75"/>
    </row>
    <row r="35" spans="2:8" ht="35.15" customHeight="1">
      <c r="B35" s="43" t="s">
        <v>28</v>
      </c>
      <c r="C35" s="106"/>
      <c r="D35" s="11" t="s">
        <v>118</v>
      </c>
      <c r="E35" s="73"/>
      <c r="F35" s="84"/>
      <c r="G35" s="73"/>
      <c r="H35" s="75"/>
    </row>
    <row r="36" spans="2:8" ht="35.15" customHeight="1">
      <c r="B36" s="29">
        <v>21</v>
      </c>
      <c r="C36" s="90" t="s">
        <v>122</v>
      </c>
      <c r="D36" s="41" t="s">
        <v>227</v>
      </c>
      <c r="E36" s="40" t="s">
        <v>38</v>
      </c>
      <c r="F36" s="59">
        <v>4</v>
      </c>
      <c r="G36" s="44"/>
      <c r="H36" s="72">
        <f>ROUND(G36*F36,2)</f>
        <v>0</v>
      </c>
    </row>
    <row r="37" spans="2:8" ht="35.15" customHeight="1">
      <c r="B37" s="29">
        <v>22</v>
      </c>
      <c r="C37" s="90" t="s">
        <v>70</v>
      </c>
      <c r="D37" s="41" t="s">
        <v>228</v>
      </c>
      <c r="E37" s="40" t="s">
        <v>38</v>
      </c>
      <c r="F37" s="59">
        <v>4</v>
      </c>
      <c r="G37" s="44"/>
      <c r="H37" s="72">
        <f t="shared" ref="H37:H38" si="3">ROUND(G37*F37,2)</f>
        <v>0</v>
      </c>
    </row>
    <row r="38" spans="2:8" ht="35.15" customHeight="1">
      <c r="B38" s="29">
        <v>23</v>
      </c>
      <c r="C38" s="90" t="s">
        <v>122</v>
      </c>
      <c r="D38" s="41" t="s">
        <v>229</v>
      </c>
      <c r="E38" s="40" t="s">
        <v>38</v>
      </c>
      <c r="F38" s="59">
        <v>4</v>
      </c>
      <c r="G38" s="44"/>
      <c r="H38" s="72">
        <f t="shared" si="3"/>
        <v>0</v>
      </c>
    </row>
    <row r="39" spans="2:8" ht="35.15" customHeight="1">
      <c r="B39" s="29">
        <v>24</v>
      </c>
      <c r="C39" s="90" t="s">
        <v>70</v>
      </c>
      <c r="D39" s="41" t="s">
        <v>117</v>
      </c>
      <c r="E39" s="40" t="s">
        <v>38</v>
      </c>
      <c r="F39" s="59">
        <v>5</v>
      </c>
      <c r="G39" s="44"/>
      <c r="H39" s="72">
        <f t="shared" ref="H39:H40" si="4">ROUND(G39*F39,2)</f>
        <v>0</v>
      </c>
    </row>
    <row r="40" spans="2:8" ht="35.15" customHeight="1">
      <c r="B40" s="29">
        <v>25</v>
      </c>
      <c r="C40" s="90" t="s">
        <v>122</v>
      </c>
      <c r="D40" s="41" t="s">
        <v>230</v>
      </c>
      <c r="E40" s="40" t="s">
        <v>17</v>
      </c>
      <c r="F40" s="59">
        <v>95</v>
      </c>
      <c r="G40" s="44"/>
      <c r="H40" s="72">
        <f t="shared" si="4"/>
        <v>0</v>
      </c>
    </row>
    <row r="41" spans="2:8" ht="35.15" customHeight="1">
      <c r="B41" s="29">
        <v>26</v>
      </c>
      <c r="C41" s="90" t="s">
        <v>122</v>
      </c>
      <c r="D41" s="41" t="s">
        <v>222</v>
      </c>
      <c r="E41" s="40" t="s">
        <v>20</v>
      </c>
      <c r="F41" s="59">
        <v>40</v>
      </c>
      <c r="G41" s="44"/>
      <c r="H41" s="72">
        <f t="shared" ref="H41:H47" si="5">ROUND(G41*F41,2)</f>
        <v>0</v>
      </c>
    </row>
    <row r="42" spans="2:8" ht="35.15" customHeight="1">
      <c r="B42" s="29">
        <v>27</v>
      </c>
      <c r="C42" s="90" t="s">
        <v>122</v>
      </c>
      <c r="D42" s="41" t="s">
        <v>223</v>
      </c>
      <c r="E42" s="40" t="s">
        <v>17</v>
      </c>
      <c r="F42" s="59">
        <v>125</v>
      </c>
      <c r="G42" s="44"/>
      <c r="H42" s="72">
        <f t="shared" si="5"/>
        <v>0</v>
      </c>
    </row>
    <row r="43" spans="2:8" ht="35.15" customHeight="1">
      <c r="B43" s="29">
        <v>28</v>
      </c>
      <c r="C43" s="90" t="s">
        <v>122</v>
      </c>
      <c r="D43" s="41" t="s">
        <v>224</v>
      </c>
      <c r="E43" s="40" t="s">
        <v>20</v>
      </c>
      <c r="F43" s="59">
        <v>40</v>
      </c>
      <c r="G43" s="44"/>
      <c r="H43" s="72">
        <f t="shared" si="5"/>
        <v>0</v>
      </c>
    </row>
    <row r="44" spans="2:8" ht="35.15" customHeight="1">
      <c r="B44" s="29">
        <v>29</v>
      </c>
      <c r="C44" s="90" t="s">
        <v>122</v>
      </c>
      <c r="D44" s="41" t="s">
        <v>119</v>
      </c>
      <c r="E44" s="40" t="s">
        <v>17</v>
      </c>
      <c r="F44" s="59">
        <v>36</v>
      </c>
      <c r="G44" s="44"/>
      <c r="H44" s="72">
        <f t="shared" si="5"/>
        <v>0</v>
      </c>
    </row>
    <row r="45" spans="2:8" ht="35.15" customHeight="1">
      <c r="B45" s="29">
        <v>30</v>
      </c>
      <c r="C45" s="90" t="s">
        <v>70</v>
      </c>
      <c r="D45" s="41" t="s">
        <v>138</v>
      </c>
      <c r="E45" s="40" t="s">
        <v>17</v>
      </c>
      <c r="F45" s="59">
        <v>15</v>
      </c>
      <c r="G45" s="44"/>
      <c r="H45" s="72">
        <f t="shared" si="5"/>
        <v>0</v>
      </c>
    </row>
    <row r="46" spans="2:8" ht="35.15" customHeight="1">
      <c r="B46" s="29">
        <v>31</v>
      </c>
      <c r="C46" s="90" t="s">
        <v>70</v>
      </c>
      <c r="D46" s="41" t="s">
        <v>120</v>
      </c>
      <c r="E46" s="40" t="s">
        <v>18</v>
      </c>
      <c r="F46" s="59">
        <v>5</v>
      </c>
      <c r="G46" s="44"/>
      <c r="H46" s="72">
        <f t="shared" si="5"/>
        <v>0</v>
      </c>
    </row>
    <row r="47" spans="2:8" ht="35.15" customHeight="1">
      <c r="B47" s="29">
        <v>32</v>
      </c>
      <c r="C47" s="90" t="s">
        <v>70</v>
      </c>
      <c r="D47" s="41" t="s">
        <v>121</v>
      </c>
      <c r="E47" s="40" t="s">
        <v>18</v>
      </c>
      <c r="F47" s="59">
        <v>5</v>
      </c>
      <c r="G47" s="44"/>
      <c r="H47" s="72">
        <f t="shared" si="5"/>
        <v>0</v>
      </c>
    </row>
    <row r="48" spans="2:8" ht="35.15" customHeight="1">
      <c r="B48" s="29"/>
      <c r="C48" s="90"/>
      <c r="D48" s="34" t="s">
        <v>46</v>
      </c>
      <c r="E48" s="73"/>
      <c r="F48" s="82"/>
      <c r="G48" s="73"/>
      <c r="H48" s="75">
        <f>SUBTOTAL(109,H36:H47)</f>
        <v>0</v>
      </c>
    </row>
    <row r="49" spans="2:8" ht="35.15" customHeight="1">
      <c r="B49" s="42" t="s">
        <v>31</v>
      </c>
      <c r="C49" s="91"/>
      <c r="D49" s="11" t="s">
        <v>47</v>
      </c>
      <c r="E49" s="76"/>
      <c r="F49" s="83"/>
      <c r="G49" s="73"/>
      <c r="H49" s="75"/>
    </row>
    <row r="50" spans="2:8" ht="35.15" customHeight="1">
      <c r="B50" s="29">
        <v>33</v>
      </c>
      <c r="C50" s="90" t="s">
        <v>122</v>
      </c>
      <c r="D50" s="41" t="s">
        <v>231</v>
      </c>
      <c r="E50" s="37" t="s">
        <v>17</v>
      </c>
      <c r="F50" s="59">
        <v>125</v>
      </c>
      <c r="G50" s="44"/>
      <c r="H50" s="72">
        <f>ROUND(G50*F50,2)</f>
        <v>0</v>
      </c>
    </row>
    <row r="51" spans="2:8" ht="35.15" customHeight="1">
      <c r="B51" s="29">
        <v>34</v>
      </c>
      <c r="C51" s="90" t="s">
        <v>70</v>
      </c>
      <c r="D51" s="41" t="s">
        <v>232</v>
      </c>
      <c r="E51" s="47" t="s">
        <v>17</v>
      </c>
      <c r="F51" s="59">
        <v>125</v>
      </c>
      <c r="G51" s="44"/>
      <c r="H51" s="72">
        <f t="shared" ref="H51:H53" si="6">ROUND(G51*F51,2)</f>
        <v>0</v>
      </c>
    </row>
    <row r="52" spans="2:8" ht="35.15" customHeight="1">
      <c r="B52" s="29">
        <v>35</v>
      </c>
      <c r="C52" s="90" t="s">
        <v>122</v>
      </c>
      <c r="D52" s="41" t="s">
        <v>139</v>
      </c>
      <c r="E52" s="47" t="s">
        <v>38</v>
      </c>
      <c r="F52" s="59">
        <v>1</v>
      </c>
      <c r="G52" s="44"/>
      <c r="H52" s="72">
        <f t="shared" si="6"/>
        <v>0</v>
      </c>
    </row>
    <row r="53" spans="2:8" ht="35.15" customHeight="1">
      <c r="B53" s="29">
        <v>36</v>
      </c>
      <c r="C53" s="90" t="s">
        <v>122</v>
      </c>
      <c r="D53" s="41" t="s">
        <v>132</v>
      </c>
      <c r="E53" s="37" t="s">
        <v>38</v>
      </c>
      <c r="F53" s="59">
        <v>2</v>
      </c>
      <c r="G53" s="44"/>
      <c r="H53" s="72">
        <f t="shared" si="6"/>
        <v>0</v>
      </c>
    </row>
    <row r="54" spans="2:8" ht="35.15" customHeight="1">
      <c r="B54" s="98"/>
      <c r="C54" s="96"/>
      <c r="D54" s="34" t="s">
        <v>48</v>
      </c>
      <c r="E54" s="73"/>
      <c r="F54" s="84"/>
      <c r="G54" s="73"/>
      <c r="H54" s="75">
        <f>SUBTOTAL(109,H50:H53)</f>
        <v>0</v>
      </c>
    </row>
    <row r="55" spans="2:8" ht="35.15" customHeight="1">
      <c r="B55" s="114" t="s">
        <v>32</v>
      </c>
      <c r="C55" s="106"/>
      <c r="D55" s="11" t="s">
        <v>49</v>
      </c>
      <c r="E55" s="73"/>
      <c r="F55" s="84"/>
      <c r="G55" s="39"/>
      <c r="H55" s="71"/>
    </row>
    <row r="56" spans="2:8" ht="35.15" customHeight="1">
      <c r="B56" s="98">
        <v>37</v>
      </c>
      <c r="C56" s="96" t="s">
        <v>122</v>
      </c>
      <c r="D56" s="41" t="s">
        <v>133</v>
      </c>
      <c r="E56" s="40" t="s">
        <v>134</v>
      </c>
      <c r="F56" s="59">
        <v>1</v>
      </c>
      <c r="G56" s="44"/>
      <c r="H56" s="72">
        <f>ROUND(G56*F56,2)</f>
        <v>0</v>
      </c>
    </row>
    <row r="57" spans="2:8" ht="35.15" customHeight="1">
      <c r="B57" s="98">
        <v>38</v>
      </c>
      <c r="C57" s="96" t="s">
        <v>122</v>
      </c>
      <c r="D57" s="41" t="s">
        <v>136</v>
      </c>
      <c r="E57" s="37" t="s">
        <v>38</v>
      </c>
      <c r="F57" s="59">
        <v>1</v>
      </c>
      <c r="G57" s="44"/>
      <c r="H57" s="72">
        <f t="shared" ref="H57" si="7">ROUND(G57*F57,2)</f>
        <v>0</v>
      </c>
    </row>
    <row r="58" spans="2:8" ht="35.15" customHeight="1">
      <c r="B58" s="98"/>
      <c r="C58" s="90"/>
      <c r="D58" s="34" t="s">
        <v>50</v>
      </c>
      <c r="E58" s="73"/>
      <c r="F58" s="82"/>
      <c r="G58" s="73"/>
      <c r="H58" s="75">
        <f>SUBTOTAL(109,H56:H57)</f>
        <v>0</v>
      </c>
    </row>
    <row r="59" spans="2:8" ht="31.9" customHeight="1" thickBot="1">
      <c r="B59" s="223" t="s">
        <v>37</v>
      </c>
      <c r="C59" s="224"/>
      <c r="D59" s="224"/>
      <c r="E59" s="224"/>
      <c r="F59" s="224"/>
      <c r="G59" s="225"/>
      <c r="H59" s="45">
        <f>SUBTOTAL(109,H9:H58)</f>
        <v>0</v>
      </c>
    </row>
    <row r="60" spans="2:8">
      <c r="B60" s="24"/>
      <c r="C60" s="24"/>
      <c r="D60" s="25"/>
      <c r="E60" s="26"/>
      <c r="F60" s="31"/>
      <c r="G60" s="26"/>
      <c r="H60" s="27"/>
    </row>
    <row r="61" spans="2:8">
      <c r="B61" s="113"/>
      <c r="C61" s="24"/>
      <c r="D61" s="25"/>
      <c r="E61" s="26"/>
      <c r="F61" s="31"/>
      <c r="G61" s="26"/>
      <c r="H61" s="27"/>
    </row>
    <row r="62" spans="2:8">
      <c r="B62" s="24"/>
      <c r="C62" s="24"/>
      <c r="D62" s="25"/>
      <c r="E62" s="26"/>
      <c r="F62" s="31"/>
      <c r="G62" s="26"/>
      <c r="H62" s="27"/>
    </row>
    <row r="63" spans="2:8">
      <c r="B63" s="28"/>
      <c r="C63" s="28"/>
      <c r="D63" s="25"/>
      <c r="E63" s="26"/>
      <c r="F63" s="31"/>
      <c r="G63" s="26"/>
      <c r="H63" s="27"/>
    </row>
    <row r="64" spans="2:8">
      <c r="B64" s="24"/>
      <c r="C64" s="24"/>
      <c r="D64" s="25"/>
      <c r="E64" s="26"/>
      <c r="F64" s="31"/>
      <c r="G64" s="26"/>
      <c r="H64" s="27"/>
    </row>
  </sheetData>
  <sheetProtection algorithmName="SHA-512" hashValue="fKgOLu7UUn1ZI+t9nFM5M8Eo4EmEVxOdH2T8pBFgjmYXVX196QFxGm30rw4JQwegLWTeDduf8IHPEWdcCqReYg==" saltValue="yv0uQPOfzFsHHs2xe2cUBQ==" spinCount="100000" sheet="1" objects="1" scenarios="1" selectLockedCells="1"/>
  <mergeCells count="3">
    <mergeCell ref="B2:H2"/>
    <mergeCell ref="B3:H3"/>
    <mergeCell ref="B59:G59"/>
  </mergeCells>
  <phoneticPr fontId="20" type="noConversion"/>
  <pageMargins left="0.74803149606299213" right="0.74803149606299213" top="0.39370078740157483" bottom="0.98425196850393704" header="0.51181102362204722" footer="0.51181102362204722"/>
  <pageSetup scale="55" orientation="portrait" r:id="rId1"/>
  <headerFooter alignWithMargins="0">
    <oddFooter>&amp;CDRMG
Gdańsk, ul. Żaglowa 11&amp;RStrona &amp;P</oddFooter>
  </headerFooter>
  <rowBreaks count="1" manualBreakCount="1">
    <brk id="31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6EC5-3A65-4A10-81BC-DE278E9C4A08}">
  <dimension ref="B2:I31"/>
  <sheetViews>
    <sheetView showZeros="0" view="pageBreakPreview" topLeftCell="A7" zoomScale="60" zoomScaleNormal="70" workbookViewId="0">
      <selection activeCell="G23" sqref="G23"/>
    </sheetView>
  </sheetViews>
  <sheetFormatPr defaultColWidth="9.1796875" defaultRowHeight="12.5"/>
  <cols>
    <col min="1" max="1" width="9.1796875" style="2"/>
    <col min="2" max="2" width="5" style="7" customWidth="1"/>
    <col min="3" max="3" width="17.453125" style="7" customWidth="1"/>
    <col min="4" max="4" width="74.1796875" style="8" customWidth="1"/>
    <col min="5" max="5" width="13" style="9" customWidth="1"/>
    <col min="6" max="6" width="14.1796875" style="32" customWidth="1"/>
    <col min="7" max="7" width="15.81640625" style="9" customWidth="1"/>
    <col min="8" max="8" width="16.453125" style="10" customWidth="1"/>
    <col min="9" max="16384" width="9.1796875" style="2"/>
  </cols>
  <sheetData>
    <row r="2" spans="2:9" ht="30" customHeight="1">
      <c r="B2" s="222" t="s">
        <v>82</v>
      </c>
      <c r="C2" s="222"/>
      <c r="D2" s="222"/>
      <c r="E2" s="222"/>
      <c r="F2" s="222"/>
      <c r="G2" s="222"/>
      <c r="H2" s="222"/>
      <c r="I2" s="46"/>
    </row>
    <row r="3" spans="2:9" ht="72" customHeight="1">
      <c r="B3" s="218" t="s">
        <v>317</v>
      </c>
      <c r="C3" s="218"/>
      <c r="D3" s="218"/>
      <c r="E3" s="218"/>
      <c r="F3" s="218"/>
      <c r="G3" s="218"/>
      <c r="H3" s="218"/>
      <c r="I3" s="61"/>
    </row>
    <row r="4" spans="2:9" ht="10.15" customHeight="1" thickBot="1">
      <c r="B4" s="85"/>
      <c r="C4" s="85"/>
      <c r="D4" s="85"/>
      <c r="E4" s="85"/>
      <c r="F4" s="63"/>
      <c r="G4" s="85"/>
      <c r="H4" s="85"/>
      <c r="I4" s="61"/>
    </row>
    <row r="5" spans="2:9" ht="34.5">
      <c r="B5" s="3" t="s">
        <v>9</v>
      </c>
      <c r="C5" s="86"/>
      <c r="D5" s="4" t="s">
        <v>10</v>
      </c>
      <c r="E5" s="5" t="s">
        <v>11</v>
      </c>
      <c r="F5" s="38" t="s">
        <v>12</v>
      </c>
      <c r="G5" s="5" t="s">
        <v>13</v>
      </c>
      <c r="H5" s="6" t="s">
        <v>14</v>
      </c>
      <c r="I5" s="61"/>
    </row>
    <row r="6" spans="2:9" ht="15" customHeight="1" thickBot="1">
      <c r="B6" s="64">
        <v>1</v>
      </c>
      <c r="C6" s="87"/>
      <c r="D6" s="65">
        <v>2</v>
      </c>
      <c r="E6" s="66">
        <v>3</v>
      </c>
      <c r="F6" s="67">
        <v>4</v>
      </c>
      <c r="G6" s="66">
        <v>5</v>
      </c>
      <c r="H6" s="68">
        <v>6</v>
      </c>
      <c r="I6" s="61"/>
    </row>
    <row r="7" spans="2:9" ht="15" customHeight="1">
      <c r="B7" s="99"/>
      <c r="C7" s="100"/>
      <c r="D7" s="101"/>
      <c r="E7" s="102"/>
      <c r="F7" s="103"/>
      <c r="G7" s="102"/>
      <c r="H7" s="104"/>
      <c r="I7" s="61"/>
    </row>
    <row r="8" spans="2:9" ht="35.15" customHeight="1">
      <c r="B8" s="69" t="s">
        <v>15</v>
      </c>
      <c r="C8" s="97"/>
      <c r="D8" s="12" t="s">
        <v>118</v>
      </c>
      <c r="E8" s="39"/>
      <c r="F8" s="70"/>
      <c r="G8" s="39"/>
      <c r="H8" s="71"/>
      <c r="I8" s="61"/>
    </row>
    <row r="9" spans="2:9" ht="41.25" customHeight="1">
      <c r="B9" s="29">
        <v>1</v>
      </c>
      <c r="C9" s="90"/>
      <c r="D9" s="41" t="s">
        <v>140</v>
      </c>
      <c r="E9" s="40" t="s">
        <v>17</v>
      </c>
      <c r="F9" s="59">
        <v>25</v>
      </c>
      <c r="G9" s="44"/>
      <c r="H9" s="72">
        <f>ROUND(G9*F9,2)</f>
        <v>0</v>
      </c>
      <c r="I9" s="61"/>
    </row>
    <row r="10" spans="2:9" ht="41.25" customHeight="1">
      <c r="B10" s="29">
        <v>2</v>
      </c>
      <c r="C10" s="90" t="s">
        <v>70</v>
      </c>
      <c r="D10" s="41" t="s">
        <v>222</v>
      </c>
      <c r="E10" s="40" t="s">
        <v>20</v>
      </c>
      <c r="F10" s="59">
        <v>7</v>
      </c>
      <c r="G10" s="44"/>
      <c r="H10" s="72">
        <f t="shared" ref="H10:H16" si="0">ROUND(G10*F10,2)</f>
        <v>0</v>
      </c>
      <c r="I10" s="61"/>
    </row>
    <row r="11" spans="2:9" ht="41.25" customHeight="1">
      <c r="B11" s="29">
        <v>3</v>
      </c>
      <c r="C11" s="90" t="s">
        <v>70</v>
      </c>
      <c r="D11" s="41" t="s">
        <v>233</v>
      </c>
      <c r="E11" s="40" t="s">
        <v>17</v>
      </c>
      <c r="F11" s="59">
        <v>25</v>
      </c>
      <c r="G11" s="44"/>
      <c r="H11" s="72">
        <f t="shared" si="0"/>
        <v>0</v>
      </c>
      <c r="I11" s="61"/>
    </row>
    <row r="12" spans="2:9" ht="41.25" customHeight="1">
      <c r="B12" s="29">
        <v>4</v>
      </c>
      <c r="C12" s="90" t="s">
        <v>70</v>
      </c>
      <c r="D12" s="41" t="s">
        <v>234</v>
      </c>
      <c r="E12" s="40" t="s">
        <v>20</v>
      </c>
      <c r="F12" s="59">
        <v>7</v>
      </c>
      <c r="G12" s="44"/>
      <c r="H12" s="72">
        <f t="shared" si="0"/>
        <v>0</v>
      </c>
      <c r="I12" s="61"/>
    </row>
    <row r="13" spans="2:9" ht="41.25" customHeight="1">
      <c r="B13" s="29">
        <v>5</v>
      </c>
      <c r="C13" s="90" t="s">
        <v>70</v>
      </c>
      <c r="D13" s="41" t="s">
        <v>141</v>
      </c>
      <c r="E13" s="40" t="s">
        <v>17</v>
      </c>
      <c r="F13" s="59">
        <v>25</v>
      </c>
      <c r="G13" s="44"/>
      <c r="H13" s="72">
        <f t="shared" si="0"/>
        <v>0</v>
      </c>
      <c r="I13" s="61"/>
    </row>
    <row r="14" spans="2:9" ht="41.25" customHeight="1">
      <c r="B14" s="29">
        <v>6</v>
      </c>
      <c r="C14" s="90" t="s">
        <v>70</v>
      </c>
      <c r="D14" s="41" t="s">
        <v>142</v>
      </c>
      <c r="E14" s="40" t="s">
        <v>44</v>
      </c>
      <c r="F14" s="59">
        <v>17</v>
      </c>
      <c r="G14" s="44"/>
      <c r="H14" s="72">
        <f t="shared" si="0"/>
        <v>0</v>
      </c>
      <c r="I14" s="61"/>
    </row>
    <row r="15" spans="2:9" ht="41.25" customHeight="1">
      <c r="B15" s="29">
        <v>7</v>
      </c>
      <c r="C15" s="90" t="s">
        <v>70</v>
      </c>
      <c r="D15" s="41" t="s">
        <v>143</v>
      </c>
      <c r="E15" s="40" t="s">
        <v>38</v>
      </c>
      <c r="F15" s="59">
        <v>34</v>
      </c>
      <c r="G15" s="44"/>
      <c r="H15" s="72">
        <f t="shared" si="0"/>
        <v>0</v>
      </c>
      <c r="I15" s="61"/>
    </row>
    <row r="16" spans="2:9" ht="41.25" customHeight="1">
      <c r="B16" s="29">
        <v>8</v>
      </c>
      <c r="C16" s="90" t="s">
        <v>70</v>
      </c>
      <c r="D16" s="41" t="s">
        <v>144</v>
      </c>
      <c r="E16" s="40" t="s">
        <v>17</v>
      </c>
      <c r="F16" s="59">
        <v>208.5</v>
      </c>
      <c r="G16" s="44"/>
      <c r="H16" s="72">
        <f t="shared" si="0"/>
        <v>0</v>
      </c>
      <c r="I16" s="61"/>
    </row>
    <row r="17" spans="2:9" ht="41.25" customHeight="1">
      <c r="B17" s="29">
        <v>9</v>
      </c>
      <c r="C17" s="90" t="s">
        <v>70</v>
      </c>
      <c r="D17" s="41" t="s">
        <v>145</v>
      </c>
      <c r="E17" s="40" t="s">
        <v>17</v>
      </c>
      <c r="F17" s="59">
        <v>84</v>
      </c>
      <c r="G17" s="44"/>
      <c r="H17" s="72">
        <f t="shared" ref="H17:H20" si="1">ROUND(G17*F17,2)</f>
        <v>0</v>
      </c>
      <c r="I17" s="61"/>
    </row>
    <row r="18" spans="2:9" ht="41.25" customHeight="1">
      <c r="B18" s="29">
        <v>10</v>
      </c>
      <c r="C18" s="90" t="s">
        <v>146</v>
      </c>
      <c r="D18" s="41" t="s">
        <v>147</v>
      </c>
      <c r="E18" s="40" t="s">
        <v>17</v>
      </c>
      <c r="F18" s="59">
        <v>65</v>
      </c>
      <c r="G18" s="44"/>
      <c r="H18" s="72">
        <f t="shared" si="1"/>
        <v>0</v>
      </c>
      <c r="I18" s="61"/>
    </row>
    <row r="19" spans="2:9" ht="41.25" customHeight="1">
      <c r="B19" s="29">
        <v>11</v>
      </c>
      <c r="C19" s="90" t="s">
        <v>70</v>
      </c>
      <c r="D19" s="41" t="s">
        <v>120</v>
      </c>
      <c r="E19" s="40" t="s">
        <v>18</v>
      </c>
      <c r="F19" s="59">
        <v>60</v>
      </c>
      <c r="G19" s="44"/>
      <c r="H19" s="72">
        <f t="shared" si="1"/>
        <v>0</v>
      </c>
      <c r="I19" s="61"/>
    </row>
    <row r="20" spans="2:9" ht="41.25" customHeight="1">
      <c r="B20" s="29">
        <v>12</v>
      </c>
      <c r="C20" s="90" t="s">
        <v>70</v>
      </c>
      <c r="D20" s="41" t="s">
        <v>121</v>
      </c>
      <c r="E20" s="40" t="s">
        <v>18</v>
      </c>
      <c r="F20" s="59">
        <v>60</v>
      </c>
      <c r="G20" s="44"/>
      <c r="H20" s="72">
        <f t="shared" si="1"/>
        <v>0</v>
      </c>
      <c r="I20" s="61"/>
    </row>
    <row r="21" spans="2:9" ht="35.15" customHeight="1">
      <c r="B21" s="29"/>
      <c r="C21" s="90"/>
      <c r="D21" s="34" t="s">
        <v>46</v>
      </c>
      <c r="E21" s="73"/>
      <c r="F21" s="82"/>
      <c r="G21" s="73"/>
      <c r="H21" s="75">
        <f>SUBTOTAL(109,H9:H20)</f>
        <v>0</v>
      </c>
    </row>
    <row r="22" spans="2:9" ht="35.15" customHeight="1">
      <c r="B22" s="42" t="s">
        <v>22</v>
      </c>
      <c r="C22" s="91"/>
      <c r="D22" s="11" t="s">
        <v>47</v>
      </c>
      <c r="E22" s="76"/>
      <c r="F22" s="83"/>
      <c r="G22" s="73"/>
      <c r="H22" s="75"/>
    </row>
    <row r="23" spans="2:9" ht="39.65" customHeight="1">
      <c r="B23" s="29">
        <v>13</v>
      </c>
      <c r="C23" s="90" t="s">
        <v>122</v>
      </c>
      <c r="D23" s="41" t="s">
        <v>148</v>
      </c>
      <c r="E23" s="37" t="s">
        <v>17</v>
      </c>
      <c r="F23" s="59">
        <v>1</v>
      </c>
      <c r="G23" s="44"/>
      <c r="H23" s="72">
        <f>ROUND(G23*F23,2)</f>
        <v>0</v>
      </c>
    </row>
    <row r="24" spans="2:9" ht="39.65" customHeight="1">
      <c r="B24" s="29">
        <v>14</v>
      </c>
      <c r="C24" s="90" t="s">
        <v>70</v>
      </c>
      <c r="D24" s="41" t="s">
        <v>149</v>
      </c>
      <c r="E24" s="47" t="s">
        <v>150</v>
      </c>
      <c r="F24" s="59">
        <v>1</v>
      </c>
      <c r="G24" s="44"/>
      <c r="H24" s="72">
        <f t="shared" ref="H24" si="2">ROUND(G24*F24,2)</f>
        <v>0</v>
      </c>
    </row>
    <row r="25" spans="2:9" ht="35.15" customHeight="1">
      <c r="B25" s="98"/>
      <c r="C25" s="96"/>
      <c r="D25" s="34" t="s">
        <v>50</v>
      </c>
      <c r="E25" s="73"/>
      <c r="F25" s="82"/>
      <c r="G25" s="73"/>
      <c r="H25" s="75">
        <f>SUBTOTAL(109,H23:H24)</f>
        <v>0</v>
      </c>
    </row>
    <row r="26" spans="2:9" ht="31.9" customHeight="1" thickBot="1">
      <c r="B26" s="223" t="s">
        <v>37</v>
      </c>
      <c r="C26" s="224"/>
      <c r="D26" s="224"/>
      <c r="E26" s="224"/>
      <c r="F26" s="224"/>
      <c r="G26" s="225"/>
      <c r="H26" s="45">
        <f>SUBTOTAL(109,H9:H25)</f>
        <v>0</v>
      </c>
    </row>
    <row r="27" spans="2:9">
      <c r="B27" s="24"/>
      <c r="C27" s="24"/>
      <c r="D27" s="25"/>
      <c r="E27" s="26"/>
      <c r="F27" s="31"/>
      <c r="G27" s="26"/>
      <c r="H27" s="27"/>
    </row>
    <row r="28" spans="2:9">
      <c r="B28" s="24"/>
      <c r="C28" s="24"/>
      <c r="D28" s="25"/>
      <c r="E28" s="26"/>
      <c r="F28" s="31"/>
      <c r="G28" s="26"/>
      <c r="H28" s="27"/>
    </row>
    <row r="29" spans="2:9">
      <c r="B29" s="113"/>
      <c r="C29" s="24"/>
      <c r="D29" s="25"/>
      <c r="E29" s="26"/>
      <c r="F29" s="31"/>
      <c r="G29" s="26"/>
      <c r="H29" s="27"/>
    </row>
    <row r="30" spans="2:9">
      <c r="B30" s="28"/>
      <c r="C30" s="28"/>
      <c r="D30" s="25"/>
      <c r="E30" s="26"/>
      <c r="F30" s="31"/>
      <c r="G30" s="26"/>
      <c r="H30" s="27"/>
    </row>
    <row r="31" spans="2:9">
      <c r="B31" s="24"/>
      <c r="C31" s="24"/>
      <c r="D31" s="25"/>
      <c r="E31" s="26"/>
      <c r="F31" s="31"/>
      <c r="G31" s="26"/>
      <c r="H31" s="27"/>
    </row>
  </sheetData>
  <sheetProtection algorithmName="SHA-512" hashValue="dIUfRmnly5aZq9iBtbflqESIaw7ze059ZWwcvcUa3qB3SG1Qph9gOsbyorf3moKK6Z0ZJJSN7Jg9RGEwHtkcRg==" saltValue="Pbyl+E9WDadkmrkXbqS7yQ==" spinCount="100000" sheet="1" objects="1" scenarios="1" selectLockedCells="1"/>
  <mergeCells count="3">
    <mergeCell ref="B2:H2"/>
    <mergeCell ref="B3:H3"/>
    <mergeCell ref="B26:G26"/>
  </mergeCells>
  <pageMargins left="0.74803149606299213" right="0.74803149606299213" top="0.39370078740157483" bottom="0.98425196850393704" header="0.51181102362204722" footer="0.51181102362204722"/>
  <pageSetup scale="58" orientation="portrait" r:id="rId1"/>
  <headerFooter alignWithMargins="0">
    <oddFooter>&amp;CDRMG
Gdańsk, ul. Żaglowa 11&amp;RStrona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73478-A552-4C06-952A-EEEC11AA8920}">
  <dimension ref="A1:I42"/>
  <sheetViews>
    <sheetView showZeros="0" view="pageBreakPreview" topLeftCell="A28" zoomScaleNormal="100" zoomScaleSheetLayoutView="100" workbookViewId="0">
      <selection activeCell="F33" sqref="F33"/>
    </sheetView>
  </sheetViews>
  <sheetFormatPr defaultRowHeight="16.5"/>
  <cols>
    <col min="1" max="1" width="5.7265625" style="201" customWidth="1"/>
    <col min="2" max="2" width="14" style="202" customWidth="1"/>
    <col min="3" max="3" width="45.7265625" style="203" customWidth="1"/>
    <col min="4" max="4" width="9.1796875" style="201" customWidth="1"/>
    <col min="5" max="5" width="10.7265625" style="204" customWidth="1"/>
    <col min="6" max="6" width="17.7265625" style="205" customWidth="1"/>
    <col min="7" max="7" width="20.7265625" style="205" customWidth="1"/>
    <col min="8" max="8" width="29.1796875" style="139" customWidth="1"/>
    <col min="9" max="256" width="9.1796875" style="139"/>
    <col min="257" max="257" width="5.7265625" style="139" customWidth="1"/>
    <col min="258" max="258" width="14" style="139" customWidth="1"/>
    <col min="259" max="259" width="45.7265625" style="139" customWidth="1"/>
    <col min="260" max="260" width="9.1796875" style="139"/>
    <col min="261" max="261" width="10.7265625" style="139" customWidth="1"/>
    <col min="262" max="262" width="17" style="139" customWidth="1"/>
    <col min="263" max="263" width="10.81640625" style="139" customWidth="1"/>
    <col min="264" max="264" width="29.1796875" style="139" customWidth="1"/>
    <col min="265" max="512" width="9.1796875" style="139"/>
    <col min="513" max="513" width="5.7265625" style="139" customWidth="1"/>
    <col min="514" max="514" width="14" style="139" customWidth="1"/>
    <col min="515" max="515" width="45.7265625" style="139" customWidth="1"/>
    <col min="516" max="516" width="9.1796875" style="139"/>
    <col min="517" max="517" width="10.7265625" style="139" customWidth="1"/>
    <col min="518" max="518" width="17" style="139" customWidth="1"/>
    <col min="519" max="519" width="10.81640625" style="139" customWidth="1"/>
    <col min="520" max="520" width="29.1796875" style="139" customWidth="1"/>
    <col min="521" max="768" width="9.1796875" style="139"/>
    <col min="769" max="769" width="5.7265625" style="139" customWidth="1"/>
    <col min="770" max="770" width="14" style="139" customWidth="1"/>
    <col min="771" max="771" width="45.7265625" style="139" customWidth="1"/>
    <col min="772" max="772" width="9.1796875" style="139"/>
    <col min="773" max="773" width="10.7265625" style="139" customWidth="1"/>
    <col min="774" max="774" width="17" style="139" customWidth="1"/>
    <col min="775" max="775" width="10.81640625" style="139" customWidth="1"/>
    <col min="776" max="776" width="29.1796875" style="139" customWidth="1"/>
    <col min="777" max="1024" width="9.1796875" style="139"/>
    <col min="1025" max="1025" width="5.7265625" style="139" customWidth="1"/>
    <col min="1026" max="1026" width="14" style="139" customWidth="1"/>
    <col min="1027" max="1027" width="45.7265625" style="139" customWidth="1"/>
    <col min="1028" max="1028" width="9.1796875" style="139"/>
    <col min="1029" max="1029" width="10.7265625" style="139" customWidth="1"/>
    <col min="1030" max="1030" width="17" style="139" customWidth="1"/>
    <col min="1031" max="1031" width="10.81640625" style="139" customWidth="1"/>
    <col min="1032" max="1032" width="29.1796875" style="139" customWidth="1"/>
    <col min="1033" max="1280" width="9.1796875" style="139"/>
    <col min="1281" max="1281" width="5.7265625" style="139" customWidth="1"/>
    <col min="1282" max="1282" width="14" style="139" customWidth="1"/>
    <col min="1283" max="1283" width="45.7265625" style="139" customWidth="1"/>
    <col min="1284" max="1284" width="9.1796875" style="139"/>
    <col min="1285" max="1285" width="10.7265625" style="139" customWidth="1"/>
    <col min="1286" max="1286" width="17" style="139" customWidth="1"/>
    <col min="1287" max="1287" width="10.81640625" style="139" customWidth="1"/>
    <col min="1288" max="1288" width="29.1796875" style="139" customWidth="1"/>
    <col min="1289" max="1536" width="9.1796875" style="139"/>
    <col min="1537" max="1537" width="5.7265625" style="139" customWidth="1"/>
    <col min="1538" max="1538" width="14" style="139" customWidth="1"/>
    <col min="1539" max="1539" width="45.7265625" style="139" customWidth="1"/>
    <col min="1540" max="1540" width="9.1796875" style="139"/>
    <col min="1541" max="1541" width="10.7265625" style="139" customWidth="1"/>
    <col min="1542" max="1542" width="17" style="139" customWidth="1"/>
    <col min="1543" max="1543" width="10.81640625" style="139" customWidth="1"/>
    <col min="1544" max="1544" width="29.1796875" style="139" customWidth="1"/>
    <col min="1545" max="1792" width="9.1796875" style="139"/>
    <col min="1793" max="1793" width="5.7265625" style="139" customWidth="1"/>
    <col min="1794" max="1794" width="14" style="139" customWidth="1"/>
    <col min="1795" max="1795" width="45.7265625" style="139" customWidth="1"/>
    <col min="1796" max="1796" width="9.1796875" style="139"/>
    <col min="1797" max="1797" width="10.7265625" style="139" customWidth="1"/>
    <col min="1798" max="1798" width="17" style="139" customWidth="1"/>
    <col min="1799" max="1799" width="10.81640625" style="139" customWidth="1"/>
    <col min="1800" max="1800" width="29.1796875" style="139" customWidth="1"/>
    <col min="1801" max="2048" width="9.1796875" style="139"/>
    <col min="2049" max="2049" width="5.7265625" style="139" customWidth="1"/>
    <col min="2050" max="2050" width="14" style="139" customWidth="1"/>
    <col min="2051" max="2051" width="45.7265625" style="139" customWidth="1"/>
    <col min="2052" max="2052" width="9.1796875" style="139"/>
    <col min="2053" max="2053" width="10.7265625" style="139" customWidth="1"/>
    <col min="2054" max="2054" width="17" style="139" customWidth="1"/>
    <col min="2055" max="2055" width="10.81640625" style="139" customWidth="1"/>
    <col min="2056" max="2056" width="29.1796875" style="139" customWidth="1"/>
    <col min="2057" max="2304" width="9.1796875" style="139"/>
    <col min="2305" max="2305" width="5.7265625" style="139" customWidth="1"/>
    <col min="2306" max="2306" width="14" style="139" customWidth="1"/>
    <col min="2307" max="2307" width="45.7265625" style="139" customWidth="1"/>
    <col min="2308" max="2308" width="9.1796875" style="139"/>
    <col min="2309" max="2309" width="10.7265625" style="139" customWidth="1"/>
    <col min="2310" max="2310" width="17" style="139" customWidth="1"/>
    <col min="2311" max="2311" width="10.81640625" style="139" customWidth="1"/>
    <col min="2312" max="2312" width="29.1796875" style="139" customWidth="1"/>
    <col min="2313" max="2560" width="9.1796875" style="139"/>
    <col min="2561" max="2561" width="5.7265625" style="139" customWidth="1"/>
    <col min="2562" max="2562" width="14" style="139" customWidth="1"/>
    <col min="2563" max="2563" width="45.7265625" style="139" customWidth="1"/>
    <col min="2564" max="2564" width="9.1796875" style="139"/>
    <col min="2565" max="2565" width="10.7265625" style="139" customWidth="1"/>
    <col min="2566" max="2566" width="17" style="139" customWidth="1"/>
    <col min="2567" max="2567" width="10.81640625" style="139" customWidth="1"/>
    <col min="2568" max="2568" width="29.1796875" style="139" customWidth="1"/>
    <col min="2569" max="2816" width="9.1796875" style="139"/>
    <col min="2817" max="2817" width="5.7265625" style="139" customWidth="1"/>
    <col min="2818" max="2818" width="14" style="139" customWidth="1"/>
    <col min="2819" max="2819" width="45.7265625" style="139" customWidth="1"/>
    <col min="2820" max="2820" width="9.1796875" style="139"/>
    <col min="2821" max="2821" width="10.7265625" style="139" customWidth="1"/>
    <col min="2822" max="2822" width="17" style="139" customWidth="1"/>
    <col min="2823" max="2823" width="10.81640625" style="139" customWidth="1"/>
    <col min="2824" max="2824" width="29.1796875" style="139" customWidth="1"/>
    <col min="2825" max="3072" width="9.1796875" style="139"/>
    <col min="3073" max="3073" width="5.7265625" style="139" customWidth="1"/>
    <col min="3074" max="3074" width="14" style="139" customWidth="1"/>
    <col min="3075" max="3075" width="45.7265625" style="139" customWidth="1"/>
    <col min="3076" max="3076" width="9.1796875" style="139"/>
    <col min="3077" max="3077" width="10.7265625" style="139" customWidth="1"/>
    <col min="3078" max="3078" width="17" style="139" customWidth="1"/>
    <col min="3079" max="3079" width="10.81640625" style="139" customWidth="1"/>
    <col min="3080" max="3080" width="29.1796875" style="139" customWidth="1"/>
    <col min="3081" max="3328" width="9.1796875" style="139"/>
    <col min="3329" max="3329" width="5.7265625" style="139" customWidth="1"/>
    <col min="3330" max="3330" width="14" style="139" customWidth="1"/>
    <col min="3331" max="3331" width="45.7265625" style="139" customWidth="1"/>
    <col min="3332" max="3332" width="9.1796875" style="139"/>
    <col min="3333" max="3333" width="10.7265625" style="139" customWidth="1"/>
    <col min="3334" max="3334" width="17" style="139" customWidth="1"/>
    <col min="3335" max="3335" width="10.81640625" style="139" customWidth="1"/>
    <col min="3336" max="3336" width="29.1796875" style="139" customWidth="1"/>
    <col min="3337" max="3584" width="9.1796875" style="139"/>
    <col min="3585" max="3585" width="5.7265625" style="139" customWidth="1"/>
    <col min="3586" max="3586" width="14" style="139" customWidth="1"/>
    <col min="3587" max="3587" width="45.7265625" style="139" customWidth="1"/>
    <col min="3588" max="3588" width="9.1796875" style="139"/>
    <col min="3589" max="3589" width="10.7265625" style="139" customWidth="1"/>
    <col min="3590" max="3590" width="17" style="139" customWidth="1"/>
    <col min="3591" max="3591" width="10.81640625" style="139" customWidth="1"/>
    <col min="3592" max="3592" width="29.1796875" style="139" customWidth="1"/>
    <col min="3593" max="3840" width="9.1796875" style="139"/>
    <col min="3841" max="3841" width="5.7265625" style="139" customWidth="1"/>
    <col min="3842" max="3842" width="14" style="139" customWidth="1"/>
    <col min="3843" max="3843" width="45.7265625" style="139" customWidth="1"/>
    <col min="3844" max="3844" width="9.1796875" style="139"/>
    <col min="3845" max="3845" width="10.7265625" style="139" customWidth="1"/>
    <col min="3846" max="3846" width="17" style="139" customWidth="1"/>
    <col min="3847" max="3847" width="10.81640625" style="139" customWidth="1"/>
    <col min="3848" max="3848" width="29.1796875" style="139" customWidth="1"/>
    <col min="3849" max="4096" width="9.1796875" style="139"/>
    <col min="4097" max="4097" width="5.7265625" style="139" customWidth="1"/>
    <col min="4098" max="4098" width="14" style="139" customWidth="1"/>
    <col min="4099" max="4099" width="45.7265625" style="139" customWidth="1"/>
    <col min="4100" max="4100" width="9.1796875" style="139"/>
    <col min="4101" max="4101" width="10.7265625" style="139" customWidth="1"/>
    <col min="4102" max="4102" width="17" style="139" customWidth="1"/>
    <col min="4103" max="4103" width="10.81640625" style="139" customWidth="1"/>
    <col min="4104" max="4104" width="29.1796875" style="139" customWidth="1"/>
    <col min="4105" max="4352" width="9.1796875" style="139"/>
    <col min="4353" max="4353" width="5.7265625" style="139" customWidth="1"/>
    <col min="4354" max="4354" width="14" style="139" customWidth="1"/>
    <col min="4355" max="4355" width="45.7265625" style="139" customWidth="1"/>
    <col min="4356" max="4356" width="9.1796875" style="139"/>
    <col min="4357" max="4357" width="10.7265625" style="139" customWidth="1"/>
    <col min="4358" max="4358" width="17" style="139" customWidth="1"/>
    <col min="4359" max="4359" width="10.81640625" style="139" customWidth="1"/>
    <col min="4360" max="4360" width="29.1796875" style="139" customWidth="1"/>
    <col min="4361" max="4608" width="9.1796875" style="139"/>
    <col min="4609" max="4609" width="5.7265625" style="139" customWidth="1"/>
    <col min="4610" max="4610" width="14" style="139" customWidth="1"/>
    <col min="4611" max="4611" width="45.7265625" style="139" customWidth="1"/>
    <col min="4612" max="4612" width="9.1796875" style="139"/>
    <col min="4613" max="4613" width="10.7265625" style="139" customWidth="1"/>
    <col min="4614" max="4614" width="17" style="139" customWidth="1"/>
    <col min="4615" max="4615" width="10.81640625" style="139" customWidth="1"/>
    <col min="4616" max="4616" width="29.1796875" style="139" customWidth="1"/>
    <col min="4617" max="4864" width="9.1796875" style="139"/>
    <col min="4865" max="4865" width="5.7265625" style="139" customWidth="1"/>
    <col min="4866" max="4866" width="14" style="139" customWidth="1"/>
    <col min="4867" max="4867" width="45.7265625" style="139" customWidth="1"/>
    <col min="4868" max="4868" width="9.1796875" style="139"/>
    <col min="4869" max="4869" width="10.7265625" style="139" customWidth="1"/>
    <col min="4870" max="4870" width="17" style="139" customWidth="1"/>
    <col min="4871" max="4871" width="10.81640625" style="139" customWidth="1"/>
    <col min="4872" max="4872" width="29.1796875" style="139" customWidth="1"/>
    <col min="4873" max="5120" width="9.1796875" style="139"/>
    <col min="5121" max="5121" width="5.7265625" style="139" customWidth="1"/>
    <col min="5122" max="5122" width="14" style="139" customWidth="1"/>
    <col min="5123" max="5123" width="45.7265625" style="139" customWidth="1"/>
    <col min="5124" max="5124" width="9.1796875" style="139"/>
    <col min="5125" max="5125" width="10.7265625" style="139" customWidth="1"/>
    <col min="5126" max="5126" width="17" style="139" customWidth="1"/>
    <col min="5127" max="5127" width="10.81640625" style="139" customWidth="1"/>
    <col min="5128" max="5128" width="29.1796875" style="139" customWidth="1"/>
    <col min="5129" max="5376" width="9.1796875" style="139"/>
    <col min="5377" max="5377" width="5.7265625" style="139" customWidth="1"/>
    <col min="5378" max="5378" width="14" style="139" customWidth="1"/>
    <col min="5379" max="5379" width="45.7265625" style="139" customWidth="1"/>
    <col min="5380" max="5380" width="9.1796875" style="139"/>
    <col min="5381" max="5381" width="10.7265625" style="139" customWidth="1"/>
    <col min="5382" max="5382" width="17" style="139" customWidth="1"/>
    <col min="5383" max="5383" width="10.81640625" style="139" customWidth="1"/>
    <col min="5384" max="5384" width="29.1796875" style="139" customWidth="1"/>
    <col min="5385" max="5632" width="9.1796875" style="139"/>
    <col min="5633" max="5633" width="5.7265625" style="139" customWidth="1"/>
    <col min="5634" max="5634" width="14" style="139" customWidth="1"/>
    <col min="5635" max="5635" width="45.7265625" style="139" customWidth="1"/>
    <col min="5636" max="5636" width="9.1796875" style="139"/>
    <col min="5637" max="5637" width="10.7265625" style="139" customWidth="1"/>
    <col min="5638" max="5638" width="17" style="139" customWidth="1"/>
    <col min="5639" max="5639" width="10.81640625" style="139" customWidth="1"/>
    <col min="5640" max="5640" width="29.1796875" style="139" customWidth="1"/>
    <col min="5641" max="5888" width="9.1796875" style="139"/>
    <col min="5889" max="5889" width="5.7265625" style="139" customWidth="1"/>
    <col min="5890" max="5890" width="14" style="139" customWidth="1"/>
    <col min="5891" max="5891" width="45.7265625" style="139" customWidth="1"/>
    <col min="5892" max="5892" width="9.1796875" style="139"/>
    <col min="5893" max="5893" width="10.7265625" style="139" customWidth="1"/>
    <col min="5894" max="5894" width="17" style="139" customWidth="1"/>
    <col min="5895" max="5895" width="10.81640625" style="139" customWidth="1"/>
    <col min="5896" max="5896" width="29.1796875" style="139" customWidth="1"/>
    <col min="5897" max="6144" width="9.1796875" style="139"/>
    <col min="6145" max="6145" width="5.7265625" style="139" customWidth="1"/>
    <col min="6146" max="6146" width="14" style="139" customWidth="1"/>
    <col min="6147" max="6147" width="45.7265625" style="139" customWidth="1"/>
    <col min="6148" max="6148" width="9.1796875" style="139"/>
    <col min="6149" max="6149" width="10.7265625" style="139" customWidth="1"/>
    <col min="6150" max="6150" width="17" style="139" customWidth="1"/>
    <col min="6151" max="6151" width="10.81640625" style="139" customWidth="1"/>
    <col min="6152" max="6152" width="29.1796875" style="139" customWidth="1"/>
    <col min="6153" max="6400" width="9.1796875" style="139"/>
    <col min="6401" max="6401" width="5.7265625" style="139" customWidth="1"/>
    <col min="6402" max="6402" width="14" style="139" customWidth="1"/>
    <col min="6403" max="6403" width="45.7265625" style="139" customWidth="1"/>
    <col min="6404" max="6404" width="9.1796875" style="139"/>
    <col min="6405" max="6405" width="10.7265625" style="139" customWidth="1"/>
    <col min="6406" max="6406" width="17" style="139" customWidth="1"/>
    <col min="6407" max="6407" width="10.81640625" style="139" customWidth="1"/>
    <col min="6408" max="6408" width="29.1796875" style="139" customWidth="1"/>
    <col min="6409" max="6656" width="9.1796875" style="139"/>
    <col min="6657" max="6657" width="5.7265625" style="139" customWidth="1"/>
    <col min="6658" max="6658" width="14" style="139" customWidth="1"/>
    <col min="6659" max="6659" width="45.7265625" style="139" customWidth="1"/>
    <col min="6660" max="6660" width="9.1796875" style="139"/>
    <col min="6661" max="6661" width="10.7265625" style="139" customWidth="1"/>
    <col min="6662" max="6662" width="17" style="139" customWidth="1"/>
    <col min="6663" max="6663" width="10.81640625" style="139" customWidth="1"/>
    <col min="6664" max="6664" width="29.1796875" style="139" customWidth="1"/>
    <col min="6665" max="6912" width="9.1796875" style="139"/>
    <col min="6913" max="6913" width="5.7265625" style="139" customWidth="1"/>
    <col min="6914" max="6914" width="14" style="139" customWidth="1"/>
    <col min="6915" max="6915" width="45.7265625" style="139" customWidth="1"/>
    <col min="6916" max="6916" width="9.1796875" style="139"/>
    <col min="6917" max="6917" width="10.7265625" style="139" customWidth="1"/>
    <col min="6918" max="6918" width="17" style="139" customWidth="1"/>
    <col min="6919" max="6919" width="10.81640625" style="139" customWidth="1"/>
    <col min="6920" max="6920" width="29.1796875" style="139" customWidth="1"/>
    <col min="6921" max="7168" width="9.1796875" style="139"/>
    <col min="7169" max="7169" width="5.7265625" style="139" customWidth="1"/>
    <col min="7170" max="7170" width="14" style="139" customWidth="1"/>
    <col min="7171" max="7171" width="45.7265625" style="139" customWidth="1"/>
    <col min="7172" max="7172" width="9.1796875" style="139"/>
    <col min="7173" max="7173" width="10.7265625" style="139" customWidth="1"/>
    <col min="7174" max="7174" width="17" style="139" customWidth="1"/>
    <col min="7175" max="7175" width="10.81640625" style="139" customWidth="1"/>
    <col min="7176" max="7176" width="29.1796875" style="139" customWidth="1"/>
    <col min="7177" max="7424" width="9.1796875" style="139"/>
    <col min="7425" max="7425" width="5.7265625" style="139" customWidth="1"/>
    <col min="7426" max="7426" width="14" style="139" customWidth="1"/>
    <col min="7427" max="7427" width="45.7265625" style="139" customWidth="1"/>
    <col min="7428" max="7428" width="9.1796875" style="139"/>
    <col min="7429" max="7429" width="10.7265625" style="139" customWidth="1"/>
    <col min="7430" max="7430" width="17" style="139" customWidth="1"/>
    <col min="7431" max="7431" width="10.81640625" style="139" customWidth="1"/>
    <col min="7432" max="7432" width="29.1796875" style="139" customWidth="1"/>
    <col min="7433" max="7680" width="9.1796875" style="139"/>
    <col min="7681" max="7681" width="5.7265625" style="139" customWidth="1"/>
    <col min="7682" max="7682" width="14" style="139" customWidth="1"/>
    <col min="7683" max="7683" width="45.7265625" style="139" customWidth="1"/>
    <col min="7684" max="7684" width="9.1796875" style="139"/>
    <col min="7685" max="7685" width="10.7265625" style="139" customWidth="1"/>
    <col min="7686" max="7686" width="17" style="139" customWidth="1"/>
    <col min="7687" max="7687" width="10.81640625" style="139" customWidth="1"/>
    <col min="7688" max="7688" width="29.1796875" style="139" customWidth="1"/>
    <col min="7689" max="7936" width="9.1796875" style="139"/>
    <col min="7937" max="7937" width="5.7265625" style="139" customWidth="1"/>
    <col min="7938" max="7938" width="14" style="139" customWidth="1"/>
    <col min="7939" max="7939" width="45.7265625" style="139" customWidth="1"/>
    <col min="7940" max="7940" width="9.1796875" style="139"/>
    <col min="7941" max="7941" width="10.7265625" style="139" customWidth="1"/>
    <col min="7942" max="7942" width="17" style="139" customWidth="1"/>
    <col min="7943" max="7943" width="10.81640625" style="139" customWidth="1"/>
    <col min="7944" max="7944" width="29.1796875" style="139" customWidth="1"/>
    <col min="7945" max="8192" width="9.1796875" style="139"/>
    <col min="8193" max="8193" width="5.7265625" style="139" customWidth="1"/>
    <col min="8194" max="8194" width="14" style="139" customWidth="1"/>
    <col min="8195" max="8195" width="45.7265625" style="139" customWidth="1"/>
    <col min="8196" max="8196" width="9.1796875" style="139"/>
    <col min="8197" max="8197" width="10.7265625" style="139" customWidth="1"/>
    <col min="8198" max="8198" width="17" style="139" customWidth="1"/>
    <col min="8199" max="8199" width="10.81640625" style="139" customWidth="1"/>
    <col min="8200" max="8200" width="29.1796875" style="139" customWidth="1"/>
    <col min="8201" max="8448" width="9.1796875" style="139"/>
    <col min="8449" max="8449" width="5.7265625" style="139" customWidth="1"/>
    <col min="8450" max="8450" width="14" style="139" customWidth="1"/>
    <col min="8451" max="8451" width="45.7265625" style="139" customWidth="1"/>
    <col min="8452" max="8452" width="9.1796875" style="139"/>
    <col min="8453" max="8453" width="10.7265625" style="139" customWidth="1"/>
    <col min="8454" max="8454" width="17" style="139" customWidth="1"/>
    <col min="8455" max="8455" width="10.81640625" style="139" customWidth="1"/>
    <col min="8456" max="8456" width="29.1796875" style="139" customWidth="1"/>
    <col min="8457" max="8704" width="9.1796875" style="139"/>
    <col min="8705" max="8705" width="5.7265625" style="139" customWidth="1"/>
    <col min="8706" max="8706" width="14" style="139" customWidth="1"/>
    <col min="8707" max="8707" width="45.7265625" style="139" customWidth="1"/>
    <col min="8708" max="8708" width="9.1796875" style="139"/>
    <col min="8709" max="8709" width="10.7265625" style="139" customWidth="1"/>
    <col min="8710" max="8710" width="17" style="139" customWidth="1"/>
    <col min="8711" max="8711" width="10.81640625" style="139" customWidth="1"/>
    <col min="8712" max="8712" width="29.1796875" style="139" customWidth="1"/>
    <col min="8713" max="8960" width="9.1796875" style="139"/>
    <col min="8961" max="8961" width="5.7265625" style="139" customWidth="1"/>
    <col min="8962" max="8962" width="14" style="139" customWidth="1"/>
    <col min="8963" max="8963" width="45.7265625" style="139" customWidth="1"/>
    <col min="8964" max="8964" width="9.1796875" style="139"/>
    <col min="8965" max="8965" width="10.7265625" style="139" customWidth="1"/>
    <col min="8966" max="8966" width="17" style="139" customWidth="1"/>
    <col min="8967" max="8967" width="10.81640625" style="139" customWidth="1"/>
    <col min="8968" max="8968" width="29.1796875" style="139" customWidth="1"/>
    <col min="8969" max="9216" width="9.1796875" style="139"/>
    <col min="9217" max="9217" width="5.7265625" style="139" customWidth="1"/>
    <col min="9218" max="9218" width="14" style="139" customWidth="1"/>
    <col min="9219" max="9219" width="45.7265625" style="139" customWidth="1"/>
    <col min="9220" max="9220" width="9.1796875" style="139"/>
    <col min="9221" max="9221" width="10.7265625" style="139" customWidth="1"/>
    <col min="9222" max="9222" width="17" style="139" customWidth="1"/>
    <col min="9223" max="9223" width="10.81640625" style="139" customWidth="1"/>
    <col min="9224" max="9224" width="29.1796875" style="139" customWidth="1"/>
    <col min="9225" max="9472" width="9.1796875" style="139"/>
    <col min="9473" max="9473" width="5.7265625" style="139" customWidth="1"/>
    <col min="9474" max="9474" width="14" style="139" customWidth="1"/>
    <col min="9475" max="9475" width="45.7265625" style="139" customWidth="1"/>
    <col min="9476" max="9476" width="9.1796875" style="139"/>
    <col min="9477" max="9477" width="10.7265625" style="139" customWidth="1"/>
    <col min="9478" max="9478" width="17" style="139" customWidth="1"/>
    <col min="9479" max="9479" width="10.81640625" style="139" customWidth="1"/>
    <col min="9480" max="9480" width="29.1796875" style="139" customWidth="1"/>
    <col min="9481" max="9728" width="9.1796875" style="139"/>
    <col min="9729" max="9729" width="5.7265625" style="139" customWidth="1"/>
    <col min="9730" max="9730" width="14" style="139" customWidth="1"/>
    <col min="9731" max="9731" width="45.7265625" style="139" customWidth="1"/>
    <col min="9732" max="9732" width="9.1796875" style="139"/>
    <col min="9733" max="9733" width="10.7265625" style="139" customWidth="1"/>
    <col min="9734" max="9734" width="17" style="139" customWidth="1"/>
    <col min="9735" max="9735" width="10.81640625" style="139" customWidth="1"/>
    <col min="9736" max="9736" width="29.1796875" style="139" customWidth="1"/>
    <col min="9737" max="9984" width="9.1796875" style="139"/>
    <col min="9985" max="9985" width="5.7265625" style="139" customWidth="1"/>
    <col min="9986" max="9986" width="14" style="139" customWidth="1"/>
    <col min="9987" max="9987" width="45.7265625" style="139" customWidth="1"/>
    <col min="9988" max="9988" width="9.1796875" style="139"/>
    <col min="9989" max="9989" width="10.7265625" style="139" customWidth="1"/>
    <col min="9990" max="9990" width="17" style="139" customWidth="1"/>
    <col min="9991" max="9991" width="10.81640625" style="139" customWidth="1"/>
    <col min="9992" max="9992" width="29.1796875" style="139" customWidth="1"/>
    <col min="9993" max="10240" width="9.1796875" style="139"/>
    <col min="10241" max="10241" width="5.7265625" style="139" customWidth="1"/>
    <col min="10242" max="10242" width="14" style="139" customWidth="1"/>
    <col min="10243" max="10243" width="45.7265625" style="139" customWidth="1"/>
    <col min="10244" max="10244" width="9.1796875" style="139"/>
    <col min="10245" max="10245" width="10.7265625" style="139" customWidth="1"/>
    <col min="10246" max="10246" width="17" style="139" customWidth="1"/>
    <col min="10247" max="10247" width="10.81640625" style="139" customWidth="1"/>
    <col min="10248" max="10248" width="29.1796875" style="139" customWidth="1"/>
    <col min="10249" max="10496" width="9.1796875" style="139"/>
    <col min="10497" max="10497" width="5.7265625" style="139" customWidth="1"/>
    <col min="10498" max="10498" width="14" style="139" customWidth="1"/>
    <col min="10499" max="10499" width="45.7265625" style="139" customWidth="1"/>
    <col min="10500" max="10500" width="9.1796875" style="139"/>
    <col min="10501" max="10501" width="10.7265625" style="139" customWidth="1"/>
    <col min="10502" max="10502" width="17" style="139" customWidth="1"/>
    <col min="10503" max="10503" width="10.81640625" style="139" customWidth="1"/>
    <col min="10504" max="10504" width="29.1796875" style="139" customWidth="1"/>
    <col min="10505" max="10752" width="9.1796875" style="139"/>
    <col min="10753" max="10753" width="5.7265625" style="139" customWidth="1"/>
    <col min="10754" max="10754" width="14" style="139" customWidth="1"/>
    <col min="10755" max="10755" width="45.7265625" style="139" customWidth="1"/>
    <col min="10756" max="10756" width="9.1796875" style="139"/>
    <col min="10757" max="10757" width="10.7265625" style="139" customWidth="1"/>
    <col min="10758" max="10758" width="17" style="139" customWidth="1"/>
    <col min="10759" max="10759" width="10.81640625" style="139" customWidth="1"/>
    <col min="10760" max="10760" width="29.1796875" style="139" customWidth="1"/>
    <col min="10761" max="11008" width="9.1796875" style="139"/>
    <col min="11009" max="11009" width="5.7265625" style="139" customWidth="1"/>
    <col min="11010" max="11010" width="14" style="139" customWidth="1"/>
    <col min="11011" max="11011" width="45.7265625" style="139" customWidth="1"/>
    <col min="11012" max="11012" width="9.1796875" style="139"/>
    <col min="11013" max="11013" width="10.7265625" style="139" customWidth="1"/>
    <col min="11014" max="11014" width="17" style="139" customWidth="1"/>
    <col min="11015" max="11015" width="10.81640625" style="139" customWidth="1"/>
    <col min="11016" max="11016" width="29.1796875" style="139" customWidth="1"/>
    <col min="11017" max="11264" width="9.1796875" style="139"/>
    <col min="11265" max="11265" width="5.7265625" style="139" customWidth="1"/>
    <col min="11266" max="11266" width="14" style="139" customWidth="1"/>
    <col min="11267" max="11267" width="45.7265625" style="139" customWidth="1"/>
    <col min="11268" max="11268" width="9.1796875" style="139"/>
    <col min="11269" max="11269" width="10.7265625" style="139" customWidth="1"/>
    <col min="11270" max="11270" width="17" style="139" customWidth="1"/>
    <col min="11271" max="11271" width="10.81640625" style="139" customWidth="1"/>
    <col min="11272" max="11272" width="29.1796875" style="139" customWidth="1"/>
    <col min="11273" max="11520" width="9.1796875" style="139"/>
    <col min="11521" max="11521" width="5.7265625" style="139" customWidth="1"/>
    <col min="11522" max="11522" width="14" style="139" customWidth="1"/>
    <col min="11523" max="11523" width="45.7265625" style="139" customWidth="1"/>
    <col min="11524" max="11524" width="9.1796875" style="139"/>
    <col min="11525" max="11525" width="10.7265625" style="139" customWidth="1"/>
    <col min="11526" max="11526" width="17" style="139" customWidth="1"/>
    <col min="11527" max="11527" width="10.81640625" style="139" customWidth="1"/>
    <col min="11528" max="11528" width="29.1796875" style="139" customWidth="1"/>
    <col min="11529" max="11776" width="9.1796875" style="139"/>
    <col min="11777" max="11777" width="5.7265625" style="139" customWidth="1"/>
    <col min="11778" max="11778" width="14" style="139" customWidth="1"/>
    <col min="11779" max="11779" width="45.7265625" style="139" customWidth="1"/>
    <col min="11780" max="11780" width="9.1796875" style="139"/>
    <col min="11781" max="11781" width="10.7265625" style="139" customWidth="1"/>
    <col min="11782" max="11782" width="17" style="139" customWidth="1"/>
    <col min="11783" max="11783" width="10.81640625" style="139" customWidth="1"/>
    <col min="11784" max="11784" width="29.1796875" style="139" customWidth="1"/>
    <col min="11785" max="12032" width="9.1796875" style="139"/>
    <col min="12033" max="12033" width="5.7265625" style="139" customWidth="1"/>
    <col min="12034" max="12034" width="14" style="139" customWidth="1"/>
    <col min="12035" max="12035" width="45.7265625" style="139" customWidth="1"/>
    <col min="12036" max="12036" width="9.1796875" style="139"/>
    <col min="12037" max="12037" width="10.7265625" style="139" customWidth="1"/>
    <col min="12038" max="12038" width="17" style="139" customWidth="1"/>
    <col min="12039" max="12039" width="10.81640625" style="139" customWidth="1"/>
    <col min="12040" max="12040" width="29.1796875" style="139" customWidth="1"/>
    <col min="12041" max="12288" width="9.1796875" style="139"/>
    <col min="12289" max="12289" width="5.7265625" style="139" customWidth="1"/>
    <col min="12290" max="12290" width="14" style="139" customWidth="1"/>
    <col min="12291" max="12291" width="45.7265625" style="139" customWidth="1"/>
    <col min="12292" max="12292" width="9.1796875" style="139"/>
    <col min="12293" max="12293" width="10.7265625" style="139" customWidth="1"/>
    <col min="12294" max="12294" width="17" style="139" customWidth="1"/>
    <col min="12295" max="12295" width="10.81640625" style="139" customWidth="1"/>
    <col min="12296" max="12296" width="29.1796875" style="139" customWidth="1"/>
    <col min="12297" max="12544" width="9.1796875" style="139"/>
    <col min="12545" max="12545" width="5.7265625" style="139" customWidth="1"/>
    <col min="12546" max="12546" width="14" style="139" customWidth="1"/>
    <col min="12547" max="12547" width="45.7265625" style="139" customWidth="1"/>
    <col min="12548" max="12548" width="9.1796875" style="139"/>
    <col min="12549" max="12549" width="10.7265625" style="139" customWidth="1"/>
    <col min="12550" max="12550" width="17" style="139" customWidth="1"/>
    <col min="12551" max="12551" width="10.81640625" style="139" customWidth="1"/>
    <col min="12552" max="12552" width="29.1796875" style="139" customWidth="1"/>
    <col min="12553" max="12800" width="9.1796875" style="139"/>
    <col min="12801" max="12801" width="5.7265625" style="139" customWidth="1"/>
    <col min="12802" max="12802" width="14" style="139" customWidth="1"/>
    <col min="12803" max="12803" width="45.7265625" style="139" customWidth="1"/>
    <col min="12804" max="12804" width="9.1796875" style="139"/>
    <col min="12805" max="12805" width="10.7265625" style="139" customWidth="1"/>
    <col min="12806" max="12806" width="17" style="139" customWidth="1"/>
    <col min="12807" max="12807" width="10.81640625" style="139" customWidth="1"/>
    <col min="12808" max="12808" width="29.1796875" style="139" customWidth="1"/>
    <col min="12809" max="13056" width="9.1796875" style="139"/>
    <col min="13057" max="13057" width="5.7265625" style="139" customWidth="1"/>
    <col min="13058" max="13058" width="14" style="139" customWidth="1"/>
    <col min="13059" max="13059" width="45.7265625" style="139" customWidth="1"/>
    <col min="13060" max="13060" width="9.1796875" style="139"/>
    <col min="13061" max="13061" width="10.7265625" style="139" customWidth="1"/>
    <col min="13062" max="13062" width="17" style="139" customWidth="1"/>
    <col min="13063" max="13063" width="10.81640625" style="139" customWidth="1"/>
    <col min="13064" max="13064" width="29.1796875" style="139" customWidth="1"/>
    <col min="13065" max="13312" width="9.1796875" style="139"/>
    <col min="13313" max="13313" width="5.7265625" style="139" customWidth="1"/>
    <col min="13314" max="13314" width="14" style="139" customWidth="1"/>
    <col min="13315" max="13315" width="45.7265625" style="139" customWidth="1"/>
    <col min="13316" max="13316" width="9.1796875" style="139"/>
    <col min="13317" max="13317" width="10.7265625" style="139" customWidth="1"/>
    <col min="13318" max="13318" width="17" style="139" customWidth="1"/>
    <col min="13319" max="13319" width="10.81640625" style="139" customWidth="1"/>
    <col min="13320" max="13320" width="29.1796875" style="139" customWidth="1"/>
    <col min="13321" max="13568" width="9.1796875" style="139"/>
    <col min="13569" max="13569" width="5.7265625" style="139" customWidth="1"/>
    <col min="13570" max="13570" width="14" style="139" customWidth="1"/>
    <col min="13571" max="13571" width="45.7265625" style="139" customWidth="1"/>
    <col min="13572" max="13572" width="9.1796875" style="139"/>
    <col min="13573" max="13573" width="10.7265625" style="139" customWidth="1"/>
    <col min="13574" max="13574" width="17" style="139" customWidth="1"/>
    <col min="13575" max="13575" width="10.81640625" style="139" customWidth="1"/>
    <col min="13576" max="13576" width="29.1796875" style="139" customWidth="1"/>
    <col min="13577" max="13824" width="9.1796875" style="139"/>
    <col min="13825" max="13825" width="5.7265625" style="139" customWidth="1"/>
    <col min="13826" max="13826" width="14" style="139" customWidth="1"/>
    <col min="13827" max="13827" width="45.7265625" style="139" customWidth="1"/>
    <col min="13828" max="13828" width="9.1796875" style="139"/>
    <col min="13829" max="13829" width="10.7265625" style="139" customWidth="1"/>
    <col min="13830" max="13830" width="17" style="139" customWidth="1"/>
    <col min="13831" max="13831" width="10.81640625" style="139" customWidth="1"/>
    <col min="13832" max="13832" width="29.1796875" style="139" customWidth="1"/>
    <col min="13833" max="14080" width="9.1796875" style="139"/>
    <col min="14081" max="14081" width="5.7265625" style="139" customWidth="1"/>
    <col min="14082" max="14082" width="14" style="139" customWidth="1"/>
    <col min="14083" max="14083" width="45.7265625" style="139" customWidth="1"/>
    <col min="14084" max="14084" width="9.1796875" style="139"/>
    <col min="14085" max="14085" width="10.7265625" style="139" customWidth="1"/>
    <col min="14086" max="14086" width="17" style="139" customWidth="1"/>
    <col min="14087" max="14087" width="10.81640625" style="139" customWidth="1"/>
    <col min="14088" max="14088" width="29.1796875" style="139" customWidth="1"/>
    <col min="14089" max="14336" width="9.1796875" style="139"/>
    <col min="14337" max="14337" width="5.7265625" style="139" customWidth="1"/>
    <col min="14338" max="14338" width="14" style="139" customWidth="1"/>
    <col min="14339" max="14339" width="45.7265625" style="139" customWidth="1"/>
    <col min="14340" max="14340" width="9.1796875" style="139"/>
    <col min="14341" max="14341" width="10.7265625" style="139" customWidth="1"/>
    <col min="14342" max="14342" width="17" style="139" customWidth="1"/>
    <col min="14343" max="14343" width="10.81640625" style="139" customWidth="1"/>
    <col min="14344" max="14344" width="29.1796875" style="139" customWidth="1"/>
    <col min="14345" max="14592" width="9.1796875" style="139"/>
    <col min="14593" max="14593" width="5.7265625" style="139" customWidth="1"/>
    <col min="14594" max="14594" width="14" style="139" customWidth="1"/>
    <col min="14595" max="14595" width="45.7265625" style="139" customWidth="1"/>
    <col min="14596" max="14596" width="9.1796875" style="139"/>
    <col min="14597" max="14597" width="10.7265625" style="139" customWidth="1"/>
    <col min="14598" max="14598" width="17" style="139" customWidth="1"/>
    <col min="14599" max="14599" width="10.81640625" style="139" customWidth="1"/>
    <col min="14600" max="14600" width="29.1796875" style="139" customWidth="1"/>
    <col min="14601" max="14848" width="9.1796875" style="139"/>
    <col min="14849" max="14849" width="5.7265625" style="139" customWidth="1"/>
    <col min="14850" max="14850" width="14" style="139" customWidth="1"/>
    <col min="14851" max="14851" width="45.7265625" style="139" customWidth="1"/>
    <col min="14852" max="14852" width="9.1796875" style="139"/>
    <col min="14853" max="14853" width="10.7265625" style="139" customWidth="1"/>
    <col min="14854" max="14854" width="17" style="139" customWidth="1"/>
    <col min="14855" max="14855" width="10.81640625" style="139" customWidth="1"/>
    <col min="14856" max="14856" width="29.1796875" style="139" customWidth="1"/>
    <col min="14857" max="15104" width="9.1796875" style="139"/>
    <col min="15105" max="15105" width="5.7265625" style="139" customWidth="1"/>
    <col min="15106" max="15106" width="14" style="139" customWidth="1"/>
    <col min="15107" max="15107" width="45.7265625" style="139" customWidth="1"/>
    <col min="15108" max="15108" width="9.1796875" style="139"/>
    <col min="15109" max="15109" width="10.7265625" style="139" customWidth="1"/>
    <col min="15110" max="15110" width="17" style="139" customWidth="1"/>
    <col min="15111" max="15111" width="10.81640625" style="139" customWidth="1"/>
    <col min="15112" max="15112" width="29.1796875" style="139" customWidth="1"/>
    <col min="15113" max="15360" width="9.1796875" style="139"/>
    <col min="15361" max="15361" width="5.7265625" style="139" customWidth="1"/>
    <col min="15362" max="15362" width="14" style="139" customWidth="1"/>
    <col min="15363" max="15363" width="45.7265625" style="139" customWidth="1"/>
    <col min="15364" max="15364" width="9.1796875" style="139"/>
    <col min="15365" max="15365" width="10.7265625" style="139" customWidth="1"/>
    <col min="15366" max="15366" width="17" style="139" customWidth="1"/>
    <col min="15367" max="15367" width="10.81640625" style="139" customWidth="1"/>
    <col min="15368" max="15368" width="29.1796875" style="139" customWidth="1"/>
    <col min="15369" max="15616" width="9.1796875" style="139"/>
    <col min="15617" max="15617" width="5.7265625" style="139" customWidth="1"/>
    <col min="15618" max="15618" width="14" style="139" customWidth="1"/>
    <col min="15619" max="15619" width="45.7265625" style="139" customWidth="1"/>
    <col min="15620" max="15620" width="9.1796875" style="139"/>
    <col min="15621" max="15621" width="10.7265625" style="139" customWidth="1"/>
    <col min="15622" max="15622" width="17" style="139" customWidth="1"/>
    <col min="15623" max="15623" width="10.81640625" style="139" customWidth="1"/>
    <col min="15624" max="15624" width="29.1796875" style="139" customWidth="1"/>
    <col min="15625" max="15872" width="9.1796875" style="139"/>
    <col min="15873" max="15873" width="5.7265625" style="139" customWidth="1"/>
    <col min="15874" max="15874" width="14" style="139" customWidth="1"/>
    <col min="15875" max="15875" width="45.7265625" style="139" customWidth="1"/>
    <col min="15876" max="15876" width="9.1796875" style="139"/>
    <col min="15877" max="15877" width="10.7265625" style="139" customWidth="1"/>
    <col min="15878" max="15878" width="17" style="139" customWidth="1"/>
    <col min="15879" max="15879" width="10.81640625" style="139" customWidth="1"/>
    <col min="15880" max="15880" width="29.1796875" style="139" customWidth="1"/>
    <col min="15881" max="16128" width="9.1796875" style="139"/>
    <col min="16129" max="16129" width="5.7265625" style="139" customWidth="1"/>
    <col min="16130" max="16130" width="14" style="139" customWidth="1"/>
    <col min="16131" max="16131" width="45.7265625" style="139" customWidth="1"/>
    <col min="16132" max="16132" width="9.1796875" style="139"/>
    <col min="16133" max="16133" width="10.7265625" style="139" customWidth="1"/>
    <col min="16134" max="16134" width="17" style="139" customWidth="1"/>
    <col min="16135" max="16135" width="10.81640625" style="139" customWidth="1"/>
    <col min="16136" max="16136" width="29.1796875" style="139" customWidth="1"/>
    <col min="16137" max="16384" width="9.1796875" style="139"/>
  </cols>
  <sheetData>
    <row r="1" spans="1:9">
      <c r="A1" s="229" t="s">
        <v>82</v>
      </c>
      <c r="B1" s="229"/>
      <c r="C1" s="229"/>
      <c r="D1" s="229"/>
      <c r="E1" s="229"/>
      <c r="F1" s="229"/>
      <c r="G1" s="229"/>
    </row>
    <row r="2" spans="1:9" ht="32.25" customHeight="1">
      <c r="A2" s="230" t="s">
        <v>318</v>
      </c>
      <c r="B2" s="230"/>
      <c r="C2" s="230"/>
      <c r="D2" s="230"/>
      <c r="E2" s="230"/>
      <c r="F2" s="230"/>
      <c r="G2" s="230"/>
      <c r="I2" s="140"/>
    </row>
    <row r="3" spans="1:9" ht="16.5" customHeight="1">
      <c r="A3" s="231" t="s">
        <v>9</v>
      </c>
      <c r="B3" s="233" t="s">
        <v>250</v>
      </c>
      <c r="C3" s="233" t="s">
        <v>10</v>
      </c>
      <c r="D3" s="233" t="s">
        <v>11</v>
      </c>
      <c r="E3" s="235" t="s">
        <v>12</v>
      </c>
      <c r="F3" s="237" t="s">
        <v>251</v>
      </c>
      <c r="G3" s="141" t="s">
        <v>252</v>
      </c>
    </row>
    <row r="4" spans="1:9" ht="24.75" customHeight="1">
      <c r="A4" s="232"/>
      <c r="B4" s="234"/>
      <c r="C4" s="234"/>
      <c r="D4" s="234"/>
      <c r="E4" s="236"/>
      <c r="F4" s="238"/>
      <c r="G4" s="142" t="s">
        <v>253</v>
      </c>
    </row>
    <row r="5" spans="1:9" ht="11.25" customHeight="1">
      <c r="A5" s="143">
        <v>1</v>
      </c>
      <c r="B5" s="144">
        <v>2</v>
      </c>
      <c r="C5" s="144">
        <v>3</v>
      </c>
      <c r="D5" s="144">
        <v>4</v>
      </c>
      <c r="E5" s="144">
        <v>5</v>
      </c>
      <c r="F5" s="144">
        <v>6</v>
      </c>
      <c r="G5" s="145">
        <v>7</v>
      </c>
    </row>
    <row r="6" spans="1:9">
      <c r="A6" s="239" t="s">
        <v>254</v>
      </c>
      <c r="B6" s="240"/>
      <c r="C6" s="240"/>
      <c r="D6" s="240"/>
      <c r="E6" s="240"/>
      <c r="F6" s="146"/>
      <c r="G6" s="147"/>
    </row>
    <row r="7" spans="1:9" ht="16.5" customHeight="1">
      <c r="A7" s="143">
        <v>1</v>
      </c>
      <c r="B7" s="241" t="s">
        <v>255</v>
      </c>
      <c r="C7" s="240"/>
      <c r="D7" s="240"/>
      <c r="E7" s="240"/>
      <c r="F7" s="146"/>
      <c r="G7" s="147"/>
    </row>
    <row r="8" spans="1:9" ht="92.25" customHeight="1">
      <c r="A8" s="148" t="s">
        <v>256</v>
      </c>
      <c r="B8" s="149" t="s">
        <v>257</v>
      </c>
      <c r="C8" s="150" t="s">
        <v>258</v>
      </c>
      <c r="D8" s="149" t="s">
        <v>17</v>
      </c>
      <c r="E8" s="151">
        <v>126.2</v>
      </c>
      <c r="F8" s="132"/>
      <c r="G8" s="152">
        <f>E8*F8</f>
        <v>0</v>
      </c>
    </row>
    <row r="9" spans="1:9" ht="116.25" customHeight="1">
      <c r="A9" s="148" t="s">
        <v>259</v>
      </c>
      <c r="B9" s="149" t="s">
        <v>257</v>
      </c>
      <c r="C9" s="150" t="s">
        <v>260</v>
      </c>
      <c r="D9" s="149" t="s">
        <v>17</v>
      </c>
      <c r="E9" s="151">
        <f>E8</f>
        <v>126.2</v>
      </c>
      <c r="F9" s="132"/>
      <c r="G9" s="152">
        <f t="shared" ref="G9:G16" si="0">E9*F9</f>
        <v>0</v>
      </c>
    </row>
    <row r="10" spans="1:9" ht="58.5" customHeight="1">
      <c r="A10" s="153" t="s">
        <v>261</v>
      </c>
      <c r="B10" s="149" t="s">
        <v>257</v>
      </c>
      <c r="C10" s="154" t="s">
        <v>262</v>
      </c>
      <c r="D10" s="149" t="s">
        <v>17</v>
      </c>
      <c r="E10" s="151">
        <v>121.9</v>
      </c>
      <c r="F10" s="132"/>
      <c r="G10" s="152">
        <f t="shared" si="0"/>
        <v>0</v>
      </c>
    </row>
    <row r="11" spans="1:9" ht="41.25" customHeight="1">
      <c r="A11" s="155" t="s">
        <v>263</v>
      </c>
      <c r="B11" s="156" t="s">
        <v>257</v>
      </c>
      <c r="C11" s="157" t="s">
        <v>264</v>
      </c>
      <c r="D11" s="158" t="s">
        <v>265</v>
      </c>
      <c r="E11" s="159">
        <v>1</v>
      </c>
      <c r="F11" s="133"/>
      <c r="G11" s="152">
        <f t="shared" si="0"/>
        <v>0</v>
      </c>
    </row>
    <row r="12" spans="1:9" ht="78.75" customHeight="1">
      <c r="A12" s="160" t="s">
        <v>266</v>
      </c>
      <c r="B12" s="149" t="s">
        <v>257</v>
      </c>
      <c r="C12" s="157" t="s">
        <v>267</v>
      </c>
      <c r="D12" s="158" t="s">
        <v>265</v>
      </c>
      <c r="E12" s="159">
        <v>1</v>
      </c>
      <c r="F12" s="133"/>
      <c r="G12" s="152">
        <f t="shared" si="0"/>
        <v>0</v>
      </c>
    </row>
    <row r="13" spans="1:9" ht="108" customHeight="1">
      <c r="A13" s="155" t="s">
        <v>268</v>
      </c>
      <c r="B13" s="149" t="s">
        <v>257</v>
      </c>
      <c r="C13" s="157" t="s">
        <v>269</v>
      </c>
      <c r="D13" s="158" t="s">
        <v>265</v>
      </c>
      <c r="E13" s="159">
        <v>1</v>
      </c>
      <c r="F13" s="134"/>
      <c r="G13" s="152">
        <f>E13*F13</f>
        <v>0</v>
      </c>
    </row>
    <row r="14" spans="1:9" ht="31.5" customHeight="1">
      <c r="A14" s="155" t="s">
        <v>270</v>
      </c>
      <c r="B14" s="149" t="s">
        <v>257</v>
      </c>
      <c r="C14" s="161" t="s">
        <v>271</v>
      </c>
      <c r="D14" s="162" t="s">
        <v>17</v>
      </c>
      <c r="E14" s="163">
        <v>124.6</v>
      </c>
      <c r="F14" s="134"/>
      <c r="G14" s="152">
        <f t="shared" si="0"/>
        <v>0</v>
      </c>
      <c r="H14" s="164"/>
    </row>
    <row r="15" spans="1:9" ht="20.25" customHeight="1">
      <c r="A15" s="165" t="s">
        <v>272</v>
      </c>
      <c r="B15" s="149" t="s">
        <v>257</v>
      </c>
      <c r="C15" s="166" t="s">
        <v>273</v>
      </c>
      <c r="D15" s="167" t="s">
        <v>38</v>
      </c>
      <c r="E15" s="168">
        <v>8</v>
      </c>
      <c r="F15" s="134"/>
      <c r="G15" s="152">
        <f t="shared" si="0"/>
        <v>0</v>
      </c>
      <c r="H15" s="140"/>
    </row>
    <row r="16" spans="1:9" ht="44.25" customHeight="1">
      <c r="A16" s="165" t="s">
        <v>274</v>
      </c>
      <c r="B16" s="149" t="s">
        <v>257</v>
      </c>
      <c r="C16" s="166" t="s">
        <v>275</v>
      </c>
      <c r="D16" s="167" t="s">
        <v>17</v>
      </c>
      <c r="E16" s="169">
        <v>147</v>
      </c>
      <c r="F16" s="134"/>
      <c r="G16" s="152">
        <f t="shared" si="0"/>
        <v>0</v>
      </c>
    </row>
    <row r="17" spans="1:8" ht="22.5" customHeight="1">
      <c r="A17" s="170">
        <v>2</v>
      </c>
      <c r="B17" s="242" t="s">
        <v>276</v>
      </c>
      <c r="C17" s="243"/>
      <c r="D17" s="243"/>
      <c r="E17" s="244"/>
      <c r="F17" s="171"/>
      <c r="G17" s="152"/>
    </row>
    <row r="18" spans="1:8" ht="90.75" customHeight="1">
      <c r="A18" s="172" t="s">
        <v>277</v>
      </c>
      <c r="B18" s="149" t="s">
        <v>257</v>
      </c>
      <c r="C18" s="150" t="s">
        <v>258</v>
      </c>
      <c r="D18" s="173" t="s">
        <v>17</v>
      </c>
      <c r="E18" s="174">
        <v>5.3</v>
      </c>
      <c r="F18" s="132"/>
      <c r="G18" s="152">
        <f>E18*F18</f>
        <v>0</v>
      </c>
    </row>
    <row r="19" spans="1:8" ht="108.75" customHeight="1">
      <c r="A19" s="175" t="s">
        <v>278</v>
      </c>
      <c r="B19" s="149" t="s">
        <v>257</v>
      </c>
      <c r="C19" s="176" t="s">
        <v>279</v>
      </c>
      <c r="D19" s="177" t="s">
        <v>17</v>
      </c>
      <c r="E19" s="178">
        <f>E18</f>
        <v>5.3</v>
      </c>
      <c r="F19" s="135"/>
      <c r="G19" s="152">
        <f t="shared" ref="G19:G26" si="1">E19*F19</f>
        <v>0</v>
      </c>
    </row>
    <row r="20" spans="1:8" ht="29.25" customHeight="1">
      <c r="A20" s="155" t="s">
        <v>280</v>
      </c>
      <c r="B20" s="149" t="s">
        <v>257</v>
      </c>
      <c r="C20" s="166" t="s">
        <v>281</v>
      </c>
      <c r="D20" s="162" t="s">
        <v>17</v>
      </c>
      <c r="E20" s="163">
        <v>5.2</v>
      </c>
      <c r="F20" s="136"/>
      <c r="G20" s="152">
        <f t="shared" si="1"/>
        <v>0</v>
      </c>
      <c r="H20" s="140"/>
    </row>
    <row r="21" spans="1:8" ht="43.5" customHeight="1">
      <c r="A21" s="155" t="s">
        <v>282</v>
      </c>
      <c r="B21" s="149" t="s">
        <v>257</v>
      </c>
      <c r="C21" s="179" t="s">
        <v>283</v>
      </c>
      <c r="D21" s="162" t="s">
        <v>265</v>
      </c>
      <c r="E21" s="163">
        <v>1</v>
      </c>
      <c r="F21" s="137"/>
      <c r="G21" s="152">
        <f t="shared" si="1"/>
        <v>0</v>
      </c>
    </row>
    <row r="22" spans="1:8" ht="45.75" customHeight="1">
      <c r="A22" s="155" t="s">
        <v>284</v>
      </c>
      <c r="B22" s="149" t="s">
        <v>257</v>
      </c>
      <c r="C22" s="161" t="s">
        <v>285</v>
      </c>
      <c r="D22" s="162" t="s">
        <v>265</v>
      </c>
      <c r="E22" s="163">
        <v>1</v>
      </c>
      <c r="F22" s="137"/>
      <c r="G22" s="152">
        <f t="shared" si="1"/>
        <v>0</v>
      </c>
    </row>
    <row r="23" spans="1:8" ht="41.25" customHeight="1">
      <c r="A23" s="155" t="s">
        <v>286</v>
      </c>
      <c r="B23" s="149" t="s">
        <v>257</v>
      </c>
      <c r="C23" s="161" t="s">
        <v>287</v>
      </c>
      <c r="D23" s="162" t="s">
        <v>265</v>
      </c>
      <c r="E23" s="163">
        <v>3</v>
      </c>
      <c r="F23" s="133"/>
      <c r="G23" s="152">
        <f t="shared" si="1"/>
        <v>0</v>
      </c>
    </row>
    <row r="24" spans="1:8" ht="31.5" customHeight="1">
      <c r="A24" s="155" t="s">
        <v>288</v>
      </c>
      <c r="B24" s="149" t="s">
        <v>257</v>
      </c>
      <c r="C24" s="161" t="s">
        <v>289</v>
      </c>
      <c r="D24" s="162" t="s">
        <v>17</v>
      </c>
      <c r="E24" s="163">
        <v>5.8</v>
      </c>
      <c r="F24" s="136"/>
      <c r="G24" s="152">
        <f t="shared" si="1"/>
        <v>0</v>
      </c>
    </row>
    <row r="25" spans="1:8" ht="31.5" customHeight="1">
      <c r="A25" s="155" t="s">
        <v>290</v>
      </c>
      <c r="B25" s="149" t="s">
        <v>257</v>
      </c>
      <c r="C25" s="166" t="s">
        <v>273</v>
      </c>
      <c r="D25" s="167" t="s">
        <v>38</v>
      </c>
      <c r="E25" s="168">
        <v>4</v>
      </c>
      <c r="F25" s="136"/>
      <c r="G25" s="152">
        <f t="shared" si="1"/>
        <v>0</v>
      </c>
    </row>
    <row r="26" spans="1:8" ht="45.75" customHeight="1">
      <c r="A26" s="155" t="s">
        <v>291</v>
      </c>
      <c r="B26" s="149" t="s">
        <v>257</v>
      </c>
      <c r="C26" s="166" t="s">
        <v>292</v>
      </c>
      <c r="D26" s="167" t="s">
        <v>17</v>
      </c>
      <c r="E26" s="169">
        <v>33</v>
      </c>
      <c r="F26" s="136"/>
      <c r="G26" s="152">
        <f t="shared" si="1"/>
        <v>0</v>
      </c>
      <c r="H26" s="140"/>
    </row>
    <row r="27" spans="1:8" ht="14.25" customHeight="1">
      <c r="A27" s="180">
        <v>3</v>
      </c>
      <c r="B27" s="245" t="s">
        <v>293</v>
      </c>
      <c r="C27" s="246"/>
      <c r="D27" s="246"/>
      <c r="E27" s="246"/>
      <c r="F27" s="181"/>
      <c r="G27" s="182"/>
    </row>
    <row r="28" spans="1:8" ht="61.5" customHeight="1">
      <c r="A28" s="183" t="s">
        <v>294</v>
      </c>
      <c r="B28" s="183" t="s">
        <v>295</v>
      </c>
      <c r="C28" s="184" t="s">
        <v>296</v>
      </c>
      <c r="D28" s="185" t="s">
        <v>297</v>
      </c>
      <c r="E28" s="169">
        <v>259</v>
      </c>
      <c r="F28" s="136"/>
      <c r="G28" s="186">
        <f>E28*F28</f>
        <v>0</v>
      </c>
    </row>
    <row r="29" spans="1:8" ht="28.5" customHeight="1">
      <c r="A29" s="187" t="s">
        <v>298</v>
      </c>
      <c r="B29" s="187" t="s">
        <v>295</v>
      </c>
      <c r="C29" s="188" t="s">
        <v>299</v>
      </c>
      <c r="D29" s="189" t="s">
        <v>297</v>
      </c>
      <c r="E29" s="190">
        <v>5</v>
      </c>
      <c r="F29" s="138"/>
      <c r="G29" s="186">
        <f>E29*F29</f>
        <v>0</v>
      </c>
    </row>
    <row r="30" spans="1:8" ht="28.5" customHeight="1">
      <c r="A30" s="191" t="s">
        <v>300</v>
      </c>
      <c r="B30" s="191" t="s">
        <v>295</v>
      </c>
      <c r="C30" s="192" t="s">
        <v>301</v>
      </c>
      <c r="D30" s="191" t="s">
        <v>17</v>
      </c>
      <c r="E30" s="169">
        <v>4</v>
      </c>
      <c r="F30" s="136"/>
      <c r="G30" s="186">
        <f>E30*F30</f>
        <v>0</v>
      </c>
    </row>
    <row r="31" spans="1:8">
      <c r="A31" s="247" t="s">
        <v>302</v>
      </c>
      <c r="B31" s="248"/>
      <c r="C31" s="248"/>
      <c r="D31" s="248"/>
      <c r="E31" s="248"/>
      <c r="F31" s="249"/>
      <c r="G31" s="250"/>
    </row>
    <row r="32" spans="1:8" ht="58">
      <c r="A32" s="148">
        <v>4</v>
      </c>
      <c r="B32" s="149" t="s">
        <v>303</v>
      </c>
      <c r="C32" s="193" t="s">
        <v>304</v>
      </c>
      <c r="D32" s="194" t="s">
        <v>33</v>
      </c>
      <c r="E32" s="195">
        <v>1</v>
      </c>
      <c r="F32" s="136"/>
      <c r="G32" s="186">
        <f>E32*F32</f>
        <v>0</v>
      </c>
    </row>
    <row r="33" spans="1:7" ht="58">
      <c r="A33" s="148">
        <v>5</v>
      </c>
      <c r="B33" s="149" t="s">
        <v>303</v>
      </c>
      <c r="C33" s="193" t="s">
        <v>305</v>
      </c>
      <c r="D33" s="194" t="s">
        <v>33</v>
      </c>
      <c r="E33" s="195">
        <v>1</v>
      </c>
      <c r="F33" s="137"/>
      <c r="G33" s="186">
        <f>E33*F33</f>
        <v>0</v>
      </c>
    </row>
    <row r="34" spans="1:7" ht="21.75" customHeight="1">
      <c r="A34" s="226" t="s">
        <v>306</v>
      </c>
      <c r="B34" s="227"/>
      <c r="C34" s="227"/>
      <c r="D34" s="227"/>
      <c r="E34" s="227"/>
      <c r="F34" s="228"/>
      <c r="G34" s="196">
        <f>SUM(G8:G16,G18:G26,G28:G30,G32:G33)</f>
        <v>0</v>
      </c>
    </row>
    <row r="35" spans="1:7" ht="18.75" customHeight="1">
      <c r="A35" s="251" t="s">
        <v>307</v>
      </c>
      <c r="B35" s="251"/>
      <c r="C35" s="251"/>
      <c r="D35" s="251"/>
      <c r="E35" s="251"/>
      <c r="F35" s="251"/>
      <c r="G35" s="197">
        <f>G34*0.23</f>
        <v>0</v>
      </c>
    </row>
    <row r="36" spans="1:7" ht="19.5" customHeight="1">
      <c r="A36" s="252" t="s">
        <v>308</v>
      </c>
      <c r="B36" s="253"/>
      <c r="C36" s="253"/>
      <c r="D36" s="253"/>
      <c r="E36" s="253"/>
      <c r="F36" s="254"/>
      <c r="G36" s="197">
        <f>G34*1.23</f>
        <v>0</v>
      </c>
    </row>
    <row r="38" spans="1:7" ht="107.25" customHeight="1">
      <c r="A38" s="255" t="s">
        <v>309</v>
      </c>
      <c r="B38" s="255"/>
      <c r="C38" s="255"/>
      <c r="D38" s="255"/>
      <c r="E38" s="255"/>
      <c r="F38" s="255"/>
      <c r="G38" s="255"/>
    </row>
    <row r="39" spans="1:7">
      <c r="A39" s="198"/>
      <c r="B39" s="139"/>
      <c r="C39" s="139"/>
      <c r="D39" s="139"/>
      <c r="E39" s="199"/>
      <c r="F39" s="200"/>
      <c r="G39" s="200"/>
    </row>
    <row r="40" spans="1:7" ht="55.5" customHeight="1">
      <c r="A40" s="255" t="s">
        <v>310</v>
      </c>
      <c r="B40" s="255"/>
      <c r="C40" s="255"/>
      <c r="D40" s="255"/>
      <c r="E40" s="255"/>
      <c r="F40" s="255"/>
      <c r="G40" s="255"/>
    </row>
    <row r="41" spans="1:7">
      <c r="A41" s="198"/>
      <c r="B41" s="139"/>
      <c r="C41" s="139"/>
      <c r="D41" s="139"/>
      <c r="E41" s="199"/>
      <c r="F41" s="200"/>
      <c r="G41" s="200"/>
    </row>
    <row r="42" spans="1:7" ht="52.5" customHeight="1">
      <c r="A42" s="255" t="s">
        <v>311</v>
      </c>
      <c r="B42" s="255"/>
      <c r="C42" s="255"/>
      <c r="D42" s="255"/>
      <c r="E42" s="255"/>
      <c r="F42" s="255"/>
      <c r="G42" s="255"/>
    </row>
  </sheetData>
  <sheetProtection algorithmName="SHA-512" hashValue="aNVoD0Y3xOFOigp6tR+bQhdnXeV2tSfP/ED0GWRt3FDIqFUgGxBna6P55fM+cA8FejIknCnLC6+tIVom5gVxFw==" saltValue="ztygRz0kTqfR2xMHVw8ULQ==" spinCount="100000" sheet="1" objects="1" scenarios="1" selectLockedCells="1"/>
  <mergeCells count="19">
    <mergeCell ref="A35:F35"/>
    <mergeCell ref="A36:F36"/>
    <mergeCell ref="A38:G38"/>
    <mergeCell ref="A40:G40"/>
    <mergeCell ref="A42:G42"/>
    <mergeCell ref="A34:F34"/>
    <mergeCell ref="A1:G1"/>
    <mergeCell ref="A2:G2"/>
    <mergeCell ref="A3:A4"/>
    <mergeCell ref="B3:B4"/>
    <mergeCell ref="C3:C4"/>
    <mergeCell ref="D3:D4"/>
    <mergeCell ref="E3:E4"/>
    <mergeCell ref="F3:F4"/>
    <mergeCell ref="A6:E6"/>
    <mergeCell ref="B7:E7"/>
    <mergeCell ref="B17:E17"/>
    <mergeCell ref="B27:E27"/>
    <mergeCell ref="A31:G31"/>
  </mergeCells>
  <printOptions horizontalCentered="1"/>
  <pageMargins left="0.70866141732283472" right="0.39370078740157483" top="0.74803149606299213" bottom="0.74803149606299213" header="0.31496062992125984" footer="0.31496062992125984"/>
  <pageSetup paperSize="9" scale="74" orientation="portrait" horizontalDpi="1200" verticalDpi="1200" r:id="rId1"/>
  <headerFooter>
    <oddHeader>&amp;L&amp;8 02 GIWK Letnica - Sucha_Uczniowska</oddHeader>
    <oddFooter>&amp;R&amp;8&amp;P z &amp;N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15</vt:i4>
      </vt:variant>
    </vt:vector>
  </HeadingPairs>
  <TitlesOfParts>
    <vt:vector size="23" baseType="lpstr">
      <vt:lpstr>ZZK </vt:lpstr>
      <vt:lpstr> b. drogowa</vt:lpstr>
      <vt:lpstr>wodociąg - węzły</vt:lpstr>
      <vt:lpstr>kan-deszcz</vt:lpstr>
      <vt:lpstr>C.O.</vt:lpstr>
      <vt:lpstr>b. elektryczna</vt:lpstr>
      <vt:lpstr>teletechnika</vt:lpstr>
      <vt:lpstr>przeb. wodociąg</vt:lpstr>
      <vt:lpstr>' b. drogowa'!Obszar_wydruku</vt:lpstr>
      <vt:lpstr>'b. elektryczna'!Obszar_wydruku</vt:lpstr>
      <vt:lpstr>C.O.!Obszar_wydruku</vt:lpstr>
      <vt:lpstr>'kan-deszcz'!Obszar_wydruku</vt:lpstr>
      <vt:lpstr>'przeb. wodociąg'!Obszar_wydruku</vt:lpstr>
      <vt:lpstr>teletechnika!Obszar_wydruku</vt:lpstr>
      <vt:lpstr>'wodociąg - węzły'!Obszar_wydruku</vt:lpstr>
      <vt:lpstr>'ZZK '!Obszar_wydruku</vt:lpstr>
      <vt:lpstr>' b. drogowa'!Tytuły_wydruku</vt:lpstr>
      <vt:lpstr>'b. elektryczna'!Tytuły_wydruku</vt:lpstr>
      <vt:lpstr>C.O.!Tytuły_wydruku</vt:lpstr>
      <vt:lpstr>'kan-deszcz'!Tytuły_wydruku</vt:lpstr>
      <vt:lpstr>'przeb. wodociąg'!Tytuły_wydruku</vt:lpstr>
      <vt:lpstr>teletechnika!Tytuły_wydruku</vt:lpstr>
      <vt:lpstr>'wodociąg - węzły'!Tytuły_wydruku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Makowska Katarzyna</dc:creator>
  <cp:keywords/>
  <dc:description/>
  <cp:lastModifiedBy>Dubowska Monika</cp:lastModifiedBy>
  <cp:revision/>
  <cp:lastPrinted>2022-02-28T10:59:06Z</cp:lastPrinted>
  <dcterms:created xsi:type="dcterms:W3CDTF">2017-05-10T12:13:21Z</dcterms:created>
  <dcterms:modified xsi:type="dcterms:W3CDTF">2023-03-02T08:37:31Z</dcterms:modified>
  <cp:category/>
  <cp:contentStatus/>
</cp:coreProperties>
</file>